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\\Titan.mubph.local\org_doc\skarpichova\My Documents\PROJEKTY\BD Mlýnská_VŘ stavba\BD Mlýnská_VŘ_opakované\"/>
    </mc:Choice>
  </mc:AlternateContent>
  <xr:revisionPtr revIDLastSave="0" documentId="13_ncr:1_{D545369F-BCE5-4D56-9C55-8A29FA493337}" xr6:coauthVersionLast="45" xr6:coauthVersionMax="45" xr10:uidLastSave="{00000000-0000-0000-0000-000000000000}"/>
  <bookViews>
    <workbookView xWindow="-120" yWindow="-120" windowWidth="24240" windowHeight="13140" firstSheet="14" activeTab="17" xr2:uid="{00000000-000D-0000-FFFF-FFFF00000000}"/>
  </bookViews>
  <sheets>
    <sheet name="Rekapitulace stavby" sheetId="1" r:id="rId1"/>
    <sheet name="SO01 - 01 - Novostavba by..." sheetId="2" r:id="rId2"/>
    <sheet name="SO01 - 02.1 - Elektro - s..." sheetId="3" r:id="rId3"/>
    <sheet name="SO01 - 02.2 - Elektro - h..." sheetId="4" r:id="rId4"/>
    <sheet name="SO01 - 02.3 - Elektro - s..." sheetId="5" r:id="rId5"/>
    <sheet name="SO01 - 06 - VZT" sheetId="6" r:id="rId6"/>
    <sheet name="SO01 - 07 - MaR" sheetId="7" r:id="rId7"/>
    <sheet name="SO01 - 03 - ZTI" sheetId="8" r:id="rId8"/>
    <sheet name="SO01 - 04 - Vytápění" sheetId="9" r:id="rId9"/>
    <sheet name="SO01 - 05 - Plyn" sheetId="10" r:id="rId10"/>
    <sheet name="SO02 - 01 - Zpevněné plochy" sheetId="11" r:id="rId11"/>
    <sheet name="SO02 - 02 - IO 01 - Přípo..." sheetId="12" r:id="rId12"/>
    <sheet name="SO02 - 03 - IO 02 - Přípo..." sheetId="13" r:id="rId13"/>
    <sheet name="SO02 - 04 - IO 03 - Přípo..." sheetId="14" r:id="rId14"/>
    <sheet name="SO02 - 05 - IO 04 - Přípo..." sheetId="15" r:id="rId15"/>
    <sheet name="SO02 - 06 - IO 05 - Venko..." sheetId="16" r:id="rId16"/>
    <sheet name="SO03 - Přístřešek na jízd..." sheetId="17" r:id="rId17"/>
    <sheet name="00 - VRNY" sheetId="18" r:id="rId18"/>
  </sheets>
  <definedNames>
    <definedName name="_xlnm._FilterDatabase" localSheetId="17" hidden="1">'00 - VRNY'!$C$82:$K$90</definedName>
    <definedName name="_xlnm._FilterDatabase" localSheetId="1" hidden="1">'SO01 - 01 - Novostavba by...'!$C$113:$K$1107</definedName>
    <definedName name="_xlnm._FilterDatabase" localSheetId="2" hidden="1">'SO01 - 02.1 - Elektro - s...'!$C$91:$K$171</definedName>
    <definedName name="_xlnm._FilterDatabase" localSheetId="3" hidden="1">'SO01 - 02.2 - Elektro - h...'!$C$86:$K$126</definedName>
    <definedName name="_xlnm._FilterDatabase" localSheetId="4" hidden="1">'SO01 - 02.3 - Elektro - s...'!$C$91:$K$134</definedName>
    <definedName name="_xlnm._FilterDatabase" localSheetId="7" hidden="1">'SO01 - 03 - ZTI'!$C$97:$K$227</definedName>
    <definedName name="_xlnm._FilterDatabase" localSheetId="8" hidden="1">'SO01 - 04 - Vytápění'!$C$95:$K$181</definedName>
    <definedName name="_xlnm._FilterDatabase" localSheetId="9" hidden="1">'SO01 - 05 - Plyn'!$C$91:$K$123</definedName>
    <definedName name="_xlnm._FilterDatabase" localSheetId="5" hidden="1">'SO01 - 06 - VZT'!$C$91:$K$195</definedName>
    <definedName name="_xlnm._FilterDatabase" localSheetId="6" hidden="1">'SO01 - 07 - MaR'!$C$95:$K$170</definedName>
    <definedName name="_xlnm._FilterDatabase" localSheetId="10" hidden="1">'SO02 - 01 - Zpevněné plochy'!$C$91:$K$204</definedName>
    <definedName name="_xlnm._FilterDatabase" localSheetId="11" hidden="1">'SO02 - 02 - IO 01 - Přípo...'!$C$88:$K$129</definedName>
    <definedName name="_xlnm._FilterDatabase" localSheetId="12" hidden="1">'SO02 - 03 - IO 02 - Přípo...'!$C$90:$K$152</definedName>
    <definedName name="_xlnm._FilterDatabase" localSheetId="13" hidden="1">'SO02 - 04 - IO 03 - Přípo...'!$C$90:$K$118</definedName>
    <definedName name="_xlnm._FilterDatabase" localSheetId="14" hidden="1">'SO02 - 05 - IO 04 - Přípo...'!$C$91:$K$138</definedName>
    <definedName name="_xlnm._FilterDatabase" localSheetId="15" hidden="1">'SO02 - 06 - IO 05 - Venko...'!$C$91:$K$154</definedName>
    <definedName name="_xlnm._FilterDatabase" localSheetId="16" hidden="1">'SO03 - Přístřešek na jízd...'!$C$86:$K$122</definedName>
    <definedName name="_xlnm.Print_Titles" localSheetId="17">'00 - VRNY'!$82:$82</definedName>
    <definedName name="_xlnm.Print_Titles" localSheetId="0">'Rekapitulace stavby'!$52:$52</definedName>
    <definedName name="_xlnm.Print_Titles" localSheetId="1">'SO01 - 01 - Novostavba by...'!$113:$113</definedName>
    <definedName name="_xlnm.Print_Titles" localSheetId="2">'SO01 - 02.1 - Elektro - s...'!$91:$91</definedName>
    <definedName name="_xlnm.Print_Titles" localSheetId="3">'SO01 - 02.2 - Elektro - h...'!$86:$86</definedName>
    <definedName name="_xlnm.Print_Titles" localSheetId="4">'SO01 - 02.3 - Elektro - s...'!$91:$91</definedName>
    <definedName name="_xlnm.Print_Titles" localSheetId="7">'SO01 - 03 - ZTI'!$97:$97</definedName>
    <definedName name="_xlnm.Print_Titles" localSheetId="8">'SO01 - 04 - Vytápění'!$95:$95</definedName>
    <definedName name="_xlnm.Print_Titles" localSheetId="9">'SO01 - 05 - Plyn'!$91:$91</definedName>
    <definedName name="_xlnm.Print_Titles" localSheetId="5">'SO01 - 06 - VZT'!$91:$91</definedName>
    <definedName name="_xlnm.Print_Titles" localSheetId="6">'SO01 - 07 - MaR'!$95:$95</definedName>
    <definedName name="_xlnm.Print_Titles" localSheetId="10">'SO02 - 01 - Zpevněné plochy'!$91:$91</definedName>
    <definedName name="_xlnm.Print_Titles" localSheetId="11">'SO02 - 02 - IO 01 - Přípo...'!$88:$88</definedName>
    <definedName name="_xlnm.Print_Titles" localSheetId="12">'SO02 - 03 - IO 02 - Přípo...'!$90:$90</definedName>
    <definedName name="_xlnm.Print_Titles" localSheetId="13">'SO02 - 04 - IO 03 - Přípo...'!$90:$90</definedName>
    <definedName name="_xlnm.Print_Titles" localSheetId="14">'SO02 - 05 - IO 04 - Přípo...'!$91:$91</definedName>
    <definedName name="_xlnm.Print_Titles" localSheetId="15">'SO02 - 06 - IO 05 - Venko...'!$91:$91</definedName>
    <definedName name="_xlnm.Print_Titles" localSheetId="16">'SO03 - Přístřešek na jízd...'!$86:$86</definedName>
    <definedName name="_xlnm.Print_Area" localSheetId="17">'00 - VRNY'!$C$4:$J$39,'00 - VRNY'!$C$70:$K$90</definedName>
    <definedName name="_xlnm.Print_Area" localSheetId="0">'Rekapitulace stavby'!$D$4:$AO$36,'Rekapitulace stavby'!$C$42:$AQ$74</definedName>
    <definedName name="_xlnm.Print_Area" localSheetId="1">'SO01 - 01 - Novostavba by...'!$C$4:$J$41,'SO01 - 01 - Novostavba by...'!$C$99:$K$1107</definedName>
    <definedName name="_xlnm.Print_Area" localSheetId="2">'SO01 - 02.1 - Elektro - s...'!$C$4:$J$41,'SO01 - 02.1 - Elektro - s...'!$C$77:$K$171</definedName>
    <definedName name="_xlnm.Print_Area" localSheetId="3">'SO01 - 02.2 - Elektro - h...'!$C$4:$J$41,'SO01 - 02.2 - Elektro - h...'!$C$72:$K$126</definedName>
    <definedName name="_xlnm.Print_Area" localSheetId="4">'SO01 - 02.3 - Elektro - s...'!$C$4:$J$41,'SO01 - 02.3 - Elektro - s...'!$C$77:$K$134</definedName>
    <definedName name="_xlnm.Print_Area" localSheetId="7">'SO01 - 03 - ZTI'!$C$4:$J$41,'SO01 - 03 - ZTI'!$C$83:$K$227</definedName>
    <definedName name="_xlnm.Print_Area" localSheetId="8">'SO01 - 04 - Vytápění'!$C$4:$J$41,'SO01 - 04 - Vytápění'!$C$81:$K$181</definedName>
    <definedName name="_xlnm.Print_Area" localSheetId="9">'SO01 - 05 - Plyn'!$C$4:$J$41,'SO01 - 05 - Plyn'!$C$77:$K$123</definedName>
    <definedName name="_xlnm.Print_Area" localSheetId="5">'SO01 - 06 - VZT'!$C$4:$J$41,'SO01 - 06 - VZT'!$C$77:$K$195</definedName>
    <definedName name="_xlnm.Print_Area" localSheetId="6">'SO01 - 07 - MaR'!$C$4:$J$41,'SO01 - 07 - MaR'!$C$81:$K$170</definedName>
    <definedName name="_xlnm.Print_Area" localSheetId="10">'SO02 - 01 - Zpevněné plochy'!$C$4:$J$41,'SO02 - 01 - Zpevněné plochy'!$C$77:$K$204</definedName>
    <definedName name="_xlnm.Print_Area" localSheetId="11">'SO02 - 02 - IO 01 - Přípo...'!$C$4:$J$41,'SO02 - 02 - IO 01 - Přípo...'!$C$74:$K$129</definedName>
    <definedName name="_xlnm.Print_Area" localSheetId="12">'SO02 - 03 - IO 02 - Přípo...'!$C$4:$J$41,'SO02 - 03 - IO 02 - Přípo...'!$C$76:$K$152</definedName>
    <definedName name="_xlnm.Print_Area" localSheetId="13">'SO02 - 04 - IO 03 - Přípo...'!$C$4:$J$41,'SO02 - 04 - IO 03 - Přípo...'!$C$76:$K$118</definedName>
    <definedName name="_xlnm.Print_Area" localSheetId="14">'SO02 - 05 - IO 04 - Přípo...'!$C$4:$J$41,'SO02 - 05 - IO 04 - Přípo...'!$C$77:$K$138</definedName>
    <definedName name="_xlnm.Print_Area" localSheetId="15">'SO02 - 06 - IO 05 - Venko...'!$C$4:$J$41,'SO02 - 06 - IO 05 - Venko...'!$C$77:$K$154</definedName>
    <definedName name="_xlnm.Print_Area" localSheetId="16">'SO03 - Přístřešek na jízd...'!$C$4:$J$39,'SO03 - Přístřešek na jízd...'!$C$74:$K$122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8" l="1"/>
  <c r="J36" i="18"/>
  <c r="AY73" i="1"/>
  <c r="J35" i="18"/>
  <c r="AX73" i="1" s="1"/>
  <c r="BI90" i="18"/>
  <c r="BH90" i="18"/>
  <c r="BG90" i="18"/>
  <c r="BE90" i="18"/>
  <c r="T90" i="18"/>
  <c r="T89" i="18" s="1"/>
  <c r="R90" i="18"/>
  <c r="R89" i="18" s="1"/>
  <c r="P90" i="18"/>
  <c r="P89" i="18" s="1"/>
  <c r="BK90" i="18"/>
  <c r="BK89" i="18" s="1"/>
  <c r="J89" i="18" s="1"/>
  <c r="J63" i="18" s="1"/>
  <c r="J90" i="18"/>
  <c r="BF90" i="18"/>
  <c r="BI88" i="18"/>
  <c r="BH88" i="18"/>
  <c r="BG88" i="18"/>
  <c r="BE88" i="18"/>
  <c r="T88" i="18"/>
  <c r="T87" i="18" s="1"/>
  <c r="R88" i="18"/>
  <c r="R87" i="18" s="1"/>
  <c r="P88" i="18"/>
  <c r="P87" i="18" s="1"/>
  <c r="BK88" i="18"/>
  <c r="BK87" i="18" s="1"/>
  <c r="J87" i="18"/>
  <c r="J62" i="18" s="1"/>
  <c r="J88" i="18"/>
  <c r="BF88" i="18"/>
  <c r="BI86" i="18"/>
  <c r="F37" i="18" s="1"/>
  <c r="BD73" i="1" s="1"/>
  <c r="BH86" i="18"/>
  <c r="F36" i="18"/>
  <c r="BC73" i="1" s="1"/>
  <c r="BG86" i="18"/>
  <c r="F35" i="18" s="1"/>
  <c r="BB73" i="1"/>
  <c r="BE86" i="18"/>
  <c r="J33" i="18"/>
  <c r="AV73" i="1" s="1"/>
  <c r="F33" i="18"/>
  <c r="AZ73" i="1" s="1"/>
  <c r="T86" i="18"/>
  <c r="T85" i="18" s="1"/>
  <c r="T84" i="18" s="1"/>
  <c r="T83" i="18" s="1"/>
  <c r="R86" i="18"/>
  <c r="R85" i="18" s="1"/>
  <c r="P86" i="18"/>
  <c r="P85" i="18" s="1"/>
  <c r="P84" i="18" s="1"/>
  <c r="P83" i="18" s="1"/>
  <c r="AU73" i="1" s="1"/>
  <c r="BK86" i="18"/>
  <c r="BK85" i="18"/>
  <c r="J86" i="18"/>
  <c r="BF86" i="18"/>
  <c r="J34" i="18" s="1"/>
  <c r="AW73" i="1"/>
  <c r="J79" i="18"/>
  <c r="F79" i="18"/>
  <c r="F77" i="18"/>
  <c r="E75" i="18"/>
  <c r="J54" i="18"/>
  <c r="F54" i="18"/>
  <c r="F52" i="18"/>
  <c r="E50" i="18"/>
  <c r="J24" i="18"/>
  <c r="E24" i="18"/>
  <c r="J55" i="18" s="1"/>
  <c r="J80" i="18"/>
  <c r="J23" i="18"/>
  <c r="J18" i="18"/>
  <c r="E18" i="18"/>
  <c r="J17" i="18"/>
  <c r="J12" i="18"/>
  <c r="E7" i="18"/>
  <c r="E48" i="18" s="1"/>
  <c r="E73" i="18"/>
  <c r="J37" i="17"/>
  <c r="J36" i="17"/>
  <c r="AY72" i="1"/>
  <c r="J35" i="17"/>
  <c r="AX72" i="1"/>
  <c r="BI122" i="17"/>
  <c r="BH122" i="17"/>
  <c r="BG122" i="17"/>
  <c r="BE122" i="17"/>
  <c r="T122" i="17"/>
  <c r="R122" i="17"/>
  <c r="P122" i="17"/>
  <c r="BK122" i="17"/>
  <c r="J122" i="17"/>
  <c r="BF122" i="17"/>
  <c r="BI121" i="17"/>
  <c r="BH121" i="17"/>
  <c r="BG121" i="17"/>
  <c r="BE121" i="17"/>
  <c r="T121" i="17"/>
  <c r="R121" i="17"/>
  <c r="P121" i="17"/>
  <c r="BK121" i="17"/>
  <c r="J121" i="17"/>
  <c r="BF121" i="17"/>
  <c r="BI119" i="17"/>
  <c r="BH119" i="17"/>
  <c r="BG119" i="17"/>
  <c r="BE119" i="17"/>
  <c r="T119" i="17"/>
  <c r="R119" i="17"/>
  <c r="P119" i="17"/>
  <c r="BK119" i="17"/>
  <c r="J119" i="17"/>
  <c r="BF119" i="17"/>
  <c r="BI115" i="17"/>
  <c r="BH115" i="17"/>
  <c r="BG115" i="17"/>
  <c r="BE115" i="17"/>
  <c r="T115" i="17"/>
  <c r="R115" i="17"/>
  <c r="P115" i="17"/>
  <c r="BK115" i="17"/>
  <c r="J115" i="17"/>
  <c r="BF115" i="17"/>
  <c r="BI111" i="17"/>
  <c r="BH111" i="17"/>
  <c r="BG111" i="17"/>
  <c r="BE111" i="17"/>
  <c r="T111" i="17"/>
  <c r="R111" i="17"/>
  <c r="P111" i="17"/>
  <c r="BK111" i="17"/>
  <c r="J111" i="17"/>
  <c r="BF111" i="17"/>
  <c r="BI109" i="17"/>
  <c r="BH109" i="17"/>
  <c r="BG109" i="17"/>
  <c r="BE109" i="17"/>
  <c r="T109" i="17"/>
  <c r="R109" i="17"/>
  <c r="P109" i="17"/>
  <c r="BK109" i="17"/>
  <c r="J109" i="17"/>
  <c r="BF109" i="17"/>
  <c r="BI108" i="17"/>
  <c r="BH108" i="17"/>
  <c r="BG108" i="17"/>
  <c r="BE108" i="17"/>
  <c r="T108" i="17"/>
  <c r="R108" i="17"/>
  <c r="P108" i="17"/>
  <c r="BK108" i="17"/>
  <c r="J108" i="17"/>
  <c r="BF108" i="17"/>
  <c r="BI107" i="17"/>
  <c r="BH107" i="17"/>
  <c r="BG107" i="17"/>
  <c r="BE107" i="17"/>
  <c r="T107" i="17"/>
  <c r="T106" i="17"/>
  <c r="T105" i="17" s="1"/>
  <c r="R107" i="17"/>
  <c r="P107" i="17"/>
  <c r="P106" i="17"/>
  <c r="P105" i="17" s="1"/>
  <c r="BK107" i="17"/>
  <c r="J107" i="17"/>
  <c r="BF107" i="17"/>
  <c r="BI104" i="17"/>
  <c r="BH104" i="17"/>
  <c r="BG104" i="17"/>
  <c r="BE104" i="17"/>
  <c r="T104" i="17"/>
  <c r="T103" i="17"/>
  <c r="R104" i="17"/>
  <c r="R103" i="17"/>
  <c r="P104" i="17"/>
  <c r="P103" i="17"/>
  <c r="BK104" i="17"/>
  <c r="BK103" i="17"/>
  <c r="J103" i="17" s="1"/>
  <c r="J65" i="17" s="1"/>
  <c r="J104" i="17"/>
  <c r="BF104" i="17" s="1"/>
  <c r="BI102" i="17"/>
  <c r="BH102" i="17"/>
  <c r="BG102" i="17"/>
  <c r="BE102" i="17"/>
  <c r="T102" i="17"/>
  <c r="T101" i="17"/>
  <c r="R102" i="17"/>
  <c r="R101" i="17"/>
  <c r="P102" i="17"/>
  <c r="P101" i="17"/>
  <c r="BK102" i="17"/>
  <c r="BK101" i="17"/>
  <c r="J101" i="17" s="1"/>
  <c r="J64" i="17" s="1"/>
  <c r="J102" i="17"/>
  <c r="BF102" i="17" s="1"/>
  <c r="BI99" i="17"/>
  <c r="BH99" i="17"/>
  <c r="BG99" i="17"/>
  <c r="BE99" i="17"/>
  <c r="T99" i="17"/>
  <c r="T98" i="17"/>
  <c r="R99" i="17"/>
  <c r="R98" i="17"/>
  <c r="P99" i="17"/>
  <c r="P98" i="17"/>
  <c r="BK99" i="17"/>
  <c r="BK98" i="17"/>
  <c r="J98" i="17" s="1"/>
  <c r="J63" i="17" s="1"/>
  <c r="J99" i="17"/>
  <c r="BF99" i="17" s="1"/>
  <c r="BI97" i="17"/>
  <c r="BH97" i="17"/>
  <c r="BG97" i="17"/>
  <c r="BE97" i="17"/>
  <c r="T97" i="17"/>
  <c r="T96" i="17"/>
  <c r="R97" i="17"/>
  <c r="R96" i="17"/>
  <c r="P97" i="17"/>
  <c r="P96" i="17"/>
  <c r="BK97" i="17"/>
  <c r="BK96" i="17"/>
  <c r="J96" i="17" s="1"/>
  <c r="J62" i="17" s="1"/>
  <c r="J97" i="17"/>
  <c r="BF97" i="17" s="1"/>
  <c r="BI94" i="17"/>
  <c r="BH94" i="17"/>
  <c r="BG94" i="17"/>
  <c r="BE94" i="17"/>
  <c r="T94" i="17"/>
  <c r="R94" i="17"/>
  <c r="P94" i="17"/>
  <c r="BK94" i="17"/>
  <c r="J94" i="17"/>
  <c r="BF94" i="17"/>
  <c r="BI93" i="17"/>
  <c r="BH93" i="17"/>
  <c r="BG93" i="17"/>
  <c r="BE93" i="17"/>
  <c r="T93" i="17"/>
  <c r="R93" i="17"/>
  <c r="P93" i="17"/>
  <c r="BK93" i="17"/>
  <c r="J93" i="17"/>
  <c r="BF93" i="17"/>
  <c r="BI91" i="17"/>
  <c r="BH91" i="17"/>
  <c r="BG91" i="17"/>
  <c r="BE91" i="17"/>
  <c r="T91" i="17"/>
  <c r="R91" i="17"/>
  <c r="R89" i="17" s="1"/>
  <c r="R88" i="17" s="1"/>
  <c r="P91" i="17"/>
  <c r="BK91" i="17"/>
  <c r="J91" i="17"/>
  <c r="BF91" i="17"/>
  <c r="BI90" i="17"/>
  <c r="F37" i="17"/>
  <c r="BD72" i="1" s="1"/>
  <c r="BH90" i="17"/>
  <c r="BG90" i="17"/>
  <c r="F35" i="17"/>
  <c r="BB72" i="1" s="1"/>
  <c r="BE90" i="17"/>
  <c r="T90" i="17"/>
  <c r="T89" i="17"/>
  <c r="T88" i="17" s="1"/>
  <c r="T87" i="17" s="1"/>
  <c r="R90" i="17"/>
  <c r="P90" i="17"/>
  <c r="P89" i="17"/>
  <c r="P88" i="17" s="1"/>
  <c r="P87" i="17" s="1"/>
  <c r="AU72" i="1" s="1"/>
  <c r="BK90" i="17"/>
  <c r="BK89" i="17" s="1"/>
  <c r="J90" i="17"/>
  <c r="BF90" i="17" s="1"/>
  <c r="J83" i="17"/>
  <c r="F83" i="17"/>
  <c r="F81" i="17"/>
  <c r="E79" i="17"/>
  <c r="J54" i="17"/>
  <c r="F54" i="17"/>
  <c r="F52" i="17"/>
  <c r="E50" i="17"/>
  <c r="J24" i="17"/>
  <c r="E24" i="17"/>
  <c r="J23" i="17"/>
  <c r="J18" i="17"/>
  <c r="E18" i="17"/>
  <c r="F84" i="17"/>
  <c r="F55" i="17"/>
  <c r="J17" i="17"/>
  <c r="J12" i="17"/>
  <c r="J81" i="17"/>
  <c r="J52" i="17"/>
  <c r="E7" i="17"/>
  <c r="J39" i="16"/>
  <c r="J38" i="16"/>
  <c r="AY71" i="1" s="1"/>
  <c r="J37" i="16"/>
  <c r="AX71" i="1" s="1"/>
  <c r="BI154" i="16"/>
  <c r="BH154" i="16"/>
  <c r="BG154" i="16"/>
  <c r="BF154" i="16"/>
  <c r="T154" i="16"/>
  <c r="R154" i="16"/>
  <c r="P154" i="16"/>
  <c r="BK154" i="16"/>
  <c r="J154" i="16"/>
  <c r="BE154" i="16" s="1"/>
  <c r="BI153" i="16"/>
  <c r="BH153" i="16"/>
  <c r="BG153" i="16"/>
  <c r="BF153" i="16"/>
  <c r="T153" i="16"/>
  <c r="R153" i="16"/>
  <c r="P153" i="16"/>
  <c r="BK153" i="16"/>
  <c r="J153" i="16"/>
  <c r="BE153" i="16" s="1"/>
  <c r="BI152" i="16"/>
  <c r="BH152" i="16"/>
  <c r="BG152" i="16"/>
  <c r="BF152" i="16"/>
  <c r="T152" i="16"/>
  <c r="R152" i="16"/>
  <c r="P152" i="16"/>
  <c r="BK152" i="16"/>
  <c r="J152" i="16"/>
  <c r="BE152" i="16" s="1"/>
  <c r="BI151" i="16"/>
  <c r="BH151" i="16"/>
  <c r="BG151" i="16"/>
  <c r="BF151" i="16"/>
  <c r="T151" i="16"/>
  <c r="R151" i="16"/>
  <c r="P151" i="16"/>
  <c r="BK151" i="16"/>
  <c r="J151" i="16"/>
  <c r="BE151" i="16" s="1"/>
  <c r="BI150" i="16"/>
  <c r="BH150" i="16"/>
  <c r="BG150" i="16"/>
  <c r="BF150" i="16"/>
  <c r="T150" i="16"/>
  <c r="R150" i="16"/>
  <c r="P150" i="16"/>
  <c r="BK150" i="16"/>
  <c r="J150" i="16"/>
  <c r="BE150" i="16" s="1"/>
  <c r="BI149" i="16"/>
  <c r="BH149" i="16"/>
  <c r="BG149" i="16"/>
  <c r="BF149" i="16"/>
  <c r="T149" i="16"/>
  <c r="R149" i="16"/>
  <c r="P149" i="16"/>
  <c r="BK149" i="16"/>
  <c r="J149" i="16"/>
  <c r="BE149" i="16" s="1"/>
  <c r="BI148" i="16"/>
  <c r="BH148" i="16"/>
  <c r="BG148" i="16"/>
  <c r="BF148" i="16"/>
  <c r="T148" i="16"/>
  <c r="R148" i="16"/>
  <c r="P148" i="16"/>
  <c r="BK148" i="16"/>
  <c r="J148" i="16"/>
  <c r="BE148" i="16" s="1"/>
  <c r="BI147" i="16"/>
  <c r="BH147" i="16"/>
  <c r="BG147" i="16"/>
  <c r="BF147" i="16"/>
  <c r="T147" i="16"/>
  <c r="R147" i="16"/>
  <c r="P147" i="16"/>
  <c r="BK147" i="16"/>
  <c r="J147" i="16"/>
  <c r="BE147" i="16" s="1"/>
  <c r="BI146" i="16"/>
  <c r="BH146" i="16"/>
  <c r="BG146" i="16"/>
  <c r="BF146" i="16"/>
  <c r="T146" i="16"/>
  <c r="R146" i="16"/>
  <c r="P146" i="16"/>
  <c r="BK146" i="16"/>
  <c r="J146" i="16"/>
  <c r="BE146" i="16" s="1"/>
  <c r="BI145" i="16"/>
  <c r="BH145" i="16"/>
  <c r="BG145" i="16"/>
  <c r="BF145" i="16"/>
  <c r="T145" i="16"/>
  <c r="R145" i="16"/>
  <c r="P145" i="16"/>
  <c r="BK145" i="16"/>
  <c r="J145" i="16"/>
  <c r="BE145" i="16" s="1"/>
  <c r="BI144" i="16"/>
  <c r="BH144" i="16"/>
  <c r="BG144" i="16"/>
  <c r="BF144" i="16"/>
  <c r="T144" i="16"/>
  <c r="R144" i="16"/>
  <c r="P144" i="16"/>
  <c r="BK144" i="16"/>
  <c r="J144" i="16"/>
  <c r="BE144" i="16" s="1"/>
  <c r="BI143" i="16"/>
  <c r="BH143" i="16"/>
  <c r="BG143" i="16"/>
  <c r="BF143" i="16"/>
  <c r="T143" i="16"/>
  <c r="R143" i="16"/>
  <c r="P143" i="16"/>
  <c r="BK143" i="16"/>
  <c r="J143" i="16"/>
  <c r="BE143" i="16" s="1"/>
  <c r="BI142" i="16"/>
  <c r="BH142" i="16"/>
  <c r="BG142" i="16"/>
  <c r="BF142" i="16"/>
  <c r="T142" i="16"/>
  <c r="R142" i="16"/>
  <c r="P142" i="16"/>
  <c r="BK142" i="16"/>
  <c r="J142" i="16"/>
  <c r="BE142" i="16" s="1"/>
  <c r="BI141" i="16"/>
  <c r="BH141" i="16"/>
  <c r="BG141" i="16"/>
  <c r="BF141" i="16"/>
  <c r="T141" i="16"/>
  <c r="R141" i="16"/>
  <c r="P141" i="16"/>
  <c r="BK141" i="16"/>
  <c r="J141" i="16"/>
  <c r="BE141" i="16" s="1"/>
  <c r="BI140" i="16"/>
  <c r="BH140" i="16"/>
  <c r="BG140" i="16"/>
  <c r="BF140" i="16"/>
  <c r="T140" i="16"/>
  <c r="R140" i="16"/>
  <c r="P140" i="16"/>
  <c r="BK140" i="16"/>
  <c r="J140" i="16"/>
  <c r="BE140" i="16" s="1"/>
  <c r="BI139" i="16"/>
  <c r="BH139" i="16"/>
  <c r="BG139" i="16"/>
  <c r="BF139" i="16"/>
  <c r="T139" i="16"/>
  <c r="R139" i="16"/>
  <c r="P139" i="16"/>
  <c r="BK139" i="16"/>
  <c r="J139" i="16"/>
  <c r="BE139" i="16" s="1"/>
  <c r="BI138" i="16"/>
  <c r="BH138" i="16"/>
  <c r="BG138" i="16"/>
  <c r="BF138" i="16"/>
  <c r="T138" i="16"/>
  <c r="R138" i="16"/>
  <c r="P138" i="16"/>
  <c r="BK138" i="16"/>
  <c r="J138" i="16"/>
  <c r="BE138" i="16" s="1"/>
  <c r="BI137" i="16"/>
  <c r="BH137" i="16"/>
  <c r="BG137" i="16"/>
  <c r="BF137" i="16"/>
  <c r="T137" i="16"/>
  <c r="R137" i="16"/>
  <c r="P137" i="16"/>
  <c r="BK137" i="16"/>
  <c r="J137" i="16"/>
  <c r="BE137" i="16" s="1"/>
  <c r="BI136" i="16"/>
  <c r="BH136" i="16"/>
  <c r="BG136" i="16"/>
  <c r="BF136" i="16"/>
  <c r="T136" i="16"/>
  <c r="R136" i="16"/>
  <c r="P136" i="16"/>
  <c r="BK136" i="16"/>
  <c r="J136" i="16"/>
  <c r="BE136" i="16" s="1"/>
  <c r="BI135" i="16"/>
  <c r="BH135" i="16"/>
  <c r="BG135" i="16"/>
  <c r="BF135" i="16"/>
  <c r="T135" i="16"/>
  <c r="R135" i="16"/>
  <c r="P135" i="16"/>
  <c r="BK135" i="16"/>
  <c r="J135" i="16"/>
  <c r="BE135" i="16" s="1"/>
  <c r="BI134" i="16"/>
  <c r="BH134" i="16"/>
  <c r="BG134" i="16"/>
  <c r="BF134" i="16"/>
  <c r="T134" i="16"/>
  <c r="R134" i="16"/>
  <c r="P134" i="16"/>
  <c r="BK134" i="16"/>
  <c r="J134" i="16"/>
  <c r="BE134" i="16" s="1"/>
  <c r="BI133" i="16"/>
  <c r="BH133" i="16"/>
  <c r="BG133" i="16"/>
  <c r="BF133" i="16"/>
  <c r="T133" i="16"/>
  <c r="R133" i="16"/>
  <c r="P133" i="16"/>
  <c r="BK133" i="16"/>
  <c r="J133" i="16"/>
  <c r="BE133" i="16" s="1"/>
  <c r="BI132" i="16"/>
  <c r="BH132" i="16"/>
  <c r="BG132" i="16"/>
  <c r="BF132" i="16"/>
  <c r="T132" i="16"/>
  <c r="R132" i="16"/>
  <c r="P132" i="16"/>
  <c r="BK132" i="16"/>
  <c r="J132" i="16"/>
  <c r="BE132" i="16" s="1"/>
  <c r="BI131" i="16"/>
  <c r="BH131" i="16"/>
  <c r="BG131" i="16"/>
  <c r="BF131" i="16"/>
  <c r="T131" i="16"/>
  <c r="R131" i="16"/>
  <c r="P131" i="16"/>
  <c r="BK131" i="16"/>
  <c r="J131" i="16"/>
  <c r="BE131" i="16" s="1"/>
  <c r="BI130" i="16"/>
  <c r="BH130" i="16"/>
  <c r="BG130" i="16"/>
  <c r="BF130" i="16"/>
  <c r="T130" i="16"/>
  <c r="R130" i="16"/>
  <c r="R129" i="16"/>
  <c r="R128" i="16" s="1"/>
  <c r="P130" i="16"/>
  <c r="P129" i="16" s="1"/>
  <c r="P128" i="16" s="1"/>
  <c r="BK130" i="16"/>
  <c r="BK129" i="16"/>
  <c r="J129" i="16" s="1"/>
  <c r="J70" i="16" s="1"/>
  <c r="BK128" i="16"/>
  <c r="J128" i="16" s="1"/>
  <c r="J69" i="16" s="1"/>
  <c r="J130" i="16"/>
  <c r="BE130" i="16" s="1"/>
  <c r="BI127" i="16"/>
  <c r="BH127" i="16"/>
  <c r="BG127" i="16"/>
  <c r="BF127" i="16"/>
  <c r="T127" i="16"/>
  <c r="T126" i="16" s="1"/>
  <c r="R127" i="16"/>
  <c r="R126" i="16" s="1"/>
  <c r="P127" i="16"/>
  <c r="P126" i="16" s="1"/>
  <c r="BK127" i="16"/>
  <c r="BK126" i="16" s="1"/>
  <c r="J126" i="16" s="1"/>
  <c r="J68" i="16" s="1"/>
  <c r="J127" i="16"/>
  <c r="BE127" i="16"/>
  <c r="BI125" i="16"/>
  <c r="BH125" i="16"/>
  <c r="BG125" i="16"/>
  <c r="BF125" i="16"/>
  <c r="T125" i="16"/>
  <c r="T124" i="16" s="1"/>
  <c r="R125" i="16"/>
  <c r="R124" i="16" s="1"/>
  <c r="P125" i="16"/>
  <c r="P124" i="16" s="1"/>
  <c r="BK125" i="16"/>
  <c r="BK124" i="16" s="1"/>
  <c r="J124" i="16" s="1"/>
  <c r="J67" i="16" s="1"/>
  <c r="J125" i="16"/>
  <c r="BE125" i="16"/>
  <c r="BI123" i="16"/>
  <c r="BH123" i="16"/>
  <c r="BG123" i="16"/>
  <c r="BF123" i="16"/>
  <c r="T123" i="16"/>
  <c r="R123" i="16"/>
  <c r="P123" i="16"/>
  <c r="BK123" i="16"/>
  <c r="J123" i="16"/>
  <c r="BE123" i="16" s="1"/>
  <c r="BI122" i="16"/>
  <c r="BH122" i="16"/>
  <c r="BG122" i="16"/>
  <c r="BF122" i="16"/>
  <c r="T122" i="16"/>
  <c r="R122" i="16"/>
  <c r="P122" i="16"/>
  <c r="BK122" i="16"/>
  <c r="J122" i="16"/>
  <c r="BE122" i="16" s="1"/>
  <c r="BI121" i="16"/>
  <c r="BH121" i="16"/>
  <c r="BG121" i="16"/>
  <c r="BF121" i="16"/>
  <c r="T121" i="16"/>
  <c r="R121" i="16"/>
  <c r="P121" i="16"/>
  <c r="BK121" i="16"/>
  <c r="J121" i="16"/>
  <c r="BE121" i="16" s="1"/>
  <c r="BI119" i="16"/>
  <c r="BH119" i="16"/>
  <c r="BG119" i="16"/>
  <c r="BF119" i="16"/>
  <c r="T119" i="16"/>
  <c r="R119" i="16"/>
  <c r="P119" i="16"/>
  <c r="BK119" i="16"/>
  <c r="J119" i="16"/>
  <c r="BE119" i="16" s="1"/>
  <c r="BI117" i="16"/>
  <c r="BH117" i="16"/>
  <c r="BG117" i="16"/>
  <c r="BF117" i="16"/>
  <c r="T117" i="16"/>
  <c r="R117" i="16"/>
  <c r="R116" i="16" s="1"/>
  <c r="P117" i="16"/>
  <c r="BK117" i="16"/>
  <c r="BK116" i="16" s="1"/>
  <c r="J116" i="16" s="1"/>
  <c r="J66" i="16" s="1"/>
  <c r="J117" i="16"/>
  <c r="BE117" i="16"/>
  <c r="BI114" i="16"/>
  <c r="BH114" i="16"/>
  <c r="BG114" i="16"/>
  <c r="BF114" i="16"/>
  <c r="T114" i="16"/>
  <c r="R114" i="16"/>
  <c r="P114" i="16"/>
  <c r="BK114" i="16"/>
  <c r="J114" i="16"/>
  <c r="BE114" i="16" s="1"/>
  <c r="BI112" i="16"/>
  <c r="BH112" i="16"/>
  <c r="BG112" i="16"/>
  <c r="BF112" i="16"/>
  <c r="T112" i="16"/>
  <c r="R112" i="16"/>
  <c r="P112" i="16"/>
  <c r="BK112" i="16"/>
  <c r="J112" i="16"/>
  <c r="BE112" i="16" s="1"/>
  <c r="BI110" i="16"/>
  <c r="BH110" i="16"/>
  <c r="BG110" i="16"/>
  <c r="BF110" i="16"/>
  <c r="T110" i="16"/>
  <c r="R110" i="16"/>
  <c r="P110" i="16"/>
  <c r="BK110" i="16"/>
  <c r="J110" i="16"/>
  <c r="BE110" i="16" s="1"/>
  <c r="BI108" i="16"/>
  <c r="BH108" i="16"/>
  <c r="BG108" i="16"/>
  <c r="BF108" i="16"/>
  <c r="T108" i="16"/>
  <c r="R108" i="16"/>
  <c r="P108" i="16"/>
  <c r="BK108" i="16"/>
  <c r="J108" i="16"/>
  <c r="BE108" i="16" s="1"/>
  <c r="BI106" i="16"/>
  <c r="BH106" i="16"/>
  <c r="BG106" i="16"/>
  <c r="BF106" i="16"/>
  <c r="T106" i="16"/>
  <c r="R106" i="16"/>
  <c r="P106" i="16"/>
  <c r="BK106" i="16"/>
  <c r="J106" i="16"/>
  <c r="BE106" i="16" s="1"/>
  <c r="BI105" i="16"/>
  <c r="BH105" i="16"/>
  <c r="BG105" i="16"/>
  <c r="BF105" i="16"/>
  <c r="T105" i="16"/>
  <c r="R105" i="16"/>
  <c r="P105" i="16"/>
  <c r="BK105" i="16"/>
  <c r="J105" i="16"/>
  <c r="BE105" i="16" s="1"/>
  <c r="BI103" i="16"/>
  <c r="BH103" i="16"/>
  <c r="BG103" i="16"/>
  <c r="BF103" i="16"/>
  <c r="T103" i="16"/>
  <c r="R103" i="16"/>
  <c r="P103" i="16"/>
  <c r="BK103" i="16"/>
  <c r="J103" i="16"/>
  <c r="BE103" i="16" s="1"/>
  <c r="BI102" i="16"/>
  <c r="BH102" i="16"/>
  <c r="BG102" i="16"/>
  <c r="BF102" i="16"/>
  <c r="T102" i="16"/>
  <c r="R102" i="16"/>
  <c r="P102" i="16"/>
  <c r="BK102" i="16"/>
  <c r="J102" i="16"/>
  <c r="BE102" i="16" s="1"/>
  <c r="BI99" i="16"/>
  <c r="BH99" i="16"/>
  <c r="BG99" i="16"/>
  <c r="BF99" i="16"/>
  <c r="T99" i="16"/>
  <c r="R99" i="16"/>
  <c r="P99" i="16"/>
  <c r="BK99" i="16"/>
  <c r="J99" i="16"/>
  <c r="BE99" i="16" s="1"/>
  <c r="BI98" i="16"/>
  <c r="BH98" i="16"/>
  <c r="BG98" i="16"/>
  <c r="BF98" i="16"/>
  <c r="T98" i="16"/>
  <c r="R98" i="16"/>
  <c r="P98" i="16"/>
  <c r="BK98" i="16"/>
  <c r="J98" i="16"/>
  <c r="BE98" i="16" s="1"/>
  <c r="BI96" i="16"/>
  <c r="BH96" i="16"/>
  <c r="BG96" i="16"/>
  <c r="BF96" i="16"/>
  <c r="T96" i="16"/>
  <c r="R96" i="16"/>
  <c r="P96" i="16"/>
  <c r="BK96" i="16"/>
  <c r="J96" i="16"/>
  <c r="BE96" i="16" s="1"/>
  <c r="BI95" i="16"/>
  <c r="BH95" i="16"/>
  <c r="F38" i="16"/>
  <c r="BC71" i="1" s="1"/>
  <c r="BG95" i="16"/>
  <c r="BF95" i="16"/>
  <c r="J36" i="16"/>
  <c r="AW71" i="1" s="1"/>
  <c r="F36" i="16"/>
  <c r="BA71" i="1" s="1"/>
  <c r="T95" i="16"/>
  <c r="T94" i="16" s="1"/>
  <c r="R95" i="16"/>
  <c r="R94" i="16" s="1"/>
  <c r="R93" i="16" s="1"/>
  <c r="R92" i="16" s="1"/>
  <c r="P95" i="16"/>
  <c r="BK95" i="16"/>
  <c r="BK94" i="16"/>
  <c r="J95" i="16"/>
  <c r="BE95" i="16"/>
  <c r="J88" i="16"/>
  <c r="F88" i="16"/>
  <c r="F86" i="16"/>
  <c r="E84" i="16"/>
  <c r="J58" i="16"/>
  <c r="F58" i="16"/>
  <c r="F56" i="16"/>
  <c r="E54" i="16"/>
  <c r="J26" i="16"/>
  <c r="E26" i="16"/>
  <c r="J59" i="16" s="1"/>
  <c r="J89" i="16"/>
  <c r="J25" i="16"/>
  <c r="J20" i="16"/>
  <c r="E20" i="16"/>
  <c r="F89" i="16" s="1"/>
  <c r="F59" i="16"/>
  <c r="J19" i="16"/>
  <c r="J14" i="16"/>
  <c r="J86" i="16" s="1"/>
  <c r="J56" i="16"/>
  <c r="E7" i="16"/>
  <c r="J39" i="15"/>
  <c r="J38" i="15"/>
  <c r="AY70" i="1" s="1"/>
  <c r="J37" i="15"/>
  <c r="AX70" i="1"/>
  <c r="BI138" i="15"/>
  <c r="BH138" i="15"/>
  <c r="BG138" i="15"/>
  <c r="BE138" i="15"/>
  <c r="T138" i="15"/>
  <c r="T136" i="15" s="1"/>
  <c r="R138" i="15"/>
  <c r="P138" i="15"/>
  <c r="BK138" i="15"/>
  <c r="J138" i="15"/>
  <c r="BF138" i="15" s="1"/>
  <c r="BI137" i="15"/>
  <c r="BH137" i="15"/>
  <c r="BG137" i="15"/>
  <c r="BE137" i="15"/>
  <c r="T137" i="15"/>
  <c r="R137" i="15"/>
  <c r="R136" i="15" s="1"/>
  <c r="P137" i="15"/>
  <c r="P136" i="15"/>
  <c r="BK137" i="15"/>
  <c r="BK136" i="15" s="1"/>
  <c r="J136" i="15" s="1"/>
  <c r="J70" i="15" s="1"/>
  <c r="J137" i="15"/>
  <c r="BF137" i="15"/>
  <c r="BI135" i="15"/>
  <c r="BH135" i="15"/>
  <c r="BG135" i="15"/>
  <c r="BE135" i="15"/>
  <c r="T135" i="15"/>
  <c r="R135" i="15"/>
  <c r="P135" i="15"/>
  <c r="BK135" i="15"/>
  <c r="J135" i="15"/>
  <c r="BF135" i="15"/>
  <c r="BI134" i="15"/>
  <c r="BH134" i="15"/>
  <c r="BG134" i="15"/>
  <c r="BE134" i="15"/>
  <c r="T134" i="15"/>
  <c r="R134" i="15"/>
  <c r="P134" i="15"/>
  <c r="BK134" i="15"/>
  <c r="J134" i="15"/>
  <c r="BF134" i="15" s="1"/>
  <c r="BI133" i="15"/>
  <c r="BH133" i="15"/>
  <c r="BG133" i="15"/>
  <c r="BE133" i="15"/>
  <c r="T133" i="15"/>
  <c r="R133" i="15"/>
  <c r="P133" i="15"/>
  <c r="BK133" i="15"/>
  <c r="J133" i="15"/>
  <c r="BF133" i="15"/>
  <c r="BI132" i="15"/>
  <c r="BH132" i="15"/>
  <c r="BG132" i="15"/>
  <c r="BE132" i="15"/>
  <c r="T132" i="15"/>
  <c r="T130" i="15" s="1"/>
  <c r="T129" i="15" s="1"/>
  <c r="R132" i="15"/>
  <c r="P132" i="15"/>
  <c r="BK132" i="15"/>
  <c r="J132" i="15"/>
  <c r="BF132" i="15" s="1"/>
  <c r="BI131" i="15"/>
  <c r="BH131" i="15"/>
  <c r="BG131" i="15"/>
  <c r="BE131" i="15"/>
  <c r="T131" i="15"/>
  <c r="R131" i="15"/>
  <c r="R130" i="15" s="1"/>
  <c r="R129" i="15" s="1"/>
  <c r="P131" i="15"/>
  <c r="P130" i="15" s="1"/>
  <c r="P129" i="15" s="1"/>
  <c r="BK131" i="15"/>
  <c r="BK130" i="15"/>
  <c r="J131" i="15"/>
  <c r="BF131" i="15" s="1"/>
  <c r="BI128" i="15"/>
  <c r="BH128" i="15"/>
  <c r="BG128" i="15"/>
  <c r="BE128" i="15"/>
  <c r="T128" i="15"/>
  <c r="T127" i="15" s="1"/>
  <c r="R128" i="15"/>
  <c r="R127" i="15"/>
  <c r="P128" i="15"/>
  <c r="P127" i="15" s="1"/>
  <c r="BK128" i="15"/>
  <c r="BK127" i="15"/>
  <c r="J127" i="15"/>
  <c r="J67" i="15" s="1"/>
  <c r="J128" i="15"/>
  <c r="BF128" i="15" s="1"/>
  <c r="BI126" i="15"/>
  <c r="BH126" i="15"/>
  <c r="BG126" i="15"/>
  <c r="BE126" i="15"/>
  <c r="T126" i="15"/>
  <c r="R126" i="15"/>
  <c r="P126" i="15"/>
  <c r="BK126" i="15"/>
  <c r="J126" i="15"/>
  <c r="BF126" i="15" s="1"/>
  <c r="BI125" i="15"/>
  <c r="BH125" i="15"/>
  <c r="BG125" i="15"/>
  <c r="BE125" i="15"/>
  <c r="T125" i="15"/>
  <c r="R125" i="15"/>
  <c r="P125" i="15"/>
  <c r="BK125" i="15"/>
  <c r="J125" i="15"/>
  <c r="BF125" i="15"/>
  <c r="BI124" i="15"/>
  <c r="BH124" i="15"/>
  <c r="BG124" i="15"/>
  <c r="BE124" i="15"/>
  <c r="T124" i="15"/>
  <c r="R124" i="15"/>
  <c r="P124" i="15"/>
  <c r="BK124" i="15"/>
  <c r="J124" i="15"/>
  <c r="BF124" i="15" s="1"/>
  <c r="BI123" i="15"/>
  <c r="BH123" i="15"/>
  <c r="BG123" i="15"/>
  <c r="BE123" i="15"/>
  <c r="T123" i="15"/>
  <c r="R123" i="15"/>
  <c r="P123" i="15"/>
  <c r="BK123" i="15"/>
  <c r="J123" i="15"/>
  <c r="BF123" i="15"/>
  <c r="BI122" i="15"/>
  <c r="BH122" i="15"/>
  <c r="BG122" i="15"/>
  <c r="BE122" i="15"/>
  <c r="T122" i="15"/>
  <c r="R122" i="15"/>
  <c r="P122" i="15"/>
  <c r="BK122" i="15"/>
  <c r="J122" i="15"/>
  <c r="BF122" i="15" s="1"/>
  <c r="BI121" i="15"/>
  <c r="BH121" i="15"/>
  <c r="BG121" i="15"/>
  <c r="BE121" i="15"/>
  <c r="T121" i="15"/>
  <c r="R121" i="15"/>
  <c r="P121" i="15"/>
  <c r="BK121" i="15"/>
  <c r="J121" i="15"/>
  <c r="BF121" i="15"/>
  <c r="BI120" i="15"/>
  <c r="BH120" i="15"/>
  <c r="BG120" i="15"/>
  <c r="BE120" i="15"/>
  <c r="T120" i="15"/>
  <c r="R120" i="15"/>
  <c r="P120" i="15"/>
  <c r="BK120" i="15"/>
  <c r="J120" i="15"/>
  <c r="BF120" i="15" s="1"/>
  <c r="BI119" i="15"/>
  <c r="BH119" i="15"/>
  <c r="BG119" i="15"/>
  <c r="BE119" i="15"/>
  <c r="T119" i="15"/>
  <c r="R119" i="15"/>
  <c r="P119" i="15"/>
  <c r="P116" i="15" s="1"/>
  <c r="BK119" i="15"/>
  <c r="J119" i="15"/>
  <c r="BF119" i="15"/>
  <c r="BI118" i="15"/>
  <c r="BH118" i="15"/>
  <c r="BG118" i="15"/>
  <c r="BE118" i="15"/>
  <c r="T118" i="15"/>
  <c r="T116" i="15" s="1"/>
  <c r="R118" i="15"/>
  <c r="P118" i="15"/>
  <c r="BK118" i="15"/>
  <c r="J118" i="15"/>
  <c r="BF118" i="15" s="1"/>
  <c r="BI117" i="15"/>
  <c r="BH117" i="15"/>
  <c r="BG117" i="15"/>
  <c r="BE117" i="15"/>
  <c r="T117" i="15"/>
  <c r="R117" i="15"/>
  <c r="R116" i="15" s="1"/>
  <c r="P117" i="15"/>
  <c r="BK117" i="15"/>
  <c r="BK116" i="15" s="1"/>
  <c r="J116" i="15" s="1"/>
  <c r="J66" i="15" s="1"/>
  <c r="J117" i="15"/>
  <c r="BF117" i="15"/>
  <c r="BI114" i="15"/>
  <c r="BH114" i="15"/>
  <c r="BG114" i="15"/>
  <c r="BE114" i="15"/>
  <c r="T114" i="15"/>
  <c r="R114" i="15"/>
  <c r="P114" i="15"/>
  <c r="BK114" i="15"/>
  <c r="J114" i="15"/>
  <c r="BF114" i="15"/>
  <c r="BI112" i="15"/>
  <c r="BH112" i="15"/>
  <c r="BG112" i="15"/>
  <c r="BE112" i="15"/>
  <c r="T112" i="15"/>
  <c r="R112" i="15"/>
  <c r="P112" i="15"/>
  <c r="BK112" i="15"/>
  <c r="J112" i="15"/>
  <c r="BF112" i="15" s="1"/>
  <c r="BI110" i="15"/>
  <c r="BH110" i="15"/>
  <c r="BG110" i="15"/>
  <c r="BE110" i="15"/>
  <c r="T110" i="15"/>
  <c r="R110" i="15"/>
  <c r="P110" i="15"/>
  <c r="BK110" i="15"/>
  <c r="J110" i="15"/>
  <c r="BF110" i="15"/>
  <c r="BI108" i="15"/>
  <c r="BH108" i="15"/>
  <c r="BG108" i="15"/>
  <c r="BE108" i="15"/>
  <c r="T108" i="15"/>
  <c r="R108" i="15"/>
  <c r="P108" i="15"/>
  <c r="BK108" i="15"/>
  <c r="J108" i="15"/>
  <c r="BF108" i="15" s="1"/>
  <c r="BI106" i="15"/>
  <c r="BH106" i="15"/>
  <c r="BG106" i="15"/>
  <c r="BE106" i="15"/>
  <c r="T106" i="15"/>
  <c r="R106" i="15"/>
  <c r="P106" i="15"/>
  <c r="BK106" i="15"/>
  <c r="J106" i="15"/>
  <c r="BF106" i="15"/>
  <c r="BI105" i="15"/>
  <c r="BH105" i="15"/>
  <c r="BG105" i="15"/>
  <c r="BE105" i="15"/>
  <c r="T105" i="15"/>
  <c r="R105" i="15"/>
  <c r="P105" i="15"/>
  <c r="BK105" i="15"/>
  <c r="J105" i="15"/>
  <c r="BF105" i="15" s="1"/>
  <c r="BI103" i="15"/>
  <c r="BH103" i="15"/>
  <c r="BG103" i="15"/>
  <c r="BE103" i="15"/>
  <c r="T103" i="15"/>
  <c r="R103" i="15"/>
  <c r="P103" i="15"/>
  <c r="BK103" i="15"/>
  <c r="J103" i="15"/>
  <c r="BF103" i="15"/>
  <c r="BI102" i="15"/>
  <c r="BH102" i="15"/>
  <c r="BG102" i="15"/>
  <c r="BE102" i="15"/>
  <c r="T102" i="15"/>
  <c r="R102" i="15"/>
  <c r="P102" i="15"/>
  <c r="BK102" i="15"/>
  <c r="J102" i="15"/>
  <c r="BF102" i="15" s="1"/>
  <c r="BI99" i="15"/>
  <c r="BH99" i="15"/>
  <c r="BG99" i="15"/>
  <c r="BE99" i="15"/>
  <c r="T99" i="15"/>
  <c r="R99" i="15"/>
  <c r="P99" i="15"/>
  <c r="BK99" i="15"/>
  <c r="J99" i="15"/>
  <c r="BF99" i="15"/>
  <c r="BI98" i="15"/>
  <c r="BH98" i="15"/>
  <c r="BG98" i="15"/>
  <c r="BE98" i="15"/>
  <c r="T98" i="15"/>
  <c r="R98" i="15"/>
  <c r="P98" i="15"/>
  <c r="BK98" i="15"/>
  <c r="J98" i="15"/>
  <c r="BF98" i="15" s="1"/>
  <c r="BI95" i="15"/>
  <c r="BH95" i="15"/>
  <c r="F38" i="15" s="1"/>
  <c r="BC70" i="1" s="1"/>
  <c r="BG95" i="15"/>
  <c r="BE95" i="15"/>
  <c r="F35" i="15" s="1"/>
  <c r="AZ70" i="1" s="1"/>
  <c r="J35" i="15"/>
  <c r="AV70" i="1" s="1"/>
  <c r="T95" i="15"/>
  <c r="R95" i="15"/>
  <c r="R94" i="15" s="1"/>
  <c r="R93" i="15" s="1"/>
  <c r="R92" i="15" s="1"/>
  <c r="P95" i="15"/>
  <c r="BK95" i="15"/>
  <c r="BK94" i="15" s="1"/>
  <c r="J95" i="15"/>
  <c r="BF95" i="15"/>
  <c r="J88" i="15"/>
  <c r="F88" i="15"/>
  <c r="F86" i="15"/>
  <c r="E84" i="15"/>
  <c r="J58" i="15"/>
  <c r="F58" i="15"/>
  <c r="F56" i="15"/>
  <c r="E54" i="15"/>
  <c r="J26" i="15"/>
  <c r="E26" i="15"/>
  <c r="J89" i="15" s="1"/>
  <c r="J25" i="15"/>
  <c r="J20" i="15"/>
  <c r="E20" i="15"/>
  <c r="F89" i="15"/>
  <c r="F59" i="15"/>
  <c r="J19" i="15"/>
  <c r="J14" i="15"/>
  <c r="J86" i="15"/>
  <c r="J56" i="15"/>
  <c r="E7" i="15"/>
  <c r="E80" i="15" s="1"/>
  <c r="J39" i="14"/>
  <c r="J38" i="14"/>
  <c r="AY69" i="1" s="1"/>
  <c r="J37" i="14"/>
  <c r="AX69" i="1"/>
  <c r="BI118" i="14"/>
  <c r="BH118" i="14"/>
  <c r="BG118" i="14"/>
  <c r="BE118" i="14"/>
  <c r="T118" i="14"/>
  <c r="R118" i="14"/>
  <c r="P118" i="14"/>
  <c r="BK118" i="14"/>
  <c r="J118" i="14"/>
  <c r="BF118" i="14" s="1"/>
  <c r="BI117" i="14"/>
  <c r="BH117" i="14"/>
  <c r="BG117" i="14"/>
  <c r="BE117" i="14"/>
  <c r="T117" i="14"/>
  <c r="T116" i="14"/>
  <c r="T115" i="14" s="1"/>
  <c r="R117" i="14"/>
  <c r="R116" i="14" s="1"/>
  <c r="R115" i="14" s="1"/>
  <c r="P117" i="14"/>
  <c r="P116" i="14" s="1"/>
  <c r="P115" i="14" s="1"/>
  <c r="BK117" i="14"/>
  <c r="BK116" i="14" s="1"/>
  <c r="J117" i="14"/>
  <c r="BF117" i="14" s="1"/>
  <c r="BI114" i="14"/>
  <c r="BH114" i="14"/>
  <c r="BG114" i="14"/>
  <c r="BE114" i="14"/>
  <c r="T114" i="14"/>
  <c r="T113" i="14" s="1"/>
  <c r="R114" i="14"/>
  <c r="R113" i="14"/>
  <c r="P114" i="14"/>
  <c r="P113" i="14" s="1"/>
  <c r="BK114" i="14"/>
  <c r="BK113" i="14"/>
  <c r="J113" i="14" s="1"/>
  <c r="J114" i="14"/>
  <c r="BF114" i="14"/>
  <c r="J67" i="14"/>
  <c r="BI112" i="14"/>
  <c r="BH112" i="14"/>
  <c r="BG112" i="14"/>
  <c r="BE112" i="14"/>
  <c r="T112" i="14"/>
  <c r="T111" i="14" s="1"/>
  <c r="R112" i="14"/>
  <c r="R111" i="14"/>
  <c r="P112" i="14"/>
  <c r="P111" i="14" s="1"/>
  <c r="BK112" i="14"/>
  <c r="BK111" i="14"/>
  <c r="J111" i="14" s="1"/>
  <c r="J112" i="14"/>
  <c r="BF112" i="14"/>
  <c r="J66" i="14"/>
  <c r="BI109" i="14"/>
  <c r="BH109" i="14"/>
  <c r="BG109" i="14"/>
  <c r="BE109" i="14"/>
  <c r="T109" i="14"/>
  <c r="R109" i="14"/>
  <c r="P109" i="14"/>
  <c r="BK109" i="14"/>
  <c r="J109" i="14"/>
  <c r="BF109" i="14" s="1"/>
  <c r="BI107" i="14"/>
  <c r="BH107" i="14"/>
  <c r="BG107" i="14"/>
  <c r="BE107" i="14"/>
  <c r="T107" i="14"/>
  <c r="R107" i="14"/>
  <c r="R93" i="14" s="1"/>
  <c r="R92" i="14" s="1"/>
  <c r="R91" i="14" s="1"/>
  <c r="P107" i="14"/>
  <c r="BK107" i="14"/>
  <c r="J107" i="14"/>
  <c r="BF107" i="14"/>
  <c r="BI105" i="14"/>
  <c r="BH105" i="14"/>
  <c r="BG105" i="14"/>
  <c r="BE105" i="14"/>
  <c r="T105" i="14"/>
  <c r="R105" i="14"/>
  <c r="P105" i="14"/>
  <c r="BK105" i="14"/>
  <c r="J105" i="14"/>
  <c r="BF105" i="14" s="1"/>
  <c r="BI103" i="14"/>
  <c r="BH103" i="14"/>
  <c r="BG103" i="14"/>
  <c r="BE103" i="14"/>
  <c r="T103" i="14"/>
  <c r="R103" i="14"/>
  <c r="P103" i="14"/>
  <c r="BK103" i="14"/>
  <c r="J103" i="14"/>
  <c r="BF103" i="14"/>
  <c r="BI101" i="14"/>
  <c r="BH101" i="14"/>
  <c r="BG101" i="14"/>
  <c r="BE101" i="14"/>
  <c r="T101" i="14"/>
  <c r="R101" i="14"/>
  <c r="P101" i="14"/>
  <c r="BK101" i="14"/>
  <c r="J101" i="14"/>
  <c r="BF101" i="14" s="1"/>
  <c r="BI100" i="14"/>
  <c r="BH100" i="14"/>
  <c r="BG100" i="14"/>
  <c r="BE100" i="14"/>
  <c r="T100" i="14"/>
  <c r="R100" i="14"/>
  <c r="P100" i="14"/>
  <c r="BK100" i="14"/>
  <c r="J100" i="14"/>
  <c r="BF100" i="14"/>
  <c r="BI98" i="14"/>
  <c r="BH98" i="14"/>
  <c r="BG98" i="14"/>
  <c r="BE98" i="14"/>
  <c r="T98" i="14"/>
  <c r="R98" i="14"/>
  <c r="P98" i="14"/>
  <c r="BK98" i="14"/>
  <c r="J98" i="14"/>
  <c r="BF98" i="14" s="1"/>
  <c r="BI97" i="14"/>
  <c r="BH97" i="14"/>
  <c r="BG97" i="14"/>
  <c r="BE97" i="14"/>
  <c r="T97" i="14"/>
  <c r="R97" i="14"/>
  <c r="P97" i="14"/>
  <c r="BK97" i="14"/>
  <c r="J97" i="14"/>
  <c r="BF97" i="14"/>
  <c r="BI94" i="14"/>
  <c r="F39" i="14" s="1"/>
  <c r="BD69" i="1" s="1"/>
  <c r="BH94" i="14"/>
  <c r="BG94" i="14"/>
  <c r="F37" i="14"/>
  <c r="BB69" i="1" s="1"/>
  <c r="BE94" i="14"/>
  <c r="T94" i="14"/>
  <c r="T93" i="14"/>
  <c r="R94" i="14"/>
  <c r="P94" i="14"/>
  <c r="P93" i="14"/>
  <c r="BK94" i="14"/>
  <c r="J94" i="14"/>
  <c r="BF94" i="14" s="1"/>
  <c r="J87" i="14"/>
  <c r="F87" i="14"/>
  <c r="F85" i="14"/>
  <c r="E83" i="14"/>
  <c r="J58" i="14"/>
  <c r="F58" i="14"/>
  <c r="F56" i="14"/>
  <c r="E54" i="14"/>
  <c r="J26" i="14"/>
  <c r="E26" i="14"/>
  <c r="J25" i="14"/>
  <c r="J20" i="14"/>
  <c r="E20" i="14"/>
  <c r="F88" i="14" s="1"/>
  <c r="J19" i="14"/>
  <c r="J14" i="14"/>
  <c r="J85" i="14" s="1"/>
  <c r="E7" i="14"/>
  <c r="J39" i="13"/>
  <c r="J38" i="13"/>
  <c r="AY68" i="1" s="1"/>
  <c r="J37" i="13"/>
  <c r="AX68" i="1"/>
  <c r="BI152" i="13"/>
  <c r="BH152" i="13"/>
  <c r="BG152" i="13"/>
  <c r="BE152" i="13"/>
  <c r="T152" i="13"/>
  <c r="R152" i="13"/>
  <c r="P152" i="13"/>
  <c r="BK152" i="13"/>
  <c r="J152" i="13"/>
  <c r="BF152" i="13" s="1"/>
  <c r="BI151" i="13"/>
  <c r="BH151" i="13"/>
  <c r="BG151" i="13"/>
  <c r="BE151" i="13"/>
  <c r="T151" i="13"/>
  <c r="R151" i="13"/>
  <c r="P151" i="13"/>
  <c r="BK151" i="13"/>
  <c r="J151" i="13"/>
  <c r="BF151" i="13"/>
  <c r="BI150" i="13"/>
  <c r="BH150" i="13"/>
  <c r="BG150" i="13"/>
  <c r="BE150" i="13"/>
  <c r="T150" i="13"/>
  <c r="R150" i="13"/>
  <c r="P150" i="13"/>
  <c r="BK150" i="13"/>
  <c r="J150" i="13"/>
  <c r="BF150" i="13" s="1"/>
  <c r="BI149" i="13"/>
  <c r="BH149" i="13"/>
  <c r="BG149" i="13"/>
  <c r="BE149" i="13"/>
  <c r="T149" i="13"/>
  <c r="R149" i="13"/>
  <c r="P149" i="13"/>
  <c r="BK149" i="13"/>
  <c r="J149" i="13"/>
  <c r="BF149" i="13"/>
  <c r="BI148" i="13"/>
  <c r="BH148" i="13"/>
  <c r="BG148" i="13"/>
  <c r="BE148" i="13"/>
  <c r="T148" i="13"/>
  <c r="R148" i="13"/>
  <c r="P148" i="13"/>
  <c r="BK148" i="13"/>
  <c r="J148" i="13"/>
  <c r="BF148" i="13" s="1"/>
  <c r="BI147" i="13"/>
  <c r="BH147" i="13"/>
  <c r="BG147" i="13"/>
  <c r="BE147" i="13"/>
  <c r="T147" i="13"/>
  <c r="R147" i="13"/>
  <c r="R146" i="13" s="1"/>
  <c r="R145" i="13" s="1"/>
  <c r="P147" i="13"/>
  <c r="BK147" i="13"/>
  <c r="BK146" i="13"/>
  <c r="J147" i="13"/>
  <c r="BF147" i="13" s="1"/>
  <c r="BI144" i="13"/>
  <c r="BH144" i="13"/>
  <c r="BG144" i="13"/>
  <c r="BE144" i="13"/>
  <c r="T144" i="13"/>
  <c r="T143" i="13" s="1"/>
  <c r="R144" i="13"/>
  <c r="R143" i="13" s="1"/>
  <c r="P144" i="13"/>
  <c r="P143" i="13" s="1"/>
  <c r="BK144" i="13"/>
  <c r="BK143" i="13" s="1"/>
  <c r="J143" i="13" s="1"/>
  <c r="J67" i="13" s="1"/>
  <c r="J144" i="13"/>
  <c r="BF144" i="13" s="1"/>
  <c r="BI142" i="13"/>
  <c r="BH142" i="13"/>
  <c r="BG142" i="13"/>
  <c r="BE142" i="13"/>
  <c r="T142" i="13"/>
  <c r="R142" i="13"/>
  <c r="P142" i="13"/>
  <c r="BK142" i="13"/>
  <c r="J142" i="13"/>
  <c r="BF142" i="13" s="1"/>
  <c r="BI141" i="13"/>
  <c r="BH141" i="13"/>
  <c r="BG141" i="13"/>
  <c r="BE141" i="13"/>
  <c r="T141" i="13"/>
  <c r="R141" i="13"/>
  <c r="P141" i="13"/>
  <c r="BK141" i="13"/>
  <c r="J141" i="13"/>
  <c r="BF141" i="13" s="1"/>
  <c r="BI140" i="13"/>
  <c r="BH140" i="13"/>
  <c r="BG140" i="13"/>
  <c r="BE140" i="13"/>
  <c r="T140" i="13"/>
  <c r="R140" i="13"/>
  <c r="P140" i="13"/>
  <c r="BK140" i="13"/>
  <c r="J140" i="13"/>
  <c r="BF140" i="13" s="1"/>
  <c r="BI139" i="13"/>
  <c r="BH139" i="13"/>
  <c r="BG139" i="13"/>
  <c r="BE139" i="13"/>
  <c r="T139" i="13"/>
  <c r="R139" i="13"/>
  <c r="P139" i="13"/>
  <c r="BK139" i="13"/>
  <c r="J139" i="13"/>
  <c r="BF139" i="13"/>
  <c r="BI138" i="13"/>
  <c r="BH138" i="13"/>
  <c r="BG138" i="13"/>
  <c r="BE138" i="13"/>
  <c r="T138" i="13"/>
  <c r="R138" i="13"/>
  <c r="P138" i="13"/>
  <c r="BK138" i="13"/>
  <c r="J138" i="13"/>
  <c r="BF138" i="13" s="1"/>
  <c r="BI137" i="13"/>
  <c r="BH137" i="13"/>
  <c r="BG137" i="13"/>
  <c r="BE137" i="13"/>
  <c r="T137" i="13"/>
  <c r="R137" i="13"/>
  <c r="P137" i="13"/>
  <c r="BK137" i="13"/>
  <c r="J137" i="13"/>
  <c r="BF137" i="13"/>
  <c r="BI136" i="13"/>
  <c r="BH136" i="13"/>
  <c r="BG136" i="13"/>
  <c r="BE136" i="13"/>
  <c r="T136" i="13"/>
  <c r="R136" i="13"/>
  <c r="P136" i="13"/>
  <c r="BK136" i="13"/>
  <c r="J136" i="13"/>
  <c r="BF136" i="13" s="1"/>
  <c r="BI135" i="13"/>
  <c r="BH135" i="13"/>
  <c r="BG135" i="13"/>
  <c r="BE135" i="13"/>
  <c r="T135" i="13"/>
  <c r="R135" i="13"/>
  <c r="P135" i="13"/>
  <c r="BK135" i="13"/>
  <c r="J135" i="13"/>
  <c r="BF135" i="13"/>
  <c r="BI134" i="13"/>
  <c r="BH134" i="13"/>
  <c r="BG134" i="13"/>
  <c r="BE134" i="13"/>
  <c r="T134" i="13"/>
  <c r="R134" i="13"/>
  <c r="P134" i="13"/>
  <c r="BK134" i="13"/>
  <c r="J134" i="13"/>
  <c r="BF134" i="13" s="1"/>
  <c r="BI133" i="13"/>
  <c r="BH133" i="13"/>
  <c r="BG133" i="13"/>
  <c r="BE133" i="13"/>
  <c r="T133" i="13"/>
  <c r="R133" i="13"/>
  <c r="P133" i="13"/>
  <c r="BK133" i="13"/>
  <c r="J133" i="13"/>
  <c r="BF133" i="13"/>
  <c r="BI132" i="13"/>
  <c r="BH132" i="13"/>
  <c r="BG132" i="13"/>
  <c r="BE132" i="13"/>
  <c r="T132" i="13"/>
  <c r="R132" i="13"/>
  <c r="P132" i="13"/>
  <c r="BK132" i="13"/>
  <c r="J132" i="13"/>
  <c r="BF132" i="13" s="1"/>
  <c r="BI131" i="13"/>
  <c r="BH131" i="13"/>
  <c r="BG131" i="13"/>
  <c r="BE131" i="13"/>
  <c r="T131" i="13"/>
  <c r="R131" i="13"/>
  <c r="P131" i="13"/>
  <c r="BK131" i="13"/>
  <c r="J131" i="13"/>
  <c r="BF131" i="13"/>
  <c r="BI130" i="13"/>
  <c r="BH130" i="13"/>
  <c r="BG130" i="13"/>
  <c r="BE130" i="13"/>
  <c r="T130" i="13"/>
  <c r="R130" i="13"/>
  <c r="R127" i="13" s="1"/>
  <c r="P130" i="13"/>
  <c r="BK130" i="13"/>
  <c r="J130" i="13"/>
  <c r="BF130" i="13" s="1"/>
  <c r="BI129" i="13"/>
  <c r="BH129" i="13"/>
  <c r="BG129" i="13"/>
  <c r="BE129" i="13"/>
  <c r="T129" i="13"/>
  <c r="R129" i="13"/>
  <c r="P129" i="13"/>
  <c r="BK129" i="13"/>
  <c r="BK127" i="13" s="1"/>
  <c r="J129" i="13"/>
  <c r="BF129" i="13"/>
  <c r="BI128" i="13"/>
  <c r="BH128" i="13"/>
  <c r="BG128" i="13"/>
  <c r="BE128" i="13"/>
  <c r="T128" i="13"/>
  <c r="T127" i="13" s="1"/>
  <c r="R128" i="13"/>
  <c r="P128" i="13"/>
  <c r="BK128" i="13"/>
  <c r="J127" i="13"/>
  <c r="J66" i="13" s="1"/>
  <c r="J128" i="13"/>
  <c r="BF128" i="13" s="1"/>
  <c r="BI126" i="13"/>
  <c r="BH126" i="13"/>
  <c r="BG126" i="13"/>
  <c r="BE126" i="13"/>
  <c r="T126" i="13"/>
  <c r="R126" i="13"/>
  <c r="P126" i="13"/>
  <c r="BK126" i="13"/>
  <c r="J126" i="13"/>
  <c r="BF126" i="13" s="1"/>
  <c r="BI125" i="13"/>
  <c r="BH125" i="13"/>
  <c r="BG125" i="13"/>
  <c r="BE125" i="13"/>
  <c r="T125" i="13"/>
  <c r="R125" i="13"/>
  <c r="P125" i="13"/>
  <c r="BK125" i="13"/>
  <c r="J125" i="13"/>
  <c r="BF125" i="13"/>
  <c r="BI123" i="13"/>
  <c r="BH123" i="13"/>
  <c r="BG123" i="13"/>
  <c r="BE123" i="13"/>
  <c r="T123" i="13"/>
  <c r="R123" i="13"/>
  <c r="P123" i="13"/>
  <c r="BK123" i="13"/>
  <c r="J123" i="13"/>
  <c r="BF123" i="13" s="1"/>
  <c r="BI121" i="13"/>
  <c r="BH121" i="13"/>
  <c r="BG121" i="13"/>
  <c r="BE121" i="13"/>
  <c r="T121" i="13"/>
  <c r="R121" i="13"/>
  <c r="P121" i="13"/>
  <c r="BK121" i="13"/>
  <c r="J121" i="13"/>
  <c r="BF121" i="13" s="1"/>
  <c r="BI119" i="13"/>
  <c r="BH119" i="13"/>
  <c r="BG119" i="13"/>
  <c r="BE119" i="13"/>
  <c r="T119" i="13"/>
  <c r="R119" i="13"/>
  <c r="P119" i="13"/>
  <c r="BK119" i="13"/>
  <c r="J119" i="13"/>
  <c r="BF119" i="13" s="1"/>
  <c r="BI117" i="13"/>
  <c r="BH117" i="13"/>
  <c r="BG117" i="13"/>
  <c r="BE117" i="13"/>
  <c r="T117" i="13"/>
  <c r="R117" i="13"/>
  <c r="P117" i="13"/>
  <c r="BK117" i="13"/>
  <c r="J117" i="13"/>
  <c r="BF117" i="13"/>
  <c r="BI115" i="13"/>
  <c r="BH115" i="13"/>
  <c r="BG115" i="13"/>
  <c r="BE115" i="13"/>
  <c r="T115" i="13"/>
  <c r="R115" i="13"/>
  <c r="P115" i="13"/>
  <c r="BK115" i="13"/>
  <c r="J115" i="13"/>
  <c r="BF115" i="13" s="1"/>
  <c r="BI114" i="13"/>
  <c r="BH114" i="13"/>
  <c r="BG114" i="13"/>
  <c r="BE114" i="13"/>
  <c r="T114" i="13"/>
  <c r="R114" i="13"/>
  <c r="P114" i="13"/>
  <c r="BK114" i="13"/>
  <c r="J114" i="13"/>
  <c r="BF114" i="13"/>
  <c r="BI112" i="13"/>
  <c r="BH112" i="13"/>
  <c r="BG112" i="13"/>
  <c r="BE112" i="13"/>
  <c r="T112" i="13"/>
  <c r="R112" i="13"/>
  <c r="P112" i="13"/>
  <c r="BK112" i="13"/>
  <c r="J112" i="13"/>
  <c r="BF112" i="13" s="1"/>
  <c r="BI111" i="13"/>
  <c r="BH111" i="13"/>
  <c r="BG111" i="13"/>
  <c r="BE111" i="13"/>
  <c r="T111" i="13"/>
  <c r="R111" i="13"/>
  <c r="P111" i="13"/>
  <c r="BK111" i="13"/>
  <c r="J111" i="13"/>
  <c r="BF111" i="13"/>
  <c r="BI103" i="13"/>
  <c r="BH103" i="13"/>
  <c r="BG103" i="13"/>
  <c r="BE103" i="13"/>
  <c r="T103" i="13"/>
  <c r="R103" i="13"/>
  <c r="P103" i="13"/>
  <c r="BK103" i="13"/>
  <c r="J103" i="13"/>
  <c r="BF103" i="13" s="1"/>
  <c r="BI102" i="13"/>
  <c r="BH102" i="13"/>
  <c r="BG102" i="13"/>
  <c r="BE102" i="13"/>
  <c r="T102" i="13"/>
  <c r="R102" i="13"/>
  <c r="P102" i="13"/>
  <c r="BK102" i="13"/>
  <c r="J102" i="13"/>
  <c r="BF102" i="13"/>
  <c r="BI99" i="13"/>
  <c r="BH99" i="13"/>
  <c r="BG99" i="13"/>
  <c r="BE99" i="13"/>
  <c r="T99" i="13"/>
  <c r="R99" i="13"/>
  <c r="P99" i="13"/>
  <c r="BK99" i="13"/>
  <c r="J99" i="13"/>
  <c r="BF99" i="13" s="1"/>
  <c r="BI98" i="13"/>
  <c r="BH98" i="13"/>
  <c r="BG98" i="13"/>
  <c r="BE98" i="13"/>
  <c r="T98" i="13"/>
  <c r="R98" i="13"/>
  <c r="P98" i="13"/>
  <c r="BK98" i="13"/>
  <c r="J98" i="13"/>
  <c r="BF98" i="13"/>
  <c r="BI95" i="13"/>
  <c r="F39" i="13" s="1"/>
  <c r="BD68" i="1" s="1"/>
  <c r="BH95" i="13"/>
  <c r="BG95" i="13"/>
  <c r="BE95" i="13"/>
  <c r="T95" i="13"/>
  <c r="R95" i="13"/>
  <c r="P95" i="13"/>
  <c r="BK95" i="13"/>
  <c r="J95" i="13"/>
  <c r="BF95" i="13" s="1"/>
  <c r="BI94" i="13"/>
  <c r="BH94" i="13"/>
  <c r="F38" i="13" s="1"/>
  <c r="BC68" i="1" s="1"/>
  <c r="BG94" i="13"/>
  <c r="BE94" i="13"/>
  <c r="F35" i="13" s="1"/>
  <c r="AZ68" i="1" s="1"/>
  <c r="J35" i="13"/>
  <c r="AV68" i="1" s="1"/>
  <c r="T94" i="13"/>
  <c r="R94" i="13"/>
  <c r="R93" i="13" s="1"/>
  <c r="R92" i="13" s="1"/>
  <c r="R91" i="13" s="1"/>
  <c r="P94" i="13"/>
  <c r="P93" i="13" s="1"/>
  <c r="BK94" i="13"/>
  <c r="BK93" i="13" s="1"/>
  <c r="J93" i="13" s="1"/>
  <c r="J65" i="13" s="1"/>
  <c r="J94" i="13"/>
  <c r="BF94" i="13"/>
  <c r="J87" i="13"/>
  <c r="F87" i="13"/>
  <c r="F85" i="13"/>
  <c r="E83" i="13"/>
  <c r="J58" i="13"/>
  <c r="F58" i="13"/>
  <c r="F56" i="13"/>
  <c r="E54" i="13"/>
  <c r="J26" i="13"/>
  <c r="E26" i="13"/>
  <c r="J88" i="13" s="1"/>
  <c r="J25" i="13"/>
  <c r="J20" i="13"/>
  <c r="E20" i="13"/>
  <c r="F88" i="13"/>
  <c r="F59" i="13"/>
  <c r="J19" i="13"/>
  <c r="J14" i="13"/>
  <c r="J85" i="13"/>
  <c r="J56" i="13"/>
  <c r="E7" i="13"/>
  <c r="E79" i="13" s="1"/>
  <c r="J39" i="12"/>
  <c r="J38" i="12"/>
  <c r="AY67" i="1" s="1"/>
  <c r="J37" i="12"/>
  <c r="AX67" i="1"/>
  <c r="BI129" i="12"/>
  <c r="BH129" i="12"/>
  <c r="BG129" i="12"/>
  <c r="BE129" i="12"/>
  <c r="T129" i="12"/>
  <c r="T128" i="12" s="1"/>
  <c r="R129" i="12"/>
  <c r="R128" i="12"/>
  <c r="P129" i="12"/>
  <c r="P128" i="12" s="1"/>
  <c r="BK129" i="12"/>
  <c r="BK128" i="12"/>
  <c r="J128" i="12" s="1"/>
  <c r="J129" i="12"/>
  <c r="BF129" i="12"/>
  <c r="J67" i="12"/>
  <c r="BI127" i="12"/>
  <c r="BH127" i="12"/>
  <c r="BG127" i="12"/>
  <c r="BE127" i="12"/>
  <c r="T127" i="12"/>
  <c r="R127" i="12"/>
  <c r="P127" i="12"/>
  <c r="BK127" i="12"/>
  <c r="J127" i="12"/>
  <c r="BF127" i="12" s="1"/>
  <c r="BI126" i="12"/>
  <c r="BH126" i="12"/>
  <c r="BG126" i="12"/>
  <c r="BE126" i="12"/>
  <c r="T126" i="12"/>
  <c r="R126" i="12"/>
  <c r="P126" i="12"/>
  <c r="BK126" i="12"/>
  <c r="J126" i="12"/>
  <c r="BF126" i="12"/>
  <c r="BI125" i="12"/>
  <c r="BH125" i="12"/>
  <c r="BG125" i="12"/>
  <c r="BE125" i="12"/>
  <c r="T125" i="12"/>
  <c r="R125" i="12"/>
  <c r="P125" i="12"/>
  <c r="BK125" i="12"/>
  <c r="J125" i="12"/>
  <c r="BF125" i="12" s="1"/>
  <c r="BI124" i="12"/>
  <c r="BH124" i="12"/>
  <c r="BG124" i="12"/>
  <c r="BE124" i="12"/>
  <c r="T124" i="12"/>
  <c r="R124" i="12"/>
  <c r="P124" i="12"/>
  <c r="BK124" i="12"/>
  <c r="J124" i="12"/>
  <c r="BF124" i="12"/>
  <c r="BI123" i="12"/>
  <c r="BH123" i="12"/>
  <c r="BG123" i="12"/>
  <c r="BE123" i="12"/>
  <c r="T123" i="12"/>
  <c r="R123" i="12"/>
  <c r="P123" i="12"/>
  <c r="BK123" i="12"/>
  <c r="J123" i="12"/>
  <c r="BF123" i="12" s="1"/>
  <c r="BI122" i="12"/>
  <c r="BH122" i="12"/>
  <c r="BG122" i="12"/>
  <c r="BE122" i="12"/>
  <c r="T122" i="12"/>
  <c r="R122" i="12"/>
  <c r="P122" i="12"/>
  <c r="BK122" i="12"/>
  <c r="J122" i="12"/>
  <c r="BF122" i="12"/>
  <c r="BI121" i="12"/>
  <c r="BH121" i="12"/>
  <c r="BG121" i="12"/>
  <c r="BE121" i="12"/>
  <c r="T121" i="12"/>
  <c r="R121" i="12"/>
  <c r="P121" i="12"/>
  <c r="BK121" i="12"/>
  <c r="J121" i="12"/>
  <c r="BF121" i="12" s="1"/>
  <c r="BI120" i="12"/>
  <c r="BH120" i="12"/>
  <c r="BG120" i="12"/>
  <c r="BE120" i="12"/>
  <c r="T120" i="12"/>
  <c r="R120" i="12"/>
  <c r="P120" i="12"/>
  <c r="BK120" i="12"/>
  <c r="J120" i="12"/>
  <c r="BF120" i="12"/>
  <c r="BI119" i="12"/>
  <c r="BH119" i="12"/>
  <c r="BG119" i="12"/>
  <c r="BE119" i="12"/>
  <c r="T119" i="12"/>
  <c r="R119" i="12"/>
  <c r="P119" i="12"/>
  <c r="BK119" i="12"/>
  <c r="J119" i="12"/>
  <c r="BF119" i="12" s="1"/>
  <c r="BI118" i="12"/>
  <c r="BH118" i="12"/>
  <c r="BG118" i="12"/>
  <c r="BE118" i="12"/>
  <c r="T118" i="12"/>
  <c r="T117" i="12"/>
  <c r="R118" i="12"/>
  <c r="R117" i="12" s="1"/>
  <c r="P118" i="12"/>
  <c r="P117" i="12"/>
  <c r="BK118" i="12"/>
  <c r="J118" i="12"/>
  <c r="BF118" i="12" s="1"/>
  <c r="BI115" i="12"/>
  <c r="BH115" i="12"/>
  <c r="BG115" i="12"/>
  <c r="BE115" i="12"/>
  <c r="T115" i="12"/>
  <c r="R115" i="12"/>
  <c r="P115" i="12"/>
  <c r="BK115" i="12"/>
  <c r="J115" i="12"/>
  <c r="BF115" i="12"/>
  <c r="BI113" i="12"/>
  <c r="BH113" i="12"/>
  <c r="BG113" i="12"/>
  <c r="BE113" i="12"/>
  <c r="T113" i="12"/>
  <c r="R113" i="12"/>
  <c r="P113" i="12"/>
  <c r="BK113" i="12"/>
  <c r="J113" i="12"/>
  <c r="BF113" i="12" s="1"/>
  <c r="BI111" i="12"/>
  <c r="BH111" i="12"/>
  <c r="BG111" i="12"/>
  <c r="BE111" i="12"/>
  <c r="T111" i="12"/>
  <c r="R111" i="12"/>
  <c r="P111" i="12"/>
  <c r="BK111" i="12"/>
  <c r="J111" i="12"/>
  <c r="BF111" i="12"/>
  <c r="BI109" i="12"/>
  <c r="BH109" i="12"/>
  <c r="BG109" i="12"/>
  <c r="BE109" i="12"/>
  <c r="T109" i="12"/>
  <c r="R109" i="12"/>
  <c r="P109" i="12"/>
  <c r="BK109" i="12"/>
  <c r="J109" i="12"/>
  <c r="BF109" i="12" s="1"/>
  <c r="BI107" i="12"/>
  <c r="BH107" i="12"/>
  <c r="BG107" i="12"/>
  <c r="BE107" i="12"/>
  <c r="T107" i="12"/>
  <c r="R107" i="12"/>
  <c r="P107" i="12"/>
  <c r="BK107" i="12"/>
  <c r="J107" i="12"/>
  <c r="BF107" i="12"/>
  <c r="BI106" i="12"/>
  <c r="BH106" i="12"/>
  <c r="BG106" i="12"/>
  <c r="BE106" i="12"/>
  <c r="T106" i="12"/>
  <c r="R106" i="12"/>
  <c r="P106" i="12"/>
  <c r="BK106" i="12"/>
  <c r="J106" i="12"/>
  <c r="BF106" i="12" s="1"/>
  <c r="BI104" i="12"/>
  <c r="BH104" i="12"/>
  <c r="BG104" i="12"/>
  <c r="BE104" i="12"/>
  <c r="T104" i="12"/>
  <c r="R104" i="12"/>
  <c r="P104" i="12"/>
  <c r="BK104" i="12"/>
  <c r="J104" i="12"/>
  <c r="BF104" i="12"/>
  <c r="BI103" i="12"/>
  <c r="BH103" i="12"/>
  <c r="BG103" i="12"/>
  <c r="BE103" i="12"/>
  <c r="T103" i="12"/>
  <c r="R103" i="12"/>
  <c r="P103" i="12"/>
  <c r="BK103" i="12"/>
  <c r="J103" i="12"/>
  <c r="BF103" i="12" s="1"/>
  <c r="BI100" i="12"/>
  <c r="BH100" i="12"/>
  <c r="BG100" i="12"/>
  <c r="BE100" i="12"/>
  <c r="T100" i="12"/>
  <c r="R100" i="12"/>
  <c r="P100" i="12"/>
  <c r="BK100" i="12"/>
  <c r="J100" i="12"/>
  <c r="BF100" i="12"/>
  <c r="BI99" i="12"/>
  <c r="BH99" i="12"/>
  <c r="BG99" i="12"/>
  <c r="BE99" i="12"/>
  <c r="T99" i="12"/>
  <c r="R99" i="12"/>
  <c r="P99" i="12"/>
  <c r="BK99" i="12"/>
  <c r="J99" i="12"/>
  <c r="BF99" i="12" s="1"/>
  <c r="BI96" i="12"/>
  <c r="BH96" i="12"/>
  <c r="BG96" i="12"/>
  <c r="BE96" i="12"/>
  <c r="T96" i="12"/>
  <c r="R96" i="12"/>
  <c r="P96" i="12"/>
  <c r="BK96" i="12"/>
  <c r="J96" i="12"/>
  <c r="BF96" i="12"/>
  <c r="BI95" i="12"/>
  <c r="BH95" i="12"/>
  <c r="BG95" i="12"/>
  <c r="BE95" i="12"/>
  <c r="T95" i="12"/>
  <c r="R95" i="12"/>
  <c r="P95" i="12"/>
  <c r="BK95" i="12"/>
  <c r="J95" i="12"/>
  <c r="BF95" i="12" s="1"/>
  <c r="BI92" i="12"/>
  <c r="F39" i="12"/>
  <c r="BD67" i="1" s="1"/>
  <c r="BH92" i="12"/>
  <c r="BG92" i="12"/>
  <c r="F37" i="12" s="1"/>
  <c r="BB67" i="1" s="1"/>
  <c r="BE92" i="12"/>
  <c r="T92" i="12"/>
  <c r="T91" i="12" s="1"/>
  <c r="R92" i="12"/>
  <c r="R91" i="12" s="1"/>
  <c r="R90" i="12" s="1"/>
  <c r="R89" i="12" s="1"/>
  <c r="P92" i="12"/>
  <c r="P91" i="12" s="1"/>
  <c r="P90" i="12" s="1"/>
  <c r="P89" i="12" s="1"/>
  <c r="AU67" i="1" s="1"/>
  <c r="BK92" i="12"/>
  <c r="J92" i="12"/>
  <c r="BF92" i="12" s="1"/>
  <c r="F36" i="12"/>
  <c r="BA67" i="1" s="1"/>
  <c r="J85" i="12"/>
  <c r="F85" i="12"/>
  <c r="F83" i="12"/>
  <c r="E81" i="12"/>
  <c r="J58" i="12"/>
  <c r="F58" i="12"/>
  <c r="F56" i="12"/>
  <c r="E54" i="12"/>
  <c r="J26" i="12"/>
  <c r="E26" i="12"/>
  <c r="J86" i="12"/>
  <c r="J59" i="12"/>
  <c r="J25" i="12"/>
  <c r="J20" i="12"/>
  <c r="E20" i="12"/>
  <c r="F86" i="12"/>
  <c r="F59" i="12"/>
  <c r="J19" i="12"/>
  <c r="J14" i="12"/>
  <c r="J83" i="12"/>
  <c r="J56" i="12"/>
  <c r="E7" i="12"/>
  <c r="E77" i="12"/>
  <c r="E50" i="12"/>
  <c r="J39" i="11"/>
  <c r="J38" i="11"/>
  <c r="AY66" i="1"/>
  <c r="J37" i="11"/>
  <c r="AX66" i="1" s="1"/>
  <c r="BI204" i="11"/>
  <c r="BH204" i="11"/>
  <c r="BG204" i="11"/>
  <c r="BF204" i="11"/>
  <c r="T204" i="11"/>
  <c r="T203" i="11"/>
  <c r="R204" i="11"/>
  <c r="R203" i="11" s="1"/>
  <c r="R93" i="11" s="1"/>
  <c r="R92" i="11" s="1"/>
  <c r="P204" i="11"/>
  <c r="P203" i="11"/>
  <c r="BK204" i="11"/>
  <c r="BK203" i="11" s="1"/>
  <c r="J203" i="11" s="1"/>
  <c r="J70" i="11" s="1"/>
  <c r="J204" i="11"/>
  <c r="BE204" i="11"/>
  <c r="BI202" i="11"/>
  <c r="BH202" i="11"/>
  <c r="BG202" i="11"/>
  <c r="BF202" i="11"/>
  <c r="T202" i="11"/>
  <c r="R202" i="11"/>
  <c r="P202" i="11"/>
  <c r="BK202" i="11"/>
  <c r="J202" i="11"/>
  <c r="BE202" i="11"/>
  <c r="BI200" i="11"/>
  <c r="BH200" i="11"/>
  <c r="BG200" i="11"/>
  <c r="BF200" i="11"/>
  <c r="T200" i="11"/>
  <c r="R200" i="11"/>
  <c r="R197" i="11" s="1"/>
  <c r="P200" i="11"/>
  <c r="BK200" i="11"/>
  <c r="J200" i="11"/>
  <c r="BE200" i="11" s="1"/>
  <c r="BI199" i="11"/>
  <c r="BH199" i="11"/>
  <c r="BG199" i="11"/>
  <c r="BF199" i="11"/>
  <c r="T199" i="11"/>
  <c r="R199" i="11"/>
  <c r="P199" i="11"/>
  <c r="BK199" i="11"/>
  <c r="BK197" i="11" s="1"/>
  <c r="J197" i="11" s="1"/>
  <c r="J69" i="11" s="1"/>
  <c r="J199" i="11"/>
  <c r="BE199" i="11"/>
  <c r="BI198" i="11"/>
  <c r="BH198" i="11"/>
  <c r="BG198" i="11"/>
  <c r="BF198" i="11"/>
  <c r="T198" i="11"/>
  <c r="R198" i="11"/>
  <c r="P198" i="11"/>
  <c r="BK198" i="11"/>
  <c r="J198" i="11"/>
  <c r="BE198" i="11" s="1"/>
  <c r="BI195" i="11"/>
  <c r="BH195" i="11"/>
  <c r="BG195" i="11"/>
  <c r="BF195" i="11"/>
  <c r="T195" i="11"/>
  <c r="R195" i="11"/>
  <c r="R192" i="11" s="1"/>
  <c r="P195" i="11"/>
  <c r="BK195" i="11"/>
  <c r="J195" i="11"/>
  <c r="BE195" i="11" s="1"/>
  <c r="BI194" i="11"/>
  <c r="BH194" i="11"/>
  <c r="BG194" i="11"/>
  <c r="BF194" i="11"/>
  <c r="T194" i="11"/>
  <c r="R194" i="11"/>
  <c r="P194" i="11"/>
  <c r="BK194" i="11"/>
  <c r="BK192" i="11" s="1"/>
  <c r="J194" i="11"/>
  <c r="BE194" i="11"/>
  <c r="BI193" i="11"/>
  <c r="BH193" i="11"/>
  <c r="BG193" i="11"/>
  <c r="BF193" i="11"/>
  <c r="T193" i="11"/>
  <c r="T192" i="11" s="1"/>
  <c r="R193" i="11"/>
  <c r="P193" i="11"/>
  <c r="BK193" i="11"/>
  <c r="J192" i="11"/>
  <c r="J68" i="11" s="1"/>
  <c r="J193" i="11"/>
  <c r="BE193" i="11" s="1"/>
  <c r="BI190" i="11"/>
  <c r="BH190" i="11"/>
  <c r="BG190" i="11"/>
  <c r="BF190" i="11"/>
  <c r="T190" i="11"/>
  <c r="R190" i="11"/>
  <c r="P190" i="11"/>
  <c r="BK190" i="11"/>
  <c r="J190" i="11"/>
  <c r="BE190" i="11" s="1"/>
  <c r="BI189" i="11"/>
  <c r="BH189" i="11"/>
  <c r="BG189" i="11"/>
  <c r="BF189" i="11"/>
  <c r="T189" i="11"/>
  <c r="R189" i="11"/>
  <c r="P189" i="11"/>
  <c r="BK189" i="11"/>
  <c r="J189" i="11"/>
  <c r="BE189" i="11"/>
  <c r="BI188" i="11"/>
  <c r="BH188" i="11"/>
  <c r="BG188" i="11"/>
  <c r="BF188" i="11"/>
  <c r="T188" i="11"/>
  <c r="R188" i="11"/>
  <c r="P188" i="11"/>
  <c r="BK188" i="11"/>
  <c r="J188" i="11"/>
  <c r="BE188" i="11" s="1"/>
  <c r="BI187" i="11"/>
  <c r="BH187" i="11"/>
  <c r="BG187" i="11"/>
  <c r="BF187" i="11"/>
  <c r="T187" i="11"/>
  <c r="R187" i="11"/>
  <c r="P187" i="11"/>
  <c r="BK187" i="11"/>
  <c r="J187" i="11"/>
  <c r="BE187" i="11"/>
  <c r="BI185" i="11"/>
  <c r="BH185" i="11"/>
  <c r="BG185" i="11"/>
  <c r="BF185" i="11"/>
  <c r="T185" i="11"/>
  <c r="R185" i="11"/>
  <c r="P185" i="11"/>
  <c r="BK185" i="11"/>
  <c r="J185" i="11"/>
  <c r="BE185" i="11" s="1"/>
  <c r="BI183" i="11"/>
  <c r="BH183" i="11"/>
  <c r="BG183" i="11"/>
  <c r="BF183" i="11"/>
  <c r="T183" i="11"/>
  <c r="R183" i="11"/>
  <c r="P183" i="11"/>
  <c r="BK183" i="11"/>
  <c r="J183" i="11"/>
  <c r="BE183" i="11"/>
  <c r="BI182" i="11"/>
  <c r="BH182" i="11"/>
  <c r="BG182" i="11"/>
  <c r="BF182" i="11"/>
  <c r="T182" i="11"/>
  <c r="R182" i="11"/>
  <c r="P182" i="11"/>
  <c r="BK182" i="11"/>
  <c r="J182" i="11"/>
  <c r="BE182" i="11" s="1"/>
  <c r="BI181" i="11"/>
  <c r="BH181" i="11"/>
  <c r="BG181" i="11"/>
  <c r="BF181" i="11"/>
  <c r="T181" i="11"/>
  <c r="R181" i="11"/>
  <c r="P181" i="11"/>
  <c r="BK181" i="11"/>
  <c r="J181" i="11"/>
  <c r="BE181" i="11"/>
  <c r="BI178" i="11"/>
  <c r="BH178" i="11"/>
  <c r="BG178" i="11"/>
  <c r="BF178" i="11"/>
  <c r="T178" i="11"/>
  <c r="R178" i="11"/>
  <c r="P178" i="11"/>
  <c r="BK178" i="11"/>
  <c r="J178" i="11"/>
  <c r="BE178" i="11" s="1"/>
  <c r="BI177" i="11"/>
  <c r="BH177" i="11"/>
  <c r="BG177" i="11"/>
  <c r="BF177" i="11"/>
  <c r="T177" i="11"/>
  <c r="R177" i="11"/>
  <c r="P177" i="11"/>
  <c r="BK177" i="11"/>
  <c r="J177" i="11"/>
  <c r="BE177" i="11"/>
  <c r="BI176" i="11"/>
  <c r="BH176" i="11"/>
  <c r="BG176" i="11"/>
  <c r="BF176" i="11"/>
  <c r="T176" i="11"/>
  <c r="R176" i="11"/>
  <c r="P176" i="11"/>
  <c r="BK176" i="11"/>
  <c r="J176" i="11"/>
  <c r="BE176" i="11" s="1"/>
  <c r="BI175" i="11"/>
  <c r="BH175" i="11"/>
  <c r="BG175" i="11"/>
  <c r="BF175" i="11"/>
  <c r="T175" i="11"/>
  <c r="R175" i="11"/>
  <c r="P175" i="11"/>
  <c r="BK175" i="11"/>
  <c r="J175" i="11"/>
  <c r="BE175" i="11"/>
  <c r="BI174" i="11"/>
  <c r="BH174" i="11"/>
  <c r="BG174" i="11"/>
  <c r="BF174" i="11"/>
  <c r="T174" i="11"/>
  <c r="R174" i="11"/>
  <c r="P174" i="11"/>
  <c r="BK174" i="11"/>
  <c r="J174" i="11"/>
  <c r="BE174" i="11" s="1"/>
  <c r="BI173" i="11"/>
  <c r="BH173" i="11"/>
  <c r="BG173" i="11"/>
  <c r="BF173" i="11"/>
  <c r="T173" i="11"/>
  <c r="R173" i="11"/>
  <c r="P173" i="11"/>
  <c r="BK173" i="11"/>
  <c r="J173" i="11"/>
  <c r="BE173" i="11"/>
  <c r="BI172" i="11"/>
  <c r="BH172" i="11"/>
  <c r="BG172" i="11"/>
  <c r="BF172" i="11"/>
  <c r="T172" i="11"/>
  <c r="R172" i="11"/>
  <c r="P172" i="11"/>
  <c r="BK172" i="11"/>
  <c r="J172" i="11"/>
  <c r="BE172" i="11" s="1"/>
  <c r="BI171" i="11"/>
  <c r="BH171" i="11"/>
  <c r="BG171" i="11"/>
  <c r="BF171" i="11"/>
  <c r="T171" i="11"/>
  <c r="R171" i="11"/>
  <c r="P171" i="11"/>
  <c r="BK171" i="11"/>
  <c r="J171" i="11"/>
  <c r="BE171" i="11"/>
  <c r="BI170" i="11"/>
  <c r="BH170" i="11"/>
  <c r="BG170" i="11"/>
  <c r="BF170" i="11"/>
  <c r="T170" i="11"/>
  <c r="R170" i="11"/>
  <c r="P170" i="11"/>
  <c r="BK170" i="11"/>
  <c r="J170" i="11"/>
  <c r="BE170" i="11" s="1"/>
  <c r="BI169" i="11"/>
  <c r="BH169" i="11"/>
  <c r="BG169" i="11"/>
  <c r="BF169" i="11"/>
  <c r="T169" i="11"/>
  <c r="R169" i="11"/>
  <c r="P169" i="11"/>
  <c r="BK169" i="11"/>
  <c r="J169" i="11"/>
  <c r="BE169" i="11"/>
  <c r="BI168" i="11"/>
  <c r="BH168" i="11"/>
  <c r="BG168" i="11"/>
  <c r="BF168" i="11"/>
  <c r="T168" i="11"/>
  <c r="R168" i="11"/>
  <c r="P168" i="11"/>
  <c r="BK168" i="11"/>
  <c r="J168" i="11"/>
  <c r="BE168" i="11" s="1"/>
  <c r="BI167" i="11"/>
  <c r="BH167" i="11"/>
  <c r="BG167" i="11"/>
  <c r="BF167" i="11"/>
  <c r="T167" i="11"/>
  <c r="R167" i="11"/>
  <c r="R166" i="11" s="1"/>
  <c r="P167" i="11"/>
  <c r="BK167" i="11"/>
  <c r="BK166" i="11" s="1"/>
  <c r="J166" i="11" s="1"/>
  <c r="J67" i="11" s="1"/>
  <c r="J167" i="11"/>
  <c r="BE167" i="11"/>
  <c r="BI165" i="11"/>
  <c r="BH165" i="11"/>
  <c r="BG165" i="11"/>
  <c r="BF165" i="11"/>
  <c r="T165" i="11"/>
  <c r="R165" i="11"/>
  <c r="P165" i="11"/>
  <c r="BK165" i="11"/>
  <c r="J165" i="11"/>
  <c r="BE165" i="11"/>
  <c r="BI162" i="11"/>
  <c r="BH162" i="11"/>
  <c r="BG162" i="11"/>
  <c r="BF162" i="11"/>
  <c r="T162" i="11"/>
  <c r="R162" i="11"/>
  <c r="P162" i="11"/>
  <c r="BK162" i="11"/>
  <c r="J162" i="11"/>
  <c r="BE162" i="11" s="1"/>
  <c r="BI160" i="11"/>
  <c r="BH160" i="11"/>
  <c r="BG160" i="11"/>
  <c r="BF160" i="11"/>
  <c r="T160" i="11"/>
  <c r="R160" i="11"/>
  <c r="P160" i="11"/>
  <c r="BK160" i="11"/>
  <c r="J160" i="11"/>
  <c r="BE160" i="11"/>
  <c r="BI157" i="11"/>
  <c r="BH157" i="11"/>
  <c r="BG157" i="11"/>
  <c r="BF157" i="11"/>
  <c r="T157" i="11"/>
  <c r="R157" i="11"/>
  <c r="P157" i="11"/>
  <c r="BK157" i="11"/>
  <c r="J157" i="11"/>
  <c r="BE157" i="11" s="1"/>
  <c r="BI155" i="11"/>
  <c r="BH155" i="11"/>
  <c r="BG155" i="11"/>
  <c r="BF155" i="11"/>
  <c r="T155" i="11"/>
  <c r="R155" i="11"/>
  <c r="P155" i="11"/>
  <c r="BK155" i="11"/>
  <c r="J155" i="11"/>
  <c r="BE155" i="11"/>
  <c r="BI153" i="11"/>
  <c r="BH153" i="11"/>
  <c r="BG153" i="11"/>
  <c r="BF153" i="11"/>
  <c r="T153" i="11"/>
  <c r="R153" i="11"/>
  <c r="P153" i="11"/>
  <c r="BK153" i="11"/>
  <c r="J153" i="11"/>
  <c r="BE153" i="11" s="1"/>
  <c r="BI152" i="11"/>
  <c r="BH152" i="11"/>
  <c r="BG152" i="11"/>
  <c r="BF152" i="11"/>
  <c r="T152" i="11"/>
  <c r="R152" i="11"/>
  <c r="P152" i="11"/>
  <c r="BK152" i="11"/>
  <c r="J152" i="11"/>
  <c r="BE152" i="11"/>
  <c r="BI151" i="11"/>
  <c r="BH151" i="11"/>
  <c r="BG151" i="11"/>
  <c r="BF151" i="11"/>
  <c r="T151" i="11"/>
  <c r="R151" i="11"/>
  <c r="P151" i="11"/>
  <c r="BK151" i="11"/>
  <c r="J151" i="11"/>
  <c r="BE151" i="11" s="1"/>
  <c r="BI150" i="11"/>
  <c r="BH150" i="11"/>
  <c r="BG150" i="11"/>
  <c r="BF150" i="11"/>
  <c r="T150" i="11"/>
  <c r="R150" i="11"/>
  <c r="P150" i="11"/>
  <c r="BK150" i="11"/>
  <c r="J150" i="11"/>
  <c r="BE150" i="11"/>
  <c r="BI149" i="11"/>
  <c r="BH149" i="11"/>
  <c r="BG149" i="11"/>
  <c r="BF149" i="11"/>
  <c r="T149" i="11"/>
  <c r="R149" i="11"/>
  <c r="P149" i="11"/>
  <c r="BK149" i="11"/>
  <c r="J149" i="11"/>
  <c r="BE149" i="11" s="1"/>
  <c r="BI148" i="11"/>
  <c r="BH148" i="11"/>
  <c r="BG148" i="11"/>
  <c r="BF148" i="11"/>
  <c r="T148" i="11"/>
  <c r="R148" i="11"/>
  <c r="P148" i="11"/>
  <c r="BK148" i="11"/>
  <c r="J148" i="11"/>
  <c r="BE148" i="11"/>
  <c r="BI146" i="11"/>
  <c r="BH146" i="11"/>
  <c r="BG146" i="11"/>
  <c r="BF146" i="11"/>
  <c r="T146" i="11"/>
  <c r="R146" i="11"/>
  <c r="P146" i="11"/>
  <c r="BK146" i="11"/>
  <c r="J146" i="11"/>
  <c r="BE146" i="11" s="1"/>
  <c r="BI145" i="11"/>
  <c r="BH145" i="11"/>
  <c r="BG145" i="11"/>
  <c r="BF145" i="11"/>
  <c r="T145" i="11"/>
  <c r="R145" i="11"/>
  <c r="R144" i="11" s="1"/>
  <c r="P145" i="11"/>
  <c r="BK145" i="11"/>
  <c r="BK144" i="11" s="1"/>
  <c r="J144" i="11" s="1"/>
  <c r="J66" i="11" s="1"/>
  <c r="J145" i="11"/>
  <c r="BE145" i="11"/>
  <c r="BI141" i="11"/>
  <c r="BH141" i="11"/>
  <c r="BG141" i="11"/>
  <c r="BF141" i="11"/>
  <c r="T141" i="11"/>
  <c r="R141" i="11"/>
  <c r="P141" i="11"/>
  <c r="BK141" i="11"/>
  <c r="J141" i="11"/>
  <c r="BE141" i="11"/>
  <c r="BI136" i="11"/>
  <c r="BH136" i="11"/>
  <c r="BG136" i="11"/>
  <c r="BF136" i="11"/>
  <c r="T136" i="11"/>
  <c r="R136" i="11"/>
  <c r="P136" i="11"/>
  <c r="BK136" i="11"/>
  <c r="J136" i="11"/>
  <c r="BE136" i="11" s="1"/>
  <c r="BI134" i="11"/>
  <c r="BH134" i="11"/>
  <c r="BG134" i="11"/>
  <c r="BF134" i="11"/>
  <c r="T134" i="11"/>
  <c r="R134" i="11"/>
  <c r="P134" i="11"/>
  <c r="BK134" i="11"/>
  <c r="J134" i="11"/>
  <c r="BE134" i="11"/>
  <c r="BI133" i="11"/>
  <c r="BH133" i="11"/>
  <c r="BG133" i="11"/>
  <c r="BF133" i="11"/>
  <c r="T133" i="11"/>
  <c r="R133" i="11"/>
  <c r="P133" i="11"/>
  <c r="BK133" i="11"/>
  <c r="J133" i="11"/>
  <c r="BE133" i="11" s="1"/>
  <c r="BI132" i="11"/>
  <c r="BH132" i="11"/>
  <c r="BG132" i="11"/>
  <c r="BF132" i="11"/>
  <c r="T132" i="11"/>
  <c r="R132" i="11"/>
  <c r="P132" i="11"/>
  <c r="BK132" i="11"/>
  <c r="J132" i="11"/>
  <c r="BE132" i="11"/>
  <c r="BI131" i="11"/>
  <c r="BH131" i="11"/>
  <c r="BG131" i="11"/>
  <c r="BF131" i="11"/>
  <c r="T131" i="11"/>
  <c r="R131" i="11"/>
  <c r="P131" i="11"/>
  <c r="BK131" i="11"/>
  <c r="J131" i="11"/>
  <c r="BE131" i="11" s="1"/>
  <c r="BI130" i="11"/>
  <c r="BH130" i="11"/>
  <c r="BG130" i="11"/>
  <c r="BF130" i="11"/>
  <c r="T130" i="11"/>
  <c r="R130" i="11"/>
  <c r="P130" i="11"/>
  <c r="BK130" i="11"/>
  <c r="J130" i="11"/>
  <c r="BE130" i="11"/>
  <c r="BI129" i="11"/>
  <c r="BH129" i="11"/>
  <c r="BG129" i="11"/>
  <c r="BF129" i="11"/>
  <c r="T129" i="11"/>
  <c r="R129" i="11"/>
  <c r="P129" i="11"/>
  <c r="BK129" i="11"/>
  <c r="J129" i="11"/>
  <c r="BE129" i="11" s="1"/>
  <c r="BI127" i="11"/>
  <c r="BH127" i="11"/>
  <c r="BG127" i="11"/>
  <c r="BF127" i="11"/>
  <c r="T127" i="11"/>
  <c r="R127" i="11"/>
  <c r="P127" i="11"/>
  <c r="BK127" i="11"/>
  <c r="J127" i="11"/>
  <c r="BE127" i="11"/>
  <c r="BI126" i="11"/>
  <c r="BH126" i="11"/>
  <c r="BG126" i="11"/>
  <c r="BF126" i="11"/>
  <c r="T126" i="11"/>
  <c r="R126" i="11"/>
  <c r="P126" i="11"/>
  <c r="BK126" i="11"/>
  <c r="J126" i="11"/>
  <c r="BE126" i="11" s="1"/>
  <c r="BI125" i="11"/>
  <c r="BH125" i="11"/>
  <c r="BG125" i="11"/>
  <c r="BF125" i="11"/>
  <c r="T125" i="11"/>
  <c r="R125" i="11"/>
  <c r="P125" i="11"/>
  <c r="BK125" i="11"/>
  <c r="J125" i="11"/>
  <c r="BE125" i="11"/>
  <c r="BI124" i="11"/>
  <c r="BH124" i="11"/>
  <c r="BG124" i="11"/>
  <c r="BF124" i="11"/>
  <c r="T124" i="11"/>
  <c r="R124" i="11"/>
  <c r="P124" i="11"/>
  <c r="BK124" i="11"/>
  <c r="J124" i="11"/>
  <c r="BE124" i="11" s="1"/>
  <c r="BI123" i="11"/>
  <c r="BH123" i="11"/>
  <c r="BG123" i="11"/>
  <c r="BF123" i="11"/>
  <c r="T123" i="11"/>
  <c r="R123" i="11"/>
  <c r="P123" i="11"/>
  <c r="BK123" i="11"/>
  <c r="J123" i="11"/>
  <c r="BE123" i="11"/>
  <c r="BI122" i="11"/>
  <c r="BH122" i="11"/>
  <c r="BG122" i="11"/>
  <c r="BF122" i="11"/>
  <c r="T122" i="11"/>
  <c r="R122" i="11"/>
  <c r="P122" i="11"/>
  <c r="BK122" i="11"/>
  <c r="J122" i="11"/>
  <c r="BE122" i="11" s="1"/>
  <c r="BI120" i="11"/>
  <c r="BH120" i="11"/>
  <c r="BG120" i="11"/>
  <c r="BF120" i="11"/>
  <c r="T120" i="11"/>
  <c r="R120" i="11"/>
  <c r="P120" i="11"/>
  <c r="BK120" i="11"/>
  <c r="J120" i="11"/>
  <c r="BE120" i="11"/>
  <c r="BI118" i="11"/>
  <c r="BH118" i="11"/>
  <c r="BG118" i="11"/>
  <c r="BF118" i="11"/>
  <c r="T118" i="11"/>
  <c r="R118" i="11"/>
  <c r="P118" i="11"/>
  <c r="BK118" i="11"/>
  <c r="J118" i="11"/>
  <c r="BE118" i="11" s="1"/>
  <c r="BI117" i="11"/>
  <c r="BH117" i="11"/>
  <c r="BG117" i="11"/>
  <c r="BF117" i="11"/>
  <c r="T117" i="11"/>
  <c r="R117" i="11"/>
  <c r="P117" i="11"/>
  <c r="BK117" i="11"/>
  <c r="J117" i="11"/>
  <c r="BE117" i="11"/>
  <c r="BI111" i="11"/>
  <c r="BH111" i="11"/>
  <c r="BG111" i="11"/>
  <c r="BF111" i="11"/>
  <c r="T111" i="11"/>
  <c r="R111" i="11"/>
  <c r="P111" i="11"/>
  <c r="BK111" i="11"/>
  <c r="J111" i="11"/>
  <c r="BE111" i="11" s="1"/>
  <c r="BI105" i="11"/>
  <c r="BH105" i="11"/>
  <c r="BG105" i="11"/>
  <c r="BF105" i="11"/>
  <c r="T105" i="11"/>
  <c r="R105" i="11"/>
  <c r="P105" i="11"/>
  <c r="BK105" i="11"/>
  <c r="J105" i="11"/>
  <c r="BE105" i="11"/>
  <c r="BI103" i="11"/>
  <c r="BH103" i="11"/>
  <c r="BG103" i="11"/>
  <c r="BF103" i="11"/>
  <c r="T103" i="11"/>
  <c r="R103" i="11"/>
  <c r="P103" i="11"/>
  <c r="BK103" i="11"/>
  <c r="J103" i="11"/>
  <c r="BE103" i="11" s="1"/>
  <c r="BI102" i="11"/>
  <c r="BH102" i="11"/>
  <c r="BG102" i="11"/>
  <c r="BF102" i="11"/>
  <c r="T102" i="11"/>
  <c r="R102" i="11"/>
  <c r="P102" i="11"/>
  <c r="BK102" i="11"/>
  <c r="J102" i="11"/>
  <c r="BE102" i="11"/>
  <c r="BI101" i="11"/>
  <c r="BH101" i="11"/>
  <c r="BG101" i="11"/>
  <c r="BF101" i="11"/>
  <c r="T101" i="11"/>
  <c r="T94" i="11" s="1"/>
  <c r="R101" i="11"/>
  <c r="R94" i="11" s="1"/>
  <c r="P101" i="11"/>
  <c r="BK101" i="11"/>
  <c r="J101" i="11"/>
  <c r="BE101" i="11" s="1"/>
  <c r="BI98" i="11"/>
  <c r="BH98" i="11"/>
  <c r="BG98" i="11"/>
  <c r="BF98" i="11"/>
  <c r="T98" i="11"/>
  <c r="R98" i="11"/>
  <c r="P98" i="11"/>
  <c r="BK98" i="11"/>
  <c r="J98" i="11"/>
  <c r="BE98" i="11"/>
  <c r="BI95" i="11"/>
  <c r="BH95" i="11"/>
  <c r="F38" i="11"/>
  <c r="BC66" i="1" s="1"/>
  <c r="BG95" i="11"/>
  <c r="BF95" i="11"/>
  <c r="J36" i="11" s="1"/>
  <c r="AW66" i="1" s="1"/>
  <c r="F36" i="11"/>
  <c r="BA66" i="1" s="1"/>
  <c r="T95" i="11"/>
  <c r="R95" i="11"/>
  <c r="P95" i="11"/>
  <c r="BK95" i="11"/>
  <c r="BK94" i="11"/>
  <c r="J95" i="11"/>
  <c r="BE95" i="11" s="1"/>
  <c r="J88" i="11"/>
  <c r="F88" i="11"/>
  <c r="F86" i="11"/>
  <c r="E84" i="11"/>
  <c r="J58" i="11"/>
  <c r="F58" i="11"/>
  <c r="F56" i="11"/>
  <c r="E54" i="11"/>
  <c r="J26" i="11"/>
  <c r="E26" i="11"/>
  <c r="J89" i="11"/>
  <c r="J59" i="11"/>
  <c r="J25" i="11"/>
  <c r="J20" i="11"/>
  <c r="E20" i="11"/>
  <c r="J19" i="11"/>
  <c r="J14" i="11"/>
  <c r="E7" i="11"/>
  <c r="E80" i="11"/>
  <c r="E50" i="11"/>
  <c r="J39" i="10"/>
  <c r="J38" i="10"/>
  <c r="AY64" i="1"/>
  <c r="J37" i="10"/>
  <c r="AX64" i="1" s="1"/>
  <c r="BI123" i="10"/>
  <c r="BH123" i="10"/>
  <c r="BG123" i="10"/>
  <c r="BE123" i="10"/>
  <c r="T123" i="10"/>
  <c r="R123" i="10"/>
  <c r="P123" i="10"/>
  <c r="BK123" i="10"/>
  <c r="J123" i="10"/>
  <c r="BF123" i="10"/>
  <c r="BI122" i="10"/>
  <c r="BH122" i="10"/>
  <c r="BG122" i="10"/>
  <c r="BE122" i="10"/>
  <c r="T122" i="10"/>
  <c r="R122" i="10"/>
  <c r="P122" i="10"/>
  <c r="BK122" i="10"/>
  <c r="J122" i="10"/>
  <c r="BF122" i="10" s="1"/>
  <c r="BI121" i="10"/>
  <c r="BH121" i="10"/>
  <c r="BG121" i="10"/>
  <c r="BE121" i="10"/>
  <c r="T121" i="10"/>
  <c r="R121" i="10"/>
  <c r="P121" i="10"/>
  <c r="BK121" i="10"/>
  <c r="J121" i="10"/>
  <c r="BF121" i="10"/>
  <c r="BI120" i="10"/>
  <c r="BH120" i="10"/>
  <c r="BG120" i="10"/>
  <c r="BE120" i="10"/>
  <c r="T120" i="10"/>
  <c r="R120" i="10"/>
  <c r="P120" i="10"/>
  <c r="BK120" i="10"/>
  <c r="J120" i="10"/>
  <c r="BF120" i="10" s="1"/>
  <c r="BI119" i="10"/>
  <c r="BH119" i="10"/>
  <c r="BG119" i="10"/>
  <c r="BE119" i="10"/>
  <c r="T119" i="10"/>
  <c r="R119" i="10"/>
  <c r="P119" i="10"/>
  <c r="BK119" i="10"/>
  <c r="J119" i="10"/>
  <c r="BF119" i="10"/>
  <c r="BI118" i="10"/>
  <c r="BH118" i="10"/>
  <c r="BG118" i="10"/>
  <c r="BE118" i="10"/>
  <c r="T118" i="10"/>
  <c r="R118" i="10"/>
  <c r="P118" i="10"/>
  <c r="BK118" i="10"/>
  <c r="J118" i="10"/>
  <c r="BF118" i="10" s="1"/>
  <c r="BI117" i="10"/>
  <c r="BH117" i="10"/>
  <c r="BG117" i="10"/>
  <c r="BE117" i="10"/>
  <c r="T117" i="10"/>
  <c r="R117" i="10"/>
  <c r="P117" i="10"/>
  <c r="BK117" i="10"/>
  <c r="J117" i="10"/>
  <c r="BF117" i="10"/>
  <c r="BI116" i="10"/>
  <c r="BH116" i="10"/>
  <c r="BG116" i="10"/>
  <c r="BE116" i="10"/>
  <c r="T116" i="10"/>
  <c r="R116" i="10"/>
  <c r="P116" i="10"/>
  <c r="BK116" i="10"/>
  <c r="J116" i="10"/>
  <c r="BF116" i="10" s="1"/>
  <c r="BI115" i="10"/>
  <c r="BH115" i="10"/>
  <c r="BG115" i="10"/>
  <c r="BE115" i="10"/>
  <c r="T115" i="10"/>
  <c r="R115" i="10"/>
  <c r="R110" i="10" s="1"/>
  <c r="R109" i="10" s="1"/>
  <c r="P115" i="10"/>
  <c r="BK115" i="10"/>
  <c r="J115" i="10"/>
  <c r="BF115" i="10"/>
  <c r="BI114" i="10"/>
  <c r="BH114" i="10"/>
  <c r="BG114" i="10"/>
  <c r="BE114" i="10"/>
  <c r="T114" i="10"/>
  <c r="R114" i="10"/>
  <c r="P114" i="10"/>
  <c r="BK114" i="10"/>
  <c r="J114" i="10"/>
  <c r="BF114" i="10" s="1"/>
  <c r="BI113" i="10"/>
  <c r="BH113" i="10"/>
  <c r="BG113" i="10"/>
  <c r="BE113" i="10"/>
  <c r="T113" i="10"/>
  <c r="R113" i="10"/>
  <c r="P113" i="10"/>
  <c r="BK113" i="10"/>
  <c r="J113" i="10"/>
  <c r="BF113" i="10"/>
  <c r="BI112" i="10"/>
  <c r="BH112" i="10"/>
  <c r="BG112" i="10"/>
  <c r="BE112" i="10"/>
  <c r="T112" i="10"/>
  <c r="R112" i="10"/>
  <c r="P112" i="10"/>
  <c r="BK112" i="10"/>
  <c r="J112" i="10"/>
  <c r="BF112" i="10" s="1"/>
  <c r="BI111" i="10"/>
  <c r="BH111" i="10"/>
  <c r="BG111" i="10"/>
  <c r="BE111" i="10"/>
  <c r="T111" i="10"/>
  <c r="R111" i="10"/>
  <c r="P111" i="10"/>
  <c r="BK111" i="10"/>
  <c r="J111" i="10"/>
  <c r="BF111" i="10" s="1"/>
  <c r="BI108" i="10"/>
  <c r="BH108" i="10"/>
  <c r="BG108" i="10"/>
  <c r="BE108" i="10"/>
  <c r="T108" i="10"/>
  <c r="T107" i="10" s="1"/>
  <c r="R108" i="10"/>
  <c r="R107" i="10" s="1"/>
  <c r="P108" i="10"/>
  <c r="P107" i="10" s="1"/>
  <c r="BK108" i="10"/>
  <c r="BK107" i="10" s="1"/>
  <c r="J107" i="10" s="1"/>
  <c r="J68" i="10" s="1"/>
  <c r="J108" i="10"/>
  <c r="BF108" i="10"/>
  <c r="BI106" i="10"/>
  <c r="BH106" i="10"/>
  <c r="BG106" i="10"/>
  <c r="BE106" i="10"/>
  <c r="T106" i="10"/>
  <c r="R106" i="10"/>
  <c r="P106" i="10"/>
  <c r="BK106" i="10"/>
  <c r="J106" i="10"/>
  <c r="BF106" i="10" s="1"/>
  <c r="BI104" i="10"/>
  <c r="BH104" i="10"/>
  <c r="BG104" i="10"/>
  <c r="BE104" i="10"/>
  <c r="T104" i="10"/>
  <c r="R104" i="10"/>
  <c r="P104" i="10"/>
  <c r="BK104" i="10"/>
  <c r="J104" i="10"/>
  <c r="BF104" i="10"/>
  <c r="BI103" i="10"/>
  <c r="BH103" i="10"/>
  <c r="BG103" i="10"/>
  <c r="BE103" i="10"/>
  <c r="J35" i="10" s="1"/>
  <c r="AV64" i="1" s="1"/>
  <c r="T103" i="10"/>
  <c r="R103" i="10"/>
  <c r="P103" i="10"/>
  <c r="BK103" i="10"/>
  <c r="J103" i="10"/>
  <c r="BF103" i="10" s="1"/>
  <c r="BI102" i="10"/>
  <c r="BH102" i="10"/>
  <c r="BG102" i="10"/>
  <c r="BE102" i="10"/>
  <c r="T102" i="10"/>
  <c r="R102" i="10"/>
  <c r="P102" i="10"/>
  <c r="BK102" i="10"/>
  <c r="J102" i="10"/>
  <c r="BF102" i="10" s="1"/>
  <c r="BI101" i="10"/>
  <c r="BH101" i="10"/>
  <c r="BG101" i="10"/>
  <c r="BE101" i="10"/>
  <c r="T101" i="10"/>
  <c r="T100" i="10" s="1"/>
  <c r="R101" i="10"/>
  <c r="R100" i="10" s="1"/>
  <c r="P101" i="10"/>
  <c r="BK101" i="10"/>
  <c r="J101" i="10"/>
  <c r="BF101" i="10"/>
  <c r="BI99" i="10"/>
  <c r="BH99" i="10"/>
  <c r="BG99" i="10"/>
  <c r="BE99" i="10"/>
  <c r="F35" i="10" s="1"/>
  <c r="AZ64" i="1" s="1"/>
  <c r="T99" i="10"/>
  <c r="T98" i="10" s="1"/>
  <c r="R99" i="10"/>
  <c r="R98" i="10"/>
  <c r="P99" i="10"/>
  <c r="P98" i="10" s="1"/>
  <c r="BK99" i="10"/>
  <c r="BK98" i="10" s="1"/>
  <c r="J98" i="10"/>
  <c r="J66" i="10" s="1"/>
  <c r="J99" i="10"/>
  <c r="BF99" i="10"/>
  <c r="BI95" i="10"/>
  <c r="BH95" i="10"/>
  <c r="BG95" i="10"/>
  <c r="F37" i="10" s="1"/>
  <c r="BB64" i="1" s="1"/>
  <c r="BE95" i="10"/>
  <c r="T95" i="10"/>
  <c r="T94" i="10" s="1"/>
  <c r="R95" i="10"/>
  <c r="R94" i="10" s="1"/>
  <c r="R93" i="10" s="1"/>
  <c r="R92" i="10" s="1"/>
  <c r="P95" i="10"/>
  <c r="P94" i="10" s="1"/>
  <c r="BK95" i="10"/>
  <c r="BK94" i="10" s="1"/>
  <c r="J94" i="10" s="1"/>
  <c r="J65" i="10" s="1"/>
  <c r="J95" i="10"/>
  <c r="BF95" i="10"/>
  <c r="J88" i="10"/>
  <c r="F88" i="10"/>
  <c r="F86" i="10"/>
  <c r="E84" i="10"/>
  <c r="J58" i="10"/>
  <c r="F58" i="10"/>
  <c r="F56" i="10"/>
  <c r="E54" i="10"/>
  <c r="J26" i="10"/>
  <c r="E26" i="10"/>
  <c r="J89" i="10" s="1"/>
  <c r="J25" i="10"/>
  <c r="J20" i="10"/>
  <c r="E20" i="10"/>
  <c r="F89" i="10" s="1"/>
  <c r="F59" i="10"/>
  <c r="J19" i="10"/>
  <c r="J14" i="10"/>
  <c r="J86" i="10" s="1"/>
  <c r="J56" i="10"/>
  <c r="E7" i="10"/>
  <c r="E80" i="10" s="1"/>
  <c r="J39" i="9"/>
  <c r="J38" i="9"/>
  <c r="AY63" i="1" s="1"/>
  <c r="J37" i="9"/>
  <c r="AX63" i="1"/>
  <c r="BI181" i="9"/>
  <c r="BH181" i="9"/>
  <c r="BG181" i="9"/>
  <c r="BE181" i="9"/>
  <c r="T181" i="9"/>
  <c r="R181" i="9"/>
  <c r="P181" i="9"/>
  <c r="BK181" i="9"/>
  <c r="J181" i="9"/>
  <c r="BF181" i="9" s="1"/>
  <c r="BI180" i="9"/>
  <c r="BH180" i="9"/>
  <c r="BG180" i="9"/>
  <c r="BE180" i="9"/>
  <c r="T180" i="9"/>
  <c r="R180" i="9"/>
  <c r="P180" i="9"/>
  <c r="BK180" i="9"/>
  <c r="J180" i="9"/>
  <c r="BF180" i="9"/>
  <c r="BI179" i="9"/>
  <c r="BH179" i="9"/>
  <c r="BG179" i="9"/>
  <c r="BE179" i="9"/>
  <c r="T179" i="9"/>
  <c r="R179" i="9"/>
  <c r="P179" i="9"/>
  <c r="BK179" i="9"/>
  <c r="J179" i="9"/>
  <c r="BF179" i="9" s="1"/>
  <c r="BI178" i="9"/>
  <c r="BH178" i="9"/>
  <c r="BG178" i="9"/>
  <c r="BE178" i="9"/>
  <c r="T178" i="9"/>
  <c r="R178" i="9"/>
  <c r="P178" i="9"/>
  <c r="BK178" i="9"/>
  <c r="J178" i="9"/>
  <c r="BF178" i="9"/>
  <c r="BI177" i="9"/>
  <c r="BH177" i="9"/>
  <c r="BG177" i="9"/>
  <c r="BE177" i="9"/>
  <c r="T177" i="9"/>
  <c r="R177" i="9"/>
  <c r="P177" i="9"/>
  <c r="BK177" i="9"/>
  <c r="BK170" i="9" s="1"/>
  <c r="J170" i="9" s="1"/>
  <c r="J74" i="9" s="1"/>
  <c r="J177" i="9"/>
  <c r="BF177" i="9" s="1"/>
  <c r="BI176" i="9"/>
  <c r="BH176" i="9"/>
  <c r="BG176" i="9"/>
  <c r="BE176" i="9"/>
  <c r="T176" i="9"/>
  <c r="R176" i="9"/>
  <c r="P176" i="9"/>
  <c r="BK176" i="9"/>
  <c r="J176" i="9"/>
  <c r="BF176" i="9"/>
  <c r="BI175" i="9"/>
  <c r="BH175" i="9"/>
  <c r="BG175" i="9"/>
  <c r="BE175" i="9"/>
  <c r="T175" i="9"/>
  <c r="R175" i="9"/>
  <c r="P175" i="9"/>
  <c r="BK175" i="9"/>
  <c r="J175" i="9"/>
  <c r="BF175" i="9" s="1"/>
  <c r="BI174" i="9"/>
  <c r="BH174" i="9"/>
  <c r="BG174" i="9"/>
  <c r="BE174" i="9"/>
  <c r="T174" i="9"/>
  <c r="R174" i="9"/>
  <c r="P174" i="9"/>
  <c r="BK174" i="9"/>
  <c r="J174" i="9"/>
  <c r="BF174" i="9"/>
  <c r="BI173" i="9"/>
  <c r="BH173" i="9"/>
  <c r="BG173" i="9"/>
  <c r="BE173" i="9"/>
  <c r="T173" i="9"/>
  <c r="R173" i="9"/>
  <c r="P173" i="9"/>
  <c r="BK173" i="9"/>
  <c r="J173" i="9"/>
  <c r="BF173" i="9" s="1"/>
  <c r="BI172" i="9"/>
  <c r="BH172" i="9"/>
  <c r="BG172" i="9"/>
  <c r="BE172" i="9"/>
  <c r="T172" i="9"/>
  <c r="R172" i="9"/>
  <c r="P172" i="9"/>
  <c r="BK172" i="9"/>
  <c r="J172" i="9"/>
  <c r="BF172" i="9"/>
  <c r="BI171" i="9"/>
  <c r="BH171" i="9"/>
  <c r="BG171" i="9"/>
  <c r="BE171" i="9"/>
  <c r="T171" i="9"/>
  <c r="T170" i="9" s="1"/>
  <c r="R171" i="9"/>
  <c r="R170" i="9"/>
  <c r="P171" i="9"/>
  <c r="P170" i="9" s="1"/>
  <c r="BK171" i="9"/>
  <c r="J171" i="9"/>
  <c r="BF171" i="9" s="1"/>
  <c r="BI169" i="9"/>
  <c r="BH169" i="9"/>
  <c r="BG169" i="9"/>
  <c r="BE169" i="9"/>
  <c r="T169" i="9"/>
  <c r="R169" i="9"/>
  <c r="P169" i="9"/>
  <c r="BK169" i="9"/>
  <c r="J169" i="9"/>
  <c r="BF169" i="9" s="1"/>
  <c r="BI168" i="9"/>
  <c r="BH168" i="9"/>
  <c r="BG168" i="9"/>
  <c r="BE168" i="9"/>
  <c r="T168" i="9"/>
  <c r="R168" i="9"/>
  <c r="P168" i="9"/>
  <c r="BK168" i="9"/>
  <c r="J168" i="9"/>
  <c r="BF168" i="9"/>
  <c r="BI167" i="9"/>
  <c r="BH167" i="9"/>
  <c r="BG167" i="9"/>
  <c r="BE167" i="9"/>
  <c r="T167" i="9"/>
  <c r="R167" i="9"/>
  <c r="P167" i="9"/>
  <c r="BK167" i="9"/>
  <c r="J167" i="9"/>
  <c r="BF167" i="9" s="1"/>
  <c r="BI166" i="9"/>
  <c r="BH166" i="9"/>
  <c r="BG166" i="9"/>
  <c r="BE166" i="9"/>
  <c r="T166" i="9"/>
  <c r="R166" i="9"/>
  <c r="P166" i="9"/>
  <c r="BK166" i="9"/>
  <c r="J166" i="9"/>
  <c r="BF166" i="9"/>
  <c r="BI165" i="9"/>
  <c r="BH165" i="9"/>
  <c r="BG165" i="9"/>
  <c r="BE165" i="9"/>
  <c r="T165" i="9"/>
  <c r="R165" i="9"/>
  <c r="P165" i="9"/>
  <c r="BK165" i="9"/>
  <c r="J165" i="9"/>
  <c r="BF165" i="9" s="1"/>
  <c r="BI164" i="9"/>
  <c r="BH164" i="9"/>
  <c r="BG164" i="9"/>
  <c r="BE164" i="9"/>
  <c r="T164" i="9"/>
  <c r="R164" i="9"/>
  <c r="P164" i="9"/>
  <c r="BK164" i="9"/>
  <c r="J164" i="9"/>
  <c r="BF164" i="9"/>
  <c r="BI163" i="9"/>
  <c r="BH163" i="9"/>
  <c r="BG163" i="9"/>
  <c r="BE163" i="9"/>
  <c r="T163" i="9"/>
  <c r="R163" i="9"/>
  <c r="P163" i="9"/>
  <c r="BK163" i="9"/>
  <c r="J163" i="9"/>
  <c r="BF163" i="9" s="1"/>
  <c r="BI162" i="9"/>
  <c r="BH162" i="9"/>
  <c r="BG162" i="9"/>
  <c r="BE162" i="9"/>
  <c r="T162" i="9"/>
  <c r="R162" i="9"/>
  <c r="P162" i="9"/>
  <c r="BK162" i="9"/>
  <c r="J162" i="9"/>
  <c r="BF162" i="9"/>
  <c r="BI161" i="9"/>
  <c r="BH161" i="9"/>
  <c r="BG161" i="9"/>
  <c r="BE161" i="9"/>
  <c r="T161" i="9"/>
  <c r="R161" i="9"/>
  <c r="P161" i="9"/>
  <c r="BK161" i="9"/>
  <c r="J161" i="9"/>
  <c r="BF161" i="9" s="1"/>
  <c r="BI160" i="9"/>
  <c r="BH160" i="9"/>
  <c r="BG160" i="9"/>
  <c r="BE160" i="9"/>
  <c r="T160" i="9"/>
  <c r="R160" i="9"/>
  <c r="P160" i="9"/>
  <c r="BK160" i="9"/>
  <c r="J160" i="9"/>
  <c r="BF160" i="9"/>
  <c r="BI159" i="9"/>
  <c r="BH159" i="9"/>
  <c r="BG159" i="9"/>
  <c r="BE159" i="9"/>
  <c r="T159" i="9"/>
  <c r="R159" i="9"/>
  <c r="P159" i="9"/>
  <c r="BK159" i="9"/>
  <c r="J159" i="9"/>
  <c r="BF159" i="9" s="1"/>
  <c r="BI158" i="9"/>
  <c r="BH158" i="9"/>
  <c r="BG158" i="9"/>
  <c r="BE158" i="9"/>
  <c r="T158" i="9"/>
  <c r="R158" i="9"/>
  <c r="P158" i="9"/>
  <c r="BK158" i="9"/>
  <c r="J158" i="9"/>
  <c r="BF158" i="9"/>
  <c r="BI157" i="9"/>
  <c r="BH157" i="9"/>
  <c r="BG157" i="9"/>
  <c r="BE157" i="9"/>
  <c r="T157" i="9"/>
  <c r="R157" i="9"/>
  <c r="P157" i="9"/>
  <c r="BK157" i="9"/>
  <c r="J157" i="9"/>
  <c r="BF157" i="9" s="1"/>
  <c r="BI156" i="9"/>
  <c r="BH156" i="9"/>
  <c r="BG156" i="9"/>
  <c r="BE156" i="9"/>
  <c r="T156" i="9"/>
  <c r="R156" i="9"/>
  <c r="P156" i="9"/>
  <c r="BK156" i="9"/>
  <c r="J156" i="9"/>
  <c r="BF156" i="9"/>
  <c r="BI155" i="9"/>
  <c r="BH155" i="9"/>
  <c r="BG155" i="9"/>
  <c r="BE155" i="9"/>
  <c r="T155" i="9"/>
  <c r="R155" i="9"/>
  <c r="P155" i="9"/>
  <c r="BK155" i="9"/>
  <c r="J155" i="9"/>
  <c r="BF155" i="9" s="1"/>
  <c r="BI154" i="9"/>
  <c r="BH154" i="9"/>
  <c r="BG154" i="9"/>
  <c r="BE154" i="9"/>
  <c r="T154" i="9"/>
  <c r="R154" i="9"/>
  <c r="P154" i="9"/>
  <c r="BK154" i="9"/>
  <c r="J154" i="9"/>
  <c r="BF154" i="9"/>
  <c r="BI153" i="9"/>
  <c r="BH153" i="9"/>
  <c r="BG153" i="9"/>
  <c r="BE153" i="9"/>
  <c r="T153" i="9"/>
  <c r="R153" i="9"/>
  <c r="P153" i="9"/>
  <c r="BK153" i="9"/>
  <c r="J153" i="9"/>
  <c r="BF153" i="9" s="1"/>
  <c r="BI152" i="9"/>
  <c r="BH152" i="9"/>
  <c r="BG152" i="9"/>
  <c r="BE152" i="9"/>
  <c r="T152" i="9"/>
  <c r="R152" i="9"/>
  <c r="R146" i="9" s="1"/>
  <c r="P152" i="9"/>
  <c r="BK152" i="9"/>
  <c r="J152" i="9"/>
  <c r="BF152" i="9"/>
  <c r="BI151" i="9"/>
  <c r="BH151" i="9"/>
  <c r="BG151" i="9"/>
  <c r="BE151" i="9"/>
  <c r="T151" i="9"/>
  <c r="R151" i="9"/>
  <c r="P151" i="9"/>
  <c r="BK151" i="9"/>
  <c r="BK146" i="9" s="1"/>
  <c r="J146" i="9" s="1"/>
  <c r="J73" i="9" s="1"/>
  <c r="J151" i="9"/>
  <c r="BF151" i="9" s="1"/>
  <c r="BI150" i="9"/>
  <c r="BH150" i="9"/>
  <c r="BG150" i="9"/>
  <c r="BE150" i="9"/>
  <c r="T150" i="9"/>
  <c r="R150" i="9"/>
  <c r="P150" i="9"/>
  <c r="BK150" i="9"/>
  <c r="J150" i="9"/>
  <c r="BF150" i="9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/>
  <c r="BI147" i="9"/>
  <c r="BH147" i="9"/>
  <c r="BG147" i="9"/>
  <c r="BE147" i="9"/>
  <c r="T147" i="9"/>
  <c r="T146" i="9" s="1"/>
  <c r="R147" i="9"/>
  <c r="P147" i="9"/>
  <c r="P146" i="9" s="1"/>
  <c r="BK147" i="9"/>
  <c r="J147" i="9"/>
  <c r="BF147" i="9" s="1"/>
  <c r="BI145" i="9"/>
  <c r="BH145" i="9"/>
  <c r="BG145" i="9"/>
  <c r="BE145" i="9"/>
  <c r="T145" i="9"/>
  <c r="R145" i="9"/>
  <c r="P145" i="9"/>
  <c r="BK145" i="9"/>
  <c r="J145" i="9"/>
  <c r="BF145" i="9" s="1"/>
  <c r="BI144" i="9"/>
  <c r="BH144" i="9"/>
  <c r="BG144" i="9"/>
  <c r="BE144" i="9"/>
  <c r="T144" i="9"/>
  <c r="R144" i="9"/>
  <c r="P144" i="9"/>
  <c r="BK144" i="9"/>
  <c r="J144" i="9"/>
  <c r="BF144" i="9"/>
  <c r="BI143" i="9"/>
  <c r="BH143" i="9"/>
  <c r="BG143" i="9"/>
  <c r="BE143" i="9"/>
  <c r="T143" i="9"/>
  <c r="R143" i="9"/>
  <c r="P143" i="9"/>
  <c r="BK143" i="9"/>
  <c r="J143" i="9"/>
  <c r="BF143" i="9" s="1"/>
  <c r="BI142" i="9"/>
  <c r="BH142" i="9"/>
  <c r="BG142" i="9"/>
  <c r="BE142" i="9"/>
  <c r="T142" i="9"/>
  <c r="R142" i="9"/>
  <c r="P142" i="9"/>
  <c r="BK142" i="9"/>
  <c r="J142" i="9"/>
  <c r="BF142" i="9"/>
  <c r="BI141" i="9"/>
  <c r="BH141" i="9"/>
  <c r="BG141" i="9"/>
  <c r="BE141" i="9"/>
  <c r="T141" i="9"/>
  <c r="R141" i="9"/>
  <c r="P141" i="9"/>
  <c r="BK141" i="9"/>
  <c r="BK134" i="9" s="1"/>
  <c r="J134" i="9" s="1"/>
  <c r="J72" i="9" s="1"/>
  <c r="J141" i="9"/>
  <c r="BF141" i="9" s="1"/>
  <c r="BI140" i="9"/>
  <c r="BH140" i="9"/>
  <c r="BG140" i="9"/>
  <c r="BE140" i="9"/>
  <c r="T140" i="9"/>
  <c r="R140" i="9"/>
  <c r="P140" i="9"/>
  <c r="BK140" i="9"/>
  <c r="J140" i="9"/>
  <c r="BF140" i="9"/>
  <c r="BI139" i="9"/>
  <c r="BH139" i="9"/>
  <c r="BG139" i="9"/>
  <c r="BE139" i="9"/>
  <c r="T139" i="9"/>
  <c r="R139" i="9"/>
  <c r="P139" i="9"/>
  <c r="BK139" i="9"/>
  <c r="J139" i="9"/>
  <c r="BF139" i="9" s="1"/>
  <c r="BI138" i="9"/>
  <c r="BH138" i="9"/>
  <c r="BG138" i="9"/>
  <c r="BE138" i="9"/>
  <c r="T138" i="9"/>
  <c r="R138" i="9"/>
  <c r="P138" i="9"/>
  <c r="BK138" i="9"/>
  <c r="J138" i="9"/>
  <c r="BF138" i="9"/>
  <c r="BI137" i="9"/>
  <c r="BH137" i="9"/>
  <c r="BG137" i="9"/>
  <c r="BE137" i="9"/>
  <c r="T137" i="9"/>
  <c r="R137" i="9"/>
  <c r="P137" i="9"/>
  <c r="BK137" i="9"/>
  <c r="J137" i="9"/>
  <c r="BF137" i="9" s="1"/>
  <c r="BI136" i="9"/>
  <c r="BH136" i="9"/>
  <c r="BG136" i="9"/>
  <c r="BE136" i="9"/>
  <c r="T136" i="9"/>
  <c r="R136" i="9"/>
  <c r="P136" i="9"/>
  <c r="BK136" i="9"/>
  <c r="J136" i="9"/>
  <c r="BF136" i="9"/>
  <c r="BI135" i="9"/>
  <c r="BH135" i="9"/>
  <c r="BG135" i="9"/>
  <c r="BE135" i="9"/>
  <c r="T135" i="9"/>
  <c r="T134" i="9" s="1"/>
  <c r="R135" i="9"/>
  <c r="R134" i="9"/>
  <c r="P135" i="9"/>
  <c r="P134" i="9" s="1"/>
  <c r="BK135" i="9"/>
  <c r="J135" i="9"/>
  <c r="BF135" i="9" s="1"/>
  <c r="BI133" i="9"/>
  <c r="BH133" i="9"/>
  <c r="BG133" i="9"/>
  <c r="BE133" i="9"/>
  <c r="T133" i="9"/>
  <c r="R133" i="9"/>
  <c r="P133" i="9"/>
  <c r="BK133" i="9"/>
  <c r="J133" i="9"/>
  <c r="BF133" i="9" s="1"/>
  <c r="BI132" i="9"/>
  <c r="BH132" i="9"/>
  <c r="BG132" i="9"/>
  <c r="BE132" i="9"/>
  <c r="T132" i="9"/>
  <c r="R132" i="9"/>
  <c r="P132" i="9"/>
  <c r="BK132" i="9"/>
  <c r="J132" i="9"/>
  <c r="BF132" i="9"/>
  <c r="BI131" i="9"/>
  <c r="BH131" i="9"/>
  <c r="BG131" i="9"/>
  <c r="BE131" i="9"/>
  <c r="T131" i="9"/>
  <c r="R131" i="9"/>
  <c r="P131" i="9"/>
  <c r="BK131" i="9"/>
  <c r="J131" i="9"/>
  <c r="BF131" i="9" s="1"/>
  <c r="BI130" i="9"/>
  <c r="BH130" i="9"/>
  <c r="BG130" i="9"/>
  <c r="BE130" i="9"/>
  <c r="T130" i="9"/>
  <c r="R130" i="9"/>
  <c r="P130" i="9"/>
  <c r="BK130" i="9"/>
  <c r="J130" i="9"/>
  <c r="BF130" i="9"/>
  <c r="BI129" i="9"/>
  <c r="BH129" i="9"/>
  <c r="BG129" i="9"/>
  <c r="BE129" i="9"/>
  <c r="T129" i="9"/>
  <c r="R129" i="9"/>
  <c r="P129" i="9"/>
  <c r="BK129" i="9"/>
  <c r="J129" i="9"/>
  <c r="BF129" i="9" s="1"/>
  <c r="BI128" i="9"/>
  <c r="BH128" i="9"/>
  <c r="BG128" i="9"/>
  <c r="BE128" i="9"/>
  <c r="T128" i="9"/>
  <c r="R128" i="9"/>
  <c r="P128" i="9"/>
  <c r="BK128" i="9"/>
  <c r="J128" i="9"/>
  <c r="BF128" i="9"/>
  <c r="BI127" i="9"/>
  <c r="BH127" i="9"/>
  <c r="BG127" i="9"/>
  <c r="BE127" i="9"/>
  <c r="T127" i="9"/>
  <c r="R127" i="9"/>
  <c r="P127" i="9"/>
  <c r="BK127" i="9"/>
  <c r="J127" i="9"/>
  <c r="BF127" i="9" s="1"/>
  <c r="BI126" i="9"/>
  <c r="BH126" i="9"/>
  <c r="BG126" i="9"/>
  <c r="BE126" i="9"/>
  <c r="T126" i="9"/>
  <c r="R126" i="9"/>
  <c r="P126" i="9"/>
  <c r="BK126" i="9"/>
  <c r="J126" i="9"/>
  <c r="BF126" i="9"/>
  <c r="BI125" i="9"/>
  <c r="BH125" i="9"/>
  <c r="BG125" i="9"/>
  <c r="BE125" i="9"/>
  <c r="T125" i="9"/>
  <c r="R125" i="9"/>
  <c r="P125" i="9"/>
  <c r="BK125" i="9"/>
  <c r="J125" i="9"/>
  <c r="BF125" i="9" s="1"/>
  <c r="BI124" i="9"/>
  <c r="BH124" i="9"/>
  <c r="BG124" i="9"/>
  <c r="BE124" i="9"/>
  <c r="T124" i="9"/>
  <c r="R124" i="9"/>
  <c r="P124" i="9"/>
  <c r="BK124" i="9"/>
  <c r="J124" i="9"/>
  <c r="BF124" i="9"/>
  <c r="BI123" i="9"/>
  <c r="BH123" i="9"/>
  <c r="BG123" i="9"/>
  <c r="BE123" i="9"/>
  <c r="T123" i="9"/>
  <c r="R123" i="9"/>
  <c r="P123" i="9"/>
  <c r="BK123" i="9"/>
  <c r="BK120" i="9" s="1"/>
  <c r="J120" i="9" s="1"/>
  <c r="J71" i="9" s="1"/>
  <c r="J123" i="9"/>
  <c r="BF123" i="9" s="1"/>
  <c r="BI122" i="9"/>
  <c r="BH122" i="9"/>
  <c r="BG122" i="9"/>
  <c r="BE122" i="9"/>
  <c r="T122" i="9"/>
  <c r="R122" i="9"/>
  <c r="P122" i="9"/>
  <c r="BK122" i="9"/>
  <c r="J122" i="9"/>
  <c r="BF122" i="9"/>
  <c r="BI121" i="9"/>
  <c r="BH121" i="9"/>
  <c r="BG121" i="9"/>
  <c r="BE121" i="9"/>
  <c r="T121" i="9"/>
  <c r="T120" i="9" s="1"/>
  <c r="R121" i="9"/>
  <c r="P121" i="9"/>
  <c r="P120" i="9" s="1"/>
  <c r="BK121" i="9"/>
  <c r="J121" i="9"/>
  <c r="BF121" i="9" s="1"/>
  <c r="BI119" i="9"/>
  <c r="BH119" i="9"/>
  <c r="BG119" i="9"/>
  <c r="BE119" i="9"/>
  <c r="T119" i="9"/>
  <c r="R119" i="9"/>
  <c r="P119" i="9"/>
  <c r="BK119" i="9"/>
  <c r="J119" i="9"/>
  <c r="BF119" i="9" s="1"/>
  <c r="BI118" i="9"/>
  <c r="BH118" i="9"/>
  <c r="BG118" i="9"/>
  <c r="BE118" i="9"/>
  <c r="T118" i="9"/>
  <c r="R118" i="9"/>
  <c r="P118" i="9"/>
  <c r="BK118" i="9"/>
  <c r="J118" i="9"/>
  <c r="BF118" i="9"/>
  <c r="BI117" i="9"/>
  <c r="BH117" i="9"/>
  <c r="BG117" i="9"/>
  <c r="BE117" i="9"/>
  <c r="T117" i="9"/>
  <c r="R117" i="9"/>
  <c r="P117" i="9"/>
  <c r="BK117" i="9"/>
  <c r="J117" i="9"/>
  <c r="BF117" i="9" s="1"/>
  <c r="BI116" i="9"/>
  <c r="BH116" i="9"/>
  <c r="BG116" i="9"/>
  <c r="BE116" i="9"/>
  <c r="T116" i="9"/>
  <c r="R116" i="9"/>
  <c r="P116" i="9"/>
  <c r="BK116" i="9"/>
  <c r="J116" i="9"/>
  <c r="BF116" i="9"/>
  <c r="BI115" i="9"/>
  <c r="BH115" i="9"/>
  <c r="BG115" i="9"/>
  <c r="BE115" i="9"/>
  <c r="T115" i="9"/>
  <c r="T114" i="9" s="1"/>
  <c r="R115" i="9"/>
  <c r="P115" i="9"/>
  <c r="P114" i="9"/>
  <c r="P113" i="9" s="1"/>
  <c r="BK115" i="9"/>
  <c r="J115" i="9"/>
  <c r="BF115" i="9"/>
  <c r="BI112" i="9"/>
  <c r="BH112" i="9"/>
  <c r="BG112" i="9"/>
  <c r="BE112" i="9"/>
  <c r="T112" i="9"/>
  <c r="T111" i="9"/>
  <c r="R112" i="9"/>
  <c r="R111" i="9" s="1"/>
  <c r="P112" i="9"/>
  <c r="P111" i="9"/>
  <c r="BK112" i="9"/>
  <c r="BK111" i="9" s="1"/>
  <c r="J111" i="9" s="1"/>
  <c r="J68" i="9" s="1"/>
  <c r="J112" i="9"/>
  <c r="BF112" i="9" s="1"/>
  <c r="BI110" i="9"/>
  <c r="BH110" i="9"/>
  <c r="BG110" i="9"/>
  <c r="BE110" i="9"/>
  <c r="T110" i="9"/>
  <c r="R110" i="9"/>
  <c r="P110" i="9"/>
  <c r="BK110" i="9"/>
  <c r="J110" i="9"/>
  <c r="BF110" i="9"/>
  <c r="BI108" i="9"/>
  <c r="BH108" i="9"/>
  <c r="BG108" i="9"/>
  <c r="BE108" i="9"/>
  <c r="T108" i="9"/>
  <c r="R108" i="9"/>
  <c r="P108" i="9"/>
  <c r="BK108" i="9"/>
  <c r="J108" i="9"/>
  <c r="BF108" i="9" s="1"/>
  <c r="BI107" i="9"/>
  <c r="BH107" i="9"/>
  <c r="BG107" i="9"/>
  <c r="BE107" i="9"/>
  <c r="T107" i="9"/>
  <c r="R107" i="9"/>
  <c r="P107" i="9"/>
  <c r="BK107" i="9"/>
  <c r="J107" i="9"/>
  <c r="BF107" i="9"/>
  <c r="BI106" i="9"/>
  <c r="BH106" i="9"/>
  <c r="BG106" i="9"/>
  <c r="BE106" i="9"/>
  <c r="T106" i="9"/>
  <c r="R106" i="9"/>
  <c r="P106" i="9"/>
  <c r="BK106" i="9"/>
  <c r="J106" i="9"/>
  <c r="BF106" i="9" s="1"/>
  <c r="BI105" i="9"/>
  <c r="BH105" i="9"/>
  <c r="BG105" i="9"/>
  <c r="BE105" i="9"/>
  <c r="T105" i="9"/>
  <c r="T104" i="9"/>
  <c r="R105" i="9"/>
  <c r="R104" i="9" s="1"/>
  <c r="P105" i="9"/>
  <c r="P104" i="9"/>
  <c r="BK105" i="9"/>
  <c r="BK104" i="9" s="1"/>
  <c r="J104" i="9" s="1"/>
  <c r="J67" i="9" s="1"/>
  <c r="J105" i="9"/>
  <c r="BF105" i="9" s="1"/>
  <c r="BI103" i="9"/>
  <c r="BH103" i="9"/>
  <c r="BG103" i="9"/>
  <c r="BE103" i="9"/>
  <c r="T103" i="9"/>
  <c r="T102" i="9"/>
  <c r="R103" i="9"/>
  <c r="R102" i="9" s="1"/>
  <c r="P103" i="9"/>
  <c r="P102" i="9"/>
  <c r="BK103" i="9"/>
  <c r="BK102" i="9" s="1"/>
  <c r="J102" i="9" s="1"/>
  <c r="J66" i="9" s="1"/>
  <c r="J103" i="9"/>
  <c r="BF103" i="9" s="1"/>
  <c r="BI99" i="9"/>
  <c r="F39" i="9"/>
  <c r="BD63" i="1" s="1"/>
  <c r="BH99" i="9"/>
  <c r="BG99" i="9"/>
  <c r="F37" i="9" s="1"/>
  <c r="BB63" i="1" s="1"/>
  <c r="BE99" i="9"/>
  <c r="T99" i="9"/>
  <c r="T98" i="9" s="1"/>
  <c r="R99" i="9"/>
  <c r="R98" i="9" s="1"/>
  <c r="P99" i="9"/>
  <c r="P98" i="9" s="1"/>
  <c r="P97" i="9" s="1"/>
  <c r="P96" i="9" s="1"/>
  <c r="AU63" i="1" s="1"/>
  <c r="BK99" i="9"/>
  <c r="BK98" i="9" s="1"/>
  <c r="J98" i="9"/>
  <c r="J65" i="9" s="1"/>
  <c r="J99" i="9"/>
  <c r="BF99" i="9" s="1"/>
  <c r="J92" i="9"/>
  <c r="F92" i="9"/>
  <c r="F90" i="9"/>
  <c r="E88" i="9"/>
  <c r="J58" i="9"/>
  <c r="F58" i="9"/>
  <c r="F56" i="9"/>
  <c r="E54" i="9"/>
  <c r="J26" i="9"/>
  <c r="E26" i="9"/>
  <c r="J93" i="9" s="1"/>
  <c r="J59" i="9"/>
  <c r="J25" i="9"/>
  <c r="J20" i="9"/>
  <c r="E20" i="9"/>
  <c r="F93" i="9"/>
  <c r="F59" i="9"/>
  <c r="J19" i="9"/>
  <c r="J14" i="9"/>
  <c r="J90" i="9"/>
  <c r="J56" i="9"/>
  <c r="E7" i="9"/>
  <c r="E84" i="9" s="1"/>
  <c r="E50" i="9"/>
  <c r="J39" i="8"/>
  <c r="J38" i="8"/>
  <c r="AY62" i="1" s="1"/>
  <c r="J37" i="8"/>
  <c r="AX62" i="1" s="1"/>
  <c r="BI227" i="8"/>
  <c r="BH227" i="8"/>
  <c r="BG227" i="8"/>
  <c r="BE227" i="8"/>
  <c r="T227" i="8"/>
  <c r="T226" i="8" s="1"/>
  <c r="R227" i="8"/>
  <c r="R226" i="8" s="1"/>
  <c r="P227" i="8"/>
  <c r="P226" i="8" s="1"/>
  <c r="BK227" i="8"/>
  <c r="BK226" i="8" s="1"/>
  <c r="J226" i="8" s="1"/>
  <c r="J76" i="8" s="1"/>
  <c r="J227" i="8"/>
  <c r="BF227" i="8"/>
  <c r="BI225" i="8"/>
  <c r="BH225" i="8"/>
  <c r="BG225" i="8"/>
  <c r="BE225" i="8"/>
  <c r="T225" i="8"/>
  <c r="T224" i="8" s="1"/>
  <c r="R225" i="8"/>
  <c r="R224" i="8" s="1"/>
  <c r="P225" i="8"/>
  <c r="P224" i="8" s="1"/>
  <c r="BK225" i="8"/>
  <c r="BK224" i="8" s="1"/>
  <c r="J224" i="8" s="1"/>
  <c r="J75" i="8" s="1"/>
  <c r="J225" i="8"/>
  <c r="BF225" i="8"/>
  <c r="BI223" i="8"/>
  <c r="BH223" i="8"/>
  <c r="BG223" i="8"/>
  <c r="BE223" i="8"/>
  <c r="T223" i="8"/>
  <c r="R223" i="8"/>
  <c r="P223" i="8"/>
  <c r="BK223" i="8"/>
  <c r="J223" i="8"/>
  <c r="BF223" i="8" s="1"/>
  <c r="BI222" i="8"/>
  <c r="BH222" i="8"/>
  <c r="BG222" i="8"/>
  <c r="BE222" i="8"/>
  <c r="T222" i="8"/>
  <c r="R222" i="8"/>
  <c r="P222" i="8"/>
  <c r="BK222" i="8"/>
  <c r="J222" i="8"/>
  <c r="BF222" i="8" s="1"/>
  <c r="BI221" i="8"/>
  <c r="BH221" i="8"/>
  <c r="BG221" i="8"/>
  <c r="BE221" i="8"/>
  <c r="T221" i="8"/>
  <c r="R221" i="8"/>
  <c r="P221" i="8"/>
  <c r="BK221" i="8"/>
  <c r="J221" i="8"/>
  <c r="BF221" i="8" s="1"/>
  <c r="BI220" i="8"/>
  <c r="BH220" i="8"/>
  <c r="BG220" i="8"/>
  <c r="BE220" i="8"/>
  <c r="T220" i="8"/>
  <c r="R220" i="8"/>
  <c r="P220" i="8"/>
  <c r="BK220" i="8"/>
  <c r="J220" i="8"/>
  <c r="BF220" i="8" s="1"/>
  <c r="BI219" i="8"/>
  <c r="BH219" i="8"/>
  <c r="BG219" i="8"/>
  <c r="BE219" i="8"/>
  <c r="T219" i="8"/>
  <c r="R219" i="8"/>
  <c r="P219" i="8"/>
  <c r="BK219" i="8"/>
  <c r="J219" i="8"/>
  <c r="BF219" i="8" s="1"/>
  <c r="BI218" i="8"/>
  <c r="BH218" i="8"/>
  <c r="BG218" i="8"/>
  <c r="BE218" i="8"/>
  <c r="T218" i="8"/>
  <c r="R218" i="8"/>
  <c r="P218" i="8"/>
  <c r="BK218" i="8"/>
  <c r="J218" i="8"/>
  <c r="BF218" i="8" s="1"/>
  <c r="BI217" i="8"/>
  <c r="BH217" i="8"/>
  <c r="BG217" i="8"/>
  <c r="BE217" i="8"/>
  <c r="T217" i="8"/>
  <c r="R217" i="8"/>
  <c r="P217" i="8"/>
  <c r="BK217" i="8"/>
  <c r="J217" i="8"/>
  <c r="BF217" i="8" s="1"/>
  <c r="BI216" i="8"/>
  <c r="BH216" i="8"/>
  <c r="BG216" i="8"/>
  <c r="BE216" i="8"/>
  <c r="T216" i="8"/>
  <c r="R216" i="8"/>
  <c r="P216" i="8"/>
  <c r="BK216" i="8"/>
  <c r="J216" i="8"/>
  <c r="BF216" i="8" s="1"/>
  <c r="BI215" i="8"/>
  <c r="BH215" i="8"/>
  <c r="BG215" i="8"/>
  <c r="BE215" i="8"/>
  <c r="T215" i="8"/>
  <c r="R215" i="8"/>
  <c r="P215" i="8"/>
  <c r="BK215" i="8"/>
  <c r="J215" i="8"/>
  <c r="BF215" i="8" s="1"/>
  <c r="BI214" i="8"/>
  <c r="BH214" i="8"/>
  <c r="BG214" i="8"/>
  <c r="BE214" i="8"/>
  <c r="T214" i="8"/>
  <c r="R214" i="8"/>
  <c r="P214" i="8"/>
  <c r="BK214" i="8"/>
  <c r="J214" i="8"/>
  <c r="BF214" i="8" s="1"/>
  <c r="BI213" i="8"/>
  <c r="BH213" i="8"/>
  <c r="BG213" i="8"/>
  <c r="BE213" i="8"/>
  <c r="T213" i="8"/>
  <c r="R213" i="8"/>
  <c r="P213" i="8"/>
  <c r="BK213" i="8"/>
  <c r="J213" i="8"/>
  <c r="BF213" i="8" s="1"/>
  <c r="BI212" i="8"/>
  <c r="BH212" i="8"/>
  <c r="BG212" i="8"/>
  <c r="BE212" i="8"/>
  <c r="T212" i="8"/>
  <c r="R212" i="8"/>
  <c r="P212" i="8"/>
  <c r="BK212" i="8"/>
  <c r="J212" i="8"/>
  <c r="BF212" i="8" s="1"/>
  <c r="BI211" i="8"/>
  <c r="BH211" i="8"/>
  <c r="BG211" i="8"/>
  <c r="BE211" i="8"/>
  <c r="T211" i="8"/>
  <c r="R211" i="8"/>
  <c r="P211" i="8"/>
  <c r="BK211" i="8"/>
  <c r="J211" i="8"/>
  <c r="BF211" i="8" s="1"/>
  <c r="BI210" i="8"/>
  <c r="BH210" i="8"/>
  <c r="BG210" i="8"/>
  <c r="BE210" i="8"/>
  <c r="T210" i="8"/>
  <c r="R210" i="8"/>
  <c r="P210" i="8"/>
  <c r="BK210" i="8"/>
  <c r="J210" i="8"/>
  <c r="BF210" i="8" s="1"/>
  <c r="BI209" i="8"/>
  <c r="BH209" i="8"/>
  <c r="BG209" i="8"/>
  <c r="BE209" i="8"/>
  <c r="T209" i="8"/>
  <c r="R209" i="8"/>
  <c r="P209" i="8"/>
  <c r="BK209" i="8"/>
  <c r="J209" i="8"/>
  <c r="BF209" i="8" s="1"/>
  <c r="BI208" i="8"/>
  <c r="BH208" i="8"/>
  <c r="BG208" i="8"/>
  <c r="BE208" i="8"/>
  <c r="T208" i="8"/>
  <c r="R208" i="8"/>
  <c r="P208" i="8"/>
  <c r="BK208" i="8"/>
  <c r="J208" i="8"/>
  <c r="BF208" i="8" s="1"/>
  <c r="BI207" i="8"/>
  <c r="BH207" i="8"/>
  <c r="BG207" i="8"/>
  <c r="BE207" i="8"/>
  <c r="T207" i="8"/>
  <c r="R207" i="8"/>
  <c r="P207" i="8"/>
  <c r="BK207" i="8"/>
  <c r="J207" i="8"/>
  <c r="BF207" i="8" s="1"/>
  <c r="BI206" i="8"/>
  <c r="BH206" i="8"/>
  <c r="BG206" i="8"/>
  <c r="BE206" i="8"/>
  <c r="T206" i="8"/>
  <c r="R206" i="8"/>
  <c r="R205" i="8" s="1"/>
  <c r="P206" i="8"/>
  <c r="P205" i="8" s="1"/>
  <c r="BK206" i="8"/>
  <c r="BK205" i="8" s="1"/>
  <c r="J205" i="8" s="1"/>
  <c r="J74" i="8" s="1"/>
  <c r="J206" i="8"/>
  <c r="BF206" i="8" s="1"/>
  <c r="BI204" i="8"/>
  <c r="BH204" i="8"/>
  <c r="BG204" i="8"/>
  <c r="BE204" i="8"/>
  <c r="T204" i="8"/>
  <c r="R204" i="8"/>
  <c r="P204" i="8"/>
  <c r="BK204" i="8"/>
  <c r="J204" i="8"/>
  <c r="BF204" i="8" s="1"/>
  <c r="BI203" i="8"/>
  <c r="BH203" i="8"/>
  <c r="BG203" i="8"/>
  <c r="BE203" i="8"/>
  <c r="T203" i="8"/>
  <c r="R203" i="8"/>
  <c r="P203" i="8"/>
  <c r="BK203" i="8"/>
  <c r="J203" i="8"/>
  <c r="BF203" i="8" s="1"/>
  <c r="BI202" i="8"/>
  <c r="BH202" i="8"/>
  <c r="BG202" i="8"/>
  <c r="BE202" i="8"/>
  <c r="T202" i="8"/>
  <c r="R202" i="8"/>
  <c r="P202" i="8"/>
  <c r="BK202" i="8"/>
  <c r="J202" i="8"/>
  <c r="BF202" i="8" s="1"/>
  <c r="BI201" i="8"/>
  <c r="BH201" i="8"/>
  <c r="BG201" i="8"/>
  <c r="BE201" i="8"/>
  <c r="T201" i="8"/>
  <c r="R201" i="8"/>
  <c r="P201" i="8"/>
  <c r="BK201" i="8"/>
  <c r="J201" i="8"/>
  <c r="BF201" i="8" s="1"/>
  <c r="BI200" i="8"/>
  <c r="BH200" i="8"/>
  <c r="BG200" i="8"/>
  <c r="BE200" i="8"/>
  <c r="T200" i="8"/>
  <c r="R200" i="8"/>
  <c r="P200" i="8"/>
  <c r="BK200" i="8"/>
  <c r="J200" i="8"/>
  <c r="BF200" i="8" s="1"/>
  <c r="BI199" i="8"/>
  <c r="BH199" i="8"/>
  <c r="BG199" i="8"/>
  <c r="BE199" i="8"/>
  <c r="T199" i="8"/>
  <c r="R199" i="8"/>
  <c r="R198" i="8" s="1"/>
  <c r="P199" i="8"/>
  <c r="BK199" i="8"/>
  <c r="BK198" i="8" s="1"/>
  <c r="J198" i="8" s="1"/>
  <c r="J73" i="8" s="1"/>
  <c r="J199" i="8"/>
  <c r="BF199" i="8"/>
  <c r="BI197" i="8"/>
  <c r="BH197" i="8"/>
  <c r="BG197" i="8"/>
  <c r="BE197" i="8"/>
  <c r="T197" i="8"/>
  <c r="R197" i="8"/>
  <c r="P197" i="8"/>
  <c r="BK197" i="8"/>
  <c r="J197" i="8"/>
  <c r="BF197" i="8" s="1"/>
  <c r="BI196" i="8"/>
  <c r="BH196" i="8"/>
  <c r="BG196" i="8"/>
  <c r="BE196" i="8"/>
  <c r="T196" i="8"/>
  <c r="R196" i="8"/>
  <c r="P196" i="8"/>
  <c r="BK196" i="8"/>
  <c r="J196" i="8"/>
  <c r="BF196" i="8" s="1"/>
  <c r="BI195" i="8"/>
  <c r="BH195" i="8"/>
  <c r="BG195" i="8"/>
  <c r="BE195" i="8"/>
  <c r="T195" i="8"/>
  <c r="R195" i="8"/>
  <c r="P195" i="8"/>
  <c r="BK195" i="8"/>
  <c r="J195" i="8"/>
  <c r="BF195" i="8" s="1"/>
  <c r="BI194" i="8"/>
  <c r="BH194" i="8"/>
  <c r="BG194" i="8"/>
  <c r="BE194" i="8"/>
  <c r="T194" i="8"/>
  <c r="R194" i="8"/>
  <c r="P194" i="8"/>
  <c r="BK194" i="8"/>
  <c r="J194" i="8"/>
  <c r="BF194" i="8" s="1"/>
  <c r="BI193" i="8"/>
  <c r="BH193" i="8"/>
  <c r="BG193" i="8"/>
  <c r="BE193" i="8"/>
  <c r="T193" i="8"/>
  <c r="R193" i="8"/>
  <c r="P193" i="8"/>
  <c r="BK193" i="8"/>
  <c r="J193" i="8"/>
  <c r="BF193" i="8" s="1"/>
  <c r="BI192" i="8"/>
  <c r="BH192" i="8"/>
  <c r="BG192" i="8"/>
  <c r="BE192" i="8"/>
  <c r="T192" i="8"/>
  <c r="R192" i="8"/>
  <c r="P192" i="8"/>
  <c r="BK192" i="8"/>
  <c r="J192" i="8"/>
  <c r="BF192" i="8" s="1"/>
  <c r="BI191" i="8"/>
  <c r="BH191" i="8"/>
  <c r="BG191" i="8"/>
  <c r="BE191" i="8"/>
  <c r="T191" i="8"/>
  <c r="R191" i="8"/>
  <c r="P191" i="8"/>
  <c r="BK191" i="8"/>
  <c r="J191" i="8"/>
  <c r="BF191" i="8"/>
  <c r="BI190" i="8"/>
  <c r="BH190" i="8"/>
  <c r="BG190" i="8"/>
  <c r="BE190" i="8"/>
  <c r="T190" i="8"/>
  <c r="R190" i="8"/>
  <c r="P190" i="8"/>
  <c r="BK190" i="8"/>
  <c r="J190" i="8"/>
  <c r="BF190" i="8" s="1"/>
  <c r="BI189" i="8"/>
  <c r="BH189" i="8"/>
  <c r="BG189" i="8"/>
  <c r="BE189" i="8"/>
  <c r="T189" i="8"/>
  <c r="R189" i="8"/>
  <c r="P189" i="8"/>
  <c r="BK189" i="8"/>
  <c r="J189" i="8"/>
  <c r="BF189" i="8"/>
  <c r="BI188" i="8"/>
  <c r="BH188" i="8"/>
  <c r="BG188" i="8"/>
  <c r="BE188" i="8"/>
  <c r="T188" i="8"/>
  <c r="R188" i="8"/>
  <c r="P188" i="8"/>
  <c r="BK188" i="8"/>
  <c r="J188" i="8"/>
  <c r="BF188" i="8" s="1"/>
  <c r="BI187" i="8"/>
  <c r="BH187" i="8"/>
  <c r="BG187" i="8"/>
  <c r="BE187" i="8"/>
  <c r="T187" i="8"/>
  <c r="R187" i="8"/>
  <c r="P187" i="8"/>
  <c r="BK187" i="8"/>
  <c r="J187" i="8"/>
  <c r="BF187" i="8"/>
  <c r="BI186" i="8"/>
  <c r="BH186" i="8"/>
  <c r="BG186" i="8"/>
  <c r="BE186" i="8"/>
  <c r="T186" i="8"/>
  <c r="R186" i="8"/>
  <c r="P186" i="8"/>
  <c r="BK186" i="8"/>
  <c r="J186" i="8"/>
  <c r="BF186" i="8" s="1"/>
  <c r="BI185" i="8"/>
  <c r="BH185" i="8"/>
  <c r="BG185" i="8"/>
  <c r="BE185" i="8"/>
  <c r="T185" i="8"/>
  <c r="R185" i="8"/>
  <c r="P185" i="8"/>
  <c r="BK185" i="8"/>
  <c r="J185" i="8"/>
  <c r="BF185" i="8"/>
  <c r="BI184" i="8"/>
  <c r="BH184" i="8"/>
  <c r="BG184" i="8"/>
  <c r="BE184" i="8"/>
  <c r="T184" i="8"/>
  <c r="R184" i="8"/>
  <c r="P184" i="8"/>
  <c r="BK184" i="8"/>
  <c r="J184" i="8"/>
  <c r="BF184" i="8" s="1"/>
  <c r="BI183" i="8"/>
  <c r="BH183" i="8"/>
  <c r="BG183" i="8"/>
  <c r="BE183" i="8"/>
  <c r="T183" i="8"/>
  <c r="R183" i="8"/>
  <c r="P183" i="8"/>
  <c r="BK183" i="8"/>
  <c r="J183" i="8"/>
  <c r="BF183" i="8"/>
  <c r="BI182" i="8"/>
  <c r="BH182" i="8"/>
  <c r="BG182" i="8"/>
  <c r="BE182" i="8"/>
  <c r="T182" i="8"/>
  <c r="R182" i="8"/>
  <c r="P182" i="8"/>
  <c r="BK182" i="8"/>
  <c r="J182" i="8"/>
  <c r="BF182" i="8" s="1"/>
  <c r="BI181" i="8"/>
  <c r="BH181" i="8"/>
  <c r="BG181" i="8"/>
  <c r="BE181" i="8"/>
  <c r="T181" i="8"/>
  <c r="R181" i="8"/>
  <c r="P181" i="8"/>
  <c r="BK181" i="8"/>
  <c r="J181" i="8"/>
  <c r="BF181" i="8"/>
  <c r="BI180" i="8"/>
  <c r="BH180" i="8"/>
  <c r="BG180" i="8"/>
  <c r="BE180" i="8"/>
  <c r="T180" i="8"/>
  <c r="R180" i="8"/>
  <c r="P180" i="8"/>
  <c r="BK180" i="8"/>
  <c r="J180" i="8"/>
  <c r="BF180" i="8" s="1"/>
  <c r="BI179" i="8"/>
  <c r="BH179" i="8"/>
  <c r="BG179" i="8"/>
  <c r="BE179" i="8"/>
  <c r="T179" i="8"/>
  <c r="R179" i="8"/>
  <c r="P179" i="8"/>
  <c r="BK179" i="8"/>
  <c r="J179" i="8"/>
  <c r="BF179" i="8"/>
  <c r="BI178" i="8"/>
  <c r="BH178" i="8"/>
  <c r="BG178" i="8"/>
  <c r="BE178" i="8"/>
  <c r="T178" i="8"/>
  <c r="R178" i="8"/>
  <c r="P178" i="8"/>
  <c r="BK178" i="8"/>
  <c r="J178" i="8"/>
  <c r="BF178" i="8" s="1"/>
  <c r="BI177" i="8"/>
  <c r="BH177" i="8"/>
  <c r="BG177" i="8"/>
  <c r="BE177" i="8"/>
  <c r="T177" i="8"/>
  <c r="R177" i="8"/>
  <c r="P177" i="8"/>
  <c r="BK177" i="8"/>
  <c r="J177" i="8"/>
  <c r="BF177" i="8"/>
  <c r="BI176" i="8"/>
  <c r="BH176" i="8"/>
  <c r="BG176" i="8"/>
  <c r="BE176" i="8"/>
  <c r="T176" i="8"/>
  <c r="R176" i="8"/>
  <c r="P176" i="8"/>
  <c r="BK176" i="8"/>
  <c r="J176" i="8"/>
  <c r="BF176" i="8" s="1"/>
  <c r="BI175" i="8"/>
  <c r="BH175" i="8"/>
  <c r="BG175" i="8"/>
  <c r="BE175" i="8"/>
  <c r="T175" i="8"/>
  <c r="R175" i="8"/>
  <c r="P175" i="8"/>
  <c r="BK175" i="8"/>
  <c r="J175" i="8"/>
  <c r="BF175" i="8"/>
  <c r="BI174" i="8"/>
  <c r="BH174" i="8"/>
  <c r="BG174" i="8"/>
  <c r="BE174" i="8"/>
  <c r="T174" i="8"/>
  <c r="R174" i="8"/>
  <c r="P174" i="8"/>
  <c r="BK174" i="8"/>
  <c r="J174" i="8"/>
  <c r="BF174" i="8" s="1"/>
  <c r="BI173" i="8"/>
  <c r="BH173" i="8"/>
  <c r="BG173" i="8"/>
  <c r="BE173" i="8"/>
  <c r="T173" i="8"/>
  <c r="R173" i="8"/>
  <c r="P173" i="8"/>
  <c r="BK173" i="8"/>
  <c r="J173" i="8"/>
  <c r="BF173" i="8"/>
  <c r="BI172" i="8"/>
  <c r="BH172" i="8"/>
  <c r="BG172" i="8"/>
  <c r="BE172" i="8"/>
  <c r="T172" i="8"/>
  <c r="R172" i="8"/>
  <c r="P172" i="8"/>
  <c r="BK172" i="8"/>
  <c r="J172" i="8"/>
  <c r="BF172" i="8" s="1"/>
  <c r="BI171" i="8"/>
  <c r="BH171" i="8"/>
  <c r="BG171" i="8"/>
  <c r="BE171" i="8"/>
  <c r="T171" i="8"/>
  <c r="R171" i="8"/>
  <c r="P171" i="8"/>
  <c r="BK171" i="8"/>
  <c r="J171" i="8"/>
  <c r="BF171" i="8"/>
  <c r="BI170" i="8"/>
  <c r="BH170" i="8"/>
  <c r="BG170" i="8"/>
  <c r="BE170" i="8"/>
  <c r="T170" i="8"/>
  <c r="R170" i="8"/>
  <c r="P170" i="8"/>
  <c r="BK170" i="8"/>
  <c r="J170" i="8"/>
  <c r="BF170" i="8" s="1"/>
  <c r="BI169" i="8"/>
  <c r="BH169" i="8"/>
  <c r="BG169" i="8"/>
  <c r="BE169" i="8"/>
  <c r="T169" i="8"/>
  <c r="R169" i="8"/>
  <c r="P169" i="8"/>
  <c r="BK169" i="8"/>
  <c r="J169" i="8"/>
  <c r="BF169" i="8"/>
  <c r="BI168" i="8"/>
  <c r="BH168" i="8"/>
  <c r="BG168" i="8"/>
  <c r="BE168" i="8"/>
  <c r="T168" i="8"/>
  <c r="R168" i="8"/>
  <c r="P168" i="8"/>
  <c r="BK168" i="8"/>
  <c r="J168" i="8"/>
  <c r="BF168" i="8" s="1"/>
  <c r="BI167" i="8"/>
  <c r="BH167" i="8"/>
  <c r="BG167" i="8"/>
  <c r="BE167" i="8"/>
  <c r="T167" i="8"/>
  <c r="R167" i="8"/>
  <c r="P167" i="8"/>
  <c r="BK167" i="8"/>
  <c r="J167" i="8"/>
  <c r="BF167" i="8"/>
  <c r="BI166" i="8"/>
  <c r="BH166" i="8"/>
  <c r="BG166" i="8"/>
  <c r="BE166" i="8"/>
  <c r="T166" i="8"/>
  <c r="R166" i="8"/>
  <c r="P166" i="8"/>
  <c r="BK166" i="8"/>
  <c r="J166" i="8"/>
  <c r="BF166" i="8" s="1"/>
  <c r="BI165" i="8"/>
  <c r="BH165" i="8"/>
  <c r="BG165" i="8"/>
  <c r="BE165" i="8"/>
  <c r="T165" i="8"/>
  <c r="R165" i="8"/>
  <c r="P165" i="8"/>
  <c r="BK165" i="8"/>
  <c r="J165" i="8"/>
  <c r="BF165" i="8"/>
  <c r="BI164" i="8"/>
  <c r="BH164" i="8"/>
  <c r="BG164" i="8"/>
  <c r="BE164" i="8"/>
  <c r="T164" i="8"/>
  <c r="R164" i="8"/>
  <c r="P164" i="8"/>
  <c r="BK164" i="8"/>
  <c r="J164" i="8"/>
  <c r="BF164" i="8" s="1"/>
  <c r="BI163" i="8"/>
  <c r="BH163" i="8"/>
  <c r="BG163" i="8"/>
  <c r="BE163" i="8"/>
  <c r="T163" i="8"/>
  <c r="R163" i="8"/>
  <c r="P163" i="8"/>
  <c r="BK163" i="8"/>
  <c r="J163" i="8"/>
  <c r="BF163" i="8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/>
  <c r="BI160" i="8"/>
  <c r="BH160" i="8"/>
  <c r="BG160" i="8"/>
  <c r="BE160" i="8"/>
  <c r="T160" i="8"/>
  <c r="R160" i="8"/>
  <c r="P160" i="8"/>
  <c r="BK160" i="8"/>
  <c r="J160" i="8"/>
  <c r="BF160" i="8" s="1"/>
  <c r="BI159" i="8"/>
  <c r="BH159" i="8"/>
  <c r="BG159" i="8"/>
  <c r="BE159" i="8"/>
  <c r="T159" i="8"/>
  <c r="R159" i="8"/>
  <c r="P159" i="8"/>
  <c r="BK159" i="8"/>
  <c r="J159" i="8"/>
  <c r="BF159" i="8"/>
  <c r="BI158" i="8"/>
  <c r="BH158" i="8"/>
  <c r="BG158" i="8"/>
  <c r="BE158" i="8"/>
  <c r="T158" i="8"/>
  <c r="R158" i="8"/>
  <c r="P158" i="8"/>
  <c r="BK158" i="8"/>
  <c r="J158" i="8"/>
  <c r="BF158" i="8" s="1"/>
  <c r="BI157" i="8"/>
  <c r="BH157" i="8"/>
  <c r="BG157" i="8"/>
  <c r="BE157" i="8"/>
  <c r="T157" i="8"/>
  <c r="R157" i="8"/>
  <c r="P157" i="8"/>
  <c r="BK157" i="8"/>
  <c r="J157" i="8"/>
  <c r="BF157" i="8"/>
  <c r="BI156" i="8"/>
  <c r="BH156" i="8"/>
  <c r="BG156" i="8"/>
  <c r="BE156" i="8"/>
  <c r="T156" i="8"/>
  <c r="R156" i="8"/>
  <c r="P156" i="8"/>
  <c r="BK156" i="8"/>
  <c r="J156" i="8"/>
  <c r="BF156" i="8" s="1"/>
  <c r="BI155" i="8"/>
  <c r="BH155" i="8"/>
  <c r="BG155" i="8"/>
  <c r="BE155" i="8"/>
  <c r="T155" i="8"/>
  <c r="R155" i="8"/>
  <c r="P155" i="8"/>
  <c r="BK155" i="8"/>
  <c r="J155" i="8"/>
  <c r="BF155" i="8"/>
  <c r="BI154" i="8"/>
  <c r="BH154" i="8"/>
  <c r="BG154" i="8"/>
  <c r="BE154" i="8"/>
  <c r="T154" i="8"/>
  <c r="R154" i="8"/>
  <c r="R151" i="8" s="1"/>
  <c r="P154" i="8"/>
  <c r="BK154" i="8"/>
  <c r="J154" i="8"/>
  <c r="BF154" i="8" s="1"/>
  <c r="BI153" i="8"/>
  <c r="BH153" i="8"/>
  <c r="BG153" i="8"/>
  <c r="BE153" i="8"/>
  <c r="T153" i="8"/>
  <c r="R153" i="8"/>
  <c r="P153" i="8"/>
  <c r="BK153" i="8"/>
  <c r="BK151" i="8" s="1"/>
  <c r="J153" i="8"/>
  <c r="BF153" i="8"/>
  <c r="BI152" i="8"/>
  <c r="BH152" i="8"/>
  <c r="BG152" i="8"/>
  <c r="BE152" i="8"/>
  <c r="T152" i="8"/>
  <c r="T151" i="8" s="1"/>
  <c r="R152" i="8"/>
  <c r="P152" i="8"/>
  <c r="BK152" i="8"/>
  <c r="J151" i="8"/>
  <c r="J72" i="8" s="1"/>
  <c r="J152" i="8"/>
  <c r="BF152" i="8" s="1"/>
  <c r="BI150" i="8"/>
  <c r="BH150" i="8"/>
  <c r="BG150" i="8"/>
  <c r="BE150" i="8"/>
  <c r="T150" i="8"/>
  <c r="R150" i="8"/>
  <c r="P150" i="8"/>
  <c r="BK150" i="8"/>
  <c r="J150" i="8"/>
  <c r="BF150" i="8" s="1"/>
  <c r="BI149" i="8"/>
  <c r="BH149" i="8"/>
  <c r="BG149" i="8"/>
  <c r="BE149" i="8"/>
  <c r="T149" i="8"/>
  <c r="R149" i="8"/>
  <c r="P149" i="8"/>
  <c r="BK149" i="8"/>
  <c r="J149" i="8"/>
  <c r="BF149" i="8"/>
  <c r="BI148" i="8"/>
  <c r="BH148" i="8"/>
  <c r="BG148" i="8"/>
  <c r="BE148" i="8"/>
  <c r="T148" i="8"/>
  <c r="R148" i="8"/>
  <c r="P148" i="8"/>
  <c r="BK148" i="8"/>
  <c r="J148" i="8"/>
  <c r="BF148" i="8" s="1"/>
  <c r="BI147" i="8"/>
  <c r="BH147" i="8"/>
  <c r="BG147" i="8"/>
  <c r="BE147" i="8"/>
  <c r="T147" i="8"/>
  <c r="R147" i="8"/>
  <c r="P147" i="8"/>
  <c r="BK147" i="8"/>
  <c r="J147" i="8"/>
  <c r="BF147" i="8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/>
  <c r="BI144" i="8"/>
  <c r="BH144" i="8"/>
  <c r="BG144" i="8"/>
  <c r="BE144" i="8"/>
  <c r="T144" i="8"/>
  <c r="R144" i="8"/>
  <c r="P144" i="8"/>
  <c r="BK144" i="8"/>
  <c r="J144" i="8"/>
  <c r="BF144" i="8" s="1"/>
  <c r="BI143" i="8"/>
  <c r="BH143" i="8"/>
  <c r="BG143" i="8"/>
  <c r="BE143" i="8"/>
  <c r="T143" i="8"/>
  <c r="R143" i="8"/>
  <c r="P143" i="8"/>
  <c r="BK143" i="8"/>
  <c r="J143" i="8"/>
  <c r="BF143" i="8"/>
  <c r="BI142" i="8"/>
  <c r="BH142" i="8"/>
  <c r="BG142" i="8"/>
  <c r="BE142" i="8"/>
  <c r="T142" i="8"/>
  <c r="R142" i="8"/>
  <c r="P142" i="8"/>
  <c r="BK142" i="8"/>
  <c r="J142" i="8"/>
  <c r="BF142" i="8" s="1"/>
  <c r="BI141" i="8"/>
  <c r="BH141" i="8"/>
  <c r="BG141" i="8"/>
  <c r="BE141" i="8"/>
  <c r="T141" i="8"/>
  <c r="R141" i="8"/>
  <c r="P141" i="8"/>
  <c r="BK141" i="8"/>
  <c r="J141" i="8"/>
  <c r="BF141" i="8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R137" i="8"/>
  <c r="P137" i="8"/>
  <c r="BK137" i="8"/>
  <c r="J137" i="8"/>
  <c r="BF137" i="8"/>
  <c r="BI136" i="8"/>
  <c r="BH136" i="8"/>
  <c r="BG136" i="8"/>
  <c r="BE136" i="8"/>
  <c r="T136" i="8"/>
  <c r="R136" i="8"/>
  <c r="P136" i="8"/>
  <c r="BK136" i="8"/>
  <c r="J136" i="8"/>
  <c r="BF136" i="8" s="1"/>
  <c r="BI135" i="8"/>
  <c r="BH135" i="8"/>
  <c r="BG135" i="8"/>
  <c r="BE135" i="8"/>
  <c r="T135" i="8"/>
  <c r="R135" i="8"/>
  <c r="P135" i="8"/>
  <c r="BK135" i="8"/>
  <c r="J135" i="8"/>
  <c r="BF135" i="8"/>
  <c r="BI134" i="8"/>
  <c r="BH134" i="8"/>
  <c r="BG134" i="8"/>
  <c r="BE134" i="8"/>
  <c r="T134" i="8"/>
  <c r="R134" i="8"/>
  <c r="P134" i="8"/>
  <c r="BK134" i="8"/>
  <c r="J134" i="8"/>
  <c r="BF134" i="8" s="1"/>
  <c r="BI133" i="8"/>
  <c r="BH133" i="8"/>
  <c r="BG133" i="8"/>
  <c r="BE133" i="8"/>
  <c r="T133" i="8"/>
  <c r="R133" i="8"/>
  <c r="P133" i="8"/>
  <c r="BK133" i="8"/>
  <c r="J133" i="8"/>
  <c r="BF133" i="8"/>
  <c r="BI132" i="8"/>
  <c r="BH132" i="8"/>
  <c r="BG132" i="8"/>
  <c r="BE132" i="8"/>
  <c r="T132" i="8"/>
  <c r="R132" i="8"/>
  <c r="P132" i="8"/>
  <c r="BK132" i="8"/>
  <c r="J132" i="8"/>
  <c r="BF132" i="8" s="1"/>
  <c r="BI131" i="8"/>
  <c r="BH131" i="8"/>
  <c r="BG131" i="8"/>
  <c r="BE131" i="8"/>
  <c r="T131" i="8"/>
  <c r="R131" i="8"/>
  <c r="R130" i="8" s="1"/>
  <c r="R129" i="8" s="1"/>
  <c r="P131" i="8"/>
  <c r="BK131" i="8"/>
  <c r="BK130" i="8"/>
  <c r="J131" i="8"/>
  <c r="BF131" i="8" s="1"/>
  <c r="BI128" i="8"/>
  <c r="BH128" i="8"/>
  <c r="BG128" i="8"/>
  <c r="BE128" i="8"/>
  <c r="T128" i="8"/>
  <c r="T126" i="8" s="1"/>
  <c r="R128" i="8"/>
  <c r="P128" i="8"/>
  <c r="BK128" i="8"/>
  <c r="J128" i="8"/>
  <c r="BF128" i="8" s="1"/>
  <c r="BI127" i="8"/>
  <c r="BH127" i="8"/>
  <c r="BG127" i="8"/>
  <c r="BE127" i="8"/>
  <c r="T127" i="8"/>
  <c r="R127" i="8"/>
  <c r="R126" i="8" s="1"/>
  <c r="P127" i="8"/>
  <c r="P126" i="8"/>
  <c r="BK127" i="8"/>
  <c r="BK126" i="8" s="1"/>
  <c r="J126" i="8" s="1"/>
  <c r="J69" i="8" s="1"/>
  <c r="J127" i="8"/>
  <c r="BF127" i="8"/>
  <c r="BI125" i="8"/>
  <c r="BH125" i="8"/>
  <c r="BG125" i="8"/>
  <c r="BE125" i="8"/>
  <c r="T125" i="8"/>
  <c r="R125" i="8"/>
  <c r="P125" i="8"/>
  <c r="BK125" i="8"/>
  <c r="J125" i="8"/>
  <c r="BF125" i="8"/>
  <c r="BI123" i="8"/>
  <c r="BH123" i="8"/>
  <c r="BG123" i="8"/>
  <c r="BE123" i="8"/>
  <c r="T123" i="8"/>
  <c r="R123" i="8"/>
  <c r="P123" i="8"/>
  <c r="BK123" i="8"/>
  <c r="J123" i="8"/>
  <c r="BF123" i="8" s="1"/>
  <c r="BI122" i="8"/>
  <c r="BH122" i="8"/>
  <c r="BG122" i="8"/>
  <c r="BE122" i="8"/>
  <c r="T122" i="8"/>
  <c r="R122" i="8"/>
  <c r="P122" i="8"/>
  <c r="BK122" i="8"/>
  <c r="J122" i="8"/>
  <c r="BF122" i="8"/>
  <c r="BI121" i="8"/>
  <c r="BH121" i="8"/>
  <c r="BG121" i="8"/>
  <c r="BE121" i="8"/>
  <c r="T121" i="8"/>
  <c r="R121" i="8"/>
  <c r="P121" i="8"/>
  <c r="BK121" i="8"/>
  <c r="J121" i="8"/>
  <c r="BF121" i="8" s="1"/>
  <c r="BI120" i="8"/>
  <c r="BH120" i="8"/>
  <c r="BG120" i="8"/>
  <c r="BE120" i="8"/>
  <c r="T120" i="8"/>
  <c r="R120" i="8"/>
  <c r="R119" i="8" s="1"/>
  <c r="R99" i="8" s="1"/>
  <c r="R98" i="8" s="1"/>
  <c r="P120" i="8"/>
  <c r="BK120" i="8"/>
  <c r="BK119" i="8" s="1"/>
  <c r="J119" i="8" s="1"/>
  <c r="J68" i="8" s="1"/>
  <c r="J120" i="8"/>
  <c r="BF120" i="8"/>
  <c r="BI116" i="8"/>
  <c r="BH116" i="8"/>
  <c r="BG116" i="8"/>
  <c r="BE116" i="8"/>
  <c r="T116" i="8"/>
  <c r="R116" i="8"/>
  <c r="P116" i="8"/>
  <c r="BK116" i="8"/>
  <c r="BK112" i="8" s="1"/>
  <c r="J116" i="8"/>
  <c r="BF116" i="8"/>
  <c r="BI113" i="8"/>
  <c r="BH113" i="8"/>
  <c r="BG113" i="8"/>
  <c r="BE113" i="8"/>
  <c r="T113" i="8"/>
  <c r="T112" i="8" s="1"/>
  <c r="R113" i="8"/>
  <c r="R112" i="8"/>
  <c r="P113" i="8"/>
  <c r="BK113" i="8"/>
  <c r="J112" i="8"/>
  <c r="J67" i="8" s="1"/>
  <c r="J113" i="8"/>
  <c r="BF113" i="8" s="1"/>
  <c r="BI108" i="8"/>
  <c r="BH108" i="8"/>
  <c r="BG108" i="8"/>
  <c r="BE108" i="8"/>
  <c r="T108" i="8"/>
  <c r="T107" i="8" s="1"/>
  <c r="R108" i="8"/>
  <c r="R107" i="8"/>
  <c r="P108" i="8"/>
  <c r="P107" i="8" s="1"/>
  <c r="BK108" i="8"/>
  <c r="BK107" i="8"/>
  <c r="J107" i="8"/>
  <c r="J66" i="8" s="1"/>
  <c r="J108" i="8"/>
  <c r="BF108" i="8" s="1"/>
  <c r="BI105" i="8"/>
  <c r="BH105" i="8"/>
  <c r="BG105" i="8"/>
  <c r="BE105" i="8"/>
  <c r="T105" i="8"/>
  <c r="R105" i="8"/>
  <c r="P105" i="8"/>
  <c r="BK105" i="8"/>
  <c r="J105" i="8"/>
  <c r="BF105" i="8" s="1"/>
  <c r="BI104" i="8"/>
  <c r="BH104" i="8"/>
  <c r="BG104" i="8"/>
  <c r="BE104" i="8"/>
  <c r="T104" i="8"/>
  <c r="R104" i="8"/>
  <c r="P104" i="8"/>
  <c r="BK104" i="8"/>
  <c r="J104" i="8"/>
  <c r="BF104" i="8"/>
  <c r="BI103" i="8"/>
  <c r="BH103" i="8"/>
  <c r="BG103" i="8"/>
  <c r="BE103" i="8"/>
  <c r="T103" i="8"/>
  <c r="T100" i="8" s="1"/>
  <c r="R103" i="8"/>
  <c r="R100" i="8" s="1"/>
  <c r="P103" i="8"/>
  <c r="BK103" i="8"/>
  <c r="J103" i="8"/>
  <c r="BF103" i="8" s="1"/>
  <c r="BI102" i="8"/>
  <c r="BH102" i="8"/>
  <c r="BG102" i="8"/>
  <c r="F37" i="8" s="1"/>
  <c r="BB62" i="1" s="1"/>
  <c r="BE102" i="8"/>
  <c r="T102" i="8"/>
  <c r="R102" i="8"/>
  <c r="P102" i="8"/>
  <c r="P100" i="8" s="1"/>
  <c r="BK102" i="8"/>
  <c r="J102" i="8"/>
  <c r="BF102" i="8"/>
  <c r="BI101" i="8"/>
  <c r="F39" i="8" s="1"/>
  <c r="BD62" i="1" s="1"/>
  <c r="BH101" i="8"/>
  <c r="F38" i="8"/>
  <c r="BC62" i="1" s="1"/>
  <c r="BG101" i="8"/>
  <c r="BE101" i="8"/>
  <c r="J35" i="8" s="1"/>
  <c r="AV62" i="1" s="1"/>
  <c r="F35" i="8"/>
  <c r="AZ62" i="1" s="1"/>
  <c r="T101" i="8"/>
  <c r="R101" i="8"/>
  <c r="P101" i="8"/>
  <c r="BK101" i="8"/>
  <c r="BK100" i="8"/>
  <c r="J101" i="8"/>
  <c r="BF101" i="8" s="1"/>
  <c r="J94" i="8"/>
  <c r="F94" i="8"/>
  <c r="F92" i="8"/>
  <c r="E90" i="8"/>
  <c r="J58" i="8"/>
  <c r="F58" i="8"/>
  <c r="F56" i="8"/>
  <c r="E54" i="8"/>
  <c r="J26" i="8"/>
  <c r="E26" i="8"/>
  <c r="J95" i="8"/>
  <c r="J59" i="8"/>
  <c r="J25" i="8"/>
  <c r="J20" i="8"/>
  <c r="E20" i="8"/>
  <c r="J19" i="8"/>
  <c r="J14" i="8"/>
  <c r="E7" i="8"/>
  <c r="E86" i="8"/>
  <c r="E50" i="8"/>
  <c r="J39" i="7"/>
  <c r="J38" i="7"/>
  <c r="AY61" i="1"/>
  <c r="J37" i="7"/>
  <c r="AX61" i="1" s="1"/>
  <c r="BI170" i="7"/>
  <c r="BH170" i="7"/>
  <c r="BG170" i="7"/>
  <c r="BE170" i="7"/>
  <c r="T170" i="7"/>
  <c r="T169" i="7"/>
  <c r="R170" i="7"/>
  <c r="R169" i="7" s="1"/>
  <c r="P170" i="7"/>
  <c r="P169" i="7"/>
  <c r="BK170" i="7"/>
  <c r="BK169" i="7" s="1"/>
  <c r="J169" i="7" s="1"/>
  <c r="J74" i="7" s="1"/>
  <c r="J170" i="7"/>
  <c r="BF170" i="7" s="1"/>
  <c r="BI168" i="7"/>
  <c r="BH168" i="7"/>
  <c r="BG168" i="7"/>
  <c r="BE168" i="7"/>
  <c r="T168" i="7"/>
  <c r="R168" i="7"/>
  <c r="P168" i="7"/>
  <c r="BK168" i="7"/>
  <c r="J168" i="7"/>
  <c r="BF168" i="7"/>
  <c r="BI166" i="7"/>
  <c r="BH166" i="7"/>
  <c r="BG166" i="7"/>
  <c r="BE166" i="7"/>
  <c r="T166" i="7"/>
  <c r="R166" i="7"/>
  <c r="P166" i="7"/>
  <c r="BK166" i="7"/>
  <c r="J166" i="7"/>
  <c r="BF166" i="7" s="1"/>
  <c r="BI165" i="7"/>
  <c r="BH165" i="7"/>
  <c r="BG165" i="7"/>
  <c r="BE165" i="7"/>
  <c r="T165" i="7"/>
  <c r="R165" i="7"/>
  <c r="P165" i="7"/>
  <c r="BK165" i="7"/>
  <c r="J165" i="7"/>
  <c r="BF165" i="7"/>
  <c r="BI164" i="7"/>
  <c r="BH164" i="7"/>
  <c r="BG164" i="7"/>
  <c r="BE164" i="7"/>
  <c r="T164" i="7"/>
  <c r="R164" i="7"/>
  <c r="P164" i="7"/>
  <c r="BK164" i="7"/>
  <c r="J164" i="7"/>
  <c r="BF164" i="7" s="1"/>
  <c r="BI163" i="7"/>
  <c r="BH163" i="7"/>
  <c r="BG163" i="7"/>
  <c r="BE163" i="7"/>
  <c r="T163" i="7"/>
  <c r="T162" i="7"/>
  <c r="R163" i="7"/>
  <c r="P163" i="7"/>
  <c r="P162" i="7"/>
  <c r="BK163" i="7"/>
  <c r="J163" i="7"/>
  <c r="BF163" i="7" s="1"/>
  <c r="BI160" i="7"/>
  <c r="BH160" i="7"/>
  <c r="BG160" i="7"/>
  <c r="BE160" i="7"/>
  <c r="T160" i="7"/>
  <c r="R160" i="7"/>
  <c r="P160" i="7"/>
  <c r="BK160" i="7"/>
  <c r="J160" i="7"/>
  <c r="BF160" i="7"/>
  <c r="BI159" i="7"/>
  <c r="BH159" i="7"/>
  <c r="BG159" i="7"/>
  <c r="BE159" i="7"/>
  <c r="T159" i="7"/>
  <c r="R159" i="7"/>
  <c r="P159" i="7"/>
  <c r="BK159" i="7"/>
  <c r="J159" i="7"/>
  <c r="BF159" i="7" s="1"/>
  <c r="BI158" i="7"/>
  <c r="BH158" i="7"/>
  <c r="BG158" i="7"/>
  <c r="BE158" i="7"/>
  <c r="T158" i="7"/>
  <c r="R158" i="7"/>
  <c r="P158" i="7"/>
  <c r="BK158" i="7"/>
  <c r="J158" i="7"/>
  <c r="BF158" i="7"/>
  <c r="BI157" i="7"/>
  <c r="BH157" i="7"/>
  <c r="BG157" i="7"/>
  <c r="BE157" i="7"/>
  <c r="T157" i="7"/>
  <c r="R157" i="7"/>
  <c r="P157" i="7"/>
  <c r="BK157" i="7"/>
  <c r="J157" i="7"/>
  <c r="BF157" i="7" s="1"/>
  <c r="BI156" i="7"/>
  <c r="BH156" i="7"/>
  <c r="BG156" i="7"/>
  <c r="BE156" i="7"/>
  <c r="T156" i="7"/>
  <c r="T155" i="7"/>
  <c r="R156" i="7"/>
  <c r="R155" i="7" s="1"/>
  <c r="P156" i="7"/>
  <c r="P155" i="7"/>
  <c r="BK156" i="7"/>
  <c r="J156" i="7"/>
  <c r="BF156" i="7" s="1"/>
  <c r="BI153" i="7"/>
  <c r="BH153" i="7"/>
  <c r="BG153" i="7"/>
  <c r="BE153" i="7"/>
  <c r="T153" i="7"/>
  <c r="T152" i="7"/>
  <c r="T151" i="7" s="1"/>
  <c r="R153" i="7"/>
  <c r="R152" i="7"/>
  <c r="P153" i="7"/>
  <c r="P152" i="7" s="1"/>
  <c r="BK153" i="7"/>
  <c r="BK152" i="7" s="1"/>
  <c r="J153" i="7"/>
  <c r="BF153" i="7" s="1"/>
  <c r="BI150" i="7"/>
  <c r="BH150" i="7"/>
  <c r="BG150" i="7"/>
  <c r="BE150" i="7"/>
  <c r="T150" i="7"/>
  <c r="R150" i="7"/>
  <c r="P150" i="7"/>
  <c r="BK150" i="7"/>
  <c r="BK143" i="7" s="1"/>
  <c r="J143" i="7" s="1"/>
  <c r="J69" i="7" s="1"/>
  <c r="J150" i="7"/>
  <c r="BF150" i="7" s="1"/>
  <c r="BI149" i="7"/>
  <c r="BH149" i="7"/>
  <c r="BG149" i="7"/>
  <c r="BE149" i="7"/>
  <c r="T149" i="7"/>
  <c r="R149" i="7"/>
  <c r="P149" i="7"/>
  <c r="BK149" i="7"/>
  <c r="J149" i="7"/>
  <c r="BF149" i="7"/>
  <c r="BI148" i="7"/>
  <c r="BH148" i="7"/>
  <c r="BG148" i="7"/>
  <c r="BE148" i="7"/>
  <c r="T148" i="7"/>
  <c r="R148" i="7"/>
  <c r="P148" i="7"/>
  <c r="BK148" i="7"/>
  <c r="J148" i="7"/>
  <c r="BF148" i="7" s="1"/>
  <c r="BI147" i="7"/>
  <c r="BH147" i="7"/>
  <c r="BG147" i="7"/>
  <c r="BE147" i="7"/>
  <c r="T147" i="7"/>
  <c r="R147" i="7"/>
  <c r="P147" i="7"/>
  <c r="BK147" i="7"/>
  <c r="J147" i="7"/>
  <c r="BF147" i="7"/>
  <c r="BI146" i="7"/>
  <c r="BH146" i="7"/>
  <c r="BG146" i="7"/>
  <c r="BE146" i="7"/>
  <c r="T146" i="7"/>
  <c r="R146" i="7"/>
  <c r="P146" i="7"/>
  <c r="BK146" i="7"/>
  <c r="J146" i="7"/>
  <c r="BF146" i="7" s="1"/>
  <c r="BI145" i="7"/>
  <c r="BH145" i="7"/>
  <c r="BG145" i="7"/>
  <c r="BE145" i="7"/>
  <c r="T145" i="7"/>
  <c r="R145" i="7"/>
  <c r="P145" i="7"/>
  <c r="BK145" i="7"/>
  <c r="J145" i="7"/>
  <c r="BF145" i="7"/>
  <c r="BI144" i="7"/>
  <c r="BH144" i="7"/>
  <c r="BG144" i="7"/>
  <c r="BE144" i="7"/>
  <c r="T144" i="7"/>
  <c r="R144" i="7"/>
  <c r="R143" i="7"/>
  <c r="P144" i="7"/>
  <c r="BK144" i="7"/>
  <c r="J144" i="7"/>
  <c r="BF144" i="7"/>
  <c r="BI142" i="7"/>
  <c r="BH142" i="7"/>
  <c r="BG142" i="7"/>
  <c r="BE142" i="7"/>
  <c r="T142" i="7"/>
  <c r="R142" i="7"/>
  <c r="P142" i="7"/>
  <c r="BK142" i="7"/>
  <c r="J142" i="7"/>
  <c r="BF142" i="7" s="1"/>
  <c r="BI141" i="7"/>
  <c r="BH141" i="7"/>
  <c r="BG141" i="7"/>
  <c r="BE141" i="7"/>
  <c r="T141" i="7"/>
  <c r="R141" i="7"/>
  <c r="P141" i="7"/>
  <c r="BK141" i="7"/>
  <c r="J141" i="7"/>
  <c r="BF141" i="7"/>
  <c r="BI140" i="7"/>
  <c r="BH140" i="7"/>
  <c r="BG140" i="7"/>
  <c r="BE140" i="7"/>
  <c r="T140" i="7"/>
  <c r="R140" i="7"/>
  <c r="P140" i="7"/>
  <c r="BK140" i="7"/>
  <c r="J140" i="7"/>
  <c r="BF140" i="7" s="1"/>
  <c r="BI139" i="7"/>
  <c r="BH139" i="7"/>
  <c r="BG139" i="7"/>
  <c r="BE139" i="7"/>
  <c r="T139" i="7"/>
  <c r="R139" i="7"/>
  <c r="P139" i="7"/>
  <c r="BK139" i="7"/>
  <c r="J139" i="7"/>
  <c r="BF139" i="7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/>
  <c r="BI136" i="7"/>
  <c r="BH136" i="7"/>
  <c r="BG136" i="7"/>
  <c r="BE136" i="7"/>
  <c r="T136" i="7"/>
  <c r="R136" i="7"/>
  <c r="P136" i="7"/>
  <c r="BK136" i="7"/>
  <c r="J136" i="7"/>
  <c r="BF136" i="7" s="1"/>
  <c r="BI135" i="7"/>
  <c r="BH135" i="7"/>
  <c r="BG135" i="7"/>
  <c r="BE135" i="7"/>
  <c r="T135" i="7"/>
  <c r="R135" i="7"/>
  <c r="P135" i="7"/>
  <c r="BK135" i="7"/>
  <c r="J135" i="7"/>
  <c r="BF135" i="7"/>
  <c r="BI134" i="7"/>
  <c r="BH134" i="7"/>
  <c r="BG134" i="7"/>
  <c r="BE134" i="7"/>
  <c r="T134" i="7"/>
  <c r="R134" i="7"/>
  <c r="P134" i="7"/>
  <c r="BK134" i="7"/>
  <c r="J134" i="7"/>
  <c r="BF134" i="7" s="1"/>
  <c r="BI133" i="7"/>
  <c r="BH133" i="7"/>
  <c r="BG133" i="7"/>
  <c r="BE133" i="7"/>
  <c r="T133" i="7"/>
  <c r="R133" i="7"/>
  <c r="P133" i="7"/>
  <c r="BK133" i="7"/>
  <c r="J133" i="7"/>
  <c r="BF133" i="7"/>
  <c r="BI132" i="7"/>
  <c r="BH132" i="7"/>
  <c r="BG132" i="7"/>
  <c r="BE132" i="7"/>
  <c r="T132" i="7"/>
  <c r="R132" i="7"/>
  <c r="P132" i="7"/>
  <c r="BK132" i="7"/>
  <c r="BK129" i="7" s="1"/>
  <c r="J129" i="7" s="1"/>
  <c r="J68" i="7" s="1"/>
  <c r="J132" i="7"/>
  <c r="BF132" i="7" s="1"/>
  <c r="BI131" i="7"/>
  <c r="BH131" i="7"/>
  <c r="BG131" i="7"/>
  <c r="BE131" i="7"/>
  <c r="T131" i="7"/>
  <c r="R131" i="7"/>
  <c r="P131" i="7"/>
  <c r="BK131" i="7"/>
  <c r="J131" i="7"/>
  <c r="BF131" i="7"/>
  <c r="BI130" i="7"/>
  <c r="BH130" i="7"/>
  <c r="BG130" i="7"/>
  <c r="BE130" i="7"/>
  <c r="T130" i="7"/>
  <c r="R130" i="7"/>
  <c r="R129" i="7"/>
  <c r="P130" i="7"/>
  <c r="BK130" i="7"/>
  <c r="J130" i="7"/>
  <c r="BF130" i="7"/>
  <c r="BI128" i="7"/>
  <c r="BH128" i="7"/>
  <c r="BG128" i="7"/>
  <c r="BE128" i="7"/>
  <c r="T128" i="7"/>
  <c r="R128" i="7"/>
  <c r="P128" i="7"/>
  <c r="BK128" i="7"/>
  <c r="J128" i="7"/>
  <c r="BF128" i="7" s="1"/>
  <c r="BI127" i="7"/>
  <c r="BH127" i="7"/>
  <c r="BG127" i="7"/>
  <c r="BE127" i="7"/>
  <c r="T127" i="7"/>
  <c r="R127" i="7"/>
  <c r="P127" i="7"/>
  <c r="BK127" i="7"/>
  <c r="J127" i="7"/>
  <c r="BF127" i="7"/>
  <c r="BI126" i="7"/>
  <c r="BH126" i="7"/>
  <c r="BG126" i="7"/>
  <c r="BE126" i="7"/>
  <c r="T126" i="7"/>
  <c r="R126" i="7"/>
  <c r="P126" i="7"/>
  <c r="BK126" i="7"/>
  <c r="J126" i="7"/>
  <c r="BF126" i="7" s="1"/>
  <c r="BI125" i="7"/>
  <c r="BH125" i="7"/>
  <c r="BG125" i="7"/>
  <c r="BE125" i="7"/>
  <c r="T125" i="7"/>
  <c r="R125" i="7"/>
  <c r="P125" i="7"/>
  <c r="BK125" i="7"/>
  <c r="J125" i="7"/>
  <c r="BF125" i="7"/>
  <c r="BI124" i="7"/>
  <c r="BH124" i="7"/>
  <c r="BG124" i="7"/>
  <c r="BE124" i="7"/>
  <c r="T124" i="7"/>
  <c r="R124" i="7"/>
  <c r="P124" i="7"/>
  <c r="BK124" i="7"/>
  <c r="J124" i="7"/>
  <c r="BF124" i="7" s="1"/>
  <c r="BI123" i="7"/>
  <c r="BH123" i="7"/>
  <c r="BG123" i="7"/>
  <c r="BE123" i="7"/>
  <c r="T123" i="7"/>
  <c r="R123" i="7"/>
  <c r="P123" i="7"/>
  <c r="BK123" i="7"/>
  <c r="J123" i="7"/>
  <c r="BF123" i="7"/>
  <c r="BI122" i="7"/>
  <c r="BH122" i="7"/>
  <c r="BG122" i="7"/>
  <c r="BE122" i="7"/>
  <c r="T122" i="7"/>
  <c r="R122" i="7"/>
  <c r="P122" i="7"/>
  <c r="BK122" i="7"/>
  <c r="J122" i="7"/>
  <c r="BF122" i="7" s="1"/>
  <c r="BI121" i="7"/>
  <c r="BH121" i="7"/>
  <c r="BG121" i="7"/>
  <c r="BE121" i="7"/>
  <c r="T121" i="7"/>
  <c r="R121" i="7"/>
  <c r="P121" i="7"/>
  <c r="BK121" i="7"/>
  <c r="J121" i="7"/>
  <c r="BF121" i="7"/>
  <c r="BI120" i="7"/>
  <c r="BH120" i="7"/>
  <c r="BG120" i="7"/>
  <c r="BE120" i="7"/>
  <c r="T120" i="7"/>
  <c r="R120" i="7"/>
  <c r="P120" i="7"/>
  <c r="BK120" i="7"/>
  <c r="J120" i="7"/>
  <c r="BF120" i="7" s="1"/>
  <c r="BI119" i="7"/>
  <c r="BH119" i="7"/>
  <c r="BG119" i="7"/>
  <c r="BE119" i="7"/>
  <c r="T119" i="7"/>
  <c r="R119" i="7"/>
  <c r="P119" i="7"/>
  <c r="BK119" i="7"/>
  <c r="J119" i="7"/>
  <c r="BF119" i="7"/>
  <c r="BI118" i="7"/>
  <c r="BH118" i="7"/>
  <c r="BG118" i="7"/>
  <c r="BE118" i="7"/>
  <c r="T118" i="7"/>
  <c r="R118" i="7"/>
  <c r="P118" i="7"/>
  <c r="BK118" i="7"/>
  <c r="J118" i="7"/>
  <c r="BF118" i="7" s="1"/>
  <c r="BI117" i="7"/>
  <c r="BH117" i="7"/>
  <c r="BG117" i="7"/>
  <c r="BE117" i="7"/>
  <c r="T117" i="7"/>
  <c r="R117" i="7"/>
  <c r="P117" i="7"/>
  <c r="BK117" i="7"/>
  <c r="J117" i="7"/>
  <c r="BF117" i="7"/>
  <c r="BI116" i="7"/>
  <c r="BH116" i="7"/>
  <c r="BG116" i="7"/>
  <c r="BE116" i="7"/>
  <c r="T116" i="7"/>
  <c r="R116" i="7"/>
  <c r="P116" i="7"/>
  <c r="BK116" i="7"/>
  <c r="J116" i="7"/>
  <c r="BF116" i="7" s="1"/>
  <c r="BI115" i="7"/>
  <c r="BH115" i="7"/>
  <c r="BG115" i="7"/>
  <c r="BE115" i="7"/>
  <c r="T115" i="7"/>
  <c r="T114" i="7"/>
  <c r="R115" i="7"/>
  <c r="P115" i="7"/>
  <c r="BK115" i="7"/>
  <c r="J115" i="7"/>
  <c r="BF115" i="7" s="1"/>
  <c r="BI113" i="7"/>
  <c r="BH113" i="7"/>
  <c r="BG113" i="7"/>
  <c r="BE113" i="7"/>
  <c r="T113" i="7"/>
  <c r="T112" i="7"/>
  <c r="R113" i="7"/>
  <c r="R112" i="7" s="1"/>
  <c r="P113" i="7"/>
  <c r="P112" i="7"/>
  <c r="BK113" i="7"/>
  <c r="BK112" i="7" s="1"/>
  <c r="J112" i="7" s="1"/>
  <c r="J66" i="7" s="1"/>
  <c r="J113" i="7"/>
  <c r="BF113" i="7" s="1"/>
  <c r="BI111" i="7"/>
  <c r="BH111" i="7"/>
  <c r="BG111" i="7"/>
  <c r="BE111" i="7"/>
  <c r="T111" i="7"/>
  <c r="R111" i="7"/>
  <c r="P111" i="7"/>
  <c r="BK111" i="7"/>
  <c r="J111" i="7"/>
  <c r="BF111" i="7"/>
  <c r="BI110" i="7"/>
  <c r="BH110" i="7"/>
  <c r="BG110" i="7"/>
  <c r="BE110" i="7"/>
  <c r="T110" i="7"/>
  <c r="R110" i="7"/>
  <c r="P110" i="7"/>
  <c r="BK110" i="7"/>
  <c r="J110" i="7"/>
  <c r="BF110" i="7" s="1"/>
  <c r="BI109" i="7"/>
  <c r="BH109" i="7"/>
  <c r="BG109" i="7"/>
  <c r="F37" i="7" s="1"/>
  <c r="BB61" i="1" s="1"/>
  <c r="BE109" i="7"/>
  <c r="T109" i="7"/>
  <c r="R109" i="7"/>
  <c r="P109" i="7"/>
  <c r="BK109" i="7"/>
  <c r="J109" i="7"/>
  <c r="BF109" i="7"/>
  <c r="BI108" i="7"/>
  <c r="BH108" i="7"/>
  <c r="BG108" i="7"/>
  <c r="BE108" i="7"/>
  <c r="T108" i="7"/>
  <c r="R108" i="7"/>
  <c r="P108" i="7"/>
  <c r="BK108" i="7"/>
  <c r="J108" i="7"/>
  <c r="BF108" i="7" s="1"/>
  <c r="BI107" i="7"/>
  <c r="BH107" i="7"/>
  <c r="BG107" i="7"/>
  <c r="BE107" i="7"/>
  <c r="T107" i="7"/>
  <c r="R107" i="7"/>
  <c r="P107" i="7"/>
  <c r="BK107" i="7"/>
  <c r="J107" i="7"/>
  <c r="BF107" i="7"/>
  <c r="BI106" i="7"/>
  <c r="BH106" i="7"/>
  <c r="BG106" i="7"/>
  <c r="BE106" i="7"/>
  <c r="T106" i="7"/>
  <c r="R106" i="7"/>
  <c r="P106" i="7"/>
  <c r="BK106" i="7"/>
  <c r="J106" i="7"/>
  <c r="BF106" i="7" s="1"/>
  <c r="BI105" i="7"/>
  <c r="BH105" i="7"/>
  <c r="BG105" i="7"/>
  <c r="BE105" i="7"/>
  <c r="T105" i="7"/>
  <c r="R105" i="7"/>
  <c r="P105" i="7"/>
  <c r="BK105" i="7"/>
  <c r="J105" i="7"/>
  <c r="BF105" i="7"/>
  <c r="BI104" i="7"/>
  <c r="BH104" i="7"/>
  <c r="BG104" i="7"/>
  <c r="BE104" i="7"/>
  <c r="T104" i="7"/>
  <c r="R104" i="7"/>
  <c r="P104" i="7"/>
  <c r="BK104" i="7"/>
  <c r="J104" i="7"/>
  <c r="BF104" i="7" s="1"/>
  <c r="BI103" i="7"/>
  <c r="BH103" i="7"/>
  <c r="BG103" i="7"/>
  <c r="BE103" i="7"/>
  <c r="T103" i="7"/>
  <c r="T102" i="7"/>
  <c r="R103" i="7"/>
  <c r="P103" i="7"/>
  <c r="BK103" i="7"/>
  <c r="BK102" i="7" s="1"/>
  <c r="J102" i="7" s="1"/>
  <c r="J65" i="7" s="1"/>
  <c r="J103" i="7"/>
  <c r="BF103" i="7" s="1"/>
  <c r="BI101" i="7"/>
  <c r="BH101" i="7"/>
  <c r="BG101" i="7"/>
  <c r="BE101" i="7"/>
  <c r="T101" i="7"/>
  <c r="R101" i="7"/>
  <c r="P101" i="7"/>
  <c r="BK101" i="7"/>
  <c r="J101" i="7"/>
  <c r="BF101" i="7"/>
  <c r="BI100" i="7"/>
  <c r="BH100" i="7"/>
  <c r="BG100" i="7"/>
  <c r="BE100" i="7"/>
  <c r="T100" i="7"/>
  <c r="T97" i="7" s="1"/>
  <c r="R100" i="7"/>
  <c r="P100" i="7"/>
  <c r="BK100" i="7"/>
  <c r="J100" i="7"/>
  <c r="BF100" i="7" s="1"/>
  <c r="BI99" i="7"/>
  <c r="BH99" i="7"/>
  <c r="BG99" i="7"/>
  <c r="BE99" i="7"/>
  <c r="T99" i="7"/>
  <c r="R99" i="7"/>
  <c r="P99" i="7"/>
  <c r="BK99" i="7"/>
  <c r="J99" i="7"/>
  <c r="BF99" i="7"/>
  <c r="BI98" i="7"/>
  <c r="BH98" i="7"/>
  <c r="F38" i="7" s="1"/>
  <c r="BC61" i="1" s="1"/>
  <c r="BG98" i="7"/>
  <c r="BE98" i="7"/>
  <c r="F35" i="7"/>
  <c r="AZ61" i="1" s="1"/>
  <c r="T98" i="7"/>
  <c r="R98" i="7"/>
  <c r="R97" i="7" s="1"/>
  <c r="P98" i="7"/>
  <c r="BK98" i="7"/>
  <c r="BK97" i="7" s="1"/>
  <c r="J98" i="7"/>
  <c r="BF98" i="7" s="1"/>
  <c r="F36" i="7" s="1"/>
  <c r="BA61" i="1" s="1"/>
  <c r="J92" i="7"/>
  <c r="F92" i="7"/>
  <c r="F90" i="7"/>
  <c r="E88" i="7"/>
  <c r="J58" i="7"/>
  <c r="F58" i="7"/>
  <c r="F56" i="7"/>
  <c r="E54" i="7"/>
  <c r="J26" i="7"/>
  <c r="E26" i="7"/>
  <c r="J25" i="7"/>
  <c r="J20" i="7"/>
  <c r="E20" i="7"/>
  <c r="F93" i="7"/>
  <c r="F59" i="7"/>
  <c r="J19" i="7"/>
  <c r="J14" i="7"/>
  <c r="J90" i="7"/>
  <c r="J56" i="7"/>
  <c r="E7" i="7"/>
  <c r="E84" i="7" s="1"/>
  <c r="E50" i="7"/>
  <c r="J39" i="6"/>
  <c r="J38" i="6"/>
  <c r="AY60" i="1" s="1"/>
  <c r="J37" i="6"/>
  <c r="AX60" i="1"/>
  <c r="BI195" i="6"/>
  <c r="BH195" i="6"/>
  <c r="BG195" i="6"/>
  <c r="BE195" i="6"/>
  <c r="J35" i="6" s="1"/>
  <c r="AV60" i="1" s="1"/>
  <c r="T195" i="6"/>
  <c r="R195" i="6"/>
  <c r="P195" i="6"/>
  <c r="BK195" i="6"/>
  <c r="J195" i="6"/>
  <c r="BF195" i="6" s="1"/>
  <c r="BI188" i="6"/>
  <c r="BH188" i="6"/>
  <c r="BG188" i="6"/>
  <c r="BE188" i="6"/>
  <c r="T188" i="6"/>
  <c r="T187" i="6" s="1"/>
  <c r="R188" i="6"/>
  <c r="R187" i="6" s="1"/>
  <c r="P188" i="6"/>
  <c r="P187" i="6" s="1"/>
  <c r="BK188" i="6"/>
  <c r="J188" i="6"/>
  <c r="BF188" i="6"/>
  <c r="BI186" i="6"/>
  <c r="BH186" i="6"/>
  <c r="BG186" i="6"/>
  <c r="BE186" i="6"/>
  <c r="T186" i="6"/>
  <c r="R186" i="6"/>
  <c r="P186" i="6"/>
  <c r="BK186" i="6"/>
  <c r="J186" i="6"/>
  <c r="BF186" i="6" s="1"/>
  <c r="BI185" i="6"/>
  <c r="BH185" i="6"/>
  <c r="BG185" i="6"/>
  <c r="BE185" i="6"/>
  <c r="T185" i="6"/>
  <c r="R185" i="6"/>
  <c r="P185" i="6"/>
  <c r="BK185" i="6"/>
  <c r="J185" i="6"/>
  <c r="BF185" i="6" s="1"/>
  <c r="BI184" i="6"/>
  <c r="BH184" i="6"/>
  <c r="BG184" i="6"/>
  <c r="BE184" i="6"/>
  <c r="T184" i="6"/>
  <c r="R184" i="6"/>
  <c r="P184" i="6"/>
  <c r="BK184" i="6"/>
  <c r="J184" i="6"/>
  <c r="BF184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J177" i="6"/>
  <c r="BF177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 s="1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 s="1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BE151" i="6"/>
  <c r="T151" i="6"/>
  <c r="R151" i="6"/>
  <c r="P151" i="6"/>
  <c r="BK151" i="6"/>
  <c r="J151" i="6"/>
  <c r="BF151" i="6" s="1"/>
  <c r="BI145" i="6"/>
  <c r="BH145" i="6"/>
  <c r="BG145" i="6"/>
  <c r="BE145" i="6"/>
  <c r="T145" i="6"/>
  <c r="R145" i="6"/>
  <c r="P145" i="6"/>
  <c r="BK145" i="6"/>
  <c r="J145" i="6"/>
  <c r="BF145" i="6" s="1"/>
  <c r="BI143" i="6"/>
  <c r="BH143" i="6"/>
  <c r="BG143" i="6"/>
  <c r="BE143" i="6"/>
  <c r="T143" i="6"/>
  <c r="R143" i="6"/>
  <c r="P143" i="6"/>
  <c r="BK143" i="6"/>
  <c r="J143" i="6"/>
  <c r="BF143" i="6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R134" i="6"/>
  <c r="P134" i="6"/>
  <c r="BK134" i="6"/>
  <c r="J134" i="6"/>
  <c r="BF134" i="6"/>
  <c r="BI133" i="6"/>
  <c r="BH133" i="6"/>
  <c r="BG133" i="6"/>
  <c r="BE133" i="6"/>
  <c r="T133" i="6"/>
  <c r="R133" i="6"/>
  <c r="P133" i="6"/>
  <c r="BK133" i="6"/>
  <c r="J133" i="6"/>
  <c r="BF133" i="6" s="1"/>
  <c r="BI127" i="6"/>
  <c r="BH127" i="6"/>
  <c r="BG127" i="6"/>
  <c r="BE127" i="6"/>
  <c r="T127" i="6"/>
  <c r="R127" i="6"/>
  <c r="P127" i="6"/>
  <c r="BK127" i="6"/>
  <c r="J127" i="6"/>
  <c r="BF127" i="6"/>
  <c r="BI126" i="6"/>
  <c r="BH126" i="6"/>
  <c r="BG126" i="6"/>
  <c r="BE126" i="6"/>
  <c r="T126" i="6"/>
  <c r="R126" i="6"/>
  <c r="P126" i="6"/>
  <c r="BK126" i="6"/>
  <c r="J126" i="6"/>
  <c r="BF126" i="6" s="1"/>
  <c r="BI116" i="6"/>
  <c r="BH116" i="6"/>
  <c r="BG116" i="6"/>
  <c r="BE116" i="6"/>
  <c r="T116" i="6"/>
  <c r="R116" i="6"/>
  <c r="R115" i="6" s="1"/>
  <c r="P116" i="6"/>
  <c r="BK116" i="6"/>
  <c r="BK115" i="6" s="1"/>
  <c r="J115" i="6" s="1"/>
  <c r="J69" i="6" s="1"/>
  <c r="J116" i="6"/>
  <c r="BF116" i="6"/>
  <c r="BI114" i="6"/>
  <c r="BH114" i="6"/>
  <c r="BG114" i="6"/>
  <c r="BE114" i="6"/>
  <c r="T114" i="6"/>
  <c r="R114" i="6"/>
  <c r="P114" i="6"/>
  <c r="BK114" i="6"/>
  <c r="J114" i="6"/>
  <c r="BF114" i="6"/>
  <c r="BI113" i="6"/>
  <c r="BH113" i="6"/>
  <c r="BG113" i="6"/>
  <c r="BE113" i="6"/>
  <c r="T113" i="6"/>
  <c r="T110" i="6" s="1"/>
  <c r="R113" i="6"/>
  <c r="P113" i="6"/>
  <c r="BK113" i="6"/>
  <c r="J113" i="6"/>
  <c r="BF113" i="6" s="1"/>
  <c r="BI111" i="6"/>
  <c r="BH111" i="6"/>
  <c r="BG111" i="6"/>
  <c r="BE111" i="6"/>
  <c r="T111" i="6"/>
  <c r="R111" i="6"/>
  <c r="R110" i="6" s="1"/>
  <c r="P111" i="6"/>
  <c r="P110" i="6" s="1"/>
  <c r="BK111" i="6"/>
  <c r="BK110" i="6"/>
  <c r="J111" i="6"/>
  <c r="BF111" i="6" s="1"/>
  <c r="BI108" i="6"/>
  <c r="BH108" i="6"/>
  <c r="BG108" i="6"/>
  <c r="BE108" i="6"/>
  <c r="T108" i="6"/>
  <c r="R108" i="6"/>
  <c r="P108" i="6"/>
  <c r="BK108" i="6"/>
  <c r="J108" i="6"/>
  <c r="BF108" i="6" s="1"/>
  <c r="BI106" i="6"/>
  <c r="BH106" i="6"/>
  <c r="BG106" i="6"/>
  <c r="BE106" i="6"/>
  <c r="T106" i="6"/>
  <c r="R106" i="6"/>
  <c r="P106" i="6"/>
  <c r="BK106" i="6"/>
  <c r="J106" i="6"/>
  <c r="BF106" i="6"/>
  <c r="BI105" i="6"/>
  <c r="BH105" i="6"/>
  <c r="BG105" i="6"/>
  <c r="BE105" i="6"/>
  <c r="T105" i="6"/>
  <c r="R105" i="6"/>
  <c r="R102" i="6" s="1"/>
  <c r="P105" i="6"/>
  <c r="BK105" i="6"/>
  <c r="J105" i="6"/>
  <c r="BF105" i="6" s="1"/>
  <c r="BI104" i="6"/>
  <c r="BH104" i="6"/>
  <c r="BG104" i="6"/>
  <c r="BE104" i="6"/>
  <c r="T104" i="6"/>
  <c r="R104" i="6"/>
  <c r="P104" i="6"/>
  <c r="BK104" i="6"/>
  <c r="BK102" i="6" s="1"/>
  <c r="J104" i="6"/>
  <c r="BF104" i="6"/>
  <c r="BI103" i="6"/>
  <c r="BH103" i="6"/>
  <c r="BG103" i="6"/>
  <c r="BE103" i="6"/>
  <c r="T103" i="6"/>
  <c r="R103" i="6"/>
  <c r="P103" i="6"/>
  <c r="P102" i="6" s="1"/>
  <c r="BK103" i="6"/>
  <c r="J102" i="6"/>
  <c r="J66" i="6" s="1"/>
  <c r="J103" i="6"/>
  <c r="BF103" i="6" s="1"/>
  <c r="BI96" i="6"/>
  <c r="F39" i="6" s="1"/>
  <c r="BD60" i="1" s="1"/>
  <c r="BH96" i="6"/>
  <c r="BG96" i="6"/>
  <c r="BE96" i="6"/>
  <c r="T96" i="6"/>
  <c r="R96" i="6"/>
  <c r="P96" i="6"/>
  <c r="BK96" i="6"/>
  <c r="J96" i="6"/>
  <c r="BF96" i="6" s="1"/>
  <c r="BI95" i="6"/>
  <c r="BH95" i="6"/>
  <c r="F38" i="6" s="1"/>
  <c r="BC60" i="1" s="1"/>
  <c r="BG95" i="6"/>
  <c r="F37" i="6" s="1"/>
  <c r="BB60" i="1" s="1"/>
  <c r="BE95" i="6"/>
  <c r="T95" i="6"/>
  <c r="R95" i="6"/>
  <c r="R94" i="6" s="1"/>
  <c r="R93" i="6" s="1"/>
  <c r="P95" i="6"/>
  <c r="P94" i="6" s="1"/>
  <c r="BK95" i="6"/>
  <c r="BK94" i="6" s="1"/>
  <c r="J94" i="6" s="1"/>
  <c r="J65" i="6" s="1"/>
  <c r="BK93" i="6"/>
  <c r="J95" i="6"/>
  <c r="BF95" i="6"/>
  <c r="J88" i="6"/>
  <c r="F88" i="6"/>
  <c r="F86" i="6"/>
  <c r="E84" i="6"/>
  <c r="J58" i="6"/>
  <c r="F58" i="6"/>
  <c r="F56" i="6"/>
  <c r="E54" i="6"/>
  <c r="J26" i="6"/>
  <c r="E26" i="6"/>
  <c r="J89" i="6" s="1"/>
  <c r="J25" i="6"/>
  <c r="J20" i="6"/>
  <c r="E20" i="6"/>
  <c r="F89" i="6"/>
  <c r="F59" i="6"/>
  <c r="J19" i="6"/>
  <c r="J14" i="6"/>
  <c r="J86" i="6"/>
  <c r="J56" i="6"/>
  <c r="E7" i="6"/>
  <c r="E80" i="6" s="1"/>
  <c r="J39" i="5"/>
  <c r="J38" i="5"/>
  <c r="AY59" i="1" s="1"/>
  <c r="J37" i="5"/>
  <c r="AX59" i="1"/>
  <c r="BI134" i="5"/>
  <c r="BH134" i="5"/>
  <c r="BG134" i="5"/>
  <c r="BE134" i="5"/>
  <c r="T134" i="5"/>
  <c r="R134" i="5"/>
  <c r="P134" i="5"/>
  <c r="BK134" i="5"/>
  <c r="J134" i="5"/>
  <c r="BF134" i="5" s="1"/>
  <c r="BI133" i="5"/>
  <c r="BH133" i="5"/>
  <c r="BG133" i="5"/>
  <c r="BE133" i="5"/>
  <c r="T133" i="5"/>
  <c r="R133" i="5"/>
  <c r="P133" i="5"/>
  <c r="BK133" i="5"/>
  <c r="J133" i="5"/>
  <c r="BF133" i="5"/>
  <c r="BI132" i="5"/>
  <c r="BH132" i="5"/>
  <c r="BG132" i="5"/>
  <c r="BE132" i="5"/>
  <c r="T132" i="5"/>
  <c r="R132" i="5"/>
  <c r="P132" i="5"/>
  <c r="BK132" i="5"/>
  <c r="J132" i="5"/>
  <c r="BF132" i="5" s="1"/>
  <c r="BI131" i="5"/>
  <c r="BH131" i="5"/>
  <c r="BG131" i="5"/>
  <c r="BE131" i="5"/>
  <c r="T131" i="5"/>
  <c r="R131" i="5"/>
  <c r="P131" i="5"/>
  <c r="BK131" i="5"/>
  <c r="J131" i="5"/>
  <c r="BF131" i="5"/>
  <c r="BI130" i="5"/>
  <c r="BH130" i="5"/>
  <c r="BG130" i="5"/>
  <c r="BE130" i="5"/>
  <c r="T130" i="5"/>
  <c r="R130" i="5"/>
  <c r="P130" i="5"/>
  <c r="BK130" i="5"/>
  <c r="J130" i="5"/>
  <c r="BF130" i="5" s="1"/>
  <c r="BI129" i="5"/>
  <c r="BH129" i="5"/>
  <c r="BG129" i="5"/>
  <c r="BE129" i="5"/>
  <c r="T129" i="5"/>
  <c r="R129" i="5"/>
  <c r="P129" i="5"/>
  <c r="BK129" i="5"/>
  <c r="J129" i="5"/>
  <c r="BF129" i="5"/>
  <c r="BI128" i="5"/>
  <c r="BH128" i="5"/>
  <c r="BG128" i="5"/>
  <c r="BE128" i="5"/>
  <c r="T128" i="5"/>
  <c r="R128" i="5"/>
  <c r="P128" i="5"/>
  <c r="BK128" i="5"/>
  <c r="J128" i="5"/>
  <c r="BF128" i="5" s="1"/>
  <c r="BI127" i="5"/>
  <c r="BH127" i="5"/>
  <c r="BG127" i="5"/>
  <c r="BE127" i="5"/>
  <c r="T127" i="5"/>
  <c r="R127" i="5"/>
  <c r="P127" i="5"/>
  <c r="BK127" i="5"/>
  <c r="J127" i="5"/>
  <c r="BF127" i="5"/>
  <c r="BI126" i="5"/>
  <c r="BH126" i="5"/>
  <c r="BG126" i="5"/>
  <c r="BE126" i="5"/>
  <c r="T126" i="5"/>
  <c r="R126" i="5"/>
  <c r="P126" i="5"/>
  <c r="BK126" i="5"/>
  <c r="J126" i="5"/>
  <c r="BF126" i="5" s="1"/>
  <c r="BI125" i="5"/>
  <c r="BH125" i="5"/>
  <c r="BG125" i="5"/>
  <c r="BE125" i="5"/>
  <c r="T125" i="5"/>
  <c r="R125" i="5"/>
  <c r="P125" i="5"/>
  <c r="BK125" i="5"/>
  <c r="J125" i="5"/>
  <c r="BF125" i="5"/>
  <c r="BI123" i="5"/>
  <c r="BH123" i="5"/>
  <c r="BG123" i="5"/>
  <c r="BE123" i="5"/>
  <c r="T123" i="5"/>
  <c r="R123" i="5"/>
  <c r="P123" i="5"/>
  <c r="BK123" i="5"/>
  <c r="J123" i="5"/>
  <c r="BF123" i="5" s="1"/>
  <c r="BI121" i="5"/>
  <c r="BH121" i="5"/>
  <c r="BG121" i="5"/>
  <c r="BE121" i="5"/>
  <c r="T121" i="5"/>
  <c r="R121" i="5"/>
  <c r="P121" i="5"/>
  <c r="BK121" i="5"/>
  <c r="J121" i="5"/>
  <c r="BF121" i="5"/>
  <c r="BI119" i="5"/>
  <c r="BH119" i="5"/>
  <c r="BG119" i="5"/>
  <c r="BE119" i="5"/>
  <c r="T119" i="5"/>
  <c r="T118" i="5" s="1"/>
  <c r="T117" i="5" s="1"/>
  <c r="R119" i="5"/>
  <c r="R118" i="5" s="1"/>
  <c r="R117" i="5" s="1"/>
  <c r="P119" i="5"/>
  <c r="P118" i="5"/>
  <c r="P117" i="5" s="1"/>
  <c r="BK119" i="5"/>
  <c r="J119" i="5"/>
  <c r="BF119" i="5"/>
  <c r="BI116" i="5"/>
  <c r="BH116" i="5"/>
  <c r="BG116" i="5"/>
  <c r="BE116" i="5"/>
  <c r="T116" i="5"/>
  <c r="T115" i="5"/>
  <c r="R116" i="5"/>
  <c r="R115" i="5" s="1"/>
  <c r="P116" i="5"/>
  <c r="P115" i="5"/>
  <c r="BK116" i="5"/>
  <c r="BK115" i="5" s="1"/>
  <c r="J115" i="5" s="1"/>
  <c r="J68" i="5" s="1"/>
  <c r="J116" i="5"/>
  <c r="BF116" i="5" s="1"/>
  <c r="BI114" i="5"/>
  <c r="BH114" i="5"/>
  <c r="BG114" i="5"/>
  <c r="BE114" i="5"/>
  <c r="T114" i="5"/>
  <c r="R114" i="5"/>
  <c r="P114" i="5"/>
  <c r="BK114" i="5"/>
  <c r="J114" i="5"/>
  <c r="BF114" i="5"/>
  <c r="BI112" i="5"/>
  <c r="BH112" i="5"/>
  <c r="BG112" i="5"/>
  <c r="BE112" i="5"/>
  <c r="T112" i="5"/>
  <c r="R112" i="5"/>
  <c r="P112" i="5"/>
  <c r="BK112" i="5"/>
  <c r="J112" i="5"/>
  <c r="BF112" i="5" s="1"/>
  <c r="BI111" i="5"/>
  <c r="BH111" i="5"/>
  <c r="BG111" i="5"/>
  <c r="BE111" i="5"/>
  <c r="T111" i="5"/>
  <c r="R111" i="5"/>
  <c r="P111" i="5"/>
  <c r="BK111" i="5"/>
  <c r="J111" i="5"/>
  <c r="BF111" i="5"/>
  <c r="BI110" i="5"/>
  <c r="BH110" i="5"/>
  <c r="BG110" i="5"/>
  <c r="BE110" i="5"/>
  <c r="T110" i="5"/>
  <c r="R110" i="5"/>
  <c r="P110" i="5"/>
  <c r="BK110" i="5"/>
  <c r="J110" i="5"/>
  <c r="BF110" i="5" s="1"/>
  <c r="BI109" i="5"/>
  <c r="BH109" i="5"/>
  <c r="BG109" i="5"/>
  <c r="BE109" i="5"/>
  <c r="T109" i="5"/>
  <c r="T108" i="5"/>
  <c r="R109" i="5"/>
  <c r="R108" i="5" s="1"/>
  <c r="P109" i="5"/>
  <c r="P108" i="5"/>
  <c r="BK109" i="5"/>
  <c r="BK108" i="5" s="1"/>
  <c r="J108" i="5" s="1"/>
  <c r="J67" i="5" s="1"/>
  <c r="J109" i="5"/>
  <c r="BF109" i="5" s="1"/>
  <c r="BI106" i="5"/>
  <c r="BH106" i="5"/>
  <c r="BG106" i="5"/>
  <c r="BE106" i="5"/>
  <c r="T106" i="5"/>
  <c r="R106" i="5"/>
  <c r="P106" i="5"/>
  <c r="BK106" i="5"/>
  <c r="J106" i="5"/>
  <c r="BF106" i="5"/>
  <c r="BI105" i="5"/>
  <c r="BH105" i="5"/>
  <c r="BG105" i="5"/>
  <c r="BE105" i="5"/>
  <c r="T105" i="5"/>
  <c r="R105" i="5"/>
  <c r="P105" i="5"/>
  <c r="BK105" i="5"/>
  <c r="J105" i="5"/>
  <c r="BF105" i="5" s="1"/>
  <c r="BI102" i="5"/>
  <c r="BH102" i="5"/>
  <c r="BG102" i="5"/>
  <c r="BE102" i="5"/>
  <c r="T102" i="5"/>
  <c r="R102" i="5"/>
  <c r="P102" i="5"/>
  <c r="BK102" i="5"/>
  <c r="J102" i="5"/>
  <c r="BF102" i="5"/>
  <c r="BI101" i="5"/>
  <c r="BH101" i="5"/>
  <c r="BG101" i="5"/>
  <c r="BE101" i="5"/>
  <c r="T101" i="5"/>
  <c r="R101" i="5"/>
  <c r="P101" i="5"/>
  <c r="BK101" i="5"/>
  <c r="J101" i="5"/>
  <c r="BF101" i="5" s="1"/>
  <c r="BI100" i="5"/>
  <c r="BH100" i="5"/>
  <c r="BG100" i="5"/>
  <c r="BE100" i="5"/>
  <c r="T100" i="5"/>
  <c r="R100" i="5"/>
  <c r="P100" i="5"/>
  <c r="BK100" i="5"/>
  <c r="J100" i="5"/>
  <c r="BF100" i="5"/>
  <c r="BI99" i="5"/>
  <c r="BH99" i="5"/>
  <c r="BG99" i="5"/>
  <c r="BE99" i="5"/>
  <c r="T99" i="5"/>
  <c r="R99" i="5"/>
  <c r="P99" i="5"/>
  <c r="BK99" i="5"/>
  <c r="J99" i="5"/>
  <c r="BF99" i="5" s="1"/>
  <c r="BI98" i="5"/>
  <c r="BH98" i="5"/>
  <c r="BG98" i="5"/>
  <c r="BE98" i="5"/>
  <c r="T98" i="5"/>
  <c r="T97" i="5"/>
  <c r="R98" i="5"/>
  <c r="P98" i="5"/>
  <c r="P97" i="5"/>
  <c r="BK98" i="5"/>
  <c r="J98" i="5"/>
  <c r="BF98" i="5" s="1"/>
  <c r="BI95" i="5"/>
  <c r="F39" i="5"/>
  <c r="BD59" i="1" s="1"/>
  <c r="BH95" i="5"/>
  <c r="BG95" i="5"/>
  <c r="F37" i="5" s="1"/>
  <c r="BB59" i="1" s="1"/>
  <c r="BE95" i="5"/>
  <c r="T95" i="5"/>
  <c r="T94" i="5" s="1"/>
  <c r="R95" i="5"/>
  <c r="R94" i="5" s="1"/>
  <c r="P95" i="5"/>
  <c r="P94" i="5" s="1"/>
  <c r="BK95" i="5"/>
  <c r="BK94" i="5" s="1"/>
  <c r="J95" i="5"/>
  <c r="BF95" i="5" s="1"/>
  <c r="F36" i="5"/>
  <c r="BA59" i="1" s="1"/>
  <c r="J88" i="5"/>
  <c r="F88" i="5"/>
  <c r="F86" i="5"/>
  <c r="E84" i="5"/>
  <c r="J58" i="5"/>
  <c r="F58" i="5"/>
  <c r="F56" i="5"/>
  <c r="E54" i="5"/>
  <c r="J26" i="5"/>
  <c r="E26" i="5"/>
  <c r="J89" i="5" s="1"/>
  <c r="J59" i="5"/>
  <c r="J25" i="5"/>
  <c r="J20" i="5"/>
  <c r="E20" i="5"/>
  <c r="F89" i="5"/>
  <c r="F59" i="5"/>
  <c r="J19" i="5"/>
  <c r="J14" i="5"/>
  <c r="J86" i="5"/>
  <c r="J56" i="5"/>
  <c r="E7" i="5"/>
  <c r="E80" i="5" s="1"/>
  <c r="E50" i="5"/>
  <c r="J39" i="4"/>
  <c r="J38" i="4"/>
  <c r="AY58" i="1" s="1"/>
  <c r="J37" i="4"/>
  <c r="AX58" i="1" s="1"/>
  <c r="BI126" i="4"/>
  <c r="BH126" i="4"/>
  <c r="BG126" i="4"/>
  <c r="BE126" i="4"/>
  <c r="T126" i="4"/>
  <c r="R126" i="4"/>
  <c r="P126" i="4"/>
  <c r="BK126" i="4"/>
  <c r="J126" i="4"/>
  <c r="BF126" i="4" s="1"/>
  <c r="BI125" i="4"/>
  <c r="BH125" i="4"/>
  <c r="BG125" i="4"/>
  <c r="BE125" i="4"/>
  <c r="T125" i="4"/>
  <c r="R125" i="4"/>
  <c r="P125" i="4"/>
  <c r="BK125" i="4"/>
  <c r="J125" i="4"/>
  <c r="BF125" i="4" s="1"/>
  <c r="BI124" i="4"/>
  <c r="BH124" i="4"/>
  <c r="BG124" i="4"/>
  <c r="BE124" i="4"/>
  <c r="T124" i="4"/>
  <c r="R124" i="4"/>
  <c r="P124" i="4"/>
  <c r="BK124" i="4"/>
  <c r="J124" i="4"/>
  <c r="BF124" i="4" s="1"/>
  <c r="BI123" i="4"/>
  <c r="BH123" i="4"/>
  <c r="BG123" i="4"/>
  <c r="BE123" i="4"/>
  <c r="T123" i="4"/>
  <c r="R123" i="4"/>
  <c r="P123" i="4"/>
  <c r="BK123" i="4"/>
  <c r="J123" i="4"/>
  <c r="BF123" i="4" s="1"/>
  <c r="BI122" i="4"/>
  <c r="BH122" i="4"/>
  <c r="BG122" i="4"/>
  <c r="BE122" i="4"/>
  <c r="T122" i="4"/>
  <c r="R122" i="4"/>
  <c r="P122" i="4"/>
  <c r="BK122" i="4"/>
  <c r="J122" i="4"/>
  <c r="BF122" i="4" s="1"/>
  <c r="BI121" i="4"/>
  <c r="BH121" i="4"/>
  <c r="BG121" i="4"/>
  <c r="BE121" i="4"/>
  <c r="T121" i="4"/>
  <c r="R121" i="4"/>
  <c r="P121" i="4"/>
  <c r="BK121" i="4"/>
  <c r="J121" i="4"/>
  <c r="BF121" i="4" s="1"/>
  <c r="BI120" i="4"/>
  <c r="BH120" i="4"/>
  <c r="BG120" i="4"/>
  <c r="BE120" i="4"/>
  <c r="T120" i="4"/>
  <c r="R120" i="4"/>
  <c r="P120" i="4"/>
  <c r="BK120" i="4"/>
  <c r="J120" i="4"/>
  <c r="BF120" i="4" s="1"/>
  <c r="BI119" i="4"/>
  <c r="BH119" i="4"/>
  <c r="BG119" i="4"/>
  <c r="BE119" i="4"/>
  <c r="T119" i="4"/>
  <c r="R119" i="4"/>
  <c r="P119" i="4"/>
  <c r="BK119" i="4"/>
  <c r="J119" i="4"/>
  <c r="BF119" i="4" s="1"/>
  <c r="BI118" i="4"/>
  <c r="BH118" i="4"/>
  <c r="BG118" i="4"/>
  <c r="BE118" i="4"/>
  <c r="T118" i="4"/>
  <c r="R118" i="4"/>
  <c r="P118" i="4"/>
  <c r="BK118" i="4"/>
  <c r="J118" i="4"/>
  <c r="BF118" i="4" s="1"/>
  <c r="BI117" i="4"/>
  <c r="BH117" i="4"/>
  <c r="BG117" i="4"/>
  <c r="BE117" i="4"/>
  <c r="T117" i="4"/>
  <c r="R117" i="4"/>
  <c r="P117" i="4"/>
  <c r="BK117" i="4"/>
  <c r="J117" i="4"/>
  <c r="BF117" i="4" s="1"/>
  <c r="BI116" i="4"/>
  <c r="BH116" i="4"/>
  <c r="BG116" i="4"/>
  <c r="BE116" i="4"/>
  <c r="T116" i="4"/>
  <c r="R116" i="4"/>
  <c r="P116" i="4"/>
  <c r="BK116" i="4"/>
  <c r="J116" i="4"/>
  <c r="BF116" i="4" s="1"/>
  <c r="BI115" i="4"/>
  <c r="BH115" i="4"/>
  <c r="BG115" i="4"/>
  <c r="BE115" i="4"/>
  <c r="T115" i="4"/>
  <c r="R115" i="4"/>
  <c r="P115" i="4"/>
  <c r="BK115" i="4"/>
  <c r="J115" i="4"/>
  <c r="BF115" i="4" s="1"/>
  <c r="BI114" i="4"/>
  <c r="BH114" i="4"/>
  <c r="BG114" i="4"/>
  <c r="BE114" i="4"/>
  <c r="T114" i="4"/>
  <c r="R114" i="4"/>
  <c r="P114" i="4"/>
  <c r="BK114" i="4"/>
  <c r="J114" i="4"/>
  <c r="BF114" i="4" s="1"/>
  <c r="BI113" i="4"/>
  <c r="BH113" i="4"/>
  <c r="BG113" i="4"/>
  <c r="BE113" i="4"/>
  <c r="T113" i="4"/>
  <c r="R113" i="4"/>
  <c r="P113" i="4"/>
  <c r="BK113" i="4"/>
  <c r="J113" i="4"/>
  <c r="BF113" i="4" s="1"/>
  <c r="BI112" i="4"/>
  <c r="BH112" i="4"/>
  <c r="BG112" i="4"/>
  <c r="BE112" i="4"/>
  <c r="T112" i="4"/>
  <c r="R112" i="4"/>
  <c r="P112" i="4"/>
  <c r="BK112" i="4"/>
  <c r="J112" i="4"/>
  <c r="BF112" i="4"/>
  <c r="BI111" i="4"/>
  <c r="BH111" i="4"/>
  <c r="BG111" i="4"/>
  <c r="BE111" i="4"/>
  <c r="T111" i="4"/>
  <c r="R111" i="4"/>
  <c r="P111" i="4"/>
  <c r="BK111" i="4"/>
  <c r="J111" i="4"/>
  <c r="BF111" i="4" s="1"/>
  <c r="BI110" i="4"/>
  <c r="BH110" i="4"/>
  <c r="BG110" i="4"/>
  <c r="BE110" i="4"/>
  <c r="T110" i="4"/>
  <c r="R110" i="4"/>
  <c r="P110" i="4"/>
  <c r="BK110" i="4"/>
  <c r="J110" i="4"/>
  <c r="BF110" i="4"/>
  <c r="BI109" i="4"/>
  <c r="BH109" i="4"/>
  <c r="BG109" i="4"/>
  <c r="BE109" i="4"/>
  <c r="T109" i="4"/>
  <c r="R109" i="4"/>
  <c r="P109" i="4"/>
  <c r="BK109" i="4"/>
  <c r="J109" i="4"/>
  <c r="BF109" i="4" s="1"/>
  <c r="BI108" i="4"/>
  <c r="BH108" i="4"/>
  <c r="BG108" i="4"/>
  <c r="BE108" i="4"/>
  <c r="T108" i="4"/>
  <c r="R108" i="4"/>
  <c r="P108" i="4"/>
  <c r="BK108" i="4"/>
  <c r="J108" i="4"/>
  <c r="BF108" i="4"/>
  <c r="BI107" i="4"/>
  <c r="BH107" i="4"/>
  <c r="BG107" i="4"/>
  <c r="BE107" i="4"/>
  <c r="T107" i="4"/>
  <c r="R107" i="4"/>
  <c r="P107" i="4"/>
  <c r="BK107" i="4"/>
  <c r="J107" i="4"/>
  <c r="BF107" i="4" s="1"/>
  <c r="BI105" i="4"/>
  <c r="BH105" i="4"/>
  <c r="BG105" i="4"/>
  <c r="BE105" i="4"/>
  <c r="T105" i="4"/>
  <c r="R105" i="4"/>
  <c r="P105" i="4"/>
  <c r="BK105" i="4"/>
  <c r="J105" i="4"/>
  <c r="BF105" i="4"/>
  <c r="BI102" i="4"/>
  <c r="BH102" i="4"/>
  <c r="BG102" i="4"/>
  <c r="BE102" i="4"/>
  <c r="T102" i="4"/>
  <c r="R102" i="4"/>
  <c r="P102" i="4"/>
  <c r="BK102" i="4"/>
  <c r="J102" i="4"/>
  <c r="BF102" i="4" s="1"/>
  <c r="BI96" i="4"/>
  <c r="BH96" i="4"/>
  <c r="BG96" i="4"/>
  <c r="BE96" i="4"/>
  <c r="T96" i="4"/>
  <c r="R96" i="4"/>
  <c r="P96" i="4"/>
  <c r="BK96" i="4"/>
  <c r="J96" i="4"/>
  <c r="BF96" i="4"/>
  <c r="BI93" i="4"/>
  <c r="BH93" i="4"/>
  <c r="BG93" i="4"/>
  <c r="BE93" i="4"/>
  <c r="T93" i="4"/>
  <c r="R93" i="4"/>
  <c r="P93" i="4"/>
  <c r="BK93" i="4"/>
  <c r="J93" i="4"/>
  <c r="BF93" i="4" s="1"/>
  <c r="BI90" i="4"/>
  <c r="BH90" i="4"/>
  <c r="F38" i="4" s="1"/>
  <c r="BC58" i="1" s="1"/>
  <c r="BG90" i="4"/>
  <c r="BE90" i="4"/>
  <c r="F35" i="4" s="1"/>
  <c r="AZ58" i="1" s="1"/>
  <c r="J35" i="4"/>
  <c r="AV58" i="1" s="1"/>
  <c r="T90" i="4"/>
  <c r="R90" i="4"/>
  <c r="R89" i="4" s="1"/>
  <c r="R88" i="4" s="1"/>
  <c r="R87" i="4" s="1"/>
  <c r="P90" i="4"/>
  <c r="P89" i="4" s="1"/>
  <c r="P88" i="4" s="1"/>
  <c r="P87" i="4" s="1"/>
  <c r="AU58" i="1" s="1"/>
  <c r="BK90" i="4"/>
  <c r="BK89" i="4" s="1"/>
  <c r="J89" i="4" s="1"/>
  <c r="J65" i="4" s="1"/>
  <c r="J90" i="4"/>
  <c r="BF90" i="4"/>
  <c r="J83" i="4"/>
  <c r="F83" i="4"/>
  <c r="F81" i="4"/>
  <c r="E79" i="4"/>
  <c r="J58" i="4"/>
  <c r="F58" i="4"/>
  <c r="F56" i="4"/>
  <c r="E54" i="4"/>
  <c r="J26" i="4"/>
  <c r="E26" i="4"/>
  <c r="J84" i="4" s="1"/>
  <c r="J25" i="4"/>
  <c r="J20" i="4"/>
  <c r="E20" i="4"/>
  <c r="F84" i="4"/>
  <c r="F59" i="4"/>
  <c r="J19" i="4"/>
  <c r="J14" i="4"/>
  <c r="J81" i="4"/>
  <c r="J56" i="4"/>
  <c r="E7" i="4"/>
  <c r="E75" i="4" s="1"/>
  <c r="J39" i="3"/>
  <c r="J38" i="3"/>
  <c r="AY57" i="1" s="1"/>
  <c r="J37" i="3"/>
  <c r="AX57" i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P166" i="3"/>
  <c r="BK166" i="3"/>
  <c r="J166" i="3"/>
  <c r="BF166" i="3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R162" i="3"/>
  <c r="P162" i="3"/>
  <c r="BK162" i="3"/>
  <c r="J162" i="3"/>
  <c r="BF162" i="3"/>
  <c r="BI160" i="3"/>
  <c r="BH160" i="3"/>
  <c r="BG160" i="3"/>
  <c r="BE160" i="3"/>
  <c r="T160" i="3"/>
  <c r="R160" i="3"/>
  <c r="P160" i="3"/>
  <c r="BK160" i="3"/>
  <c r="J160" i="3"/>
  <c r="BF160" i="3" s="1"/>
  <c r="BI158" i="3"/>
  <c r="BH158" i="3"/>
  <c r="BG158" i="3"/>
  <c r="BE158" i="3"/>
  <c r="T158" i="3"/>
  <c r="R158" i="3"/>
  <c r="P158" i="3"/>
  <c r="BK158" i="3"/>
  <c r="J158" i="3"/>
  <c r="BF158" i="3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 s="1"/>
  <c r="BI154" i="3"/>
  <c r="BH154" i="3"/>
  <c r="BG154" i="3"/>
  <c r="BE154" i="3"/>
  <c r="T154" i="3"/>
  <c r="R154" i="3"/>
  <c r="P154" i="3"/>
  <c r="BK154" i="3"/>
  <c r="J154" i="3"/>
  <c r="BF154" i="3"/>
  <c r="BI153" i="3"/>
  <c r="BH153" i="3"/>
  <c r="BG153" i="3"/>
  <c r="BE153" i="3"/>
  <c r="T153" i="3"/>
  <c r="R153" i="3"/>
  <c r="P153" i="3"/>
  <c r="BK153" i="3"/>
  <c r="J153" i="3"/>
  <c r="BF153" i="3" s="1"/>
  <c r="BI152" i="3"/>
  <c r="BH152" i="3"/>
  <c r="BG152" i="3"/>
  <c r="BE152" i="3"/>
  <c r="T152" i="3"/>
  <c r="R152" i="3"/>
  <c r="P152" i="3"/>
  <c r="BK152" i="3"/>
  <c r="J152" i="3"/>
  <c r="BF152" i="3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/>
  <c r="BI124" i="3"/>
  <c r="BH124" i="3"/>
  <c r="BG124" i="3"/>
  <c r="BE124" i="3"/>
  <c r="T124" i="3"/>
  <c r="R124" i="3"/>
  <c r="P124" i="3"/>
  <c r="BK124" i="3"/>
  <c r="J124" i="3"/>
  <c r="BF124" i="3" s="1"/>
  <c r="BI123" i="3"/>
  <c r="BH123" i="3"/>
  <c r="BG123" i="3"/>
  <c r="BE123" i="3"/>
  <c r="T123" i="3"/>
  <c r="R123" i="3"/>
  <c r="P123" i="3"/>
  <c r="BK123" i="3"/>
  <c r="J123" i="3"/>
  <c r="BF123" i="3"/>
  <c r="BI122" i="3"/>
  <c r="BH122" i="3"/>
  <c r="BG122" i="3"/>
  <c r="BE122" i="3"/>
  <c r="T122" i="3"/>
  <c r="R122" i="3"/>
  <c r="P122" i="3"/>
  <c r="BK122" i="3"/>
  <c r="J122" i="3"/>
  <c r="BF122" i="3" s="1"/>
  <c r="BI121" i="3"/>
  <c r="BH121" i="3"/>
  <c r="BG121" i="3"/>
  <c r="BE121" i="3"/>
  <c r="T121" i="3"/>
  <c r="R121" i="3"/>
  <c r="P121" i="3"/>
  <c r="BK121" i="3"/>
  <c r="J121" i="3"/>
  <c r="BF121" i="3"/>
  <c r="BI120" i="3"/>
  <c r="BH120" i="3"/>
  <c r="BG120" i="3"/>
  <c r="BE120" i="3"/>
  <c r="T120" i="3"/>
  <c r="R120" i="3"/>
  <c r="P120" i="3"/>
  <c r="BK120" i="3"/>
  <c r="J120" i="3"/>
  <c r="BF120" i="3" s="1"/>
  <c r="BI119" i="3"/>
  <c r="BH119" i="3"/>
  <c r="BG119" i="3"/>
  <c r="BE119" i="3"/>
  <c r="T119" i="3"/>
  <c r="T118" i="3"/>
  <c r="T117" i="3" s="1"/>
  <c r="R119" i="3"/>
  <c r="P119" i="3"/>
  <c r="P118" i="3" s="1"/>
  <c r="P117" i="3" s="1"/>
  <c r="BK119" i="3"/>
  <c r="J119" i="3"/>
  <c r="BF119" i="3" s="1"/>
  <c r="BI116" i="3"/>
  <c r="BH116" i="3"/>
  <c r="BG116" i="3"/>
  <c r="BE116" i="3"/>
  <c r="T116" i="3"/>
  <c r="T115" i="3" s="1"/>
  <c r="R116" i="3"/>
  <c r="R115" i="3"/>
  <c r="P116" i="3"/>
  <c r="P115" i="3" s="1"/>
  <c r="BK116" i="3"/>
  <c r="BK115" i="3"/>
  <c r="J115" i="3" s="1"/>
  <c r="J116" i="3"/>
  <c r="BF116" i="3" s="1"/>
  <c r="J68" i="3"/>
  <c r="BI114" i="3"/>
  <c r="BH114" i="3"/>
  <c r="BG114" i="3"/>
  <c r="BE114" i="3"/>
  <c r="T114" i="3"/>
  <c r="R114" i="3"/>
  <c r="P114" i="3"/>
  <c r="BK114" i="3"/>
  <c r="J114" i="3"/>
  <c r="BF114" i="3" s="1"/>
  <c r="BI112" i="3"/>
  <c r="BH112" i="3"/>
  <c r="BG112" i="3"/>
  <c r="BE112" i="3"/>
  <c r="T112" i="3"/>
  <c r="R112" i="3"/>
  <c r="R108" i="3" s="1"/>
  <c r="P112" i="3"/>
  <c r="BK112" i="3"/>
  <c r="J112" i="3"/>
  <c r="BF112" i="3"/>
  <c r="BI111" i="3"/>
  <c r="BH111" i="3"/>
  <c r="BG111" i="3"/>
  <c r="BE111" i="3"/>
  <c r="T111" i="3"/>
  <c r="R111" i="3"/>
  <c r="P111" i="3"/>
  <c r="BK111" i="3"/>
  <c r="BK108" i="3" s="1"/>
  <c r="J108" i="3" s="1"/>
  <c r="J67" i="3" s="1"/>
  <c r="J111" i="3"/>
  <c r="BF111" i="3" s="1"/>
  <c r="BI110" i="3"/>
  <c r="BH110" i="3"/>
  <c r="BG110" i="3"/>
  <c r="BE110" i="3"/>
  <c r="T110" i="3"/>
  <c r="R110" i="3"/>
  <c r="P110" i="3"/>
  <c r="BK110" i="3"/>
  <c r="J110" i="3"/>
  <c r="BF110" i="3"/>
  <c r="BI109" i="3"/>
  <c r="BH109" i="3"/>
  <c r="BG109" i="3"/>
  <c r="BE109" i="3"/>
  <c r="T109" i="3"/>
  <c r="T108" i="3" s="1"/>
  <c r="R109" i="3"/>
  <c r="P109" i="3"/>
  <c r="P108" i="3" s="1"/>
  <c r="BK109" i="3"/>
  <c r="J109" i="3"/>
  <c r="BF109" i="3" s="1"/>
  <c r="BI106" i="3"/>
  <c r="BH106" i="3"/>
  <c r="BG106" i="3"/>
  <c r="BE106" i="3"/>
  <c r="T106" i="3"/>
  <c r="R106" i="3"/>
  <c r="P106" i="3"/>
  <c r="BK106" i="3"/>
  <c r="J106" i="3"/>
  <c r="BF106" i="3"/>
  <c r="BI104" i="3"/>
  <c r="BH104" i="3"/>
  <c r="BG104" i="3"/>
  <c r="BE104" i="3"/>
  <c r="T104" i="3"/>
  <c r="R104" i="3"/>
  <c r="P104" i="3"/>
  <c r="BK104" i="3"/>
  <c r="J104" i="3"/>
  <c r="BF104" i="3"/>
  <c r="BI101" i="3"/>
  <c r="BH101" i="3"/>
  <c r="BG101" i="3"/>
  <c r="BE101" i="3"/>
  <c r="T101" i="3"/>
  <c r="R101" i="3"/>
  <c r="P101" i="3"/>
  <c r="BK101" i="3"/>
  <c r="J101" i="3"/>
  <c r="BF101" i="3"/>
  <c r="BI100" i="3"/>
  <c r="BH100" i="3"/>
  <c r="BG100" i="3"/>
  <c r="BE100" i="3"/>
  <c r="T100" i="3"/>
  <c r="R100" i="3"/>
  <c r="R97" i="3" s="1"/>
  <c r="P100" i="3"/>
  <c r="BK100" i="3"/>
  <c r="J100" i="3"/>
  <c r="BF100" i="3"/>
  <c r="BI99" i="3"/>
  <c r="BH99" i="3"/>
  <c r="BG99" i="3"/>
  <c r="BE99" i="3"/>
  <c r="T99" i="3"/>
  <c r="R99" i="3"/>
  <c r="P99" i="3"/>
  <c r="BK99" i="3"/>
  <c r="BK97" i="3" s="1"/>
  <c r="J97" i="3" s="1"/>
  <c r="J66" i="3" s="1"/>
  <c r="J99" i="3"/>
  <c r="BF99" i="3"/>
  <c r="BI98" i="3"/>
  <c r="BH98" i="3"/>
  <c r="BG98" i="3"/>
  <c r="BE98" i="3"/>
  <c r="T98" i="3"/>
  <c r="T97" i="3"/>
  <c r="R98" i="3"/>
  <c r="P98" i="3"/>
  <c r="P97" i="3"/>
  <c r="BK98" i="3"/>
  <c r="J98" i="3"/>
  <c r="BF98" i="3" s="1"/>
  <c r="BI95" i="3"/>
  <c r="F39" i="3"/>
  <c r="BD57" i="1" s="1"/>
  <c r="BH95" i="3"/>
  <c r="BG95" i="3"/>
  <c r="F37" i="3"/>
  <c r="BB57" i="1" s="1"/>
  <c r="BE95" i="3"/>
  <c r="T95" i="3"/>
  <c r="T94" i="3"/>
  <c r="R95" i="3"/>
  <c r="R94" i="3"/>
  <c r="P95" i="3"/>
  <c r="P94" i="3"/>
  <c r="P93" i="3" s="1"/>
  <c r="P92" i="3" s="1"/>
  <c r="AU57" i="1" s="1"/>
  <c r="BK95" i="3"/>
  <c r="BK94" i="3" s="1"/>
  <c r="J94" i="3" s="1"/>
  <c r="J65" i="3" s="1"/>
  <c r="J95" i="3"/>
  <c r="BF95" i="3" s="1"/>
  <c r="F36" i="3" s="1"/>
  <c r="BA57" i="1" s="1"/>
  <c r="J88" i="3"/>
  <c r="F88" i="3"/>
  <c r="F86" i="3"/>
  <c r="E84" i="3"/>
  <c r="J58" i="3"/>
  <c r="F58" i="3"/>
  <c r="F56" i="3"/>
  <c r="E54" i="3"/>
  <c r="J26" i="3"/>
  <c r="E26" i="3"/>
  <c r="J89" i="3" s="1"/>
  <c r="J59" i="3"/>
  <c r="J25" i="3"/>
  <c r="J20" i="3"/>
  <c r="E20" i="3"/>
  <c r="F89" i="3"/>
  <c r="F59" i="3"/>
  <c r="J19" i="3"/>
  <c r="J14" i="3"/>
  <c r="J86" i="3"/>
  <c r="J56" i="3"/>
  <c r="E7" i="3"/>
  <c r="E80" i="3" s="1"/>
  <c r="E50" i="3"/>
  <c r="J39" i="2"/>
  <c r="J38" i="2"/>
  <c r="AY56" i="1" s="1"/>
  <c r="J37" i="2"/>
  <c r="AX56" i="1" s="1"/>
  <c r="BI1107" i="2"/>
  <c r="BH1107" i="2"/>
  <c r="BG1107" i="2"/>
  <c r="BE1107" i="2"/>
  <c r="T1107" i="2"/>
  <c r="R1107" i="2"/>
  <c r="P1107" i="2"/>
  <c r="BK1107" i="2"/>
  <c r="J1107" i="2"/>
  <c r="BF1107" i="2" s="1"/>
  <c r="BI1096" i="2"/>
  <c r="BH1096" i="2"/>
  <c r="BG1096" i="2"/>
  <c r="BE1096" i="2"/>
  <c r="T1096" i="2"/>
  <c r="T1095" i="2" s="1"/>
  <c r="R1096" i="2"/>
  <c r="R1095" i="2" s="1"/>
  <c r="P1096" i="2"/>
  <c r="P1095" i="2" s="1"/>
  <c r="BK1096" i="2"/>
  <c r="BK1095" i="2" s="1"/>
  <c r="J1095" i="2" s="1"/>
  <c r="J92" i="2" s="1"/>
  <c r="J1096" i="2"/>
  <c r="BF1096" i="2"/>
  <c r="BI1089" i="2"/>
  <c r="BH1089" i="2"/>
  <c r="BG1089" i="2"/>
  <c r="BE1089" i="2"/>
  <c r="T1089" i="2"/>
  <c r="R1089" i="2"/>
  <c r="P1089" i="2"/>
  <c r="BK1089" i="2"/>
  <c r="J1089" i="2"/>
  <c r="BF1089" i="2" s="1"/>
  <c r="BI1083" i="2"/>
  <c r="BH1083" i="2"/>
  <c r="BG1083" i="2"/>
  <c r="BE1083" i="2"/>
  <c r="T1083" i="2"/>
  <c r="R1083" i="2"/>
  <c r="P1083" i="2"/>
  <c r="BK1083" i="2"/>
  <c r="J1083" i="2"/>
  <c r="BF1083" i="2" s="1"/>
  <c r="BI1080" i="2"/>
  <c r="BH1080" i="2"/>
  <c r="BG1080" i="2"/>
  <c r="BE1080" i="2"/>
  <c r="T1080" i="2"/>
  <c r="R1080" i="2"/>
  <c r="R1079" i="2" s="1"/>
  <c r="P1080" i="2"/>
  <c r="BK1080" i="2"/>
  <c r="BK1079" i="2" s="1"/>
  <c r="J1079" i="2" s="1"/>
  <c r="J91" i="2" s="1"/>
  <c r="J1080" i="2"/>
  <c r="BF1080" i="2"/>
  <c r="BI1078" i="2"/>
  <c r="BH1078" i="2"/>
  <c r="BG1078" i="2"/>
  <c r="BE1078" i="2"/>
  <c r="T1078" i="2"/>
  <c r="R1078" i="2"/>
  <c r="P1078" i="2"/>
  <c r="BK1078" i="2"/>
  <c r="J1078" i="2"/>
  <c r="BF1078" i="2" s="1"/>
  <c r="BI1062" i="2"/>
  <c r="BH1062" i="2"/>
  <c r="BG1062" i="2"/>
  <c r="BE1062" i="2"/>
  <c r="T1062" i="2"/>
  <c r="R1062" i="2"/>
  <c r="P1062" i="2"/>
  <c r="BK1062" i="2"/>
  <c r="J1062" i="2"/>
  <c r="BF1062" i="2" s="1"/>
  <c r="BI1061" i="2"/>
  <c r="BH1061" i="2"/>
  <c r="BG1061" i="2"/>
  <c r="BE1061" i="2"/>
  <c r="T1061" i="2"/>
  <c r="R1061" i="2"/>
  <c r="P1061" i="2"/>
  <c r="BK1061" i="2"/>
  <c r="J1061" i="2"/>
  <c r="BF1061" i="2" s="1"/>
  <c r="BI1052" i="2"/>
  <c r="BH1052" i="2"/>
  <c r="BG1052" i="2"/>
  <c r="BE1052" i="2"/>
  <c r="T1052" i="2"/>
  <c r="R1052" i="2"/>
  <c r="P1052" i="2"/>
  <c r="BK1052" i="2"/>
  <c r="J1052" i="2"/>
  <c r="BF1052" i="2" s="1"/>
  <c r="BI1050" i="2"/>
  <c r="BH1050" i="2"/>
  <c r="BG1050" i="2"/>
  <c r="BE1050" i="2"/>
  <c r="T1050" i="2"/>
  <c r="R1050" i="2"/>
  <c r="P1050" i="2"/>
  <c r="BK1050" i="2"/>
  <c r="J1050" i="2"/>
  <c r="BF1050" i="2" s="1"/>
  <c r="BI1038" i="2"/>
  <c r="BH1038" i="2"/>
  <c r="BG1038" i="2"/>
  <c r="BE1038" i="2"/>
  <c r="T1038" i="2"/>
  <c r="R1038" i="2"/>
  <c r="R1037" i="2" s="1"/>
  <c r="P1038" i="2"/>
  <c r="P1037" i="2" s="1"/>
  <c r="BK1038" i="2"/>
  <c r="BK1037" i="2" s="1"/>
  <c r="J1037" i="2" s="1"/>
  <c r="J90" i="2" s="1"/>
  <c r="J1038" i="2"/>
  <c r="BF1038" i="2"/>
  <c r="BI1036" i="2"/>
  <c r="BH1036" i="2"/>
  <c r="BG1036" i="2"/>
  <c r="BE1036" i="2"/>
  <c r="T1036" i="2"/>
  <c r="R1036" i="2"/>
  <c r="P1036" i="2"/>
  <c r="BK1036" i="2"/>
  <c r="J1036" i="2"/>
  <c r="BF1036" i="2" s="1"/>
  <c r="BI1034" i="2"/>
  <c r="BH1034" i="2"/>
  <c r="BG1034" i="2"/>
  <c r="BE1034" i="2"/>
  <c r="T1034" i="2"/>
  <c r="R1034" i="2"/>
  <c r="P1034" i="2"/>
  <c r="BK1034" i="2"/>
  <c r="J1034" i="2"/>
  <c r="BF1034" i="2" s="1"/>
  <c r="BI1032" i="2"/>
  <c r="BH1032" i="2"/>
  <c r="BG1032" i="2"/>
  <c r="BE1032" i="2"/>
  <c r="T1032" i="2"/>
  <c r="R1032" i="2"/>
  <c r="P1032" i="2"/>
  <c r="BK1032" i="2"/>
  <c r="J1032" i="2"/>
  <c r="BF1032" i="2" s="1"/>
  <c r="BI1030" i="2"/>
  <c r="BH1030" i="2"/>
  <c r="BG1030" i="2"/>
  <c r="BE1030" i="2"/>
  <c r="T1030" i="2"/>
  <c r="R1030" i="2"/>
  <c r="P1030" i="2"/>
  <c r="BK1030" i="2"/>
  <c r="J1030" i="2"/>
  <c r="BF1030" i="2" s="1"/>
  <c r="BI1026" i="2"/>
  <c r="BH1026" i="2"/>
  <c r="BG1026" i="2"/>
  <c r="BE1026" i="2"/>
  <c r="T1026" i="2"/>
  <c r="R1026" i="2"/>
  <c r="P1026" i="2"/>
  <c r="BK1026" i="2"/>
  <c r="J1026" i="2"/>
  <c r="BF1026" i="2" s="1"/>
  <c r="BI1024" i="2"/>
  <c r="BH1024" i="2"/>
  <c r="BG1024" i="2"/>
  <c r="BE1024" i="2"/>
  <c r="T1024" i="2"/>
  <c r="R1024" i="2"/>
  <c r="P1024" i="2"/>
  <c r="BK1024" i="2"/>
  <c r="J1024" i="2"/>
  <c r="BF1024" i="2" s="1"/>
  <c r="BI1023" i="2"/>
  <c r="BH1023" i="2"/>
  <c r="BG1023" i="2"/>
  <c r="BE1023" i="2"/>
  <c r="T1023" i="2"/>
  <c r="R1023" i="2"/>
  <c r="P1023" i="2"/>
  <c r="BK1023" i="2"/>
  <c r="J1023" i="2"/>
  <c r="BF1023" i="2" s="1"/>
  <c r="BI1022" i="2"/>
  <c r="BH1022" i="2"/>
  <c r="BG1022" i="2"/>
  <c r="BE1022" i="2"/>
  <c r="T1022" i="2"/>
  <c r="R1022" i="2"/>
  <c r="P1022" i="2"/>
  <c r="BK1022" i="2"/>
  <c r="J1022" i="2"/>
  <c r="BF1022" i="2" s="1"/>
  <c r="BI1021" i="2"/>
  <c r="BH1021" i="2"/>
  <c r="BG1021" i="2"/>
  <c r="BE1021" i="2"/>
  <c r="T1021" i="2"/>
  <c r="R1021" i="2"/>
  <c r="P1021" i="2"/>
  <c r="BK1021" i="2"/>
  <c r="J1021" i="2"/>
  <c r="BF1021" i="2" s="1"/>
  <c r="BI1020" i="2"/>
  <c r="BH1020" i="2"/>
  <c r="BG1020" i="2"/>
  <c r="BE1020" i="2"/>
  <c r="T1020" i="2"/>
  <c r="R1020" i="2"/>
  <c r="P1020" i="2"/>
  <c r="BK1020" i="2"/>
  <c r="J1020" i="2"/>
  <c r="BF1020" i="2" s="1"/>
  <c r="BI1016" i="2"/>
  <c r="BH1016" i="2"/>
  <c r="BG1016" i="2"/>
  <c r="BE1016" i="2"/>
  <c r="T1016" i="2"/>
  <c r="R1016" i="2"/>
  <c r="R1015" i="2" s="1"/>
  <c r="P1016" i="2"/>
  <c r="P1015" i="2" s="1"/>
  <c r="BK1016" i="2"/>
  <c r="BK1015" i="2" s="1"/>
  <c r="J1015" i="2" s="1"/>
  <c r="J89" i="2" s="1"/>
  <c r="J1016" i="2"/>
  <c r="BF1016" i="2"/>
  <c r="BI1014" i="2"/>
  <c r="BH1014" i="2"/>
  <c r="BG1014" i="2"/>
  <c r="BE1014" i="2"/>
  <c r="T1014" i="2"/>
  <c r="R1014" i="2"/>
  <c r="P1014" i="2"/>
  <c r="BK1014" i="2"/>
  <c r="J1014" i="2"/>
  <c r="BF1014" i="2" s="1"/>
  <c r="BI1011" i="2"/>
  <c r="BH1011" i="2"/>
  <c r="BG1011" i="2"/>
  <c r="BE1011" i="2"/>
  <c r="T1011" i="2"/>
  <c r="R1011" i="2"/>
  <c r="P1011" i="2"/>
  <c r="BK1011" i="2"/>
  <c r="J1011" i="2"/>
  <c r="BF1011" i="2" s="1"/>
  <c r="BI1009" i="2"/>
  <c r="BH1009" i="2"/>
  <c r="BG1009" i="2"/>
  <c r="BE1009" i="2"/>
  <c r="T1009" i="2"/>
  <c r="R1009" i="2"/>
  <c r="P1009" i="2"/>
  <c r="BK1009" i="2"/>
  <c r="J1009" i="2"/>
  <c r="BF1009" i="2" s="1"/>
  <c r="BI1003" i="2"/>
  <c r="BH1003" i="2"/>
  <c r="BG1003" i="2"/>
  <c r="BE1003" i="2"/>
  <c r="T1003" i="2"/>
  <c r="R1003" i="2"/>
  <c r="P1003" i="2"/>
  <c r="BK1003" i="2"/>
  <c r="J1003" i="2"/>
  <c r="BF1003" i="2" s="1"/>
  <c r="BI995" i="2"/>
  <c r="BH995" i="2"/>
  <c r="BG995" i="2"/>
  <c r="BE995" i="2"/>
  <c r="T995" i="2"/>
  <c r="R995" i="2"/>
  <c r="P995" i="2"/>
  <c r="BK995" i="2"/>
  <c r="J995" i="2"/>
  <c r="BF995" i="2" s="1"/>
  <c r="BI986" i="2"/>
  <c r="BH986" i="2"/>
  <c r="BG986" i="2"/>
  <c r="BE986" i="2"/>
  <c r="T986" i="2"/>
  <c r="R986" i="2"/>
  <c r="P986" i="2"/>
  <c r="BK986" i="2"/>
  <c r="J986" i="2"/>
  <c r="BF986" i="2" s="1"/>
  <c r="BI981" i="2"/>
  <c r="BH981" i="2"/>
  <c r="BG981" i="2"/>
  <c r="BE981" i="2"/>
  <c r="T981" i="2"/>
  <c r="R981" i="2"/>
  <c r="P981" i="2"/>
  <c r="BK981" i="2"/>
  <c r="J981" i="2"/>
  <c r="BF981" i="2" s="1"/>
  <c r="BI968" i="2"/>
  <c r="BH968" i="2"/>
  <c r="BG968" i="2"/>
  <c r="BE968" i="2"/>
  <c r="T968" i="2"/>
  <c r="R968" i="2"/>
  <c r="P968" i="2"/>
  <c r="BK968" i="2"/>
  <c r="J968" i="2"/>
  <c r="BF968" i="2" s="1"/>
  <c r="BI966" i="2"/>
  <c r="BH966" i="2"/>
  <c r="BG966" i="2"/>
  <c r="BE966" i="2"/>
  <c r="T966" i="2"/>
  <c r="R966" i="2"/>
  <c r="P966" i="2"/>
  <c r="BK966" i="2"/>
  <c r="J966" i="2"/>
  <c r="BF966" i="2" s="1"/>
  <c r="BI962" i="2"/>
  <c r="BH962" i="2"/>
  <c r="BG962" i="2"/>
  <c r="BE962" i="2"/>
  <c r="T962" i="2"/>
  <c r="R962" i="2"/>
  <c r="P962" i="2"/>
  <c r="BK962" i="2"/>
  <c r="J962" i="2"/>
  <c r="BF962" i="2" s="1"/>
  <c r="BI959" i="2"/>
  <c r="BH959" i="2"/>
  <c r="BG959" i="2"/>
  <c r="BE959" i="2"/>
  <c r="T959" i="2"/>
  <c r="R959" i="2"/>
  <c r="P959" i="2"/>
  <c r="BK959" i="2"/>
  <c r="J959" i="2"/>
  <c r="BF959" i="2" s="1"/>
  <c r="BI957" i="2"/>
  <c r="BH957" i="2"/>
  <c r="BG957" i="2"/>
  <c r="BE957" i="2"/>
  <c r="T957" i="2"/>
  <c r="R957" i="2"/>
  <c r="P957" i="2"/>
  <c r="BK957" i="2"/>
  <c r="J957" i="2"/>
  <c r="BF957" i="2" s="1"/>
  <c r="BI955" i="2"/>
  <c r="BH955" i="2"/>
  <c r="BG955" i="2"/>
  <c r="BE955" i="2"/>
  <c r="T955" i="2"/>
  <c r="R955" i="2"/>
  <c r="R954" i="2" s="1"/>
  <c r="P955" i="2"/>
  <c r="BK955" i="2"/>
  <c r="BK954" i="2" s="1"/>
  <c r="J954" i="2" s="1"/>
  <c r="J88" i="2" s="1"/>
  <c r="J955" i="2"/>
  <c r="BF955" i="2"/>
  <c r="BI953" i="2"/>
  <c r="BH953" i="2"/>
  <c r="BG953" i="2"/>
  <c r="BE953" i="2"/>
  <c r="T953" i="2"/>
  <c r="R953" i="2"/>
  <c r="P953" i="2"/>
  <c r="BK953" i="2"/>
  <c r="J953" i="2"/>
  <c r="BF953" i="2" s="1"/>
  <c r="BI952" i="2"/>
  <c r="BH952" i="2"/>
  <c r="BG952" i="2"/>
  <c r="BE952" i="2"/>
  <c r="T952" i="2"/>
  <c r="R952" i="2"/>
  <c r="P952" i="2"/>
  <c r="BK952" i="2"/>
  <c r="J952" i="2"/>
  <c r="BF952" i="2" s="1"/>
  <c r="BI946" i="2"/>
  <c r="BH946" i="2"/>
  <c r="BG946" i="2"/>
  <c r="BE946" i="2"/>
  <c r="T946" i="2"/>
  <c r="R946" i="2"/>
  <c r="R945" i="2" s="1"/>
  <c r="P946" i="2"/>
  <c r="BK946" i="2"/>
  <c r="BK945" i="2" s="1"/>
  <c r="J945" i="2" s="1"/>
  <c r="J87" i="2" s="1"/>
  <c r="J946" i="2"/>
  <c r="BF946" i="2"/>
  <c r="BI944" i="2"/>
  <c r="BH944" i="2"/>
  <c r="BG944" i="2"/>
  <c r="BE944" i="2"/>
  <c r="T944" i="2"/>
  <c r="R944" i="2"/>
  <c r="P944" i="2"/>
  <c r="BK944" i="2"/>
  <c r="J944" i="2"/>
  <c r="BF944" i="2" s="1"/>
  <c r="BI943" i="2"/>
  <c r="BH943" i="2"/>
  <c r="BG943" i="2"/>
  <c r="BE943" i="2"/>
  <c r="T943" i="2"/>
  <c r="R943" i="2"/>
  <c r="P943" i="2"/>
  <c r="BK943" i="2"/>
  <c r="J943" i="2"/>
  <c r="BF943" i="2" s="1"/>
  <c r="BI942" i="2"/>
  <c r="BH942" i="2"/>
  <c r="BG942" i="2"/>
  <c r="BE942" i="2"/>
  <c r="T942" i="2"/>
  <c r="R942" i="2"/>
  <c r="P942" i="2"/>
  <c r="BK942" i="2"/>
  <c r="J942" i="2"/>
  <c r="BF942" i="2" s="1"/>
  <c r="BI941" i="2"/>
  <c r="BH941" i="2"/>
  <c r="BG941" i="2"/>
  <c r="BE941" i="2"/>
  <c r="T941" i="2"/>
  <c r="R941" i="2"/>
  <c r="P941" i="2"/>
  <c r="BK941" i="2"/>
  <c r="J941" i="2"/>
  <c r="BF941" i="2" s="1"/>
  <c r="BI940" i="2"/>
  <c r="BH940" i="2"/>
  <c r="BG940" i="2"/>
  <c r="BE940" i="2"/>
  <c r="T940" i="2"/>
  <c r="R940" i="2"/>
  <c r="P940" i="2"/>
  <c r="BK940" i="2"/>
  <c r="J940" i="2"/>
  <c r="BF940" i="2" s="1"/>
  <c r="BI939" i="2"/>
  <c r="BH939" i="2"/>
  <c r="BG939" i="2"/>
  <c r="BE939" i="2"/>
  <c r="T939" i="2"/>
  <c r="R939" i="2"/>
  <c r="P939" i="2"/>
  <c r="BK939" i="2"/>
  <c r="J939" i="2"/>
  <c r="BF939" i="2" s="1"/>
  <c r="BI934" i="2"/>
  <c r="BH934" i="2"/>
  <c r="BG934" i="2"/>
  <c r="BE934" i="2"/>
  <c r="T934" i="2"/>
  <c r="R934" i="2"/>
  <c r="P934" i="2"/>
  <c r="BK934" i="2"/>
  <c r="J934" i="2"/>
  <c r="BF934" i="2" s="1"/>
  <c r="BI933" i="2"/>
  <c r="BH933" i="2"/>
  <c r="BG933" i="2"/>
  <c r="BE933" i="2"/>
  <c r="T933" i="2"/>
  <c r="R933" i="2"/>
  <c r="P933" i="2"/>
  <c r="BK933" i="2"/>
  <c r="J933" i="2"/>
  <c r="BF933" i="2" s="1"/>
  <c r="BI932" i="2"/>
  <c r="BH932" i="2"/>
  <c r="BG932" i="2"/>
  <c r="BE932" i="2"/>
  <c r="T932" i="2"/>
  <c r="R932" i="2"/>
  <c r="P932" i="2"/>
  <c r="BK932" i="2"/>
  <c r="J932" i="2"/>
  <c r="BF932" i="2" s="1"/>
  <c r="BI931" i="2"/>
  <c r="BH931" i="2"/>
  <c r="BG931" i="2"/>
  <c r="BE931" i="2"/>
  <c r="T931" i="2"/>
  <c r="R931" i="2"/>
  <c r="P931" i="2"/>
  <c r="BK931" i="2"/>
  <c r="J931" i="2"/>
  <c r="BF931" i="2" s="1"/>
  <c r="BI930" i="2"/>
  <c r="BH930" i="2"/>
  <c r="BG930" i="2"/>
  <c r="BE930" i="2"/>
  <c r="T930" i="2"/>
  <c r="R930" i="2"/>
  <c r="P930" i="2"/>
  <c r="BK930" i="2"/>
  <c r="J930" i="2"/>
  <c r="BF930" i="2" s="1"/>
  <c r="BI929" i="2"/>
  <c r="BH929" i="2"/>
  <c r="BG929" i="2"/>
  <c r="BE929" i="2"/>
  <c r="T929" i="2"/>
  <c r="R929" i="2"/>
  <c r="P929" i="2"/>
  <c r="BK929" i="2"/>
  <c r="J929" i="2"/>
  <c r="BF929" i="2" s="1"/>
  <c r="BI928" i="2"/>
  <c r="BH928" i="2"/>
  <c r="BG928" i="2"/>
  <c r="BE928" i="2"/>
  <c r="T928" i="2"/>
  <c r="R928" i="2"/>
  <c r="P928" i="2"/>
  <c r="BK928" i="2"/>
  <c r="J928" i="2"/>
  <c r="BF928" i="2" s="1"/>
  <c r="BI927" i="2"/>
  <c r="BH927" i="2"/>
  <c r="BG927" i="2"/>
  <c r="BE927" i="2"/>
  <c r="T927" i="2"/>
  <c r="R927" i="2"/>
  <c r="P927" i="2"/>
  <c r="BK927" i="2"/>
  <c r="J927" i="2"/>
  <c r="BF927" i="2" s="1"/>
  <c r="BI926" i="2"/>
  <c r="BH926" i="2"/>
  <c r="BG926" i="2"/>
  <c r="BE926" i="2"/>
  <c r="T926" i="2"/>
  <c r="R926" i="2"/>
  <c r="P926" i="2"/>
  <c r="BK926" i="2"/>
  <c r="J926" i="2"/>
  <c r="BF926" i="2" s="1"/>
  <c r="BI925" i="2"/>
  <c r="BH925" i="2"/>
  <c r="BG925" i="2"/>
  <c r="BE925" i="2"/>
  <c r="T925" i="2"/>
  <c r="R925" i="2"/>
  <c r="P925" i="2"/>
  <c r="BK925" i="2"/>
  <c r="J925" i="2"/>
  <c r="BF925" i="2" s="1"/>
  <c r="BI924" i="2"/>
  <c r="BH924" i="2"/>
  <c r="BG924" i="2"/>
  <c r="BE924" i="2"/>
  <c r="T924" i="2"/>
  <c r="R924" i="2"/>
  <c r="P924" i="2"/>
  <c r="BK924" i="2"/>
  <c r="J924" i="2"/>
  <c r="BF924" i="2" s="1"/>
  <c r="BI923" i="2"/>
  <c r="BH923" i="2"/>
  <c r="BG923" i="2"/>
  <c r="BE923" i="2"/>
  <c r="T923" i="2"/>
  <c r="R923" i="2"/>
  <c r="P923" i="2"/>
  <c r="BK923" i="2"/>
  <c r="J923" i="2"/>
  <c r="BF923" i="2" s="1"/>
  <c r="BI922" i="2"/>
  <c r="BH922" i="2"/>
  <c r="BG922" i="2"/>
  <c r="BE922" i="2"/>
  <c r="T922" i="2"/>
  <c r="R922" i="2"/>
  <c r="P922" i="2"/>
  <c r="BK922" i="2"/>
  <c r="J922" i="2"/>
  <c r="BF922" i="2" s="1"/>
  <c r="BI921" i="2"/>
  <c r="BH921" i="2"/>
  <c r="BG921" i="2"/>
  <c r="BE921" i="2"/>
  <c r="T921" i="2"/>
  <c r="R921" i="2"/>
  <c r="P921" i="2"/>
  <c r="BK921" i="2"/>
  <c r="J921" i="2"/>
  <c r="BF921" i="2" s="1"/>
  <c r="BI920" i="2"/>
  <c r="BH920" i="2"/>
  <c r="BG920" i="2"/>
  <c r="BE920" i="2"/>
  <c r="T920" i="2"/>
  <c r="R920" i="2"/>
  <c r="P920" i="2"/>
  <c r="BK920" i="2"/>
  <c r="J920" i="2"/>
  <c r="BF920" i="2" s="1"/>
  <c r="BI919" i="2"/>
  <c r="BH919" i="2"/>
  <c r="BG919" i="2"/>
  <c r="BE919" i="2"/>
  <c r="T919" i="2"/>
  <c r="R919" i="2"/>
  <c r="P919" i="2"/>
  <c r="BK919" i="2"/>
  <c r="J919" i="2"/>
  <c r="BF919" i="2" s="1"/>
  <c r="BI918" i="2"/>
  <c r="BH918" i="2"/>
  <c r="BG918" i="2"/>
  <c r="BE918" i="2"/>
  <c r="T918" i="2"/>
  <c r="R918" i="2"/>
  <c r="P918" i="2"/>
  <c r="BK918" i="2"/>
  <c r="J918" i="2"/>
  <c r="BF918" i="2" s="1"/>
  <c r="BI917" i="2"/>
  <c r="BH917" i="2"/>
  <c r="BG917" i="2"/>
  <c r="BE917" i="2"/>
  <c r="T917" i="2"/>
  <c r="R917" i="2"/>
  <c r="P917" i="2"/>
  <c r="BK917" i="2"/>
  <c r="J917" i="2"/>
  <c r="BF917" i="2" s="1"/>
  <c r="BI916" i="2"/>
  <c r="BH916" i="2"/>
  <c r="BG916" i="2"/>
  <c r="BE916" i="2"/>
  <c r="T916" i="2"/>
  <c r="R916" i="2"/>
  <c r="P916" i="2"/>
  <c r="BK916" i="2"/>
  <c r="J916" i="2"/>
  <c r="BF916" i="2" s="1"/>
  <c r="BI915" i="2"/>
  <c r="BH915" i="2"/>
  <c r="BG915" i="2"/>
  <c r="BE915" i="2"/>
  <c r="T915" i="2"/>
  <c r="R915" i="2"/>
  <c r="P915" i="2"/>
  <c r="BK915" i="2"/>
  <c r="J915" i="2"/>
  <c r="BF915" i="2" s="1"/>
  <c r="BI910" i="2"/>
  <c r="BH910" i="2"/>
  <c r="BG910" i="2"/>
  <c r="BE910" i="2"/>
  <c r="T910" i="2"/>
  <c r="R910" i="2"/>
  <c r="P910" i="2"/>
  <c r="BK910" i="2"/>
  <c r="J910" i="2"/>
  <c r="BF910" i="2" s="1"/>
  <c r="BI909" i="2"/>
  <c r="BH909" i="2"/>
  <c r="BG909" i="2"/>
  <c r="BE909" i="2"/>
  <c r="T909" i="2"/>
  <c r="R909" i="2"/>
  <c r="P909" i="2"/>
  <c r="BK909" i="2"/>
  <c r="J909" i="2"/>
  <c r="BF909" i="2" s="1"/>
  <c r="BI908" i="2"/>
  <c r="BH908" i="2"/>
  <c r="BG908" i="2"/>
  <c r="F37" i="2" s="1"/>
  <c r="BB56" i="1" s="1"/>
  <c r="BE908" i="2"/>
  <c r="T908" i="2"/>
  <c r="R908" i="2"/>
  <c r="P908" i="2"/>
  <c r="BK908" i="2"/>
  <c r="J908" i="2"/>
  <c r="BF908" i="2" s="1"/>
  <c r="BI907" i="2"/>
  <c r="BH907" i="2"/>
  <c r="BG907" i="2"/>
  <c r="BE907" i="2"/>
  <c r="T907" i="2"/>
  <c r="R907" i="2"/>
  <c r="P907" i="2"/>
  <c r="BK907" i="2"/>
  <c r="J907" i="2"/>
  <c r="BF907" i="2"/>
  <c r="BI905" i="2"/>
  <c r="BH905" i="2"/>
  <c r="BG905" i="2"/>
  <c r="BE905" i="2"/>
  <c r="T905" i="2"/>
  <c r="R905" i="2"/>
  <c r="P905" i="2"/>
  <c r="BK905" i="2"/>
  <c r="J905" i="2"/>
  <c r="BF905" i="2" s="1"/>
  <c r="BI904" i="2"/>
  <c r="BH904" i="2"/>
  <c r="BG904" i="2"/>
  <c r="BE904" i="2"/>
  <c r="T904" i="2"/>
  <c r="R904" i="2"/>
  <c r="P904" i="2"/>
  <c r="BK904" i="2"/>
  <c r="J904" i="2"/>
  <c r="BF904" i="2" s="1"/>
  <c r="BI902" i="2"/>
  <c r="BH902" i="2"/>
  <c r="BG902" i="2"/>
  <c r="BE902" i="2"/>
  <c r="T902" i="2"/>
  <c r="R902" i="2"/>
  <c r="P902" i="2"/>
  <c r="BK902" i="2"/>
  <c r="J902" i="2"/>
  <c r="BF902" i="2" s="1"/>
  <c r="BI900" i="2"/>
  <c r="BH900" i="2"/>
  <c r="BG900" i="2"/>
  <c r="BE900" i="2"/>
  <c r="T900" i="2"/>
  <c r="R900" i="2"/>
  <c r="P900" i="2"/>
  <c r="BK900" i="2"/>
  <c r="J900" i="2"/>
  <c r="BF900" i="2" s="1"/>
  <c r="BI898" i="2"/>
  <c r="BH898" i="2"/>
  <c r="BG898" i="2"/>
  <c r="BE898" i="2"/>
  <c r="T898" i="2"/>
  <c r="R898" i="2"/>
  <c r="P898" i="2"/>
  <c r="BK898" i="2"/>
  <c r="J898" i="2"/>
  <c r="BF898" i="2"/>
  <c r="BI891" i="2"/>
  <c r="BH891" i="2"/>
  <c r="BG891" i="2"/>
  <c r="BE891" i="2"/>
  <c r="T891" i="2"/>
  <c r="R891" i="2"/>
  <c r="P891" i="2"/>
  <c r="BK891" i="2"/>
  <c r="J891" i="2"/>
  <c r="BF891" i="2" s="1"/>
  <c r="BI889" i="2"/>
  <c r="BH889" i="2"/>
  <c r="BG889" i="2"/>
  <c r="BE889" i="2"/>
  <c r="T889" i="2"/>
  <c r="R889" i="2"/>
  <c r="P889" i="2"/>
  <c r="BK889" i="2"/>
  <c r="J889" i="2"/>
  <c r="BF889" i="2"/>
  <c r="BI870" i="2"/>
  <c r="BH870" i="2"/>
  <c r="BG870" i="2"/>
  <c r="BE870" i="2"/>
  <c r="T870" i="2"/>
  <c r="R870" i="2"/>
  <c r="P870" i="2"/>
  <c r="BK870" i="2"/>
  <c r="J870" i="2"/>
  <c r="BF870" i="2" s="1"/>
  <c r="BI868" i="2"/>
  <c r="BH868" i="2"/>
  <c r="BG868" i="2"/>
  <c r="BE868" i="2"/>
  <c r="T868" i="2"/>
  <c r="R868" i="2"/>
  <c r="P868" i="2"/>
  <c r="BK868" i="2"/>
  <c r="BK854" i="2" s="1"/>
  <c r="J854" i="2" s="1"/>
  <c r="J86" i="2" s="1"/>
  <c r="J868" i="2"/>
  <c r="BF868" i="2"/>
  <c r="BI855" i="2"/>
  <c r="BH855" i="2"/>
  <c r="BG855" i="2"/>
  <c r="BE855" i="2"/>
  <c r="T855" i="2"/>
  <c r="T854" i="2" s="1"/>
  <c r="R855" i="2"/>
  <c r="P855" i="2"/>
  <c r="P854" i="2" s="1"/>
  <c r="BK855" i="2"/>
  <c r="J855" i="2"/>
  <c r="BF855" i="2" s="1"/>
  <c r="BI853" i="2"/>
  <c r="BH853" i="2"/>
  <c r="BG853" i="2"/>
  <c r="BE853" i="2"/>
  <c r="T853" i="2"/>
  <c r="R853" i="2"/>
  <c r="P853" i="2"/>
  <c r="BK853" i="2"/>
  <c r="J853" i="2"/>
  <c r="BF853" i="2"/>
  <c r="BI850" i="2"/>
  <c r="BH850" i="2"/>
  <c r="BG850" i="2"/>
  <c r="BE850" i="2"/>
  <c r="T850" i="2"/>
  <c r="R850" i="2"/>
  <c r="P850" i="2"/>
  <c r="BK850" i="2"/>
  <c r="J850" i="2"/>
  <c r="BF850" i="2" s="1"/>
  <c r="BI849" i="2"/>
  <c r="BH849" i="2"/>
  <c r="BG849" i="2"/>
  <c r="BE849" i="2"/>
  <c r="T849" i="2"/>
  <c r="R849" i="2"/>
  <c r="P849" i="2"/>
  <c r="BK849" i="2"/>
  <c r="J849" i="2"/>
  <c r="BF849" i="2"/>
  <c r="BI846" i="2"/>
  <c r="BH846" i="2"/>
  <c r="BG846" i="2"/>
  <c r="BE846" i="2"/>
  <c r="T846" i="2"/>
  <c r="R846" i="2"/>
  <c r="P846" i="2"/>
  <c r="BK846" i="2"/>
  <c r="J846" i="2"/>
  <c r="BF846" i="2" s="1"/>
  <c r="BI840" i="2"/>
  <c r="BH840" i="2"/>
  <c r="BG840" i="2"/>
  <c r="BE840" i="2"/>
  <c r="T840" i="2"/>
  <c r="R840" i="2"/>
  <c r="P840" i="2"/>
  <c r="BK840" i="2"/>
  <c r="J840" i="2"/>
  <c r="BF840" i="2"/>
  <c r="BI837" i="2"/>
  <c r="BH837" i="2"/>
  <c r="BG837" i="2"/>
  <c r="BE837" i="2"/>
  <c r="T837" i="2"/>
  <c r="T836" i="2" s="1"/>
  <c r="R837" i="2"/>
  <c r="R836" i="2"/>
  <c r="P837" i="2"/>
  <c r="P836" i="2" s="1"/>
  <c r="BK837" i="2"/>
  <c r="BK836" i="2"/>
  <c r="J836" i="2" s="1"/>
  <c r="J85" i="2" s="1"/>
  <c r="J837" i="2"/>
  <c r="BF837" i="2" s="1"/>
  <c r="BI835" i="2"/>
  <c r="BH835" i="2"/>
  <c r="BG835" i="2"/>
  <c r="BE835" i="2"/>
  <c r="T835" i="2"/>
  <c r="R835" i="2"/>
  <c r="P835" i="2"/>
  <c r="BK835" i="2"/>
  <c r="J835" i="2"/>
  <c r="BF835" i="2" s="1"/>
  <c r="BI834" i="2"/>
  <c r="BH834" i="2"/>
  <c r="BG834" i="2"/>
  <c r="BE834" i="2"/>
  <c r="T834" i="2"/>
  <c r="R834" i="2"/>
  <c r="P834" i="2"/>
  <c r="BK834" i="2"/>
  <c r="J834" i="2"/>
  <c r="BF834" i="2"/>
  <c r="BI832" i="2"/>
  <c r="BH832" i="2"/>
  <c r="BG832" i="2"/>
  <c r="BE832" i="2"/>
  <c r="T832" i="2"/>
  <c r="T831" i="2" s="1"/>
  <c r="R832" i="2"/>
  <c r="R831" i="2"/>
  <c r="P832" i="2"/>
  <c r="P831" i="2" s="1"/>
  <c r="BK832" i="2"/>
  <c r="BK831" i="2"/>
  <c r="J831" i="2" s="1"/>
  <c r="J84" i="2" s="1"/>
  <c r="J832" i="2"/>
  <c r="BF832" i="2" s="1"/>
  <c r="BI830" i="2"/>
  <c r="BH830" i="2"/>
  <c r="BG830" i="2"/>
  <c r="BE830" i="2"/>
  <c r="T830" i="2"/>
  <c r="R830" i="2"/>
  <c r="P830" i="2"/>
  <c r="BK830" i="2"/>
  <c r="J830" i="2"/>
  <c r="BF830" i="2" s="1"/>
  <c r="BI828" i="2"/>
  <c r="BH828" i="2"/>
  <c r="BG828" i="2"/>
  <c r="BE828" i="2"/>
  <c r="T828" i="2"/>
  <c r="R828" i="2"/>
  <c r="P828" i="2"/>
  <c r="BK828" i="2"/>
  <c r="J828" i="2"/>
  <c r="BF828" i="2"/>
  <c r="BI826" i="2"/>
  <c r="BH826" i="2"/>
  <c r="BG826" i="2"/>
  <c r="BE826" i="2"/>
  <c r="T826" i="2"/>
  <c r="R826" i="2"/>
  <c r="P826" i="2"/>
  <c r="BK826" i="2"/>
  <c r="J826" i="2"/>
  <c r="BF826" i="2" s="1"/>
  <c r="BI820" i="2"/>
  <c r="BH820" i="2"/>
  <c r="BG820" i="2"/>
  <c r="BE820" i="2"/>
  <c r="T820" i="2"/>
  <c r="T819" i="2"/>
  <c r="R820" i="2"/>
  <c r="R819" i="2" s="1"/>
  <c r="P820" i="2"/>
  <c r="P819" i="2"/>
  <c r="BK820" i="2"/>
  <c r="BK819" i="2" s="1"/>
  <c r="J819" i="2" s="1"/>
  <c r="J83" i="2" s="1"/>
  <c r="J820" i="2"/>
  <c r="BF820" i="2" s="1"/>
  <c r="BI818" i="2"/>
  <c r="BH818" i="2"/>
  <c r="BG818" i="2"/>
  <c r="BE818" i="2"/>
  <c r="T818" i="2"/>
  <c r="R818" i="2"/>
  <c r="P818" i="2"/>
  <c r="BK818" i="2"/>
  <c r="J818" i="2"/>
  <c r="BF818" i="2"/>
  <c r="BI817" i="2"/>
  <c r="BH817" i="2"/>
  <c r="BG817" i="2"/>
  <c r="BE817" i="2"/>
  <c r="T817" i="2"/>
  <c r="R817" i="2"/>
  <c r="P817" i="2"/>
  <c r="BK817" i="2"/>
  <c r="J817" i="2"/>
  <c r="BF817" i="2" s="1"/>
  <c r="BI816" i="2"/>
  <c r="BH816" i="2"/>
  <c r="BG816" i="2"/>
  <c r="BE816" i="2"/>
  <c r="T816" i="2"/>
  <c r="R816" i="2"/>
  <c r="P816" i="2"/>
  <c r="BK816" i="2"/>
  <c r="J816" i="2"/>
  <c r="BF816" i="2"/>
  <c r="BI815" i="2"/>
  <c r="BH815" i="2"/>
  <c r="BG815" i="2"/>
  <c r="BE815" i="2"/>
  <c r="T815" i="2"/>
  <c r="R815" i="2"/>
  <c r="P815" i="2"/>
  <c r="BK815" i="2"/>
  <c r="J815" i="2"/>
  <c r="BF815" i="2" s="1"/>
  <c r="BI814" i="2"/>
  <c r="BH814" i="2"/>
  <c r="BG814" i="2"/>
  <c r="BE814" i="2"/>
  <c r="T814" i="2"/>
  <c r="R814" i="2"/>
  <c r="P814" i="2"/>
  <c r="BK814" i="2"/>
  <c r="J814" i="2"/>
  <c r="BF814" i="2"/>
  <c r="BI813" i="2"/>
  <c r="BH813" i="2"/>
  <c r="BG813" i="2"/>
  <c r="BE813" i="2"/>
  <c r="T813" i="2"/>
  <c r="R813" i="2"/>
  <c r="P813" i="2"/>
  <c r="BK813" i="2"/>
  <c r="J813" i="2"/>
  <c r="BF813" i="2" s="1"/>
  <c r="BI812" i="2"/>
  <c r="BH812" i="2"/>
  <c r="BG812" i="2"/>
  <c r="BE812" i="2"/>
  <c r="T812" i="2"/>
  <c r="T811" i="2"/>
  <c r="R812" i="2"/>
  <c r="R811" i="2" s="1"/>
  <c r="P812" i="2"/>
  <c r="P811" i="2"/>
  <c r="BK812" i="2"/>
  <c r="BK811" i="2" s="1"/>
  <c r="J811" i="2" s="1"/>
  <c r="J82" i="2" s="1"/>
  <c r="J812" i="2"/>
  <c r="BF812" i="2" s="1"/>
  <c r="BI810" i="2"/>
  <c r="BH810" i="2"/>
  <c r="BG810" i="2"/>
  <c r="BE810" i="2"/>
  <c r="T810" i="2"/>
  <c r="R810" i="2"/>
  <c r="P810" i="2"/>
  <c r="BK810" i="2"/>
  <c r="J810" i="2"/>
  <c r="BF810" i="2"/>
  <c r="BI809" i="2"/>
  <c r="BH809" i="2"/>
  <c r="BG809" i="2"/>
  <c r="BE809" i="2"/>
  <c r="T809" i="2"/>
  <c r="T808" i="2" s="1"/>
  <c r="R809" i="2"/>
  <c r="R808" i="2"/>
  <c r="P809" i="2"/>
  <c r="P808" i="2" s="1"/>
  <c r="BK809" i="2"/>
  <c r="BK808" i="2"/>
  <c r="J808" i="2" s="1"/>
  <c r="J81" i="2" s="1"/>
  <c r="J809" i="2"/>
  <c r="BF809" i="2" s="1"/>
  <c r="BI807" i="2"/>
  <c r="BH807" i="2"/>
  <c r="BG807" i="2"/>
  <c r="BE807" i="2"/>
  <c r="T807" i="2"/>
  <c r="R807" i="2"/>
  <c r="P807" i="2"/>
  <c r="BK807" i="2"/>
  <c r="J807" i="2"/>
  <c r="BF807" i="2" s="1"/>
  <c r="BI805" i="2"/>
  <c r="BH805" i="2"/>
  <c r="BG805" i="2"/>
  <c r="BE805" i="2"/>
  <c r="T805" i="2"/>
  <c r="R805" i="2"/>
  <c r="P805" i="2"/>
  <c r="BK805" i="2"/>
  <c r="J805" i="2"/>
  <c r="BF805" i="2"/>
  <c r="BI803" i="2"/>
  <c r="BH803" i="2"/>
  <c r="BG803" i="2"/>
  <c r="BE803" i="2"/>
  <c r="T803" i="2"/>
  <c r="R803" i="2"/>
  <c r="P803" i="2"/>
  <c r="BK803" i="2"/>
  <c r="J803" i="2"/>
  <c r="BF803" i="2" s="1"/>
  <c r="BI801" i="2"/>
  <c r="BH801" i="2"/>
  <c r="BG801" i="2"/>
  <c r="BE801" i="2"/>
  <c r="T801" i="2"/>
  <c r="R801" i="2"/>
  <c r="P801" i="2"/>
  <c r="BK801" i="2"/>
  <c r="J801" i="2"/>
  <c r="BF801" i="2"/>
  <c r="BI798" i="2"/>
  <c r="BH798" i="2"/>
  <c r="BG798" i="2"/>
  <c r="BE798" i="2"/>
  <c r="T798" i="2"/>
  <c r="R798" i="2"/>
  <c r="P798" i="2"/>
  <c r="BK798" i="2"/>
  <c r="J798" i="2"/>
  <c r="BF798" i="2" s="1"/>
  <c r="BI796" i="2"/>
  <c r="BH796" i="2"/>
  <c r="BG796" i="2"/>
  <c r="BE796" i="2"/>
  <c r="T796" i="2"/>
  <c r="R796" i="2"/>
  <c r="P796" i="2"/>
  <c r="BK796" i="2"/>
  <c r="J796" i="2"/>
  <c r="BF796" i="2"/>
  <c r="BI793" i="2"/>
  <c r="BH793" i="2"/>
  <c r="BG793" i="2"/>
  <c r="BE793" i="2"/>
  <c r="T793" i="2"/>
  <c r="R793" i="2"/>
  <c r="P793" i="2"/>
  <c r="BK793" i="2"/>
  <c r="J793" i="2"/>
  <c r="BF793" i="2" s="1"/>
  <c r="BI791" i="2"/>
  <c r="BH791" i="2"/>
  <c r="BG791" i="2"/>
  <c r="BE791" i="2"/>
  <c r="T791" i="2"/>
  <c r="R791" i="2"/>
  <c r="P791" i="2"/>
  <c r="BK791" i="2"/>
  <c r="J791" i="2"/>
  <c r="BF791" i="2"/>
  <c r="BI788" i="2"/>
  <c r="BH788" i="2"/>
  <c r="BG788" i="2"/>
  <c r="BE788" i="2"/>
  <c r="T788" i="2"/>
  <c r="T787" i="2" s="1"/>
  <c r="R788" i="2"/>
  <c r="R787" i="2"/>
  <c r="P788" i="2"/>
  <c r="P787" i="2" s="1"/>
  <c r="BK788" i="2"/>
  <c r="BK787" i="2"/>
  <c r="J787" i="2" s="1"/>
  <c r="J80" i="2" s="1"/>
  <c r="J788" i="2"/>
  <c r="BF788" i="2" s="1"/>
  <c r="BI786" i="2"/>
  <c r="BH786" i="2"/>
  <c r="BG786" i="2"/>
  <c r="BE786" i="2"/>
  <c r="T786" i="2"/>
  <c r="R786" i="2"/>
  <c r="P786" i="2"/>
  <c r="BK786" i="2"/>
  <c r="J786" i="2"/>
  <c r="BF786" i="2" s="1"/>
  <c r="BI785" i="2"/>
  <c r="BH785" i="2"/>
  <c r="BG785" i="2"/>
  <c r="BE785" i="2"/>
  <c r="T785" i="2"/>
  <c r="R785" i="2"/>
  <c r="P785" i="2"/>
  <c r="BK785" i="2"/>
  <c r="J785" i="2"/>
  <c r="BF785" i="2"/>
  <c r="BI782" i="2"/>
  <c r="BH782" i="2"/>
  <c r="BG782" i="2"/>
  <c r="BE782" i="2"/>
  <c r="T782" i="2"/>
  <c r="R782" i="2"/>
  <c r="P782" i="2"/>
  <c r="BK782" i="2"/>
  <c r="J782" i="2"/>
  <c r="BF782" i="2" s="1"/>
  <c r="BI780" i="2"/>
  <c r="BH780" i="2"/>
  <c r="BG780" i="2"/>
  <c r="BE780" i="2"/>
  <c r="T780" i="2"/>
  <c r="R780" i="2"/>
  <c r="P780" i="2"/>
  <c r="BK780" i="2"/>
  <c r="J780" i="2"/>
  <c r="BF780" i="2"/>
  <c r="BI778" i="2"/>
  <c r="BH778" i="2"/>
  <c r="BG778" i="2"/>
  <c r="BE778" i="2"/>
  <c r="T778" i="2"/>
  <c r="R778" i="2"/>
  <c r="P778" i="2"/>
  <c r="BK778" i="2"/>
  <c r="J778" i="2"/>
  <c r="BF778" i="2" s="1"/>
  <c r="BI775" i="2"/>
  <c r="BH775" i="2"/>
  <c r="BG775" i="2"/>
  <c r="BE775" i="2"/>
  <c r="T775" i="2"/>
  <c r="R775" i="2"/>
  <c r="P775" i="2"/>
  <c r="BK775" i="2"/>
  <c r="J775" i="2"/>
  <c r="BF775" i="2"/>
  <c r="BI772" i="2"/>
  <c r="BH772" i="2"/>
  <c r="BG772" i="2"/>
  <c r="BE772" i="2"/>
  <c r="T772" i="2"/>
  <c r="R772" i="2"/>
  <c r="P772" i="2"/>
  <c r="BK772" i="2"/>
  <c r="J772" i="2"/>
  <c r="BF772" i="2" s="1"/>
  <c r="BI769" i="2"/>
  <c r="BH769" i="2"/>
  <c r="BG769" i="2"/>
  <c r="BE769" i="2"/>
  <c r="T769" i="2"/>
  <c r="R769" i="2"/>
  <c r="P769" i="2"/>
  <c r="BK769" i="2"/>
  <c r="J769" i="2"/>
  <c r="BF769" i="2"/>
  <c r="BI767" i="2"/>
  <c r="BH767" i="2"/>
  <c r="BG767" i="2"/>
  <c r="BE767" i="2"/>
  <c r="T767" i="2"/>
  <c r="R767" i="2"/>
  <c r="P767" i="2"/>
  <c r="BK767" i="2"/>
  <c r="J767" i="2"/>
  <c r="BF767" i="2" s="1"/>
  <c r="BI765" i="2"/>
  <c r="BH765" i="2"/>
  <c r="BG765" i="2"/>
  <c r="BE765" i="2"/>
  <c r="T765" i="2"/>
  <c r="R765" i="2"/>
  <c r="P765" i="2"/>
  <c r="BK765" i="2"/>
  <c r="J765" i="2"/>
  <c r="BF765" i="2"/>
  <c r="BI757" i="2"/>
  <c r="BH757" i="2"/>
  <c r="BG757" i="2"/>
  <c r="BE757" i="2"/>
  <c r="T757" i="2"/>
  <c r="R757" i="2"/>
  <c r="P757" i="2"/>
  <c r="BK757" i="2"/>
  <c r="J757" i="2"/>
  <c r="BF757" i="2" s="1"/>
  <c r="BI755" i="2"/>
  <c r="BH755" i="2"/>
  <c r="BG755" i="2"/>
  <c r="BE755" i="2"/>
  <c r="T755" i="2"/>
  <c r="R755" i="2"/>
  <c r="P755" i="2"/>
  <c r="BK755" i="2"/>
  <c r="J755" i="2"/>
  <c r="BF755" i="2"/>
  <c r="BI754" i="2"/>
  <c r="BH754" i="2"/>
  <c r="BG754" i="2"/>
  <c r="BE754" i="2"/>
  <c r="T754" i="2"/>
  <c r="R754" i="2"/>
  <c r="P754" i="2"/>
  <c r="BK754" i="2"/>
  <c r="J754" i="2"/>
  <c r="BF754" i="2" s="1"/>
  <c r="BI752" i="2"/>
  <c r="BH752" i="2"/>
  <c r="BG752" i="2"/>
  <c r="BE752" i="2"/>
  <c r="T752" i="2"/>
  <c r="R752" i="2"/>
  <c r="P752" i="2"/>
  <c r="BK752" i="2"/>
  <c r="J752" i="2"/>
  <c r="BF752" i="2"/>
  <c r="BI746" i="2"/>
  <c r="BH746" i="2"/>
  <c r="BG746" i="2"/>
  <c r="BE746" i="2"/>
  <c r="T746" i="2"/>
  <c r="R746" i="2"/>
  <c r="P746" i="2"/>
  <c r="BK746" i="2"/>
  <c r="J746" i="2"/>
  <c r="BF746" i="2"/>
  <c r="BI742" i="2"/>
  <c r="BH742" i="2"/>
  <c r="BG742" i="2"/>
  <c r="BE742" i="2"/>
  <c r="T742" i="2"/>
  <c r="R742" i="2"/>
  <c r="R732" i="2" s="1"/>
  <c r="P742" i="2"/>
  <c r="BK742" i="2"/>
  <c r="J742" i="2"/>
  <c r="BF742" i="2"/>
  <c r="BI736" i="2"/>
  <c r="BH736" i="2"/>
  <c r="BG736" i="2"/>
  <c r="BE736" i="2"/>
  <c r="T736" i="2"/>
  <c r="R736" i="2"/>
  <c r="P736" i="2"/>
  <c r="BK736" i="2"/>
  <c r="BK732" i="2" s="1"/>
  <c r="J732" i="2" s="1"/>
  <c r="J79" i="2" s="1"/>
  <c r="J736" i="2"/>
  <c r="BF736" i="2"/>
  <c r="BI733" i="2"/>
  <c r="BH733" i="2"/>
  <c r="BG733" i="2"/>
  <c r="BE733" i="2"/>
  <c r="T733" i="2"/>
  <c r="T732" i="2"/>
  <c r="R733" i="2"/>
  <c r="P733" i="2"/>
  <c r="P732" i="2"/>
  <c r="BK733" i="2"/>
  <c r="J733" i="2"/>
  <c r="BF733" i="2" s="1"/>
  <c r="BI731" i="2"/>
  <c r="BH731" i="2"/>
  <c r="BG731" i="2"/>
  <c r="BE731" i="2"/>
  <c r="T731" i="2"/>
  <c r="R731" i="2"/>
  <c r="P731" i="2"/>
  <c r="BK731" i="2"/>
  <c r="J731" i="2"/>
  <c r="BF731" i="2"/>
  <c r="BI729" i="2"/>
  <c r="BH729" i="2"/>
  <c r="BG729" i="2"/>
  <c r="BE729" i="2"/>
  <c r="T729" i="2"/>
  <c r="R729" i="2"/>
  <c r="P729" i="2"/>
  <c r="BK729" i="2"/>
  <c r="J729" i="2"/>
  <c r="BF729" i="2"/>
  <c r="BI722" i="2"/>
  <c r="BH722" i="2"/>
  <c r="BG722" i="2"/>
  <c r="BE722" i="2"/>
  <c r="T722" i="2"/>
  <c r="R722" i="2"/>
  <c r="P722" i="2"/>
  <c r="BK722" i="2"/>
  <c r="J722" i="2"/>
  <c r="BF722" i="2"/>
  <c r="BI720" i="2"/>
  <c r="BH720" i="2"/>
  <c r="BG720" i="2"/>
  <c r="BE720" i="2"/>
  <c r="T720" i="2"/>
  <c r="R720" i="2"/>
  <c r="P720" i="2"/>
  <c r="BK720" i="2"/>
  <c r="J720" i="2"/>
  <c r="BF720" i="2"/>
  <c r="BI718" i="2"/>
  <c r="BH718" i="2"/>
  <c r="BG718" i="2"/>
  <c r="BE718" i="2"/>
  <c r="T718" i="2"/>
  <c r="R718" i="2"/>
  <c r="P718" i="2"/>
  <c r="BK718" i="2"/>
  <c r="J718" i="2"/>
  <c r="BF718" i="2"/>
  <c r="BI717" i="2"/>
  <c r="BH717" i="2"/>
  <c r="BG717" i="2"/>
  <c r="BE717" i="2"/>
  <c r="T717" i="2"/>
  <c r="R717" i="2"/>
  <c r="P717" i="2"/>
  <c r="BK717" i="2"/>
  <c r="J717" i="2"/>
  <c r="BF717" i="2"/>
  <c r="BI716" i="2"/>
  <c r="BH716" i="2"/>
  <c r="BG716" i="2"/>
  <c r="BE716" i="2"/>
  <c r="T716" i="2"/>
  <c r="R716" i="2"/>
  <c r="P716" i="2"/>
  <c r="BK716" i="2"/>
  <c r="J716" i="2"/>
  <c r="BF716" i="2"/>
  <c r="BI714" i="2"/>
  <c r="BH714" i="2"/>
  <c r="BG714" i="2"/>
  <c r="BE714" i="2"/>
  <c r="T714" i="2"/>
  <c r="R714" i="2"/>
  <c r="P714" i="2"/>
  <c r="BK714" i="2"/>
  <c r="J714" i="2"/>
  <c r="BF714" i="2"/>
  <c r="BI711" i="2"/>
  <c r="BH711" i="2"/>
  <c r="BG711" i="2"/>
  <c r="BE711" i="2"/>
  <c r="T711" i="2"/>
  <c r="R711" i="2"/>
  <c r="P711" i="2"/>
  <c r="BK711" i="2"/>
  <c r="J711" i="2"/>
  <c r="BF711" i="2"/>
  <c r="BI709" i="2"/>
  <c r="BH709" i="2"/>
  <c r="BG709" i="2"/>
  <c r="BE709" i="2"/>
  <c r="T709" i="2"/>
  <c r="R709" i="2"/>
  <c r="P709" i="2"/>
  <c r="BK709" i="2"/>
  <c r="J709" i="2"/>
  <c r="BF709" i="2"/>
  <c r="BI701" i="2"/>
  <c r="BH701" i="2"/>
  <c r="BG701" i="2"/>
  <c r="BE701" i="2"/>
  <c r="T701" i="2"/>
  <c r="R701" i="2"/>
  <c r="P701" i="2"/>
  <c r="BK701" i="2"/>
  <c r="J701" i="2"/>
  <c r="BF701" i="2"/>
  <c r="BI696" i="2"/>
  <c r="BH696" i="2"/>
  <c r="BG696" i="2"/>
  <c r="BE696" i="2"/>
  <c r="T696" i="2"/>
  <c r="R696" i="2"/>
  <c r="P696" i="2"/>
  <c r="BK696" i="2"/>
  <c r="J696" i="2"/>
  <c r="BF696" i="2"/>
  <c r="BI694" i="2"/>
  <c r="BH694" i="2"/>
  <c r="BG694" i="2"/>
  <c r="BE694" i="2"/>
  <c r="T694" i="2"/>
  <c r="R694" i="2"/>
  <c r="P694" i="2"/>
  <c r="BK694" i="2"/>
  <c r="J694" i="2"/>
  <c r="BF694" i="2"/>
  <c r="BI693" i="2"/>
  <c r="BH693" i="2"/>
  <c r="BG693" i="2"/>
  <c r="BE693" i="2"/>
  <c r="T693" i="2"/>
  <c r="R693" i="2"/>
  <c r="P693" i="2"/>
  <c r="BK693" i="2"/>
  <c r="J693" i="2"/>
  <c r="BF693" i="2"/>
  <c r="BI692" i="2"/>
  <c r="BH692" i="2"/>
  <c r="BG692" i="2"/>
  <c r="BE692" i="2"/>
  <c r="T692" i="2"/>
  <c r="T691" i="2"/>
  <c r="R692" i="2"/>
  <c r="R691" i="2" s="1"/>
  <c r="P692" i="2"/>
  <c r="P691" i="2"/>
  <c r="BK692" i="2"/>
  <c r="BK691" i="2" s="1"/>
  <c r="J692" i="2"/>
  <c r="BF692" i="2"/>
  <c r="BI689" i="2"/>
  <c r="BH689" i="2"/>
  <c r="BG689" i="2"/>
  <c r="BE689" i="2"/>
  <c r="T689" i="2"/>
  <c r="T688" i="2"/>
  <c r="R689" i="2"/>
  <c r="R688" i="2"/>
  <c r="P689" i="2"/>
  <c r="P688" i="2"/>
  <c r="BK689" i="2"/>
  <c r="BK688" i="2"/>
  <c r="J688" i="2" s="1"/>
  <c r="J76" i="2" s="1"/>
  <c r="J689" i="2"/>
  <c r="BF689" i="2" s="1"/>
  <c r="BI682" i="2"/>
  <c r="BH682" i="2"/>
  <c r="BG682" i="2"/>
  <c r="BE682" i="2"/>
  <c r="T682" i="2"/>
  <c r="R682" i="2"/>
  <c r="P682" i="2"/>
  <c r="BK682" i="2"/>
  <c r="J682" i="2"/>
  <c r="BF682" i="2"/>
  <c r="BI681" i="2"/>
  <c r="BH681" i="2"/>
  <c r="BG681" i="2"/>
  <c r="BE681" i="2"/>
  <c r="T681" i="2"/>
  <c r="R681" i="2"/>
  <c r="R672" i="2" s="1"/>
  <c r="P681" i="2"/>
  <c r="BK681" i="2"/>
  <c r="J681" i="2"/>
  <c r="BF681" i="2"/>
  <c r="BI679" i="2"/>
  <c r="BH679" i="2"/>
  <c r="BG679" i="2"/>
  <c r="BE679" i="2"/>
  <c r="T679" i="2"/>
  <c r="R679" i="2"/>
  <c r="P679" i="2"/>
  <c r="BK679" i="2"/>
  <c r="BK672" i="2" s="1"/>
  <c r="J672" i="2" s="1"/>
  <c r="J75" i="2" s="1"/>
  <c r="J679" i="2"/>
  <c r="BF679" i="2"/>
  <c r="BI673" i="2"/>
  <c r="BH673" i="2"/>
  <c r="BG673" i="2"/>
  <c r="BE673" i="2"/>
  <c r="T673" i="2"/>
  <c r="T672" i="2"/>
  <c r="R673" i="2"/>
  <c r="P673" i="2"/>
  <c r="P672" i="2"/>
  <c r="BK673" i="2"/>
  <c r="J673" i="2"/>
  <c r="BF673" i="2" s="1"/>
  <c r="BI669" i="2"/>
  <c r="BH669" i="2"/>
  <c r="BG669" i="2"/>
  <c r="BE669" i="2"/>
  <c r="T669" i="2"/>
  <c r="R669" i="2"/>
  <c r="P669" i="2"/>
  <c r="BK669" i="2"/>
  <c r="J669" i="2"/>
  <c r="BF669" i="2"/>
  <c r="BI666" i="2"/>
  <c r="BH666" i="2"/>
  <c r="BG666" i="2"/>
  <c r="BE666" i="2"/>
  <c r="T666" i="2"/>
  <c r="R666" i="2"/>
  <c r="P666" i="2"/>
  <c r="BK666" i="2"/>
  <c r="J666" i="2"/>
  <c r="BF666" i="2"/>
  <c r="BI665" i="2"/>
  <c r="BH665" i="2"/>
  <c r="BG665" i="2"/>
  <c r="BE665" i="2"/>
  <c r="T665" i="2"/>
  <c r="R665" i="2"/>
  <c r="R653" i="2" s="1"/>
  <c r="P665" i="2"/>
  <c r="BK665" i="2"/>
  <c r="J665" i="2"/>
  <c r="BF665" i="2"/>
  <c r="BI660" i="2"/>
  <c r="BH660" i="2"/>
  <c r="BG660" i="2"/>
  <c r="BE660" i="2"/>
  <c r="T660" i="2"/>
  <c r="R660" i="2"/>
  <c r="P660" i="2"/>
  <c r="BK660" i="2"/>
  <c r="BK653" i="2" s="1"/>
  <c r="J653" i="2" s="1"/>
  <c r="J74" i="2" s="1"/>
  <c r="J660" i="2"/>
  <c r="BF660" i="2"/>
  <c r="BI654" i="2"/>
  <c r="BH654" i="2"/>
  <c r="BG654" i="2"/>
  <c r="BE654" i="2"/>
  <c r="T654" i="2"/>
  <c r="T653" i="2"/>
  <c r="R654" i="2"/>
  <c r="P654" i="2"/>
  <c r="P653" i="2"/>
  <c r="BK654" i="2"/>
  <c r="J654" i="2"/>
  <c r="BF654" i="2" s="1"/>
  <c r="BI652" i="2"/>
  <c r="BH652" i="2"/>
  <c r="BG652" i="2"/>
  <c r="BE652" i="2"/>
  <c r="T652" i="2"/>
  <c r="R652" i="2"/>
  <c r="P652" i="2"/>
  <c r="BK652" i="2"/>
  <c r="J652" i="2"/>
  <c r="BF652" i="2"/>
  <c r="BI646" i="2"/>
  <c r="BH646" i="2"/>
  <c r="BG646" i="2"/>
  <c r="BE646" i="2"/>
  <c r="T646" i="2"/>
  <c r="R646" i="2"/>
  <c r="P646" i="2"/>
  <c r="BK646" i="2"/>
  <c r="J646" i="2"/>
  <c r="BF646" i="2"/>
  <c r="BI643" i="2"/>
  <c r="BH643" i="2"/>
  <c r="BG643" i="2"/>
  <c r="BE643" i="2"/>
  <c r="T643" i="2"/>
  <c r="R643" i="2"/>
  <c r="R640" i="2" s="1"/>
  <c r="P643" i="2"/>
  <c r="BK643" i="2"/>
  <c r="J643" i="2"/>
  <c r="BF643" i="2"/>
  <c r="BI642" i="2"/>
  <c r="BH642" i="2"/>
  <c r="BG642" i="2"/>
  <c r="BE642" i="2"/>
  <c r="T642" i="2"/>
  <c r="R642" i="2"/>
  <c r="P642" i="2"/>
  <c r="BK642" i="2"/>
  <c r="BK640" i="2" s="1"/>
  <c r="J640" i="2" s="1"/>
  <c r="J73" i="2" s="1"/>
  <c r="J642" i="2"/>
  <c r="BF642" i="2"/>
  <c r="BI641" i="2"/>
  <c r="BH641" i="2"/>
  <c r="BG641" i="2"/>
  <c r="BE641" i="2"/>
  <c r="T641" i="2"/>
  <c r="T640" i="2"/>
  <c r="R641" i="2"/>
  <c r="P641" i="2"/>
  <c r="P640" i="2"/>
  <c r="BK641" i="2"/>
  <c r="J641" i="2"/>
  <c r="BF641" i="2" s="1"/>
  <c r="BI636" i="2"/>
  <c r="BH636" i="2"/>
  <c r="BG636" i="2"/>
  <c r="BE636" i="2"/>
  <c r="T636" i="2"/>
  <c r="R636" i="2"/>
  <c r="P636" i="2"/>
  <c r="BK636" i="2"/>
  <c r="J636" i="2"/>
  <c r="BF636" i="2"/>
  <c r="BI635" i="2"/>
  <c r="BH635" i="2"/>
  <c r="BG635" i="2"/>
  <c r="BE635" i="2"/>
  <c r="T635" i="2"/>
  <c r="R635" i="2"/>
  <c r="P635" i="2"/>
  <c r="BK635" i="2"/>
  <c r="J635" i="2"/>
  <c r="BF635" i="2"/>
  <c r="BI634" i="2"/>
  <c r="BH634" i="2"/>
  <c r="BG634" i="2"/>
  <c r="BE634" i="2"/>
  <c r="T634" i="2"/>
  <c r="R634" i="2"/>
  <c r="P634" i="2"/>
  <c r="BK634" i="2"/>
  <c r="J634" i="2"/>
  <c r="BF634" i="2"/>
  <c r="BI631" i="2"/>
  <c r="BH631" i="2"/>
  <c r="BG631" i="2"/>
  <c r="BE631" i="2"/>
  <c r="T631" i="2"/>
  <c r="R631" i="2"/>
  <c r="P631" i="2"/>
  <c r="BK631" i="2"/>
  <c r="J631" i="2"/>
  <c r="BF631" i="2"/>
  <c r="BI628" i="2"/>
  <c r="BH628" i="2"/>
  <c r="BG628" i="2"/>
  <c r="BE628" i="2"/>
  <c r="T628" i="2"/>
  <c r="R628" i="2"/>
  <c r="P628" i="2"/>
  <c r="BK628" i="2"/>
  <c r="J628" i="2"/>
  <c r="BF628" i="2"/>
  <c r="BI622" i="2"/>
  <c r="BH622" i="2"/>
  <c r="BG622" i="2"/>
  <c r="BE622" i="2"/>
  <c r="T622" i="2"/>
  <c r="T621" i="2"/>
  <c r="R622" i="2"/>
  <c r="R621" i="2"/>
  <c r="P622" i="2"/>
  <c r="P621" i="2"/>
  <c r="BK622" i="2"/>
  <c r="BK621" i="2"/>
  <c r="J621" i="2" s="1"/>
  <c r="J72" i="2" s="1"/>
  <c r="J622" i="2"/>
  <c r="BF622" i="2" s="1"/>
  <c r="BI616" i="2"/>
  <c r="BH616" i="2"/>
  <c r="BG616" i="2"/>
  <c r="BE616" i="2"/>
  <c r="T616" i="2"/>
  <c r="R616" i="2"/>
  <c r="P616" i="2"/>
  <c r="BK616" i="2"/>
  <c r="J616" i="2"/>
  <c r="BF616" i="2"/>
  <c r="BI614" i="2"/>
  <c r="BH614" i="2"/>
  <c r="BG614" i="2"/>
  <c r="BE614" i="2"/>
  <c r="T614" i="2"/>
  <c r="R614" i="2"/>
  <c r="P614" i="2"/>
  <c r="BK614" i="2"/>
  <c r="J614" i="2"/>
  <c r="BF614" i="2"/>
  <c r="BI608" i="2"/>
  <c r="BH608" i="2"/>
  <c r="BG608" i="2"/>
  <c r="BE608" i="2"/>
  <c r="T608" i="2"/>
  <c r="R608" i="2"/>
  <c r="P608" i="2"/>
  <c r="BK608" i="2"/>
  <c r="J608" i="2"/>
  <c r="BF608" i="2"/>
  <c r="BI606" i="2"/>
  <c r="BH606" i="2"/>
  <c r="BG606" i="2"/>
  <c r="BE606" i="2"/>
  <c r="T606" i="2"/>
  <c r="R606" i="2"/>
  <c r="P606" i="2"/>
  <c r="BK606" i="2"/>
  <c r="J606" i="2"/>
  <c r="BF606" i="2"/>
  <c r="BI596" i="2"/>
  <c r="BH596" i="2"/>
  <c r="BG596" i="2"/>
  <c r="BE596" i="2"/>
  <c r="T596" i="2"/>
  <c r="R596" i="2"/>
  <c r="P596" i="2"/>
  <c r="BK596" i="2"/>
  <c r="J596" i="2"/>
  <c r="BF596" i="2"/>
  <c r="BI591" i="2"/>
  <c r="BH591" i="2"/>
  <c r="BG591" i="2"/>
  <c r="BE591" i="2"/>
  <c r="T591" i="2"/>
  <c r="R591" i="2"/>
  <c r="P591" i="2"/>
  <c r="BK591" i="2"/>
  <c r="J591" i="2"/>
  <c r="BF591" i="2"/>
  <c r="BI589" i="2"/>
  <c r="BH589" i="2"/>
  <c r="BG589" i="2"/>
  <c r="BE589" i="2"/>
  <c r="T589" i="2"/>
  <c r="R589" i="2"/>
  <c r="P589" i="2"/>
  <c r="BK589" i="2"/>
  <c r="J589" i="2"/>
  <c r="BF589" i="2"/>
  <c r="BI588" i="2"/>
  <c r="BH588" i="2"/>
  <c r="BG588" i="2"/>
  <c r="BE588" i="2"/>
  <c r="T588" i="2"/>
  <c r="R588" i="2"/>
  <c r="P588" i="2"/>
  <c r="BK588" i="2"/>
  <c r="J588" i="2"/>
  <c r="BF588" i="2"/>
  <c r="BI585" i="2"/>
  <c r="BH585" i="2"/>
  <c r="BG585" i="2"/>
  <c r="BE585" i="2"/>
  <c r="T585" i="2"/>
  <c r="R585" i="2"/>
  <c r="P585" i="2"/>
  <c r="BK585" i="2"/>
  <c r="J585" i="2"/>
  <c r="BF585" i="2"/>
  <c r="BI569" i="2"/>
  <c r="BH569" i="2"/>
  <c r="BG569" i="2"/>
  <c r="BE569" i="2"/>
  <c r="T569" i="2"/>
  <c r="R569" i="2"/>
  <c r="P569" i="2"/>
  <c r="BK569" i="2"/>
  <c r="J569" i="2"/>
  <c r="BF569" i="2"/>
  <c r="BI567" i="2"/>
  <c r="BH567" i="2"/>
  <c r="BG567" i="2"/>
  <c r="BE567" i="2"/>
  <c r="T567" i="2"/>
  <c r="R567" i="2"/>
  <c r="P567" i="2"/>
  <c r="BK567" i="2"/>
  <c r="J567" i="2"/>
  <c r="BF567" i="2"/>
  <c r="BI566" i="2"/>
  <c r="BH566" i="2"/>
  <c r="BG566" i="2"/>
  <c r="BE566" i="2"/>
  <c r="T566" i="2"/>
  <c r="R566" i="2"/>
  <c r="P566" i="2"/>
  <c r="BK566" i="2"/>
  <c r="J566" i="2"/>
  <c r="BF566" i="2"/>
  <c r="BI565" i="2"/>
  <c r="BH565" i="2"/>
  <c r="BG565" i="2"/>
  <c r="BE565" i="2"/>
  <c r="T565" i="2"/>
  <c r="R565" i="2"/>
  <c r="P565" i="2"/>
  <c r="BK565" i="2"/>
  <c r="J565" i="2"/>
  <c r="BF565" i="2"/>
  <c r="BI562" i="2"/>
  <c r="BH562" i="2"/>
  <c r="BG562" i="2"/>
  <c r="BE562" i="2"/>
  <c r="T562" i="2"/>
  <c r="R562" i="2"/>
  <c r="P562" i="2"/>
  <c r="BK562" i="2"/>
  <c r="J562" i="2"/>
  <c r="BF562" i="2"/>
  <c r="BI560" i="2"/>
  <c r="BH560" i="2"/>
  <c r="BG560" i="2"/>
  <c r="BE560" i="2"/>
  <c r="T560" i="2"/>
  <c r="R560" i="2"/>
  <c r="P560" i="2"/>
  <c r="BK560" i="2"/>
  <c r="J560" i="2"/>
  <c r="BF560" i="2"/>
  <c r="BI559" i="2"/>
  <c r="BH559" i="2"/>
  <c r="BG559" i="2"/>
  <c r="BE559" i="2"/>
  <c r="T559" i="2"/>
  <c r="R559" i="2"/>
  <c r="R547" i="2" s="1"/>
  <c r="P559" i="2"/>
  <c r="BK559" i="2"/>
  <c r="J559" i="2"/>
  <c r="BF559" i="2"/>
  <c r="BI558" i="2"/>
  <c r="BH558" i="2"/>
  <c r="BG558" i="2"/>
  <c r="BE558" i="2"/>
  <c r="T558" i="2"/>
  <c r="R558" i="2"/>
  <c r="P558" i="2"/>
  <c r="BK558" i="2"/>
  <c r="BK547" i="2" s="1"/>
  <c r="J547" i="2" s="1"/>
  <c r="J71" i="2" s="1"/>
  <c r="J558" i="2"/>
  <c r="BF558" i="2"/>
  <c r="BI548" i="2"/>
  <c r="BH548" i="2"/>
  <c r="BG548" i="2"/>
  <c r="BE548" i="2"/>
  <c r="T548" i="2"/>
  <c r="T547" i="2"/>
  <c r="R548" i="2"/>
  <c r="P548" i="2"/>
  <c r="P547" i="2"/>
  <c r="BK548" i="2"/>
  <c r="J548" i="2"/>
  <c r="BF548" i="2" s="1"/>
  <c r="BI542" i="2"/>
  <c r="BH542" i="2"/>
  <c r="BG542" i="2"/>
  <c r="BE542" i="2"/>
  <c r="T542" i="2"/>
  <c r="R542" i="2"/>
  <c r="P542" i="2"/>
  <c r="BK542" i="2"/>
  <c r="J542" i="2"/>
  <c r="BF542" i="2"/>
  <c r="BI541" i="2"/>
  <c r="BH541" i="2"/>
  <c r="BG541" i="2"/>
  <c r="BE541" i="2"/>
  <c r="T541" i="2"/>
  <c r="R541" i="2"/>
  <c r="P541" i="2"/>
  <c r="BK541" i="2"/>
  <c r="J541" i="2"/>
  <c r="BF541" i="2"/>
  <c r="BI533" i="2"/>
  <c r="BH533" i="2"/>
  <c r="BG533" i="2"/>
  <c r="BE533" i="2"/>
  <c r="T533" i="2"/>
  <c r="R533" i="2"/>
  <c r="P533" i="2"/>
  <c r="BK533" i="2"/>
  <c r="J533" i="2"/>
  <c r="BF533" i="2"/>
  <c r="BI527" i="2"/>
  <c r="BH527" i="2"/>
  <c r="BG527" i="2"/>
  <c r="BE527" i="2"/>
  <c r="T527" i="2"/>
  <c r="R527" i="2"/>
  <c r="P527" i="2"/>
  <c r="BK527" i="2"/>
  <c r="J527" i="2"/>
  <c r="BF527" i="2"/>
  <c r="BI525" i="2"/>
  <c r="BH525" i="2"/>
  <c r="BG525" i="2"/>
  <c r="BE525" i="2"/>
  <c r="T525" i="2"/>
  <c r="R525" i="2"/>
  <c r="P525" i="2"/>
  <c r="BK525" i="2"/>
  <c r="J525" i="2"/>
  <c r="BF525" i="2"/>
  <c r="BI515" i="2"/>
  <c r="BH515" i="2"/>
  <c r="BG515" i="2"/>
  <c r="BE515" i="2"/>
  <c r="T515" i="2"/>
  <c r="R515" i="2"/>
  <c r="P515" i="2"/>
  <c r="BK515" i="2"/>
  <c r="J515" i="2"/>
  <c r="BF515" i="2"/>
  <c r="BI508" i="2"/>
  <c r="BH508" i="2"/>
  <c r="BG508" i="2"/>
  <c r="BE508" i="2"/>
  <c r="T508" i="2"/>
  <c r="R508" i="2"/>
  <c r="P508" i="2"/>
  <c r="BK508" i="2"/>
  <c r="J508" i="2"/>
  <c r="BF508" i="2"/>
  <c r="BI499" i="2"/>
  <c r="BH499" i="2"/>
  <c r="BG499" i="2"/>
  <c r="BE499" i="2"/>
  <c r="T499" i="2"/>
  <c r="R499" i="2"/>
  <c r="P499" i="2"/>
  <c r="BK499" i="2"/>
  <c r="J499" i="2"/>
  <c r="BF499" i="2"/>
  <c r="BI496" i="2"/>
  <c r="BH496" i="2"/>
  <c r="BG496" i="2"/>
  <c r="BE496" i="2"/>
  <c r="T496" i="2"/>
  <c r="R496" i="2"/>
  <c r="P496" i="2"/>
  <c r="BK496" i="2"/>
  <c r="J496" i="2"/>
  <c r="BF496" i="2"/>
  <c r="BI485" i="2"/>
  <c r="BH485" i="2"/>
  <c r="BG485" i="2"/>
  <c r="BE485" i="2"/>
  <c r="T485" i="2"/>
  <c r="R485" i="2"/>
  <c r="P485" i="2"/>
  <c r="BK485" i="2"/>
  <c r="J485" i="2"/>
  <c r="BF485" i="2"/>
  <c r="BI484" i="2"/>
  <c r="BH484" i="2"/>
  <c r="BG484" i="2"/>
  <c r="BE484" i="2"/>
  <c r="T484" i="2"/>
  <c r="R484" i="2"/>
  <c r="P484" i="2"/>
  <c r="BK484" i="2"/>
  <c r="J484" i="2"/>
  <c r="BF484" i="2"/>
  <c r="BI471" i="2"/>
  <c r="BH471" i="2"/>
  <c r="BG471" i="2"/>
  <c r="BE471" i="2"/>
  <c r="T471" i="2"/>
  <c r="R471" i="2"/>
  <c r="P471" i="2"/>
  <c r="BK471" i="2"/>
  <c r="J471" i="2"/>
  <c r="BF471" i="2"/>
  <c r="BI469" i="2"/>
  <c r="BH469" i="2"/>
  <c r="BG469" i="2"/>
  <c r="BE469" i="2"/>
  <c r="T469" i="2"/>
  <c r="R469" i="2"/>
  <c r="P469" i="2"/>
  <c r="BK469" i="2"/>
  <c r="J469" i="2"/>
  <c r="BF469" i="2"/>
  <c r="BI466" i="2"/>
  <c r="BH466" i="2"/>
  <c r="BG466" i="2"/>
  <c r="BE466" i="2"/>
  <c r="T466" i="2"/>
  <c r="R466" i="2"/>
  <c r="P466" i="2"/>
  <c r="BK466" i="2"/>
  <c r="J466" i="2"/>
  <c r="BF466" i="2"/>
  <c r="BI465" i="2"/>
  <c r="BH465" i="2"/>
  <c r="BG465" i="2"/>
  <c r="BE465" i="2"/>
  <c r="T465" i="2"/>
  <c r="R465" i="2"/>
  <c r="R459" i="2" s="1"/>
  <c r="P465" i="2"/>
  <c r="BK465" i="2"/>
  <c r="J465" i="2"/>
  <c r="BF465" i="2"/>
  <c r="BI463" i="2"/>
  <c r="BH463" i="2"/>
  <c r="BG463" i="2"/>
  <c r="BE463" i="2"/>
  <c r="T463" i="2"/>
  <c r="R463" i="2"/>
  <c r="P463" i="2"/>
  <c r="BK463" i="2"/>
  <c r="BK459" i="2" s="1"/>
  <c r="J459" i="2" s="1"/>
  <c r="J70" i="2" s="1"/>
  <c r="J463" i="2"/>
  <c r="BF463" i="2"/>
  <c r="BI460" i="2"/>
  <c r="BH460" i="2"/>
  <c r="BG460" i="2"/>
  <c r="BE460" i="2"/>
  <c r="T460" i="2"/>
  <c r="T459" i="2"/>
  <c r="R460" i="2"/>
  <c r="P460" i="2"/>
  <c r="P459" i="2"/>
  <c r="BK460" i="2"/>
  <c r="J460" i="2"/>
  <c r="BF460" i="2" s="1"/>
  <c r="BI457" i="2"/>
  <c r="BH457" i="2"/>
  <c r="BG457" i="2"/>
  <c r="BE457" i="2"/>
  <c r="T457" i="2"/>
  <c r="R457" i="2"/>
  <c r="P457" i="2"/>
  <c r="BK457" i="2"/>
  <c r="J457" i="2"/>
  <c r="BF457" i="2"/>
  <c r="BI456" i="2"/>
  <c r="BH456" i="2"/>
  <c r="BG456" i="2"/>
  <c r="BE456" i="2"/>
  <c r="T456" i="2"/>
  <c r="R456" i="2"/>
  <c r="P456" i="2"/>
  <c r="BK456" i="2"/>
  <c r="J456" i="2"/>
  <c r="BF456" i="2"/>
  <c r="BI453" i="2"/>
  <c r="BH453" i="2"/>
  <c r="BG453" i="2"/>
  <c r="BE453" i="2"/>
  <c r="T453" i="2"/>
  <c r="R453" i="2"/>
  <c r="P453" i="2"/>
  <c r="BK453" i="2"/>
  <c r="J453" i="2"/>
  <c r="BF453" i="2"/>
  <c r="BI451" i="2"/>
  <c r="BH451" i="2"/>
  <c r="BG451" i="2"/>
  <c r="BE451" i="2"/>
  <c r="T451" i="2"/>
  <c r="R451" i="2"/>
  <c r="P451" i="2"/>
  <c r="BK451" i="2"/>
  <c r="J451" i="2"/>
  <c r="BF451" i="2"/>
  <c r="BI450" i="2"/>
  <c r="BH450" i="2"/>
  <c r="BG450" i="2"/>
  <c r="BE450" i="2"/>
  <c r="T450" i="2"/>
  <c r="R450" i="2"/>
  <c r="R445" i="2" s="1"/>
  <c r="P450" i="2"/>
  <c r="BK450" i="2"/>
  <c r="J450" i="2"/>
  <c r="BF450" i="2"/>
  <c r="BI449" i="2"/>
  <c r="BH449" i="2"/>
  <c r="BG449" i="2"/>
  <c r="BE449" i="2"/>
  <c r="T449" i="2"/>
  <c r="R449" i="2"/>
  <c r="P449" i="2"/>
  <c r="BK449" i="2"/>
  <c r="BK445" i="2" s="1"/>
  <c r="J445" i="2" s="1"/>
  <c r="J69" i="2" s="1"/>
  <c r="J449" i="2"/>
  <c r="BF449" i="2"/>
  <c r="BI446" i="2"/>
  <c r="BH446" i="2"/>
  <c r="BG446" i="2"/>
  <c r="BE446" i="2"/>
  <c r="T446" i="2"/>
  <c r="T445" i="2"/>
  <c r="R446" i="2"/>
  <c r="P446" i="2"/>
  <c r="P445" i="2"/>
  <c r="BK446" i="2"/>
  <c r="J446" i="2"/>
  <c r="BF446" i="2" s="1"/>
  <c r="BI444" i="2"/>
  <c r="BH444" i="2"/>
  <c r="BG444" i="2"/>
  <c r="BE444" i="2"/>
  <c r="T444" i="2"/>
  <c r="R444" i="2"/>
  <c r="P444" i="2"/>
  <c r="BK444" i="2"/>
  <c r="J444" i="2"/>
  <c r="BF444" i="2"/>
  <c r="BI436" i="2"/>
  <c r="BH436" i="2"/>
  <c r="BG436" i="2"/>
  <c r="BE436" i="2"/>
  <c r="T436" i="2"/>
  <c r="R436" i="2"/>
  <c r="P436" i="2"/>
  <c r="BK436" i="2"/>
  <c r="J436" i="2"/>
  <c r="BF436" i="2"/>
  <c r="BI429" i="2"/>
  <c r="BH429" i="2"/>
  <c r="BG429" i="2"/>
  <c r="BE429" i="2"/>
  <c r="T429" i="2"/>
  <c r="R429" i="2"/>
  <c r="P429" i="2"/>
  <c r="BK429" i="2"/>
  <c r="J429" i="2"/>
  <c r="BF429" i="2"/>
  <c r="BI426" i="2"/>
  <c r="BH426" i="2"/>
  <c r="BG426" i="2"/>
  <c r="BE426" i="2"/>
  <c r="T426" i="2"/>
  <c r="R426" i="2"/>
  <c r="P426" i="2"/>
  <c r="BK426" i="2"/>
  <c r="J426" i="2"/>
  <c r="BF426" i="2"/>
  <c r="BI416" i="2"/>
  <c r="BH416" i="2"/>
  <c r="BG416" i="2"/>
  <c r="BE416" i="2"/>
  <c r="T416" i="2"/>
  <c r="R416" i="2"/>
  <c r="P416" i="2"/>
  <c r="BK416" i="2"/>
  <c r="J416" i="2"/>
  <c r="BF416" i="2"/>
  <c r="BI415" i="2"/>
  <c r="BH415" i="2"/>
  <c r="BG415" i="2"/>
  <c r="BE415" i="2"/>
  <c r="T415" i="2"/>
  <c r="R415" i="2"/>
  <c r="P415" i="2"/>
  <c r="BK415" i="2"/>
  <c r="J415" i="2"/>
  <c r="BF415" i="2"/>
  <c r="BI401" i="2"/>
  <c r="BH401" i="2"/>
  <c r="BG401" i="2"/>
  <c r="BE401" i="2"/>
  <c r="T401" i="2"/>
  <c r="R401" i="2"/>
  <c r="P401" i="2"/>
  <c r="BK401" i="2"/>
  <c r="J401" i="2"/>
  <c r="BF401" i="2"/>
  <c r="BI386" i="2"/>
  <c r="BH386" i="2"/>
  <c r="BG386" i="2"/>
  <c r="BE386" i="2"/>
  <c r="T386" i="2"/>
  <c r="R386" i="2"/>
  <c r="P386" i="2"/>
  <c r="BK386" i="2"/>
  <c r="J386" i="2"/>
  <c r="BF386" i="2"/>
  <c r="BI380" i="2"/>
  <c r="BH380" i="2"/>
  <c r="BG380" i="2"/>
  <c r="BE380" i="2"/>
  <c r="T380" i="2"/>
  <c r="R380" i="2"/>
  <c r="P380" i="2"/>
  <c r="BK380" i="2"/>
  <c r="J380" i="2"/>
  <c r="BF380" i="2"/>
  <c r="BI378" i="2"/>
  <c r="BH378" i="2"/>
  <c r="BG378" i="2"/>
  <c r="BE378" i="2"/>
  <c r="T378" i="2"/>
  <c r="R378" i="2"/>
  <c r="P378" i="2"/>
  <c r="BK378" i="2"/>
  <c r="J378" i="2"/>
  <c r="BF378" i="2"/>
  <c r="BI376" i="2"/>
  <c r="BH376" i="2"/>
  <c r="BG376" i="2"/>
  <c r="BE376" i="2"/>
  <c r="T376" i="2"/>
  <c r="R376" i="2"/>
  <c r="P376" i="2"/>
  <c r="BK376" i="2"/>
  <c r="J376" i="2"/>
  <c r="BF376" i="2"/>
  <c r="BI375" i="2"/>
  <c r="BH375" i="2"/>
  <c r="BG375" i="2"/>
  <c r="BE375" i="2"/>
  <c r="T375" i="2"/>
  <c r="R375" i="2"/>
  <c r="P375" i="2"/>
  <c r="BK375" i="2"/>
  <c r="J375" i="2"/>
  <c r="BF375" i="2"/>
  <c r="BI369" i="2"/>
  <c r="BH369" i="2"/>
  <c r="BG369" i="2"/>
  <c r="BE369" i="2"/>
  <c r="T369" i="2"/>
  <c r="R369" i="2"/>
  <c r="P369" i="2"/>
  <c r="BK369" i="2"/>
  <c r="J369" i="2"/>
  <c r="BF369" i="2"/>
  <c r="BI363" i="2"/>
  <c r="BH363" i="2"/>
  <c r="BG363" i="2"/>
  <c r="BE363" i="2"/>
  <c r="T363" i="2"/>
  <c r="R363" i="2"/>
  <c r="P363" i="2"/>
  <c r="BK363" i="2"/>
  <c r="J363" i="2"/>
  <c r="BF363" i="2"/>
  <c r="BI357" i="2"/>
  <c r="BH357" i="2"/>
  <c r="BG357" i="2"/>
  <c r="BE357" i="2"/>
  <c r="T357" i="2"/>
  <c r="R357" i="2"/>
  <c r="P357" i="2"/>
  <c r="BK357" i="2"/>
  <c r="J357" i="2"/>
  <c r="BF357" i="2"/>
  <c r="BI351" i="2"/>
  <c r="BH351" i="2"/>
  <c r="BG351" i="2"/>
  <c r="BE351" i="2"/>
  <c r="T351" i="2"/>
  <c r="R351" i="2"/>
  <c r="P351" i="2"/>
  <c r="BK351" i="2"/>
  <c r="J351" i="2"/>
  <c r="BF351" i="2"/>
  <c r="BI348" i="2"/>
  <c r="BH348" i="2"/>
  <c r="BG348" i="2"/>
  <c r="BE348" i="2"/>
  <c r="T348" i="2"/>
  <c r="R348" i="2"/>
  <c r="P348" i="2"/>
  <c r="BK348" i="2"/>
  <c r="J348" i="2"/>
  <c r="BF348" i="2"/>
  <c r="BI342" i="2"/>
  <c r="BH342" i="2"/>
  <c r="BG342" i="2"/>
  <c r="BE342" i="2"/>
  <c r="T342" i="2"/>
  <c r="R342" i="2"/>
  <c r="P342" i="2"/>
  <c r="BK342" i="2"/>
  <c r="J342" i="2"/>
  <c r="BF342" i="2"/>
  <c r="BI336" i="2"/>
  <c r="BH336" i="2"/>
  <c r="BG336" i="2"/>
  <c r="BE336" i="2"/>
  <c r="T336" i="2"/>
  <c r="R336" i="2"/>
  <c r="P336" i="2"/>
  <c r="BK336" i="2"/>
  <c r="J336" i="2"/>
  <c r="BF336" i="2"/>
  <c r="BI333" i="2"/>
  <c r="BH333" i="2"/>
  <c r="BG333" i="2"/>
  <c r="BE333" i="2"/>
  <c r="T333" i="2"/>
  <c r="T332" i="2"/>
  <c r="R333" i="2"/>
  <c r="R332" i="2"/>
  <c r="P333" i="2"/>
  <c r="P332" i="2"/>
  <c r="BK333" i="2"/>
  <c r="BK332" i="2"/>
  <c r="J332" i="2" s="1"/>
  <c r="J68" i="2" s="1"/>
  <c r="J333" i="2"/>
  <c r="BF333" i="2" s="1"/>
  <c r="BI328" i="2"/>
  <c r="BH328" i="2"/>
  <c r="BG328" i="2"/>
  <c r="BE328" i="2"/>
  <c r="T328" i="2"/>
  <c r="R328" i="2"/>
  <c r="P328" i="2"/>
  <c r="BK328" i="2"/>
  <c r="J328" i="2"/>
  <c r="BF328" i="2"/>
  <c r="BI318" i="2"/>
  <c r="BH318" i="2"/>
  <c r="BG318" i="2"/>
  <c r="BE318" i="2"/>
  <c r="T318" i="2"/>
  <c r="R318" i="2"/>
  <c r="P318" i="2"/>
  <c r="BK318" i="2"/>
  <c r="J318" i="2"/>
  <c r="BF318" i="2"/>
  <c r="BI302" i="2"/>
  <c r="BH302" i="2"/>
  <c r="BG302" i="2"/>
  <c r="BE302" i="2"/>
  <c r="T302" i="2"/>
  <c r="R302" i="2"/>
  <c r="P302" i="2"/>
  <c r="BK302" i="2"/>
  <c r="J302" i="2"/>
  <c r="BF302" i="2"/>
  <c r="BI285" i="2"/>
  <c r="BH285" i="2"/>
  <c r="BG285" i="2"/>
  <c r="BE285" i="2"/>
  <c r="T285" i="2"/>
  <c r="R285" i="2"/>
  <c r="P285" i="2"/>
  <c r="BK285" i="2"/>
  <c r="J285" i="2"/>
  <c r="BF285" i="2"/>
  <c r="BI282" i="2"/>
  <c r="BH282" i="2"/>
  <c r="BG282" i="2"/>
  <c r="BE282" i="2"/>
  <c r="T282" i="2"/>
  <c r="R282" i="2"/>
  <c r="P282" i="2"/>
  <c r="BK282" i="2"/>
  <c r="J282" i="2"/>
  <c r="BF282" i="2"/>
  <c r="BI281" i="2"/>
  <c r="BH281" i="2"/>
  <c r="BG281" i="2"/>
  <c r="BE281" i="2"/>
  <c r="T281" i="2"/>
  <c r="R281" i="2"/>
  <c r="P281" i="2"/>
  <c r="BK281" i="2"/>
  <c r="J281" i="2"/>
  <c r="BF281" i="2"/>
  <c r="BI280" i="2"/>
  <c r="BH280" i="2"/>
  <c r="BG280" i="2"/>
  <c r="BE280" i="2"/>
  <c r="T280" i="2"/>
  <c r="R280" i="2"/>
  <c r="P280" i="2"/>
  <c r="BK280" i="2"/>
  <c r="J280" i="2"/>
  <c r="BF280" i="2"/>
  <c r="BI279" i="2"/>
  <c r="BH279" i="2"/>
  <c r="BG279" i="2"/>
  <c r="BE279" i="2"/>
  <c r="T279" i="2"/>
  <c r="R279" i="2"/>
  <c r="P279" i="2"/>
  <c r="BK279" i="2"/>
  <c r="J279" i="2"/>
  <c r="BF279" i="2"/>
  <c r="BI278" i="2"/>
  <c r="BH278" i="2"/>
  <c r="BG278" i="2"/>
  <c r="BE278" i="2"/>
  <c r="T278" i="2"/>
  <c r="R278" i="2"/>
  <c r="P278" i="2"/>
  <c r="BK278" i="2"/>
  <c r="J278" i="2"/>
  <c r="BF278" i="2"/>
  <c r="BI277" i="2"/>
  <c r="BH277" i="2"/>
  <c r="BG277" i="2"/>
  <c r="BE277" i="2"/>
  <c r="T277" i="2"/>
  <c r="R277" i="2"/>
  <c r="P277" i="2"/>
  <c r="BK277" i="2"/>
  <c r="J277" i="2"/>
  <c r="BF277" i="2"/>
  <c r="BI276" i="2"/>
  <c r="BH276" i="2"/>
  <c r="BG276" i="2"/>
  <c r="BE276" i="2"/>
  <c r="T276" i="2"/>
  <c r="R276" i="2"/>
  <c r="P276" i="2"/>
  <c r="BK276" i="2"/>
  <c r="J276" i="2"/>
  <c r="BF276" i="2"/>
  <c r="BI271" i="2"/>
  <c r="BH271" i="2"/>
  <c r="BG271" i="2"/>
  <c r="BE271" i="2"/>
  <c r="T271" i="2"/>
  <c r="R271" i="2"/>
  <c r="P271" i="2"/>
  <c r="BK271" i="2"/>
  <c r="J271" i="2"/>
  <c r="BF271" i="2"/>
  <c r="BI257" i="2"/>
  <c r="BH257" i="2"/>
  <c r="BG257" i="2"/>
  <c r="BE257" i="2"/>
  <c r="T257" i="2"/>
  <c r="R257" i="2"/>
  <c r="P257" i="2"/>
  <c r="BK257" i="2"/>
  <c r="J257" i="2"/>
  <c r="BF257" i="2"/>
  <c r="BI249" i="2"/>
  <c r="BH249" i="2"/>
  <c r="BG249" i="2"/>
  <c r="BE249" i="2"/>
  <c r="T249" i="2"/>
  <c r="R249" i="2"/>
  <c r="P249" i="2"/>
  <c r="BK249" i="2"/>
  <c r="J249" i="2"/>
  <c r="BF249" i="2"/>
  <c r="BI237" i="2"/>
  <c r="BH237" i="2"/>
  <c r="BG237" i="2"/>
  <c r="BE237" i="2"/>
  <c r="T237" i="2"/>
  <c r="R237" i="2"/>
  <c r="P237" i="2"/>
  <c r="BK237" i="2"/>
  <c r="J237" i="2"/>
  <c r="BF237" i="2"/>
  <c r="BI230" i="2"/>
  <c r="BH230" i="2"/>
  <c r="BG230" i="2"/>
  <c r="BE230" i="2"/>
  <c r="T230" i="2"/>
  <c r="R230" i="2"/>
  <c r="P230" i="2"/>
  <c r="BK230" i="2"/>
  <c r="J230" i="2"/>
  <c r="BF230" i="2"/>
  <c r="BI220" i="2"/>
  <c r="BH220" i="2"/>
  <c r="BG220" i="2"/>
  <c r="BE220" i="2"/>
  <c r="T220" i="2"/>
  <c r="T219" i="2"/>
  <c r="R220" i="2"/>
  <c r="R219" i="2"/>
  <c r="P220" i="2"/>
  <c r="P219" i="2"/>
  <c r="BK220" i="2"/>
  <c r="BK219" i="2"/>
  <c r="J219" i="2" s="1"/>
  <c r="J67" i="2" s="1"/>
  <c r="J220" i="2"/>
  <c r="BF220" i="2" s="1"/>
  <c r="BI217" i="2"/>
  <c r="BH217" i="2"/>
  <c r="BG217" i="2"/>
  <c r="BE217" i="2"/>
  <c r="T217" i="2"/>
  <c r="R217" i="2"/>
  <c r="P217" i="2"/>
  <c r="BK217" i="2"/>
  <c r="J217" i="2"/>
  <c r="BF217" i="2"/>
  <c r="BI215" i="2"/>
  <c r="BH215" i="2"/>
  <c r="BG215" i="2"/>
  <c r="BE215" i="2"/>
  <c r="T215" i="2"/>
  <c r="R215" i="2"/>
  <c r="P215" i="2"/>
  <c r="BK215" i="2"/>
  <c r="J215" i="2"/>
  <c r="BF215" i="2"/>
  <c r="BI204" i="2"/>
  <c r="BH204" i="2"/>
  <c r="BG204" i="2"/>
  <c r="BE204" i="2"/>
  <c r="T204" i="2"/>
  <c r="R204" i="2"/>
  <c r="P204" i="2"/>
  <c r="BK204" i="2"/>
  <c r="J204" i="2"/>
  <c r="BF204" i="2"/>
  <c r="BI185" i="2"/>
  <c r="BH185" i="2"/>
  <c r="BG185" i="2"/>
  <c r="BE185" i="2"/>
  <c r="T185" i="2"/>
  <c r="R185" i="2"/>
  <c r="P185" i="2"/>
  <c r="BK185" i="2"/>
  <c r="J185" i="2"/>
  <c r="BF185" i="2"/>
  <c r="BI170" i="2"/>
  <c r="BH170" i="2"/>
  <c r="BG170" i="2"/>
  <c r="BE170" i="2"/>
  <c r="T170" i="2"/>
  <c r="R170" i="2"/>
  <c r="P170" i="2"/>
  <c r="BK170" i="2"/>
  <c r="J170" i="2"/>
  <c r="BF170" i="2"/>
  <c r="BI167" i="2"/>
  <c r="BH167" i="2"/>
  <c r="BG167" i="2"/>
  <c r="BE167" i="2"/>
  <c r="T167" i="2"/>
  <c r="R167" i="2"/>
  <c r="P167" i="2"/>
  <c r="BK167" i="2"/>
  <c r="J167" i="2"/>
  <c r="BF167" i="2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1" i="2"/>
  <c r="BH161" i="2"/>
  <c r="BG161" i="2"/>
  <c r="BE161" i="2"/>
  <c r="T161" i="2"/>
  <c r="R161" i="2"/>
  <c r="P161" i="2"/>
  <c r="BK161" i="2"/>
  <c r="J161" i="2"/>
  <c r="BF161" i="2"/>
  <c r="BI159" i="2"/>
  <c r="BH159" i="2"/>
  <c r="BG159" i="2"/>
  <c r="BE159" i="2"/>
  <c r="T159" i="2"/>
  <c r="R159" i="2"/>
  <c r="R153" i="2" s="1"/>
  <c r="P159" i="2"/>
  <c r="BK159" i="2"/>
  <c r="J159" i="2"/>
  <c r="BF159" i="2"/>
  <c r="BI156" i="2"/>
  <c r="BH156" i="2"/>
  <c r="BG156" i="2"/>
  <c r="BE156" i="2"/>
  <c r="T156" i="2"/>
  <c r="R156" i="2"/>
  <c r="P156" i="2"/>
  <c r="BK156" i="2"/>
  <c r="BK153" i="2" s="1"/>
  <c r="J153" i="2" s="1"/>
  <c r="J66" i="2" s="1"/>
  <c r="J156" i="2"/>
  <c r="BF156" i="2"/>
  <c r="BI154" i="2"/>
  <c r="BH154" i="2"/>
  <c r="BG154" i="2"/>
  <c r="BE154" i="2"/>
  <c r="T154" i="2"/>
  <c r="T153" i="2"/>
  <c r="R154" i="2"/>
  <c r="P154" i="2"/>
  <c r="P153" i="2"/>
  <c r="BK154" i="2"/>
  <c r="J154" i="2"/>
  <c r="BF154" i="2" s="1"/>
  <c r="BI149" i="2"/>
  <c r="BH149" i="2"/>
  <c r="BG149" i="2"/>
  <c r="BE149" i="2"/>
  <c r="T149" i="2"/>
  <c r="R149" i="2"/>
  <c r="P149" i="2"/>
  <c r="BK149" i="2"/>
  <c r="J149" i="2"/>
  <c r="BF149" i="2"/>
  <c r="BI147" i="2"/>
  <c r="BH147" i="2"/>
  <c r="BG147" i="2"/>
  <c r="BE147" i="2"/>
  <c r="T147" i="2"/>
  <c r="R147" i="2"/>
  <c r="P147" i="2"/>
  <c r="BK147" i="2"/>
  <c r="J147" i="2"/>
  <c r="BF147" i="2"/>
  <c r="BI146" i="2"/>
  <c r="BH146" i="2"/>
  <c r="BG146" i="2"/>
  <c r="BE146" i="2"/>
  <c r="T146" i="2"/>
  <c r="R146" i="2"/>
  <c r="P146" i="2"/>
  <c r="BK146" i="2"/>
  <c r="J146" i="2"/>
  <c r="BF146" i="2"/>
  <c r="BI144" i="2"/>
  <c r="BH144" i="2"/>
  <c r="BG144" i="2"/>
  <c r="BE144" i="2"/>
  <c r="T144" i="2"/>
  <c r="R144" i="2"/>
  <c r="P144" i="2"/>
  <c r="BK144" i="2"/>
  <c r="J144" i="2"/>
  <c r="BF144" i="2"/>
  <c r="BI143" i="2"/>
  <c r="BH143" i="2"/>
  <c r="BG143" i="2"/>
  <c r="BE143" i="2"/>
  <c r="T143" i="2"/>
  <c r="R143" i="2"/>
  <c r="P143" i="2"/>
  <c r="BK143" i="2"/>
  <c r="J143" i="2"/>
  <c r="BF143" i="2"/>
  <c r="BI127" i="2"/>
  <c r="BH127" i="2"/>
  <c r="BG127" i="2"/>
  <c r="BE127" i="2"/>
  <c r="T127" i="2"/>
  <c r="R127" i="2"/>
  <c r="P127" i="2"/>
  <c r="BK127" i="2"/>
  <c r="J127" i="2"/>
  <c r="BF127" i="2"/>
  <c r="BI126" i="2"/>
  <c r="BH126" i="2"/>
  <c r="BG126" i="2"/>
  <c r="BE126" i="2"/>
  <c r="T126" i="2"/>
  <c r="R126" i="2"/>
  <c r="R116" i="2" s="1"/>
  <c r="R115" i="2" s="1"/>
  <c r="P126" i="2"/>
  <c r="BK126" i="2"/>
  <c r="J126" i="2"/>
  <c r="BF126" i="2"/>
  <c r="BI123" i="2"/>
  <c r="BH123" i="2"/>
  <c r="BG123" i="2"/>
  <c r="BE123" i="2"/>
  <c r="T123" i="2"/>
  <c r="R123" i="2"/>
  <c r="P123" i="2"/>
  <c r="BK123" i="2"/>
  <c r="J123" i="2"/>
  <c r="BF123" i="2"/>
  <c r="BI117" i="2"/>
  <c r="F39" i="2"/>
  <c r="BD56" i="1" s="1"/>
  <c r="BH117" i="2"/>
  <c r="F38" i="2" s="1"/>
  <c r="BC56" i="1" s="1"/>
  <c r="BG117" i="2"/>
  <c r="BE117" i="2"/>
  <c r="J35" i="2" s="1"/>
  <c r="AV56" i="1" s="1"/>
  <c r="T117" i="2"/>
  <c r="T116" i="2"/>
  <c r="T115" i="2" s="1"/>
  <c r="R117" i="2"/>
  <c r="P117" i="2"/>
  <c r="P116" i="2"/>
  <c r="P115" i="2" s="1"/>
  <c r="BK117" i="2"/>
  <c r="BK116" i="2" s="1"/>
  <c r="J117" i="2"/>
  <c r="BF117" i="2" s="1"/>
  <c r="J110" i="2"/>
  <c r="F110" i="2"/>
  <c r="F108" i="2"/>
  <c r="E106" i="2"/>
  <c r="J58" i="2"/>
  <c r="F58" i="2"/>
  <c r="F56" i="2"/>
  <c r="E54" i="2"/>
  <c r="J26" i="2"/>
  <c r="E26" i="2"/>
  <c r="J111" i="2" s="1"/>
  <c r="J59" i="2"/>
  <c r="J25" i="2"/>
  <c r="J20" i="2"/>
  <c r="E20" i="2"/>
  <c r="F111" i="2"/>
  <c r="F59" i="2"/>
  <c r="J19" i="2"/>
  <c r="J14" i="2"/>
  <c r="J108" i="2"/>
  <c r="J56" i="2"/>
  <c r="E7" i="2"/>
  <c r="E102" i="2" s="1"/>
  <c r="E50" i="2"/>
  <c r="AS65" i="1"/>
  <c r="AS54" i="1" s="1"/>
  <c r="AS55" i="1"/>
  <c r="AT73" i="1"/>
  <c r="L50" i="1"/>
  <c r="AM50" i="1"/>
  <c r="AM49" i="1"/>
  <c r="L49" i="1"/>
  <c r="AM47" i="1"/>
  <c r="L47" i="1"/>
  <c r="L45" i="1"/>
  <c r="L44" i="1"/>
  <c r="J36" i="2" l="1"/>
  <c r="AW56" i="1" s="1"/>
  <c r="AT56" i="1" s="1"/>
  <c r="F36" i="2"/>
  <c r="BA56" i="1" s="1"/>
  <c r="BK115" i="2"/>
  <c r="J116" i="2"/>
  <c r="J65" i="2" s="1"/>
  <c r="J691" i="2"/>
  <c r="J78" i="2" s="1"/>
  <c r="BK690" i="2"/>
  <c r="J690" i="2" s="1"/>
  <c r="J77" i="2" s="1"/>
  <c r="J92" i="8"/>
  <c r="J56" i="8"/>
  <c r="F35" i="2"/>
  <c r="AZ56" i="1" s="1"/>
  <c r="P945" i="2"/>
  <c r="P954" i="2"/>
  <c r="T1015" i="2"/>
  <c r="T1037" i="2"/>
  <c r="T1079" i="2"/>
  <c r="J35" i="3"/>
  <c r="AV57" i="1" s="1"/>
  <c r="F35" i="3"/>
  <c r="AZ57" i="1" s="1"/>
  <c r="F38" i="3"/>
  <c r="BC57" i="1" s="1"/>
  <c r="BC55" i="1" s="1"/>
  <c r="R118" i="3"/>
  <c r="R117" i="3" s="1"/>
  <c r="BK88" i="4"/>
  <c r="F37" i="4"/>
  <c r="BB58" i="1" s="1"/>
  <c r="BB55" i="1" s="1"/>
  <c r="F39" i="4"/>
  <c r="BD58" i="1" s="1"/>
  <c r="BD55" i="1" s="1"/>
  <c r="J36" i="5"/>
  <c r="AW59" i="1" s="1"/>
  <c r="BK118" i="5"/>
  <c r="J36" i="6"/>
  <c r="AW60" i="1" s="1"/>
  <c r="AT60" i="1" s="1"/>
  <c r="F36" i="6"/>
  <c r="BA60" i="1" s="1"/>
  <c r="T94" i="6"/>
  <c r="R109" i="6"/>
  <c r="T115" i="6"/>
  <c r="T109" i="6" s="1"/>
  <c r="P115" i="6"/>
  <c r="P109" i="6" s="1"/>
  <c r="F39" i="7"/>
  <c r="BD61" i="1" s="1"/>
  <c r="P102" i="7"/>
  <c r="BK114" i="7"/>
  <c r="J114" i="7" s="1"/>
  <c r="J67" i="7" s="1"/>
  <c r="T97" i="9"/>
  <c r="R120" i="9"/>
  <c r="R854" i="2"/>
  <c r="R690" i="2" s="1"/>
  <c r="R114" i="2" s="1"/>
  <c r="BK93" i="3"/>
  <c r="T93" i="3"/>
  <c r="T92" i="3" s="1"/>
  <c r="BK118" i="3"/>
  <c r="J36" i="4"/>
  <c r="AW58" i="1" s="1"/>
  <c r="AT58" i="1" s="1"/>
  <c r="F36" i="4"/>
  <c r="BA58" i="1" s="1"/>
  <c r="T89" i="4"/>
  <c r="T88" i="4" s="1"/>
  <c r="T87" i="4" s="1"/>
  <c r="P93" i="5"/>
  <c r="P92" i="5" s="1"/>
  <c r="AU59" i="1" s="1"/>
  <c r="T93" i="5"/>
  <c r="T92" i="5" s="1"/>
  <c r="R97" i="5"/>
  <c r="R93" i="5" s="1"/>
  <c r="R92" i="5" s="1"/>
  <c r="T102" i="6"/>
  <c r="J110" i="6"/>
  <c r="J68" i="6" s="1"/>
  <c r="J36" i="7"/>
  <c r="AW61" i="1" s="1"/>
  <c r="P114" i="7"/>
  <c r="J152" i="7"/>
  <c r="J71" i="7" s="1"/>
  <c r="BK151" i="7"/>
  <c r="J151" i="7" s="1"/>
  <c r="J70" i="7" s="1"/>
  <c r="BK93" i="5"/>
  <c r="J35" i="5"/>
  <c r="AV59" i="1" s="1"/>
  <c r="AT59" i="1" s="1"/>
  <c r="F35" i="5"/>
  <c r="AZ59" i="1" s="1"/>
  <c r="J93" i="6"/>
  <c r="J64" i="6" s="1"/>
  <c r="R92" i="6"/>
  <c r="J97" i="7"/>
  <c r="J64" i="7" s="1"/>
  <c r="BK96" i="7"/>
  <c r="J96" i="7" s="1"/>
  <c r="T945" i="2"/>
  <c r="T690" i="2" s="1"/>
  <c r="T114" i="2" s="1"/>
  <c r="T954" i="2"/>
  <c r="P1079" i="2"/>
  <c r="P690" i="2" s="1"/>
  <c r="P114" i="2" s="1"/>
  <c r="AU56" i="1" s="1"/>
  <c r="J36" i="3"/>
  <c r="AW57" i="1" s="1"/>
  <c r="R93" i="3"/>
  <c r="R92" i="3" s="1"/>
  <c r="J94" i="5"/>
  <c r="J65" i="5" s="1"/>
  <c r="F38" i="5"/>
  <c r="BC59" i="1" s="1"/>
  <c r="BK97" i="5"/>
  <c r="J97" i="5" s="1"/>
  <c r="J66" i="5" s="1"/>
  <c r="P93" i="6"/>
  <c r="F35" i="6"/>
  <c r="AZ60" i="1" s="1"/>
  <c r="BK187" i="6"/>
  <c r="J187" i="6" s="1"/>
  <c r="J70" i="6" s="1"/>
  <c r="J93" i="7"/>
  <c r="J59" i="7"/>
  <c r="F36" i="9"/>
  <c r="BA63" i="1" s="1"/>
  <c r="E50" i="4"/>
  <c r="J59" i="4"/>
  <c r="E50" i="6"/>
  <c r="J59" i="6"/>
  <c r="P151" i="7"/>
  <c r="BK155" i="7"/>
  <c r="J155" i="7" s="1"/>
  <c r="J72" i="7" s="1"/>
  <c r="R162" i="7"/>
  <c r="R151" i="7" s="1"/>
  <c r="J130" i="8"/>
  <c r="J71" i="8" s="1"/>
  <c r="BK129" i="8"/>
  <c r="J129" i="8" s="1"/>
  <c r="J70" i="8" s="1"/>
  <c r="P198" i="8"/>
  <c r="F38" i="9"/>
  <c r="BC63" i="1" s="1"/>
  <c r="R114" i="9"/>
  <c r="R113" i="9" s="1"/>
  <c r="J36" i="10"/>
  <c r="AW64" i="1" s="1"/>
  <c r="AT64" i="1" s="1"/>
  <c r="F36" i="10"/>
  <c r="BA64" i="1" s="1"/>
  <c r="T93" i="10"/>
  <c r="F38" i="10"/>
  <c r="BC64" i="1" s="1"/>
  <c r="BK100" i="10"/>
  <c r="F35" i="11"/>
  <c r="AZ66" i="1" s="1"/>
  <c r="J35" i="11"/>
  <c r="AV66" i="1" s="1"/>
  <c r="AT66" i="1" s="1"/>
  <c r="J36" i="15"/>
  <c r="AW70" i="1" s="1"/>
  <c r="AT70" i="1" s="1"/>
  <c r="F36" i="15"/>
  <c r="BA70" i="1" s="1"/>
  <c r="P97" i="7"/>
  <c r="J35" i="7"/>
  <c r="AV61" i="1" s="1"/>
  <c r="T129" i="7"/>
  <c r="T96" i="7" s="1"/>
  <c r="T143" i="7"/>
  <c r="BK162" i="7"/>
  <c r="J162" i="7" s="1"/>
  <c r="J73" i="7" s="1"/>
  <c r="F95" i="8"/>
  <c r="F59" i="8"/>
  <c r="J100" i="8"/>
  <c r="J65" i="8" s="1"/>
  <c r="BK99" i="8"/>
  <c r="P112" i="8"/>
  <c r="P99" i="8" s="1"/>
  <c r="P98" i="8" s="1"/>
  <c r="AU62" i="1" s="1"/>
  <c r="T119" i="8"/>
  <c r="T99" i="8" s="1"/>
  <c r="P119" i="8"/>
  <c r="P151" i="8"/>
  <c r="T205" i="8"/>
  <c r="BK97" i="9"/>
  <c r="R97" i="9"/>
  <c r="R96" i="9" s="1"/>
  <c r="J35" i="9"/>
  <c r="AV63" i="1" s="1"/>
  <c r="F35" i="9"/>
  <c r="AZ63" i="1" s="1"/>
  <c r="BK114" i="9"/>
  <c r="T113" i="9"/>
  <c r="F39" i="10"/>
  <c r="BD64" i="1" s="1"/>
  <c r="BK110" i="10"/>
  <c r="T110" i="10"/>
  <c r="T109" i="10" s="1"/>
  <c r="R102" i="7"/>
  <c r="R96" i="7" s="1"/>
  <c r="R114" i="7"/>
  <c r="P129" i="7"/>
  <c r="P143" i="7"/>
  <c r="F36" i="8"/>
  <c r="BA62" i="1" s="1"/>
  <c r="J36" i="8"/>
  <c r="AW62" i="1" s="1"/>
  <c r="AT62" i="1" s="1"/>
  <c r="P130" i="8"/>
  <c r="P129" i="8" s="1"/>
  <c r="T130" i="8"/>
  <c r="T198" i="8"/>
  <c r="J36" i="9"/>
  <c r="AW63" i="1" s="1"/>
  <c r="J35" i="12"/>
  <c r="AV67" i="1" s="1"/>
  <c r="AT67" i="1" s="1"/>
  <c r="F35" i="12"/>
  <c r="AZ67" i="1" s="1"/>
  <c r="E50" i="10"/>
  <c r="J59" i="10"/>
  <c r="P100" i="10"/>
  <c r="P93" i="10" s="1"/>
  <c r="P92" i="10" s="1"/>
  <c r="AU64" i="1" s="1"/>
  <c r="P110" i="10"/>
  <c r="P109" i="10" s="1"/>
  <c r="J86" i="11"/>
  <c r="J56" i="11"/>
  <c r="F39" i="11"/>
  <c r="BD66" i="1" s="1"/>
  <c r="P94" i="11"/>
  <c r="F37" i="11"/>
  <c r="BB66" i="1" s="1"/>
  <c r="T197" i="11"/>
  <c r="J36" i="12"/>
  <c r="AW67" i="1" s="1"/>
  <c r="BK117" i="12"/>
  <c r="J117" i="12" s="1"/>
  <c r="J66" i="12" s="1"/>
  <c r="BK92" i="13"/>
  <c r="F37" i="13"/>
  <c r="BB68" i="1" s="1"/>
  <c r="J146" i="13"/>
  <c r="J69" i="13" s="1"/>
  <c r="BK145" i="13"/>
  <c r="J145" i="13" s="1"/>
  <c r="J68" i="13" s="1"/>
  <c r="T94" i="15"/>
  <c r="T93" i="15" s="1"/>
  <c r="T92" i="15" s="1"/>
  <c r="P192" i="11"/>
  <c r="T90" i="12"/>
  <c r="T89" i="12" s="1"/>
  <c r="J36" i="13"/>
  <c r="AW68" i="1" s="1"/>
  <c r="AT68" i="1" s="1"/>
  <c r="F36" i="13"/>
  <c r="BA68" i="1" s="1"/>
  <c r="BA65" i="1" s="1"/>
  <c r="AW65" i="1" s="1"/>
  <c r="T93" i="13"/>
  <c r="T92" i="13" s="1"/>
  <c r="T91" i="13" s="1"/>
  <c r="J36" i="14"/>
  <c r="AW69" i="1" s="1"/>
  <c r="J116" i="14"/>
  <c r="J69" i="14" s="1"/>
  <c r="BK115" i="14"/>
  <c r="J115" i="14" s="1"/>
  <c r="J68" i="14" s="1"/>
  <c r="J94" i="15"/>
  <c r="J65" i="15" s="1"/>
  <c r="BK93" i="15"/>
  <c r="F89" i="11"/>
  <c r="F59" i="11"/>
  <c r="J94" i="11"/>
  <c r="J65" i="11" s="1"/>
  <c r="BK93" i="11"/>
  <c r="T144" i="11"/>
  <c r="P144" i="11"/>
  <c r="T166" i="11"/>
  <c r="T93" i="11" s="1"/>
  <c r="T92" i="11" s="1"/>
  <c r="P166" i="11"/>
  <c r="P197" i="11"/>
  <c r="BK91" i="12"/>
  <c r="F38" i="12"/>
  <c r="BC67" i="1" s="1"/>
  <c r="BC65" i="1" s="1"/>
  <c r="AY65" i="1" s="1"/>
  <c r="E50" i="13"/>
  <c r="J59" i="13"/>
  <c r="E79" i="14"/>
  <c r="E50" i="14"/>
  <c r="F38" i="14"/>
  <c r="BC69" i="1" s="1"/>
  <c r="J94" i="16"/>
  <c r="J65" i="16" s="1"/>
  <c r="BK93" i="16"/>
  <c r="T93" i="16"/>
  <c r="T92" i="16" s="1"/>
  <c r="J84" i="17"/>
  <c r="J55" i="17"/>
  <c r="R84" i="18"/>
  <c r="R83" i="18" s="1"/>
  <c r="P127" i="13"/>
  <c r="P92" i="13" s="1"/>
  <c r="P91" i="13" s="1"/>
  <c r="AU68" i="1" s="1"/>
  <c r="P146" i="13"/>
  <c r="P145" i="13" s="1"/>
  <c r="T146" i="13"/>
  <c r="T145" i="13" s="1"/>
  <c r="BK93" i="14"/>
  <c r="J35" i="14"/>
  <c r="AV69" i="1" s="1"/>
  <c r="AT69" i="1" s="1"/>
  <c r="F35" i="14"/>
  <c r="AZ69" i="1" s="1"/>
  <c r="P94" i="15"/>
  <c r="P93" i="15" s="1"/>
  <c r="P92" i="15" s="1"/>
  <c r="AU70" i="1" s="1"/>
  <c r="J130" i="15"/>
  <c r="J69" i="15" s="1"/>
  <c r="BK129" i="15"/>
  <c r="J129" i="15" s="1"/>
  <c r="J68" i="15" s="1"/>
  <c r="E80" i="16"/>
  <c r="E50" i="16"/>
  <c r="J88" i="14"/>
  <c r="J59" i="14"/>
  <c r="F36" i="14"/>
  <c r="BA69" i="1" s="1"/>
  <c r="P92" i="14"/>
  <c r="P91" i="14" s="1"/>
  <c r="AU69" i="1" s="1"/>
  <c r="T92" i="14"/>
  <c r="T91" i="14" s="1"/>
  <c r="F37" i="15"/>
  <c r="BB70" i="1" s="1"/>
  <c r="F39" i="15"/>
  <c r="BD70" i="1" s="1"/>
  <c r="P94" i="16"/>
  <c r="F34" i="17"/>
  <c r="BA72" i="1" s="1"/>
  <c r="J34" i="17"/>
  <c r="AW72" i="1" s="1"/>
  <c r="J56" i="14"/>
  <c r="F59" i="14"/>
  <c r="E50" i="15"/>
  <c r="J59" i="15"/>
  <c r="F37" i="16"/>
  <c r="BB71" i="1" s="1"/>
  <c r="F39" i="16"/>
  <c r="BD71" i="1" s="1"/>
  <c r="P116" i="16"/>
  <c r="R106" i="17"/>
  <c r="R105" i="17" s="1"/>
  <c r="R87" i="17" s="1"/>
  <c r="J77" i="18"/>
  <c r="J52" i="18"/>
  <c r="J35" i="16"/>
  <c r="AV71" i="1" s="1"/>
  <c r="AT71" i="1" s="1"/>
  <c r="F35" i="16"/>
  <c r="AZ71" i="1" s="1"/>
  <c r="T129" i="16"/>
  <c r="T128" i="16" s="1"/>
  <c r="E77" i="17"/>
  <c r="E48" i="17"/>
  <c r="F36" i="17"/>
  <c r="BC72" i="1" s="1"/>
  <c r="BK106" i="17"/>
  <c r="T116" i="16"/>
  <c r="BK88" i="17"/>
  <c r="J89" i="17"/>
  <c r="J61" i="17" s="1"/>
  <c r="J33" i="17"/>
  <c r="AV72" i="1" s="1"/>
  <c r="F80" i="18"/>
  <c r="F55" i="18"/>
  <c r="J85" i="18"/>
  <c r="J61" i="18" s="1"/>
  <c r="BK84" i="18"/>
  <c r="F33" i="17"/>
  <c r="AZ72" i="1" s="1"/>
  <c r="F34" i="18"/>
  <c r="BA73" i="1" s="1"/>
  <c r="AX55" i="1" l="1"/>
  <c r="BC54" i="1"/>
  <c r="AY55" i="1"/>
  <c r="J93" i="14"/>
  <c r="J65" i="14" s="1"/>
  <c r="BK92" i="14"/>
  <c r="J93" i="16"/>
  <c r="J64" i="16" s="1"/>
  <c r="BK92" i="16"/>
  <c r="J92" i="16" s="1"/>
  <c r="BK90" i="12"/>
  <c r="J91" i="12"/>
  <c r="J65" i="12" s="1"/>
  <c r="J92" i="13"/>
  <c r="J64" i="13" s="1"/>
  <c r="BK91" i="13"/>
  <c r="J91" i="13" s="1"/>
  <c r="BB65" i="1"/>
  <c r="AX65" i="1" s="1"/>
  <c r="T129" i="8"/>
  <c r="T98" i="8" s="1"/>
  <c r="BK113" i="9"/>
  <c r="J113" i="9" s="1"/>
  <c r="J69" i="9" s="1"/>
  <c r="J114" i="9"/>
  <c r="J70" i="9" s="1"/>
  <c r="J97" i="9"/>
  <c r="J64" i="9" s="1"/>
  <c r="BK96" i="9"/>
  <c r="J96" i="9" s="1"/>
  <c r="J93" i="3"/>
  <c r="J64" i="3" s="1"/>
  <c r="J115" i="2"/>
  <c r="J64" i="2" s="1"/>
  <c r="BK114" i="2"/>
  <c r="J114" i="2" s="1"/>
  <c r="J88" i="17"/>
  <c r="J60" i="17" s="1"/>
  <c r="P93" i="16"/>
  <c r="P92" i="16" s="1"/>
  <c r="AU71" i="1" s="1"/>
  <c r="P93" i="11"/>
  <c r="P92" i="11" s="1"/>
  <c r="AU66" i="1" s="1"/>
  <c r="J110" i="10"/>
  <c r="J70" i="10" s="1"/>
  <c r="BK109" i="10"/>
  <c r="J109" i="10" s="1"/>
  <c r="J69" i="10" s="1"/>
  <c r="AT61" i="1"/>
  <c r="T92" i="10"/>
  <c r="P92" i="6"/>
  <c r="AU60" i="1" s="1"/>
  <c r="AU55" i="1" s="1"/>
  <c r="BK109" i="6"/>
  <c r="BK117" i="5"/>
  <c r="J117" i="5" s="1"/>
  <c r="J69" i="5" s="1"/>
  <c r="J118" i="5"/>
  <c r="J70" i="5" s="1"/>
  <c r="J88" i="4"/>
  <c r="J64" i="4" s="1"/>
  <c r="BK87" i="4"/>
  <c r="J87" i="4" s="1"/>
  <c r="AT57" i="1"/>
  <c r="J84" i="18"/>
  <c r="J60" i="18" s="1"/>
  <c r="BK83" i="18"/>
  <c r="J83" i="18" s="1"/>
  <c r="AT72" i="1"/>
  <c r="BK105" i="17"/>
  <c r="J105" i="17" s="1"/>
  <c r="J66" i="17" s="1"/>
  <c r="J106" i="17"/>
  <c r="J67" i="17" s="1"/>
  <c r="J93" i="11"/>
  <c r="J64" i="11" s="1"/>
  <c r="BK92" i="11"/>
  <c r="J92" i="11" s="1"/>
  <c r="J93" i="15"/>
  <c r="J64" i="15" s="1"/>
  <c r="BK92" i="15"/>
  <c r="J92" i="15" s="1"/>
  <c r="BD65" i="1"/>
  <c r="BD54" i="1" s="1"/>
  <c r="W33" i="1" s="1"/>
  <c r="AT63" i="1"/>
  <c r="J99" i="8"/>
  <c r="J64" i="8" s="1"/>
  <c r="BK98" i="8"/>
  <c r="J98" i="8" s="1"/>
  <c r="P96" i="7"/>
  <c r="AU61" i="1" s="1"/>
  <c r="AZ65" i="1"/>
  <c r="AV65" i="1" s="1"/>
  <c r="AT65" i="1" s="1"/>
  <c r="J118" i="3"/>
  <c r="J70" i="3" s="1"/>
  <c r="BK117" i="3"/>
  <c r="J117" i="3" s="1"/>
  <c r="J69" i="3" s="1"/>
  <c r="T93" i="6"/>
  <c r="T92" i="6" s="1"/>
  <c r="J100" i="10"/>
  <c r="J67" i="10" s="1"/>
  <c r="BK93" i="10"/>
  <c r="J32" i="7"/>
  <c r="J63" i="7"/>
  <c r="J93" i="5"/>
  <c r="J64" i="5" s="1"/>
  <c r="BK92" i="5"/>
  <c r="J92" i="5" s="1"/>
  <c r="T96" i="9"/>
  <c r="AZ55" i="1"/>
  <c r="BA55" i="1"/>
  <c r="J63" i="9" l="1"/>
  <c r="J32" i="9"/>
  <c r="BK91" i="14"/>
  <c r="J91" i="14" s="1"/>
  <c r="J92" i="14"/>
  <c r="J64" i="14" s="1"/>
  <c r="J93" i="10"/>
  <c r="J64" i="10" s="1"/>
  <c r="BK92" i="10"/>
  <c r="J92" i="10" s="1"/>
  <c r="J63" i="11"/>
  <c r="J32" i="11"/>
  <c r="J32" i="4"/>
  <c r="J63" i="4"/>
  <c r="J109" i="6"/>
  <c r="J67" i="6" s="1"/>
  <c r="BK92" i="6"/>
  <c r="J92" i="6" s="1"/>
  <c r="BK92" i="3"/>
  <c r="J92" i="3" s="1"/>
  <c r="J90" i="12"/>
  <c r="J64" i="12" s="1"/>
  <c r="BK89" i="12"/>
  <c r="J89" i="12" s="1"/>
  <c r="BB54" i="1"/>
  <c r="J63" i="5"/>
  <c r="J32" i="5"/>
  <c r="AW55" i="1"/>
  <c r="BA54" i="1"/>
  <c r="AV55" i="1"/>
  <c r="AZ54" i="1"/>
  <c r="J30" i="18"/>
  <c r="J59" i="18"/>
  <c r="BK87" i="17"/>
  <c r="J87" i="17" s="1"/>
  <c r="J32" i="13"/>
  <c r="J63" i="13"/>
  <c r="J32" i="16"/>
  <c r="J63" i="16"/>
  <c r="J41" i="7"/>
  <c r="AG61" i="1"/>
  <c r="AN61" i="1" s="1"/>
  <c r="J63" i="8"/>
  <c r="J32" i="8"/>
  <c r="J32" i="15"/>
  <c r="J63" i="15"/>
  <c r="AU65" i="1"/>
  <c r="AU54" i="1" s="1"/>
  <c r="J63" i="2"/>
  <c r="J32" i="2"/>
  <c r="AY54" i="1"/>
  <c r="W32" i="1"/>
  <c r="J39" i="18" l="1"/>
  <c r="AG73" i="1"/>
  <c r="AN73" i="1" s="1"/>
  <c r="J63" i="12"/>
  <c r="J32" i="12"/>
  <c r="J63" i="14"/>
  <c r="J32" i="14"/>
  <c r="AG56" i="1"/>
  <c r="J41" i="2"/>
  <c r="AG70" i="1"/>
  <c r="AN70" i="1" s="1"/>
  <c r="J41" i="15"/>
  <c r="AG68" i="1"/>
  <c r="AN68" i="1" s="1"/>
  <c r="J41" i="13"/>
  <c r="AV54" i="1"/>
  <c r="W29" i="1"/>
  <c r="AG59" i="1"/>
  <c r="AN59" i="1" s="1"/>
  <c r="J41" i="5"/>
  <c r="J32" i="10"/>
  <c r="J63" i="10"/>
  <c r="AG63" i="1"/>
  <c r="AN63" i="1" s="1"/>
  <c r="J41" i="9"/>
  <c r="J41" i="8"/>
  <c r="AG62" i="1"/>
  <c r="AN62" i="1" s="1"/>
  <c r="J59" i="17"/>
  <c r="J30" i="17"/>
  <c r="AT55" i="1"/>
  <c r="J63" i="3"/>
  <c r="J32" i="3"/>
  <c r="AG58" i="1"/>
  <c r="AN58" i="1" s="1"/>
  <c r="J41" i="4"/>
  <c r="J41" i="16"/>
  <c r="AG71" i="1"/>
  <c r="AN71" i="1" s="1"/>
  <c r="W30" i="1"/>
  <c r="AW54" i="1"/>
  <c r="AK30" i="1" s="1"/>
  <c r="W31" i="1"/>
  <c r="AX54" i="1"/>
  <c r="J32" i="6"/>
  <c r="J63" i="6"/>
  <c r="J41" i="11"/>
  <c r="AG66" i="1"/>
  <c r="AG72" i="1" l="1"/>
  <c r="AN72" i="1" s="1"/>
  <c r="J39" i="17"/>
  <c r="AG67" i="1"/>
  <c r="AN67" i="1" s="1"/>
  <c r="J41" i="12"/>
  <c r="AG57" i="1"/>
  <c r="AN57" i="1" s="1"/>
  <c r="J41" i="3"/>
  <c r="AN56" i="1"/>
  <c r="AG60" i="1"/>
  <c r="AN60" i="1" s="1"/>
  <c r="J41" i="6"/>
  <c r="AN66" i="1"/>
  <c r="AG69" i="1"/>
  <c r="AN69" i="1" s="1"/>
  <c r="J41" i="14"/>
  <c r="AG64" i="1"/>
  <c r="AN64" i="1" s="1"/>
  <c r="J41" i="10"/>
  <c r="AK29" i="1"/>
  <c r="AT54" i="1"/>
  <c r="AG55" i="1" l="1"/>
  <c r="AG65" i="1"/>
  <c r="AN65" i="1" s="1"/>
  <c r="AG54" i="1" l="1"/>
  <c r="AN55" i="1"/>
  <c r="AN54" i="1" l="1"/>
  <c r="AK26" i="1"/>
  <c r="AK35" i="1" s="1"/>
</calcChain>
</file>

<file path=xl/sharedStrings.xml><?xml version="1.0" encoding="utf-8"?>
<sst xmlns="http://schemas.openxmlformats.org/spreadsheetml/2006/main" count="25135" uniqueCount="3558">
  <si>
    <t>Export Komplet</t>
  </si>
  <si>
    <t>VZ</t>
  </si>
  <si>
    <t>2.0</t>
  </si>
  <si>
    <t/>
  </si>
  <si>
    <t>False</t>
  </si>
  <si>
    <t>{7cf357e8-ef2b-4ad9-b8dc-98f87146b00d}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</si>
  <si>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</si>
  <si>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</si>
  <si>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</si>
  <si>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</si>
  <si>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</si>
  <si>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</si>
  <si>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</si>
  <si>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</si>
  <si>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</si>
  <si>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NAB_R_1905015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</si>
  <si>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</si>
  <si>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</si>
  <si>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Sociální bydlení - ul. Mlýnská, BpH- doplnění - ceník</t>
  </si>
  <si>
    <t>KSO:</t>
  </si>
  <si>
    <t>CC-CZ:</t>
  </si>
  <si>
    <t>Místo:</t>
  </si>
  <si>
    <t>Bystřice pod Hostýnem</t>
  </si>
  <si>
    <t>Datum:</t>
  </si>
  <si>
    <t>11. 12. 2019</t>
  </si>
  <si>
    <t>Zadavatel:</t>
  </si>
  <si>
    <t>IČ:</t>
  </si>
  <si>
    <t>00287113</t>
  </si>
  <si>
    <t>Město Bystřice pod Hostýnem, Masarykovo nám. 137</t>
  </si>
  <si>
    <t>DIČ:</t>
  </si>
  <si>
    <t>Uchazeč:</t>
  </si>
  <si>
    <t>Vyplň údaj</t>
  </si>
  <si>
    <t>Projektant:</t>
  </si>
  <si>
    <t>07457871</t>
  </si>
  <si>
    <t>dnprojekce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</si>
  <si>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</si>
  <si>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</si>
  <si>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</si>
  <si>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</si>
  <si>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</si>
  <si>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</si>
  <si>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</si>
  <si>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</si>
  <si>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</si>
  <si>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</si>
  <si>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</si>
  <si>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</si>
  <si>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</si>
  <si>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</si>
  <si>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</si>
  <si>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</si>
  <si>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</si>
  <si>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</si>
  <si>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</si>
  <si>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</si>
  <si>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</si>
  <si>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</si>
  <si>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</si>
  <si>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</si>
  <si>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</si>
  <si>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</si>
  <si>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</si>
  <si>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</si>
  <si>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</si>
  <si>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</si>
  <si>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</si>
  <si>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</si>
  <si>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</si>
  <si>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</si>
  <si>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</si>
  <si>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</si>
  <si>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</si>
  <si>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</si>
  <si>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</si>
  <si>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</si>
  <si>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</si>
  <si>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</si>
  <si>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</si>
  <si>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</si>
  <si>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Bytový dům</t>
  </si>
  <si>
    <t>STA</t>
  </si>
  <si>
    <t>1</t>
  </si>
  <si>
    <t>{9a8dfdfc-ef89-41ce-ad28-b206ad915beb}</t>
  </si>
  <si>
    <t>/</t>
  </si>
  <si>
    <t>SO01 - 01</t>
  </si>
  <si>
    <t>Novostavba bytového domu</t>
  </si>
  <si>
    <t>Soupis</t>
  </si>
  <si>
    <t>2</t>
  </si>
  <si>
    <t>{00f968f4-f290-4205-8b98-51427a4ad2a3}</t>
  </si>
  <si>
    <t>SO01 - 02.1</t>
  </si>
  <si>
    <t>Elektro - silnoproud</t>
  </si>
  <si>
    <t>{5e10c017-ac1e-4a6a-a9f5-391f4ca42573}</t>
  </si>
  <si>
    <t>SO01 - 02.2</t>
  </si>
  <si>
    <t>Elektro - hromosvod</t>
  </si>
  <si>
    <t>{1ef78300-bbce-4916-a004-6ca63c6fe03d}</t>
  </si>
  <si>
    <t>{c1e11a3b-fc5a-4a2a-8fa0-3b10aad7e922}</t>
  </si>
  <si>
    <t>SO01 - 06</t>
  </si>
  <si>
    <t>VZT</t>
  </si>
  <si>
    <t>{e5f1d7a9-406c-44c8-a867-28a93cc200a0}</t>
  </si>
  <si>
    <t>SO01 - 07</t>
  </si>
  <si>
    <t>MaR</t>
  </si>
  <si>
    <t>{a9644ae9-f81d-4705-9280-ef33e1afaaba}</t>
  </si>
  <si>
    <t>ZTI</t>
  </si>
  <si>
    <t>{c135cb99-34c9-449b-ac58-b2720b377dd0}</t>
  </si>
  <si>
    <t>Vytápění</t>
  </si>
  <si>
    <t>{7e227417-5ac6-4efa-9782-07cda796a3ce}</t>
  </si>
  <si>
    <t>Plyn</t>
  </si>
  <si>
    <t>{913e70f5-b84e-4cf2-8b3f-98ab6a15b0f8}</t>
  </si>
  <si>
    <t>SO02</t>
  </si>
  <si>
    <t>Zpevněné plochy</t>
  </si>
  <si>
    <t>{079a087a-17a9-4f98-be17-1e50a91e62da}</t>
  </si>
  <si>
    <t>SO02 - 01</t>
  </si>
  <si>
    <t>{42c44949-6a9f-48b7-b272-72fc79276791}</t>
  </si>
  <si>
    <t>SO02 - 02</t>
  </si>
  <si>
    <t>IO 01 - Přípojka vody</t>
  </si>
  <si>
    <t>{de24f8e5-9389-49ed-8f6d-43ecba75e024}</t>
  </si>
  <si>
    <t>SO02 - 03</t>
  </si>
  <si>
    <t>IO 02 - Přípojka kanalizace</t>
  </si>
  <si>
    <t>{bd52bb46-9074-432a-a181-ebb9b3ad0505}</t>
  </si>
  <si>
    <t>SO02 - 04</t>
  </si>
  <si>
    <t>IO 03 - Přípojka elektro</t>
  </si>
  <si>
    <t>{f24e914b-3b11-4d03-a8d3-dc1c41faaf28}</t>
  </si>
  <si>
    <t>SO02 - 05</t>
  </si>
  <si>
    <t>IO 04 - Přípojka plynu</t>
  </si>
  <si>
    <t>{948a9d36-b3d3-4f59-8b96-13c29d2129e9}</t>
  </si>
  <si>
    <t>SO02 - 06</t>
  </si>
  <si>
    <t>IO 05 - Venkovní osvětlení</t>
  </si>
  <si>
    <t>{a70410f3-c75d-431a-adee-81d4928a5dba}</t>
  </si>
  <si>
    <t>SO03</t>
  </si>
  <si>
    <t>Přístřešek na jízdní kola</t>
  </si>
  <si>
    <t>{2d24771f-a3f2-4390-8270-42570c3ccbd4}</t>
  </si>
  <si>
    <t>00</t>
  </si>
  <si>
    <t>VRNY</t>
  </si>
  <si>
    <t>{7ee1e562-fd2e-4d6d-be93-673eee90fa2d}</t>
  </si>
  <si>
    <t>KRYCÍ LIST SOUPISU PRACÍ</t>
  </si>
  <si>
    <t>Objekt:</t>
  </si>
  <si>
    <t>SO01 - Bytový dům</t>
  </si>
  <si>
    <t>Soupis:</t>
  </si>
  <si>
    <t>SO01 - 01 - Novostavba bytového domu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</si>
  <si>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</si>
  <si>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</si>
  <si>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</si>
  <si>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</si>
  <si>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</si>
  <si>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</si>
  <si>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 Základy a zvláštní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</si>
  <si>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</si>
  <si>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</si>
  <si>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</si>
  <si>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62 - Úprava povrchů vnějších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</si>
  <si>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</si>
  <si>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</si>
  <si>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</si>
  <si>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</si>
  <si>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</si>
  <si>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</si>
  <si>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</si>
  <si>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</si>
  <si>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</si>
  <si>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</si>
  <si>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</si>
  <si>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727 - Zdravotechnika - požární ochrana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</si>
  <si>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</si>
  <si>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</si>
  <si>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</si>
  <si>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</si>
  <si>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</si>
  <si>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</si>
  <si>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</si>
  <si>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</si>
  <si>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</si>
  <si>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</si>
  <si>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</si>
  <si>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</si>
  <si>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</si>
  <si>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</si>
  <si>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</si>
  <si>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</si>
  <si>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</si>
  <si>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</si>
  <si>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</si>
  <si>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</si>
  <si>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</si>
  <si>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</si>
  <si>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</si>
  <si>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</si>
  <si>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</si>
  <si>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</si>
  <si>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</si>
  <si>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</si>
  <si>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121101102</t>
  </si>
  <si>
    <t>Sejmutí ornice nebo lesní půdy s vodorovným přemístěním na hromady v místě upotřebení nebo na dočasné či trvalé skládky se složením, na vzdálenost přes 50 do 100 m</t>
  </si>
  <si>
    <t>m3</t>
  </si>
  <si>
    <t>CS ÚRS 2019 01</t>
  </si>
  <si>
    <t>4</t>
  </si>
  <si>
    <t>-2086283792</t>
  </si>
  <si>
    <t>VV</t>
  </si>
  <si>
    <t>cesta + parkoviště</t>
  </si>
  <si>
    <t>22*5*0,15+35*4*0,15+360*0,15</t>
  </si>
  <si>
    <t>pro BD - na šířku pozemku - od hrany nového parkoviště po stávající plot</t>
  </si>
  <si>
    <t>30*23*0,15</t>
  </si>
  <si>
    <t>Součet</t>
  </si>
  <si>
    <t>131201101</t>
  </si>
  <si>
    <t>Hloubení nezapažených jam a zářezů s urovnáním dna do předepsaného profilu a spádu v hornině tř. 3 do 100 m3</t>
  </si>
  <si>
    <t>1502161198</t>
  </si>
  <si>
    <t>výkop pro desku + podsyp (0,15+0,1)</t>
  </si>
  <si>
    <t>(17,5*15,75)*0,25</t>
  </si>
  <si>
    <t>3</t>
  </si>
  <si>
    <t>131201109</t>
  </si>
  <si>
    <t>Hloubení nezapažených jam a zářezů s urovnáním dna do předepsaného profilu a spádu Příplatek k cenám za lepivost horniny tř. 3</t>
  </si>
  <si>
    <t>949091201</t>
  </si>
  <si>
    <t>132201101</t>
  </si>
  <si>
    <t>Hloubení zapažených i nezapažených rýh šířky do 600 mm s urovnáním dna do předepsaného profilu a spádu v hornině tř. 3 do 100 m3</t>
  </si>
  <si>
    <t>1903821636</t>
  </si>
  <si>
    <t>výkop pro pasy od spodní hrany násypu pod desku  + 0,1 podsyp pod pasy</t>
  </si>
  <si>
    <t>pasy na kotu -1,4 - obvod</t>
  </si>
  <si>
    <t>(0,9+0,1)*0,5*17,5</t>
  </si>
  <si>
    <t>pasy na kotu -1,15 ) obvod</t>
  </si>
  <si>
    <t>(0,7+0,1)*0,5*((15,75-0,5*2)*2+17,5)</t>
  </si>
  <si>
    <t>pasy na kotu -1,15vnitnří</t>
  </si>
  <si>
    <t>(0,7+0,1)*0,5*(9,23+6,65+11,91+16,38+2,08+4,9+2,28+1,975)</t>
  </si>
  <si>
    <t>Mezisoučet</t>
  </si>
  <si>
    <t>odkop pro montáž zateplení pasů</t>
  </si>
  <si>
    <t>0,6*1*(17,5*2+15,75*2)</t>
  </si>
  <si>
    <t>pasy pod rozšíření stěny v koupelnách</t>
  </si>
  <si>
    <t>0,5*(0,7+0,1)*(3,97+7,4+5,68)</t>
  </si>
  <si>
    <t>5</t>
  </si>
  <si>
    <t>132201109</t>
  </si>
  <si>
    <t>Hloubení zapažených i nezapažených rýh šířky do 600 mm s urovnáním dna do předepsaného profilu a spádu v hornině tř. 3 Příplatek k cenám za lepivost horniny tř. 3</t>
  </si>
  <si>
    <t>-1963816999</t>
  </si>
  <si>
    <t>6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</si>
  <si>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</si>
  <si>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</si>
  <si>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2097316530</t>
  </si>
  <si>
    <t>68,906+96,432-39,9</t>
  </si>
  <si>
    <t>7</t>
  </si>
  <si>
    <t>167101101</t>
  </si>
  <si>
    <t>Nakládání, skládání a překládání neulehlého výkopku nebo sypaniny nakládání, množství do 100 m3, z hornin tř. 1 až 4</t>
  </si>
  <si>
    <t>-934083399</t>
  </si>
  <si>
    <t>8</t>
  </si>
  <si>
    <t>171201211</t>
  </si>
  <si>
    <t>Poplatek za uložení stavebního odpadu na skládce (skládkovné) zeminy a kameniva zatříděného do Katalogu odpadů pod kódem 170 504</t>
  </si>
  <si>
    <t>t</t>
  </si>
  <si>
    <t>-986811918</t>
  </si>
  <si>
    <t>125,438*1,8</t>
  </si>
  <si>
    <t>9</t>
  </si>
  <si>
    <t>174101101</t>
  </si>
  <si>
    <t>Zásyp sypaninou z jakékoliv horniny s uložením výkopku ve vrstvách se zhutněním jam, šachet, rýh nebo kolem objektů v těchto vykopávkách</t>
  </si>
  <si>
    <t>-852561767</t>
  </si>
  <si>
    <t>zásyp výkopu pro montáž tep. izolace základů</t>
  </si>
  <si>
    <t xml:space="preserve"> Základy a zvláštní zakládání</t>
  </si>
  <si>
    <t>10</t>
  </si>
  <si>
    <t>215901101</t>
  </si>
  <si>
    <t>Zhutnění podloží pod násypy z rostlé horniny tř. 1 až 4 z hornin soudružných do 92 % PS a nesoudržných sypkých relativní ulehlosti I(d) do 0,8</t>
  </si>
  <si>
    <t>m2</t>
  </si>
  <si>
    <t>817817479</t>
  </si>
  <si>
    <t>17,5*15,75</t>
  </si>
  <si>
    <t>11</t>
  </si>
  <si>
    <t>271532212</t>
  </si>
  <si>
    <t>Podsyp pod základové konstrukce se zhutněním a urovnáním povrchu z kameniva hrubého, frakce 16 - 32 mm</t>
  </si>
  <si>
    <t>-2051440649</t>
  </si>
  <si>
    <t>násyp pod desku a základové pasy tl. 100</t>
  </si>
  <si>
    <t>17,5*15,75*0,1</t>
  </si>
  <si>
    <t>262</t>
  </si>
  <si>
    <t>273322511</t>
  </si>
  <si>
    <t>Základy z betonu železového (bez výztuže) desky z betonu se zvýšenými nároky na prostředí tř. C 25/30</t>
  </si>
  <si>
    <t>104759868</t>
  </si>
  <si>
    <t>17,5*15,75*0,15</t>
  </si>
  <si>
    <t>13</t>
  </si>
  <si>
    <t>273351121</t>
  </si>
  <si>
    <t>Bednění základů desek zřízení</t>
  </si>
  <si>
    <t>-610426310</t>
  </si>
  <si>
    <t>0,3*(17,5*2+15,75*2)</t>
  </si>
  <si>
    <t>14</t>
  </si>
  <si>
    <t>273351122</t>
  </si>
  <si>
    <t>Bednění základů desek odstranění</t>
  </si>
  <si>
    <t>-259571803</t>
  </si>
  <si>
    <t>273362021</t>
  </si>
  <si>
    <t>Výztuž základů desek ze svařovaných sítí z drátů typu KARI</t>
  </si>
  <si>
    <t>1482866325</t>
  </si>
  <si>
    <t>statika</t>
  </si>
  <si>
    <t>1125,3/1000*1,3</t>
  </si>
  <si>
    <t>16</t>
  </si>
  <si>
    <t>M</t>
  </si>
  <si>
    <t>56284714</t>
  </si>
  <si>
    <t>distanční lišta  z umělé hmoty k pokládání výztuže 25 mm</t>
  </si>
  <si>
    <t>m</t>
  </si>
  <si>
    <t>2057506074</t>
  </si>
  <si>
    <t>distance pod kari sít pro základou desku</t>
  </si>
  <si>
    <t>15,75*18</t>
  </si>
  <si>
    <t>263</t>
  </si>
  <si>
    <t>274313811</t>
  </si>
  <si>
    <t>Základy z betonu prostého pasy betonu kamenem neprokládaného tř. C 25/30</t>
  </si>
  <si>
    <t>-1924977175</t>
  </si>
  <si>
    <t>pasy na kotu -1,4 obvod</t>
  </si>
  <si>
    <t>(0,9)*0,5*17,5</t>
  </si>
  <si>
    <t>pasy na kotu -1,15 obvod</t>
  </si>
  <si>
    <t>(0,7)*0,5*((15,75-0,5*2)*2+17,5)</t>
  </si>
  <si>
    <t>pasy na kotu -1,15 vnitřní</t>
  </si>
  <si>
    <t>(0,7)*0,5*(9,23+6,65+11,91+16,38+2,08+4,9+2,28+1,975)</t>
  </si>
  <si>
    <t>odečet základů ze ztraceného bednění</t>
  </si>
  <si>
    <t>-38,614*0,5</t>
  </si>
  <si>
    <t>18</t>
  </si>
  <si>
    <t>274361821</t>
  </si>
  <si>
    <t>Výztuž základů pasů z betonářské oceli 10 505 (R) nebo BSt 500</t>
  </si>
  <si>
    <t>1724313638</t>
  </si>
  <si>
    <t xml:space="preserve">výztuž do stěn ZB - roxor pr. 10mm </t>
  </si>
  <si>
    <t>SVISLE na vzdálenost po 0,5m - 2 pruty, délka u 1 šáru - (0,25+0,1+0,1)</t>
  </si>
  <si>
    <t>pasy na kotu -1,4 (2 šáry)</t>
  </si>
  <si>
    <t>17,5*(0,45+0,25)*2*2*0,62/1000</t>
  </si>
  <si>
    <t>pasy na kotu -1,15</t>
  </si>
  <si>
    <t>((15,75-0,5*2)*2+17,5)*0,45*2*2*0,62/1000</t>
  </si>
  <si>
    <t>pasy na kotu -0,9</t>
  </si>
  <si>
    <t>(9,23+6,65+11,91+16,38+2,08+4,9+2,28+1,975)*0,45*2*2*0,62/1000</t>
  </si>
  <si>
    <t>(3,97+7,4+5,68)*0,45*2*2*0,62/1000</t>
  </si>
  <si>
    <t>VODOROVNĚ</t>
  </si>
  <si>
    <t>2 pruty vodorovně</t>
  </si>
  <si>
    <t>(17,5+((15,75-0,5*2)*2+17,5)+(9,23+6,65+11,91+16,38+2,08+4,9+2,28+1,975))*2*1,2*0,62/1000</t>
  </si>
  <si>
    <t>17,5*2*1,2*0,62/1000</t>
  </si>
  <si>
    <t>(3,97+7,4+5,68)*2*1,2*0,62/1000</t>
  </si>
  <si>
    <t>264</t>
  </si>
  <si>
    <t>279113156</t>
  </si>
  <si>
    <t>Základové zdi z tvárnic ztraceného bednění včetně výplně z betonu bez zvláštních nároků na vliv prostředí třídy C 25/30, tloušťky zdiva přes 400 do 500 mm</t>
  </si>
  <si>
    <t>756658811</t>
  </si>
  <si>
    <t>1. šár základových pasů</t>
  </si>
  <si>
    <t>pasy na kotu -1,4 (zde dva šáry - v návaznosti na původní terén)</t>
  </si>
  <si>
    <t>17,5*0,5</t>
  </si>
  <si>
    <t>0,25*((15,75-0,5*2)*2+17,5)</t>
  </si>
  <si>
    <t>0,25*(9,23+6,65+11,91+16,38+2,08+4,9+2,28+1,975)</t>
  </si>
  <si>
    <t>0,25*(3,97+7,4+5,68)</t>
  </si>
  <si>
    <t>20</t>
  </si>
  <si>
    <t>311101211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</si>
  <si>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do 0,02 m2</t>
  </si>
  <si>
    <t>475860113</t>
  </si>
  <si>
    <t>9*0,5</t>
  </si>
  <si>
    <t>28611112</t>
  </si>
  <si>
    <t>trubka kanalizační PVC DN 110x500 mm SN4</t>
  </si>
  <si>
    <t>-1918148591</t>
  </si>
  <si>
    <t>Svislé a kompletní konstrukce</t>
  </si>
  <si>
    <t>22</t>
  </si>
  <si>
    <t>311235101</t>
  </si>
  <si>
    <t>Zdivo jednovrstvé z cihel děrovaných broušených na celoplošnou tenkovrstvou maltu, pevnost cihel do P10, tl. zdiva 175 mm</t>
  </si>
  <si>
    <t>1694731188</t>
  </si>
  <si>
    <t>1np</t>
  </si>
  <si>
    <t>3*(4,2+2+4,5+0,175+3,15+3,15+5,85+2,95+2,95+2,8+2,8+0,6+0,6+3,95+3,95)</t>
  </si>
  <si>
    <t>-0,9*2*6</t>
  </si>
  <si>
    <t>2np</t>
  </si>
  <si>
    <t>2,75*(4,2+2+4,5+0,175+3,15+3,15+5,85+2,95+2,95+2,8+2,8+0,6+0,6+3,95+3,95)</t>
  </si>
  <si>
    <t>23</t>
  </si>
  <si>
    <t>311235131</t>
  </si>
  <si>
    <t>Zdivo jednovrstvé z cihel děrovaných broušených na celoplošnou tenkovrstvou maltu, pevnost cihel do P10, tl. zdiva 240 mm</t>
  </si>
  <si>
    <t>511835445</t>
  </si>
  <si>
    <t>3*(2,95+2+3)</t>
  </si>
  <si>
    <t>2,75*(2,95+2+3)</t>
  </si>
  <si>
    <t>24</t>
  </si>
  <si>
    <t>311236331</t>
  </si>
  <si>
    <t>Zdivo jednovrstvé zvukově izolační z cihel děrovaných z broušených cihel na tenkovrstvou maltu, pevnost cihel do P15, tl. zdiva 300 mm</t>
  </si>
  <si>
    <t>1217676892</t>
  </si>
  <si>
    <t>3,5*(16,06+9,45+6,9+11,6+5,12+1,98+2,5)</t>
  </si>
  <si>
    <t>-5*0,9*2</t>
  </si>
  <si>
    <t>-1*1*2</t>
  </si>
  <si>
    <t>3,25*(16,06+9,45+6,9+11,6+5,12+1,98+2,5+0,6*2)</t>
  </si>
  <si>
    <t>25</t>
  </si>
  <si>
    <t>311237121</t>
  </si>
  <si>
    <t>Zdivo jednovrstvé tepelně izolační z cihel děrovaných broušených na tenkovrstvou maltu, součinitel prostupu tepla U přes 0,22 do 0,26, tl. zdiva 380 mm</t>
  </si>
  <si>
    <t>-804882696</t>
  </si>
  <si>
    <t>1. šár</t>
  </si>
  <si>
    <t>0,375*(17,5*2+(15,75-0,38*2)*2)-2*0,375</t>
  </si>
  <si>
    <t>cihly za dřevěným obkladem - odečet věncovek</t>
  </si>
  <si>
    <t>49,449 - 0,5*(2+1,75+5,75+4+1,75+4,5+4,5)</t>
  </si>
  <si>
    <t>atika</t>
  </si>
  <si>
    <t>0,5*15,75*2</t>
  </si>
  <si>
    <t>26</t>
  </si>
  <si>
    <t>311237141</t>
  </si>
  <si>
    <t>Zdivo jednovrstvé tepelně izolační z cihel děrovaných broušených na tenkovrstvou maltu, součinitel prostupu tepla U přes 0,18 do 0,22, tl. zdiva 440 mm</t>
  </si>
  <si>
    <t>880863639</t>
  </si>
  <si>
    <t>2,75*(17,5*2+(15,75-0,38*2)*2+0,6*2)</t>
  </si>
  <si>
    <t>-1,75*1,5*10</t>
  </si>
  <si>
    <t>-0,75*0,625*4</t>
  </si>
  <si>
    <t>-2*2,05</t>
  </si>
  <si>
    <t>3*(17,5*2+(15,75-0,38*2)*2)</t>
  </si>
  <si>
    <t>27</t>
  </si>
  <si>
    <t>311238912</t>
  </si>
  <si>
    <t>Výplň kapes zdiva z děrovaných cihel polystyrénem extrudovaným tl. 30 mm lepeným do drážky</t>
  </si>
  <si>
    <t>-1362694071</t>
  </si>
  <si>
    <t>(1,75*2+1,5*2)*20</t>
  </si>
  <si>
    <t>(0,75*2+0,625*2)*8</t>
  </si>
  <si>
    <t>(2,43*2+2*2)*2</t>
  </si>
  <si>
    <t>28</t>
  </si>
  <si>
    <t>317168011</t>
  </si>
  <si>
    <t>Překlady keramické ploché osazené do maltového lože, výšky překladu 71 mm šířky 115 mm, délky 1000 mm</t>
  </si>
  <si>
    <t>kus</t>
  </si>
  <si>
    <t>-1948039618</t>
  </si>
  <si>
    <t>29</t>
  </si>
  <si>
    <t>317168012</t>
  </si>
  <si>
    <t>Překlady keramické ploché osazené do maltového lože, výšky překladu 71 mm šířky 115 mm, délky 1250 mm</t>
  </si>
  <si>
    <t>783322211</t>
  </si>
  <si>
    <t>30</t>
  </si>
  <si>
    <t>317168032</t>
  </si>
  <si>
    <t>Překlady keramické ploché osazené do maltového lože, výšky překladu 71 mm šířky 175 mm, délky 1250 mm</t>
  </si>
  <si>
    <t>457814319</t>
  </si>
  <si>
    <t>31</t>
  </si>
  <si>
    <t>317168051</t>
  </si>
  <si>
    <t>Překlady keramické vysoké osazené do maltového lože, šířky překladu 70 mm výšky 238 mm, délky 1000 mm</t>
  </si>
  <si>
    <t>791528105</t>
  </si>
  <si>
    <t>32</t>
  </si>
  <si>
    <t>317168052</t>
  </si>
  <si>
    <t>Překlady keramické vysoké osazené do maltového lože, šířky překladu 70 mm výšky 238 mm, délky 1250 mm</t>
  </si>
  <si>
    <t>165852223</t>
  </si>
  <si>
    <t>33</t>
  </si>
  <si>
    <t>317168056</t>
  </si>
  <si>
    <t>Překlady keramické vysoké osazené do maltového lože, šířky překladu 70 mm výšky 238 mm, délky 2250 mm</t>
  </si>
  <si>
    <t>420227659</t>
  </si>
  <si>
    <t>34</t>
  </si>
  <si>
    <t>317168058</t>
  </si>
  <si>
    <t>Překlady keramické vysoké osazené do maltového lože, šířky překladu 70 mm výšky 238 mm, délky 2750 mm</t>
  </si>
  <si>
    <t>-1662478749</t>
  </si>
  <si>
    <t xml:space="preserve">vstupní dveře </t>
  </si>
  <si>
    <t>35</t>
  </si>
  <si>
    <t>342244211</t>
  </si>
  <si>
    <t>Příčky jednoduché z cihel děrovaných broušených, na tenkovrstvou maltu, pevnost cihel do P15, tl. příčky 115 mm</t>
  </si>
  <si>
    <t>-1440348636</t>
  </si>
  <si>
    <t>3*(2,075+2,3+0,175+1,8+3,015+0,5+1,8+2,93+2,93)</t>
  </si>
  <si>
    <t>-0,9*2*4</t>
  </si>
  <si>
    <t>-0,8*2*4</t>
  </si>
  <si>
    <t>2,75*(2,075+2,3+0,175+1,8+3,015+0,5+1,8+2,93+2,93)</t>
  </si>
  <si>
    <t>1np - pod schody</t>
  </si>
  <si>
    <t>3,6+1,15*2,3+1,15*1,37-0,8*2</t>
  </si>
  <si>
    <t>příčky nad dveřama vstup</t>
  </si>
  <si>
    <t>0,25*2,3*2</t>
  </si>
  <si>
    <t>36</t>
  </si>
  <si>
    <t>342291112</t>
  </si>
  <si>
    <t>Ukotvení příček polyuretanovou pěnou, tl. příčky přes 100 mm</t>
  </si>
  <si>
    <t>-542054135</t>
  </si>
  <si>
    <t>tl. 115</t>
  </si>
  <si>
    <t>(2,075+2,3+0,175+1,8+3,015+0,5+1,8+2,93+2,93)</t>
  </si>
  <si>
    <t>tl. 175</t>
  </si>
  <si>
    <t>(4,2+2+4,5+0,175+3,15+3,15+5,85+2,95+2,95+2,8+2,8+0,6+0,6+3,95+3,95)</t>
  </si>
  <si>
    <t>2,3*2</t>
  </si>
  <si>
    <t>37</t>
  </si>
  <si>
    <t>342291121</t>
  </si>
  <si>
    <t>Ukotvení příček plochými kotvami, do konstrukce cihelné</t>
  </si>
  <si>
    <t>217198780</t>
  </si>
  <si>
    <t>tl.115 + 175</t>
  </si>
  <si>
    <t>23*3</t>
  </si>
  <si>
    <t>23*2,75</t>
  </si>
  <si>
    <t>zdivo tl. 300 k obvodu (2 řady kotev)</t>
  </si>
  <si>
    <t>7*3*2</t>
  </si>
  <si>
    <t>7*2,75*2</t>
  </si>
  <si>
    <t>0,25*2*2</t>
  </si>
  <si>
    <t>38</t>
  </si>
  <si>
    <t>346272226</t>
  </si>
  <si>
    <t>Přizdívky z pórobetonových tvárnic objemová hmotnost do 500 kg/m3, na tenké maltové lože, tloušťka přizdívky 75 mm</t>
  </si>
  <si>
    <t>257449629</t>
  </si>
  <si>
    <t>10*1,5*1,2</t>
  </si>
  <si>
    <t>1*1,5*1,2</t>
  </si>
  <si>
    <t>Vodorovné konstrukce</t>
  </si>
  <si>
    <t>39</t>
  </si>
  <si>
    <t>411161514</t>
  </si>
  <si>
    <t>Stropy z keramobetonových panelů z keramobetonových panelů základních, se zalitím styků betonem C 16/20 šířky panelu do 600 mm, délky přes 3000 do 5750 mm</t>
  </si>
  <si>
    <t>-1717530454</t>
  </si>
  <si>
    <t>P1A - výkres 03</t>
  </si>
  <si>
    <t>5,5*0,6*1</t>
  </si>
  <si>
    <t>40</t>
  </si>
  <si>
    <t>411161523</t>
  </si>
  <si>
    <t>Stropy z keramobetonových panelů z keramobetonových panelů základních, se zalitím styků betonem C 16/20 šířky panelu přes 600 do 1000 mm, délky přes 2000 do 3000 mm</t>
  </si>
  <si>
    <t>-961372166</t>
  </si>
  <si>
    <t>P3A - výkres 03</t>
  </si>
  <si>
    <t>2,5*0,9*2</t>
  </si>
  <si>
    <t>P2A - výkres 04</t>
  </si>
  <si>
    <t>2,5*0,9*3</t>
  </si>
  <si>
    <t>41</t>
  </si>
  <si>
    <t>411161524</t>
  </si>
  <si>
    <t>Stropy z keramobetonových panelů z keramobetonových panelů základních, se zalitím styků betonem C 16/20 šířky panelu přes 600 do 1000 mm, délky přes 3000 do 5750 mm</t>
  </si>
  <si>
    <t>880291192</t>
  </si>
  <si>
    <t>P1B - výkres 03</t>
  </si>
  <si>
    <t>5,5*0,9*1</t>
  </si>
  <si>
    <t>P3 - výkres 03</t>
  </si>
  <si>
    <t>42</t>
  </si>
  <si>
    <t>411161525</t>
  </si>
  <si>
    <t>Stropy z keramobetonových panelů z keramobetonových panelů základních, se zalitím styků betonem C 16/20 šířky panelu přes 600 do 1000 mm, délky přes 5750 do 7250 mm</t>
  </si>
  <si>
    <t>1510647025</t>
  </si>
  <si>
    <t>P2A - výkres 03</t>
  </si>
  <si>
    <t>6,75*0,9*1</t>
  </si>
  <si>
    <t>43</t>
  </si>
  <si>
    <t>411161533</t>
  </si>
  <si>
    <t>Stropy z keramobetonových panelů z keramobetonových panelů základních, se zalitím styků betonem C 16/20 šířky panelu přes 1000 do 1200 mm, délky přes 2000 do 3000 mm</t>
  </si>
  <si>
    <t>-1252693253</t>
  </si>
  <si>
    <t>2,5*1,2*4</t>
  </si>
  <si>
    <t>P2 - výkres 04</t>
  </si>
  <si>
    <t>2,5*1,2*8</t>
  </si>
  <si>
    <t>44</t>
  </si>
  <si>
    <t>411161534</t>
  </si>
  <si>
    <t>Stropy z keramobetonových panelů z keramobetonových panelů základních, se zalitím styků betonem C 16/20 šířky panelu přes 1000 do 1200 mm, délky přes 3000 do 5750 mm</t>
  </si>
  <si>
    <t>-248854106</t>
  </si>
  <si>
    <t>p1 - výkres 03</t>
  </si>
  <si>
    <t>5,5*1,2*12</t>
  </si>
  <si>
    <t>p1 - výkres 04</t>
  </si>
  <si>
    <t>5,5*1,2*14</t>
  </si>
  <si>
    <t>45</t>
  </si>
  <si>
    <t>1479387275</t>
  </si>
  <si>
    <t>p4 - výkres 03</t>
  </si>
  <si>
    <t>4,5*1,2*8</t>
  </si>
  <si>
    <t>p3 - výkres 04</t>
  </si>
  <si>
    <t>46</t>
  </si>
  <si>
    <t>411161535</t>
  </si>
  <si>
    <t>Stropy z keramobetonových panelů z keramobetonových panelů základních, se zalitím styků betonem C 16/20 šířky panelu přes 1000 do 1200 mm, délky přes 5750 do 7250 mm</t>
  </si>
  <si>
    <t>1818393029</t>
  </si>
  <si>
    <t>P5- výkres 03</t>
  </si>
  <si>
    <t>6,25*1,2*12</t>
  </si>
  <si>
    <t>p6 - výkres 04</t>
  </si>
  <si>
    <t>47</t>
  </si>
  <si>
    <t>413232221</t>
  </si>
  <si>
    <t>Zazdívka zhlaví stropních trámů nebo válcovaných nosníků pálenými cihlami válcovaných nosníků, výšky přes 150 do 300 mm</t>
  </si>
  <si>
    <t>-617985460</t>
  </si>
  <si>
    <t>48</t>
  </si>
  <si>
    <t>413941123</t>
  </si>
  <si>
    <t>Osazování ocelových válcovaných nosníků ve stropech I nebo IE nebo U nebo UE nebo L č. 14 až 22 nebo výšky do 220 mm</t>
  </si>
  <si>
    <t>-90412437</t>
  </si>
  <si>
    <t>25,3*(2,9*2)/1000</t>
  </si>
  <si>
    <t>49</t>
  </si>
  <si>
    <t>13010920</t>
  </si>
  <si>
    <t>ocel profilová UE 200 jakost 11 375</t>
  </si>
  <si>
    <t>113359977</t>
  </si>
  <si>
    <t>25,3*6/1000</t>
  </si>
  <si>
    <t>50</t>
  </si>
  <si>
    <t>417238233</t>
  </si>
  <si>
    <t>Obezdívka ztužujícího věnce keramickými věncovkami bez tepelné izolace jednostranná, výška věnce přes 210 do 250 mm</t>
  </si>
  <si>
    <t>-770620154</t>
  </si>
  <si>
    <t>obvod 1np</t>
  </si>
  <si>
    <t>2*(17,5*2+15,75*2)</t>
  </si>
  <si>
    <t>obvod 2np</t>
  </si>
  <si>
    <t>265</t>
  </si>
  <si>
    <t>417321515</t>
  </si>
  <si>
    <t>Ztužující pásy a věnce z betonu železového (bez výztuže) tř. C 25/30</t>
  </si>
  <si>
    <t>998465560</t>
  </si>
  <si>
    <t xml:space="preserve">1np - obvod </t>
  </si>
  <si>
    <t>0,21*0,25*(17,5*2+15,75*2)</t>
  </si>
  <si>
    <t>2np - obvod</t>
  </si>
  <si>
    <t>vnitřní 300</t>
  </si>
  <si>
    <t>0,3*0,25*(16,06+9,45+6,9+11,6+5,12+1,98+2,5)</t>
  </si>
  <si>
    <t>0,3*0,25*(16,06+9,45+6,9+11,6+5,12+1,98+2,5+0,6*2)</t>
  </si>
  <si>
    <t>0,38*0,06*(15,75*2)</t>
  </si>
  <si>
    <t>52</t>
  </si>
  <si>
    <t>417351115</t>
  </si>
  <si>
    <t>Bednění bočnic ztužujících pásů a věnců včetně vzpěr zřízení</t>
  </si>
  <si>
    <t>611410166</t>
  </si>
  <si>
    <t>2*0,5*(16,06+9,45+6,9+11,6+5,12+1,98+2,5)</t>
  </si>
  <si>
    <t>2*0,5*(16,06+9,45+6,9+11,6+5,12+1,98+2,5+0,6*2)</t>
  </si>
  <si>
    <t>2*0,3*(15,75*2)</t>
  </si>
  <si>
    <t>nadpraží oken, které jsou součástí věnců</t>
  </si>
  <si>
    <t>0,25*(1,75*20+0,75*8+2*2)</t>
  </si>
  <si>
    <t>53</t>
  </si>
  <si>
    <t>417351116</t>
  </si>
  <si>
    <t>Bednění bočnic ztužujících pásů a věnců včetně vzpěr odstranění</t>
  </si>
  <si>
    <t>764981970</t>
  </si>
  <si>
    <t>54</t>
  </si>
  <si>
    <t>417361821</t>
  </si>
  <si>
    <t>Výztuž ztužujících pásů a věnců z betonářské oceli 10 505 (R) nebo BSt 500</t>
  </si>
  <si>
    <t>-1154931740</t>
  </si>
  <si>
    <t>dle statiky 1np - výkres 03</t>
  </si>
  <si>
    <t>položky 1,2,3,4</t>
  </si>
  <si>
    <t>(932,4*0,395+600*0,888+56*0,617+10*1,208)/1000*1,2</t>
  </si>
  <si>
    <t>dle statiky 2np výkres 04</t>
  </si>
  <si>
    <t>947,2*1,2/1000</t>
  </si>
  <si>
    <t>atikový věnec - 2x roxor 12</t>
  </si>
  <si>
    <t>15,75*2*0,888*1,2/1000*2</t>
  </si>
  <si>
    <t>266</t>
  </si>
  <si>
    <t>430321414</t>
  </si>
  <si>
    <t>Schodišťové konstrukce a rampy z betonu železového (bez výztuže) stupně, schodnice, ramena, podesty s nosníky tř. C 25/30</t>
  </si>
  <si>
    <t>1640968020</t>
  </si>
  <si>
    <t>měřeno z cadu</t>
  </si>
  <si>
    <t>1,58*(1,15+0,15)*1,3</t>
  </si>
  <si>
    <t>56</t>
  </si>
  <si>
    <t>430361821</t>
  </si>
  <si>
    <t>Výztuž schodišťových konstrukcí a ramp stupňů, schodnic, ramen, podest s nosníky z betonářské oceli 10 505 (R) nebo BSt 500</t>
  </si>
  <si>
    <t>1536284680</t>
  </si>
  <si>
    <t>dle statiky 1np  výkres 03 celková výměra mínus vence 1np</t>
  </si>
  <si>
    <t>1134/1000</t>
  </si>
  <si>
    <t>-(932,4*0,395+600*0,888+56*0,617+10*1,208)/1000</t>
  </si>
  <si>
    <t>ztratné</t>
  </si>
  <si>
    <t>0,186*1,2</t>
  </si>
  <si>
    <t>57</t>
  </si>
  <si>
    <t>431351121</t>
  </si>
  <si>
    <t>Bednění podest, podstupňových desek a ramp včetně podpěrné konstrukce výšky do 4 m půdorysně přímočarých zřízení</t>
  </si>
  <si>
    <t>-404048184</t>
  </si>
  <si>
    <t>stupně</t>
  </si>
  <si>
    <t>19*(0,16+0,3)*1,15</t>
  </si>
  <si>
    <t>čelo - boční</t>
  </si>
  <si>
    <t>1,6</t>
  </si>
  <si>
    <t>podesta</t>
  </si>
  <si>
    <t>(0,9+0,16)*1,15</t>
  </si>
  <si>
    <t>58</t>
  </si>
  <si>
    <t>431351122</t>
  </si>
  <si>
    <t>Bednění podest, podstupňových desek a ramp včetně podpěrné konstrukce výšky do 4 m půdorysně přímočarých odstranění</t>
  </si>
  <si>
    <t>159942663</t>
  </si>
  <si>
    <t>Komunikace pozemní</t>
  </si>
  <si>
    <t>59</t>
  </si>
  <si>
    <t>564851111</t>
  </si>
  <si>
    <t>Podklad ze štěrkodrti ŠD s rozprostřením a zhutněním, po zhutnění tl. 150 mm</t>
  </si>
  <si>
    <t>1710414968</t>
  </si>
  <si>
    <t xml:space="preserve">okapový chodník </t>
  </si>
  <si>
    <t>0,5*(2+17,5*2+15,75+0,5*3)</t>
  </si>
  <si>
    <t>60</t>
  </si>
  <si>
    <t>451577777</t>
  </si>
  <si>
    <t>Podklad nebo lože pod dlažbu (přídlažbu) v ploše vodorovné nebo ve sklonu do 1:5, tloušťky od 30 do 100 mm z kameniva těženého</t>
  </si>
  <si>
    <t>1277664030</t>
  </si>
  <si>
    <t>61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</si>
  <si>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</si>
  <si>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</si>
  <si>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1744780024</t>
  </si>
  <si>
    <t>62</t>
  </si>
  <si>
    <t>59245601</t>
  </si>
  <si>
    <t>dlažba desková betonová 500x500x50mm přírodní</t>
  </si>
  <si>
    <t>1588073536</t>
  </si>
  <si>
    <t>27,125*1,1</t>
  </si>
  <si>
    <t>63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</si>
  <si>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</si>
  <si>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</si>
  <si>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107277485</t>
  </si>
  <si>
    <t>(2+17,5*2+15,75+0,5*3)</t>
  </si>
  <si>
    <t>64</t>
  </si>
  <si>
    <t>59217001</t>
  </si>
  <si>
    <t>obrubník betonový zahradní 1000x50x250mm</t>
  </si>
  <si>
    <t>1001349084</t>
  </si>
  <si>
    <t>65</t>
  </si>
  <si>
    <t>916991121</t>
  </si>
  <si>
    <t>Lože pod obrubníky, krajníky nebo obruby z dlažebních kostek z betonu prostého tř. C 16/20</t>
  </si>
  <si>
    <t>-2108189441</t>
  </si>
  <si>
    <t>54,25*0,2*0,2</t>
  </si>
  <si>
    <t>Úprava povrchů vnějších</t>
  </si>
  <si>
    <t>66</t>
  </si>
  <si>
    <t>621211061</t>
  </si>
  <si>
    <t>Montáž kontaktního zateplení z polystyrenových desek nebo z kombinovaných desek na vnější podhledy, tloušťky desek přes 240 mm</t>
  </si>
  <si>
    <t>861978539</t>
  </si>
  <si>
    <t>podhled vstup</t>
  </si>
  <si>
    <t>1*2</t>
  </si>
  <si>
    <t>67</t>
  </si>
  <si>
    <t>28376048</t>
  </si>
  <si>
    <t>deska EPS grafitová fasadní  λ=0,032  tl 200mm</t>
  </si>
  <si>
    <t>-1773433997</t>
  </si>
  <si>
    <t>2*2</t>
  </si>
  <si>
    <t>68</t>
  </si>
  <si>
    <t>621531011</t>
  </si>
  <si>
    <t>Omítka tenkovrstvá silikonová vnějších ploch probarvená, včetně penetrace podkladu zrnitá, tloušťky 1,5 mm podhledů</t>
  </si>
  <si>
    <t>-1320380431</t>
  </si>
  <si>
    <t>267</t>
  </si>
  <si>
    <t>622211011</t>
  </si>
  <si>
    <t>Montáž kontaktního zateplení z polystyrenových desek nebo z kombinovaných desek na vnější stěny, tloušťky desek přes 40 do 80 mm</t>
  </si>
  <si>
    <t>-281790477</t>
  </si>
  <si>
    <t xml:space="preserve">zateplení soklu </t>
  </si>
  <si>
    <t>(17,5*2+15,75*2)*1,25</t>
  </si>
  <si>
    <t>268</t>
  </si>
  <si>
    <t>28376013</t>
  </si>
  <si>
    <t>deska fasádní polystyrénová soklová  tl 50mm</t>
  </si>
  <si>
    <t>1206400159</t>
  </si>
  <si>
    <t>83,125*1,02 'Přepočtené koeficientem množství</t>
  </si>
  <si>
    <t>69</t>
  </si>
  <si>
    <t>622131101</t>
  </si>
  <si>
    <t>Podkladní a spojovací vrstva vnějších omítaných ploch cementový postřik nanášený ručně celoplošně stěn</t>
  </si>
  <si>
    <t>1260959521</t>
  </si>
  <si>
    <t>severní</t>
  </si>
  <si>
    <t>103,1-0,75*0,625*4-2*2,26*2</t>
  </si>
  <si>
    <t>východní</t>
  </si>
  <si>
    <t>110,1-1,75*1,5*6</t>
  </si>
  <si>
    <t>jižní</t>
  </si>
  <si>
    <t>104-1,75*1,5*6-0,75*0,625*4</t>
  </si>
  <si>
    <t>západní</t>
  </si>
  <si>
    <t>111,3-1,75*1,5*8</t>
  </si>
  <si>
    <t>sokl</t>
  </si>
  <si>
    <t>22,03</t>
  </si>
  <si>
    <t>70</t>
  </si>
  <si>
    <t>622142001</t>
  </si>
  <si>
    <t>Potažení vnějších ploch pletivem v ploše nebo pruzích, na plném podkladu sklovláknitým vtlačením do tmelu stěn</t>
  </si>
  <si>
    <t>908917966</t>
  </si>
  <si>
    <t>71</t>
  </si>
  <si>
    <t>622143003</t>
  </si>
  <si>
    <t>Montáž omítkových profilů plastových nebo pozinkovaných, upevněných vtlačením do podkladní vrstvy nebo přibitím rohových s tkaninou</t>
  </si>
  <si>
    <t>432261347</t>
  </si>
  <si>
    <t>(1,75*20+0,75*8)</t>
  </si>
  <si>
    <t>96,75</t>
  </si>
  <si>
    <t>1,5*2*20</t>
  </si>
  <si>
    <t>0,625*2*8</t>
  </si>
  <si>
    <t>2,26*2*2</t>
  </si>
  <si>
    <t>6,6*4</t>
  </si>
  <si>
    <t>72</t>
  </si>
  <si>
    <t>59051512</t>
  </si>
  <si>
    <t>profil parapetní se sklovláknitou armovací tkaninou PVC 2 m</t>
  </si>
  <si>
    <t>1862504107</t>
  </si>
  <si>
    <t>41*1,1 'Přepočtené koeficientem množství</t>
  </si>
  <si>
    <t>73</t>
  </si>
  <si>
    <t>59051510</t>
  </si>
  <si>
    <t>profil okenní s okapnicí PVC 2,0 m</t>
  </si>
  <si>
    <t>-474524844</t>
  </si>
  <si>
    <t>okapnička sokl</t>
  </si>
  <si>
    <t>17,5*2+15,75*2</t>
  </si>
  <si>
    <t>nadpraží oken - omítka</t>
  </si>
  <si>
    <t>0,75*8+2+1,75*10</t>
  </si>
  <si>
    <t xml:space="preserve">napojení obkladu na omítku - detail </t>
  </si>
  <si>
    <t>2,25+0,5+1*2</t>
  </si>
  <si>
    <t>96,75*1,1 'Přepočtené koeficientem množství</t>
  </si>
  <si>
    <t>74</t>
  </si>
  <si>
    <t>59051486</t>
  </si>
  <si>
    <t>lišta rohová PVC 10/15cm s tkaninou</t>
  </si>
  <si>
    <t>1017617858</t>
  </si>
  <si>
    <t>105,44*1,1 'Přepočtené koeficientem množství</t>
  </si>
  <si>
    <t>75</t>
  </si>
  <si>
    <t>622143004</t>
  </si>
  <si>
    <t>Montáž omítkových profilů plastových nebo pozinkovaných, upevněných vtlačením do podkladní vrstvy nebo přibitím začišťovacích samolepících pro vytvoření dilatujícího spoje s okenním rámem</t>
  </si>
  <si>
    <t>875879723</t>
  </si>
  <si>
    <t>otvory</t>
  </si>
  <si>
    <t>(1,75+1,5*2)*20</t>
  </si>
  <si>
    <t>(0,75+0,625*2)*8</t>
  </si>
  <si>
    <t>(2+2,26*2)*2</t>
  </si>
  <si>
    <t xml:space="preserve">atika </t>
  </si>
  <si>
    <t>76</t>
  </si>
  <si>
    <t>59051476</t>
  </si>
  <si>
    <t>profil okenní začišťovací se sklovláknitou armovací tkaninou 9 mm/2,4 m</t>
  </si>
  <si>
    <t>-2011586462</t>
  </si>
  <si>
    <t>190,54*1,1</t>
  </si>
  <si>
    <t>77</t>
  </si>
  <si>
    <t>622511111</t>
  </si>
  <si>
    <t>Omítka tenkovrstvá akrylátová vnějších ploch probarvená, včetně penetrace podkladu mozaiková střednězrnná stěn</t>
  </si>
  <si>
    <t>-491854695</t>
  </si>
  <si>
    <t>1,44+2,25</t>
  </si>
  <si>
    <t>6,22</t>
  </si>
  <si>
    <t>5,74</t>
  </si>
  <si>
    <t>6,38</t>
  </si>
  <si>
    <t>78</t>
  </si>
  <si>
    <t>622531011</t>
  </si>
  <si>
    <t>Omítka tenkovrstvá silikonová vnějších ploch probarvená, včetně penetrace podkladu zrnitá, tloušťky 1,5 mm stěn</t>
  </si>
  <si>
    <t>1731380509</t>
  </si>
  <si>
    <t>plocha</t>
  </si>
  <si>
    <t>363,21</t>
  </si>
  <si>
    <t>ostění</t>
  </si>
  <si>
    <t>(1,75+1,5*2)*20*0,25</t>
  </si>
  <si>
    <t>(0,75+0,625*2)*8*0,25</t>
  </si>
  <si>
    <t>(2+2,26*2)*2*0,25</t>
  </si>
  <si>
    <t>79</t>
  </si>
  <si>
    <t>622811002</t>
  </si>
  <si>
    <t>Omítka tepelně izolační vnějších ploch stěn prováděná ručně v 1 vrstvě, tloušťky přes 20 do 30 mm</t>
  </si>
  <si>
    <t>1737473045</t>
  </si>
  <si>
    <t>80</t>
  </si>
  <si>
    <t>629991011</t>
  </si>
  <si>
    <t>Zakrytí vnějších ploch před znečištěním včetně pozdějšího odkrytí výplní otvorů a svislých ploch fólií přilepenou lepící páskou</t>
  </si>
  <si>
    <t>178994346</t>
  </si>
  <si>
    <t>1,75*1,5*20</t>
  </si>
  <si>
    <t>0,75*0,625*8</t>
  </si>
  <si>
    <t>2*2,43*2</t>
  </si>
  <si>
    <t>Úprava povrchů vnitřních</t>
  </si>
  <si>
    <t>81</t>
  </si>
  <si>
    <t>611131101</t>
  </si>
  <si>
    <t>Podkladní a spojovací vrstva vnitřních omítaných ploch cementový postřik nanášený ručně celoplošně stropů</t>
  </si>
  <si>
    <t>-1948264650</t>
  </si>
  <si>
    <t>4,56+4,19+19,2+1,79+5,25+5,04+14,15+12,43+7,63+5,04+14,15+10,56+4,9+4,6+16,76+11,73+7,34+5,31+14,44+11,5+7,38+5,31+14,44+12,27</t>
  </si>
  <si>
    <t>20,79+4,19+5,25+5,04+14,15+12,43+7,63+5,04+14,15+10,56+4,9+4,6+16,76+11,73+7,34+5,31+14,44+11,5+7,38+5,31+14,44+12,27</t>
  </si>
  <si>
    <t>odečet sdk podhled</t>
  </si>
  <si>
    <t>-(4,56+19,2+20,79)</t>
  </si>
  <si>
    <t>82</t>
  </si>
  <si>
    <t>611311131</t>
  </si>
  <si>
    <t>Potažení vnitřních ploch štukem tloušťky do 3 mm vodorovných konstrukcí stropů rovných</t>
  </si>
  <si>
    <t>1852240601</t>
  </si>
  <si>
    <t>83</t>
  </si>
  <si>
    <t>611321111</t>
  </si>
  <si>
    <t>Omítka vápenocementová vnitřních ploch nanášená ručně jednovrstvá, tloušťky do 10 mm hrubá zatřená vodorovných konstrukcí stropů rovných</t>
  </si>
  <si>
    <t>862322353</t>
  </si>
  <si>
    <t>84</t>
  </si>
  <si>
    <t>611321191</t>
  </si>
  <si>
    <t>Omítka vápenocementová vnitřních ploch nanášená ručně Příplatek k cenám za každých dalších i započatých 5 mm tloušťky omítky přes 10 mm stropů</t>
  </si>
  <si>
    <t>1323508803</t>
  </si>
  <si>
    <t>390,63*2</t>
  </si>
  <si>
    <t>85</t>
  </si>
  <si>
    <t>611131105</t>
  </si>
  <si>
    <t>Podkladní a spojovací vrstva vnitřních omítaných ploch cementový postřik nanášený ručně celoplošně schodišťových konstrukcí</t>
  </si>
  <si>
    <t>-1915456401</t>
  </si>
  <si>
    <t>podhled schodů</t>
  </si>
  <si>
    <t>6,7*1,15</t>
  </si>
  <si>
    <t>86</t>
  </si>
  <si>
    <t>611311135</t>
  </si>
  <si>
    <t>Potažení vnitřních ploch štukem tloušťky do 3 mm schodišťových konstrukcí stropů, stěn, ramen nebo nosníků</t>
  </si>
  <si>
    <t>308319237</t>
  </si>
  <si>
    <t>87</t>
  </si>
  <si>
    <t>611321115</t>
  </si>
  <si>
    <t>Omítka vápenocementová vnitřních ploch nanášená ručně jednovrstvá, tloušťky do 10 mm hrubá zatřená schodišťových konstrukcí stropů, stěn, ramen nebo nosníků</t>
  </si>
  <si>
    <t>2046215289</t>
  </si>
  <si>
    <t>88</t>
  </si>
  <si>
    <t>611321195</t>
  </si>
  <si>
    <t>Omítka vápenocementová vnitřních ploch nanášená ručně Příplatek k cenám za každých dalších i započatých 5 mm tloušťky omítky přes 10 mm schodišťových konstrukcí</t>
  </si>
  <si>
    <t>2045062069</t>
  </si>
  <si>
    <t>7,705*2</t>
  </si>
  <si>
    <t>89</t>
  </si>
  <si>
    <t>612131101</t>
  </si>
  <si>
    <t>Podkladní a spojovací vrstva vnitřních omítaných ploch cementový postřik nanášený ručně celoplošně stěn</t>
  </si>
  <si>
    <t>1553070429</t>
  </si>
  <si>
    <t>2,9*(4,5+8,4+23,6+5,4+9,43+9,2+15,3+14,3+13,2+9,2+15,3+15,3+8,8+8,6+16,4+14+11,6+9,5+15,7+14,3+11,6+9,5+15,7+14,3+11,6+9,5+15,7+14,3)</t>
  </si>
  <si>
    <t>odečet oken</t>
  </si>
  <si>
    <t>-1,75*1,5*10-0,75*0,625*4-2*2,43</t>
  </si>
  <si>
    <t>odečet dveří</t>
  </si>
  <si>
    <t>-0,8*2*5-0,9*2*15-1*2</t>
  </si>
  <si>
    <t>2,75*(28,9+8,4+9,43+9,2+15,3+14,3+13,2+9,2+15,3+15,3+8,8+8,6+16,4+14,+11,6+9,5+15,7+14,3+11,6+9,5+15,7+14,3)</t>
  </si>
  <si>
    <t>90</t>
  </si>
  <si>
    <t>612311131</t>
  </si>
  <si>
    <t>Potažení vnitřních ploch štukem tloušťky do 3 mm svislých konstrukcí stěn</t>
  </si>
  <si>
    <t>-294170803</t>
  </si>
  <si>
    <t>hrubá mínus obklady</t>
  </si>
  <si>
    <t>1651,755-230,08</t>
  </si>
  <si>
    <t>91</t>
  </si>
  <si>
    <t>612321111</t>
  </si>
  <si>
    <t>Omítka vápenocementová vnitřních ploch nanášená ručně jednovrstvá, tloušťky do 10 mm hrubá zatřená svislých konstrukcí stěn</t>
  </si>
  <si>
    <t>1857156386</t>
  </si>
  <si>
    <t>92</t>
  </si>
  <si>
    <t>612321191</t>
  </si>
  <si>
    <t>Omítka vápenocementová vnitřních ploch nanášená ručně Příplatek k cenám za každých dalších i započatých 5 mm tloušťky omítky přes 10 mm stěn</t>
  </si>
  <si>
    <t>-914449171</t>
  </si>
  <si>
    <t>1651,755*2</t>
  </si>
  <si>
    <t>93</t>
  </si>
  <si>
    <t>612325302</t>
  </si>
  <si>
    <t>Vápenocementová omítka ostění nebo nadpraží štuková</t>
  </si>
  <si>
    <t>-1285036888</t>
  </si>
  <si>
    <t>0,44*(1,75+1,5*2)*20</t>
  </si>
  <si>
    <t>0,44*(0,75+0,625*2)*8</t>
  </si>
  <si>
    <t>0,44*(2+2,43*2)*2</t>
  </si>
  <si>
    <t>94</t>
  </si>
  <si>
    <t>-2036500491</t>
  </si>
  <si>
    <t>vnitřní ostění otvorů</t>
  </si>
  <si>
    <t>vnitřní rohy</t>
  </si>
  <si>
    <t>95</t>
  </si>
  <si>
    <t>59051470</t>
  </si>
  <si>
    <t>lišta rohová Al 22/22 mm perforovaná</t>
  </si>
  <si>
    <t>772087807</t>
  </si>
  <si>
    <t>166,04*1,1</t>
  </si>
  <si>
    <t>96</t>
  </si>
  <si>
    <t>943422385</t>
  </si>
  <si>
    <t>97</t>
  </si>
  <si>
    <t>-375525799</t>
  </si>
  <si>
    <t>124,04*1,1</t>
  </si>
  <si>
    <t>98</t>
  </si>
  <si>
    <t>-768866645</t>
  </si>
  <si>
    <t>Podlahy a podlahové konstrukce</t>
  </si>
  <si>
    <t>99</t>
  </si>
  <si>
    <t>632441223</t>
  </si>
  <si>
    <t>Potěr anhydritový samonivelační litý tř. C 30, tl. přes 35 do 40 mm</t>
  </si>
  <si>
    <t>1643192512</t>
  </si>
  <si>
    <t>221,2</t>
  </si>
  <si>
    <t>235,43</t>
  </si>
  <si>
    <t>100</t>
  </si>
  <si>
    <t>632450124</t>
  </si>
  <si>
    <t>Potěr cementový vyrovnávací ze suchých směsí v pásu o průměrné (střední) tl. přes 40 do 50 mm</t>
  </si>
  <si>
    <t>-1423627887</t>
  </si>
  <si>
    <t>parapet oken</t>
  </si>
  <si>
    <t>0,44*(1,75*20+0,75*8)</t>
  </si>
  <si>
    <t>101</t>
  </si>
  <si>
    <t>631351101</t>
  </si>
  <si>
    <t>Bednění v podlahách rýh a hran zřízení</t>
  </si>
  <si>
    <t>-1546482299</t>
  </si>
  <si>
    <t>bednění pro betonáž -  parapety oken</t>
  </si>
  <si>
    <t>0,15*(1,75*20+0,75*8)</t>
  </si>
  <si>
    <t>102</t>
  </si>
  <si>
    <t>631351102</t>
  </si>
  <si>
    <t>Bednění v podlahách rýh a hran odstranění</t>
  </si>
  <si>
    <t>-578243850</t>
  </si>
  <si>
    <t>103</t>
  </si>
  <si>
    <t>632481213</t>
  </si>
  <si>
    <t>Separační vrstva k oddělení podlahových vrstev z polyetylénové fólie</t>
  </si>
  <si>
    <t>145601349</t>
  </si>
  <si>
    <t>104</t>
  </si>
  <si>
    <t>634112113</t>
  </si>
  <si>
    <t>Obvodová dilatace mezi stěnou a mazaninou nebo potěrem podlahovým páskem z pěnového PE tl. do 10 mm, výšky 80 mm</t>
  </si>
  <si>
    <t>-817870951</t>
  </si>
  <si>
    <t>4,5+8,4+23,6+5,4+9,43+9,2+15,3+14,3+13,2+9,2+15,3+15,3+8,8+8,6+16,4+14+11,6+9,5+15,7+14,3+11,6+9,5+15,7+14,3</t>
  </si>
  <si>
    <t>28,9+8,4+9,43+9,2+15,3+14,3+13,2+9,2+15,3+15,3+8,8+8,6+16,4+14+11,6+9,5+15,7+14,3+11,6+15,7+14,3</t>
  </si>
  <si>
    <t>Osazování výplní otvorů</t>
  </si>
  <si>
    <t>105</t>
  </si>
  <si>
    <t>642942111</t>
  </si>
  <si>
    <t>Osazování zárubní nebo rámů kovových dveřních lisovaných nebo z úhelníků bez dveřních křídel na cementovou maltu, plochy otvoru do 2,5 m2</t>
  </si>
  <si>
    <t>983709503</t>
  </si>
  <si>
    <t>106</t>
  </si>
  <si>
    <t>55331102</t>
  </si>
  <si>
    <t>zárubeň ocelová pro běžné zdění hranatý profil 95 700 levá,pravá</t>
  </si>
  <si>
    <t>1796481861</t>
  </si>
  <si>
    <t>107</t>
  </si>
  <si>
    <t>55331104</t>
  </si>
  <si>
    <t>zárubeň ocelová pro běžné zdění hranatý profil 95 800 levá,pravá</t>
  </si>
  <si>
    <t>-294216732</t>
  </si>
  <si>
    <t>byty</t>
  </si>
  <si>
    <t>2*10</t>
  </si>
  <si>
    <t>108</t>
  </si>
  <si>
    <t>642945111</t>
  </si>
  <si>
    <t>Osazování ocelových zárubní protipožárních nebo protiplynových dveří do vynechaného otvoru, s obetonováním, dveří jednokřídlových do 2,5 m2</t>
  </si>
  <si>
    <t>-456070604</t>
  </si>
  <si>
    <t>byty vstup</t>
  </si>
  <si>
    <t>tech. míst</t>
  </si>
  <si>
    <t>2+1</t>
  </si>
  <si>
    <t>109</t>
  </si>
  <si>
    <t>55331104-1R</t>
  </si>
  <si>
    <t>zárubeň ocelová pro běžné zdění hranatý profil 95 700,800,900 L/P - protipožární</t>
  </si>
  <si>
    <t>ceníková cena</t>
  </si>
  <si>
    <t>-1671709830</t>
  </si>
  <si>
    <t>Ostatní konstrukce a práce, bourání</t>
  </si>
  <si>
    <t>110</t>
  </si>
  <si>
    <t>952901111</t>
  </si>
  <si>
    <t>Vyčištění budov nebo objektů před předáním do užívání budov bytové nebo občanské výstavby, světlé výšky podlaží do 4 m</t>
  </si>
  <si>
    <t>870379883</t>
  </si>
  <si>
    <t>111</t>
  </si>
  <si>
    <t>953991111</t>
  </si>
  <si>
    <t>Dodání a osazení hmoždinek včetně vyvrtání otvorů (s dodáním hmot) ve stěnách do zdiva z cihel nebo měkkého kamene, vnější profil hmoždinky 6 až 8 mm</t>
  </si>
  <si>
    <t>1187985804</t>
  </si>
  <si>
    <t>hmoždinky pro nakotvení podhladních profilů pro fasádní obklad - rozteč po 0,5m</t>
  </si>
  <si>
    <t>269,45*2</t>
  </si>
  <si>
    <t>upraveno</t>
  </si>
  <si>
    <t>540</t>
  </si>
  <si>
    <t>112</t>
  </si>
  <si>
    <t>973031325</t>
  </si>
  <si>
    <t>Vysekání výklenků nebo kapes ve zdivu z cihel na maltu vápennou nebo vápenocementovou kapes, plochy do 0,10 m2, hl. do 300 mm</t>
  </si>
  <si>
    <t>-2119214651</t>
  </si>
  <si>
    <t>113</t>
  </si>
  <si>
    <t>974032167</t>
  </si>
  <si>
    <t>Vysekání rýh ve stěnách nebo příčkách z dutých cihel, tvárnic, desek z dutých cihel nebo tvárnic do hl. 150 mm a šířky do 300 mm</t>
  </si>
  <si>
    <t>1849480049</t>
  </si>
  <si>
    <t>vysekání rýhy pro uložení schodiště</t>
  </si>
  <si>
    <t>3+3,3+0,9+0,3</t>
  </si>
  <si>
    <t>114</t>
  </si>
  <si>
    <t>977131112</t>
  </si>
  <si>
    <t>Vrty příklepovými vrtáky do cihelného zdiva nebo prostého betonu průměru 10 mm</t>
  </si>
  <si>
    <t>328105661</t>
  </si>
  <si>
    <t>navrtávky roxorů ZB do základových pasů na mb 2x2 otvory, hl.0,1</t>
  </si>
  <si>
    <t>(17,5+((15,75-0,5*2)*2+17,5)+(9,23+6,65+11,91+16,38+2,08+4,9+2,28+1,975))*4*0,15</t>
  </si>
  <si>
    <t>Lešení a stavební výtahy</t>
  </si>
  <si>
    <t>115</t>
  </si>
  <si>
    <t>941111121</t>
  </si>
  <si>
    <t>Montáž lešení řadového trubkového lehkého pracovního s podlahami s provozním zatížením tř. 3 do 200 kg/m2 šířky tř. W09 přes 0,9 do 1,2 m, výšky do 10 m</t>
  </si>
  <si>
    <t>64324919</t>
  </si>
  <si>
    <t>s+j</t>
  </si>
  <si>
    <t>7*(15,75+2)*2</t>
  </si>
  <si>
    <t>v+z</t>
  </si>
  <si>
    <t>7*17,5*2</t>
  </si>
  <si>
    <t>116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</si>
  <si>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</si>
  <si>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</si>
  <si>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1262456668</t>
  </si>
  <si>
    <t>493,5*90</t>
  </si>
  <si>
    <t>117</t>
  </si>
  <si>
    <t>941111821</t>
  </si>
  <si>
    <t>Demontáž lešení řadového trubkového lehkého pracovního s podlahami s provozním zatížením tř. 3 do 200 kg/m2 šířky tř. W09 přes 0,9 do 1,2 m, výšky do 10 m</t>
  </si>
  <si>
    <t>1562500788</t>
  </si>
  <si>
    <t>118</t>
  </si>
  <si>
    <t>949101111</t>
  </si>
  <si>
    <t>Lešení pomocné pracovní pro objekty pozemních staveb pro zatížení do 150 kg/m2, o výšce lešeňové podlahy do 1,9 m</t>
  </si>
  <si>
    <t>64912855</t>
  </si>
  <si>
    <t>998</t>
  </si>
  <si>
    <t>Přesun hmot</t>
  </si>
  <si>
    <t>119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</si>
  <si>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</si>
  <si>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</si>
  <si>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1753824513</t>
  </si>
  <si>
    <t>PSV</t>
  </si>
  <si>
    <t>Práce a dodávky PSV</t>
  </si>
  <si>
    <t>711</t>
  </si>
  <si>
    <t>Izolace proti vodě, vlhkosti a plynům</t>
  </si>
  <si>
    <t>120</t>
  </si>
  <si>
    <t>711_01 - 1R</t>
  </si>
  <si>
    <t>D+M kanalizační těsnící manžety s bitumenovým límcem pro DN 110</t>
  </si>
  <si>
    <t>ks</t>
  </si>
  <si>
    <t>-2123529634</t>
  </si>
  <si>
    <t>121</t>
  </si>
  <si>
    <t>711_02 - 1R</t>
  </si>
  <si>
    <t>D+M vodovodní těsnící manžety s bitumenovým límcem pro DN 32</t>
  </si>
  <si>
    <t>-1455664249</t>
  </si>
  <si>
    <t>122</t>
  </si>
  <si>
    <t>711111002</t>
  </si>
  <si>
    <t>Provedení izolace proti zemní vlhkosti natěradly a tmely za studena na ploše vodorovné V nátěrem lakem asfaltovým</t>
  </si>
  <si>
    <t>-1912651136</t>
  </si>
  <si>
    <t>123</t>
  </si>
  <si>
    <t>711111051</t>
  </si>
  <si>
    <t>Provedení izolace proti zemní vlhkosti natěradly a tmely za studena na ploše vodorovné V dvojnásobným nátěrem tekutou elastickou hydroizolací</t>
  </si>
  <si>
    <t>140497136</t>
  </si>
  <si>
    <t>podlaha koupelky</t>
  </si>
  <si>
    <t>5,04+5,04+4,6+5,31+5,31</t>
  </si>
  <si>
    <t>124</t>
  </si>
  <si>
    <t>711112051</t>
  </si>
  <si>
    <t>Provedení izolace proti zemní vlhkosti natěradly a tmely za studena na ploše svislé S dvojnásobným nátěrem tekutou elastickou hydroizolací</t>
  </si>
  <si>
    <t>127552340</t>
  </si>
  <si>
    <t>2,1*(8,4+9,2+9,2+8,6+9,5+9,5)</t>
  </si>
  <si>
    <t>-1*2-0,8*2*5</t>
  </si>
  <si>
    <t>125</t>
  </si>
  <si>
    <t>24617150-1R</t>
  </si>
  <si>
    <t>jednosložková hydroizolační nátěrová hmota na disperzní bázi</t>
  </si>
  <si>
    <t>kg</t>
  </si>
  <si>
    <t>1290907306</t>
  </si>
  <si>
    <t>(50,6+208,48)*1,5</t>
  </si>
  <si>
    <t>126</t>
  </si>
  <si>
    <t>711112002</t>
  </si>
  <si>
    <t>Provedení izolace proti zemní vlhkosti natěradly a tmely za studena na ploše svislé S nátěrem lakem asfaltovým</t>
  </si>
  <si>
    <t>1060720121</t>
  </si>
  <si>
    <t>obvod *0,5</t>
  </si>
  <si>
    <t>(17,5*2+15,75*2)*0,5</t>
  </si>
  <si>
    <t>127</t>
  </si>
  <si>
    <t>11163150</t>
  </si>
  <si>
    <t>lak penetrační asfaltový</t>
  </si>
  <si>
    <t>-1258861711</t>
  </si>
  <si>
    <t>(275,625+33,25)*0,3/1000</t>
  </si>
  <si>
    <t>128</t>
  </si>
  <si>
    <t>711141559</t>
  </si>
  <si>
    <t>Provedení izolace proti zemní vlhkosti pásy přitavením NAIP na ploše vodorovné V</t>
  </si>
  <si>
    <t>1119986385</t>
  </si>
  <si>
    <t>129</t>
  </si>
  <si>
    <t>711142559</t>
  </si>
  <si>
    <t>Provedení izolace proti zemní vlhkosti pásy přitavením NAIP na ploše svislé S</t>
  </si>
  <si>
    <t>1600849306</t>
  </si>
  <si>
    <t>130</t>
  </si>
  <si>
    <t>62853004</t>
  </si>
  <si>
    <t>pás asfaltový natavitelný modifikovaný SBS tl 4,0mm s vložkou ze skleněné tkaniny a spalitelnou PE fólií nebo jemnozrnný minerálním posypem na horním povrchu</t>
  </si>
  <si>
    <t>-701512978</t>
  </si>
  <si>
    <t>(275,625+33,25)*1,2</t>
  </si>
  <si>
    <t>131</t>
  </si>
  <si>
    <t>711161112</t>
  </si>
  <si>
    <t>Izolace proti zemní vlhkosti a beztlakové vodě nopovými fóliemi na ploše vodorovné V vrstva ochranná, odvětrávací a drenážní výška nopku 8,0 mm, tl. fólie do 0,6 mm</t>
  </si>
  <si>
    <t>831200790</t>
  </si>
  <si>
    <t>132</t>
  </si>
  <si>
    <t>711199102</t>
  </si>
  <si>
    <t>Provedení izolace proti zemní vlhkosti hydroizolační stěrkou doplňků vodotěsné těsnící pásky pro vnější a vnitřní roh</t>
  </si>
  <si>
    <t>-1927060272</t>
  </si>
  <si>
    <t>podlaha</t>
  </si>
  <si>
    <t>9,2+9,2+8,6+9,5+9,5</t>
  </si>
  <si>
    <t>stěny</t>
  </si>
  <si>
    <t>2,1*4*5*2</t>
  </si>
  <si>
    <t>133</t>
  </si>
  <si>
    <t>28355020-1R</t>
  </si>
  <si>
    <t>těsnicí pásky - např. weber.BE 14</t>
  </si>
  <si>
    <t>370347167</t>
  </si>
  <si>
    <t>176*1,1</t>
  </si>
  <si>
    <t>134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</si>
  <si>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</si>
  <si>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</si>
  <si>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</si>
  <si>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269634880</t>
  </si>
  <si>
    <t>712</t>
  </si>
  <si>
    <t>Povlakové krytiny</t>
  </si>
  <si>
    <t>135</t>
  </si>
  <si>
    <t>712_R01</t>
  </si>
  <si>
    <t xml:space="preserve">D+M komínku pro odvětrání kanalizace na střeše pro potrubí DN 110 mm s integrovanou PVC manžetou </t>
  </si>
  <si>
    <t>1979260076</t>
  </si>
  <si>
    <t>odvětrání kanalizace nad střechu - komínek na PVC střešní krytině</t>
  </si>
  <si>
    <t>136</t>
  </si>
  <si>
    <t>712_R02</t>
  </si>
  <si>
    <t xml:space="preserve">D+M prostupu parozábranou na střeše pro potrubí DN 110 mm s integrovanou bitumenovou manžetou </t>
  </si>
  <si>
    <t>-1148905542</t>
  </si>
  <si>
    <t>odvětrání kanalizace nad střechu - prostup v úrovní asfaltové parozábrany</t>
  </si>
  <si>
    <t>odkouření plynu - těsnící prostupka v úrovní asfaltové parozábrany</t>
  </si>
  <si>
    <t>137</t>
  </si>
  <si>
    <t>712_R03</t>
  </si>
  <si>
    <t xml:space="preserve">D+M prostupu střešní folií mPVC na střeše pro potrubí DN 110 mm s integrovanou PVC manžetou </t>
  </si>
  <si>
    <t>1936251224</t>
  </si>
  <si>
    <t>odkouření plynu - těsnící prostupka v úrovní střešní krytiny</t>
  </si>
  <si>
    <t>138</t>
  </si>
  <si>
    <t>712311101</t>
  </si>
  <si>
    <t>Provedení povlakové krytiny střech plochých do 10° natěradly a tmely za studena nátěrem lakem penetračním nebo asfaltovým</t>
  </si>
  <si>
    <t>818788971</t>
  </si>
  <si>
    <t xml:space="preserve">plocha </t>
  </si>
  <si>
    <t>7,9*17*2</t>
  </si>
  <si>
    <t>vytažení na atiku</t>
  </si>
  <si>
    <t>0,2*15,75*2</t>
  </si>
  <si>
    <t>139</t>
  </si>
  <si>
    <t>-1986277495</t>
  </si>
  <si>
    <t>274,9*0,3/1000</t>
  </si>
  <si>
    <t>140</t>
  </si>
  <si>
    <t>712341559</t>
  </si>
  <si>
    <t>Provedení povlakové krytiny střech plochých do 10° pásy přitavením NAIP v plné ploše</t>
  </si>
  <si>
    <t>477290481</t>
  </si>
  <si>
    <t>141</t>
  </si>
  <si>
    <t>2066196672</t>
  </si>
  <si>
    <t>274,9*1,2</t>
  </si>
  <si>
    <t>142</t>
  </si>
  <si>
    <t>712361705</t>
  </si>
  <si>
    <t>Provedení povlakové krytiny střech plochých do 10° fólií lepená se svařovanými spoji</t>
  </si>
  <si>
    <t>1507701799</t>
  </si>
  <si>
    <t>vnitřní stěny atiky</t>
  </si>
  <si>
    <t>horní hrana atikové stěny</t>
  </si>
  <si>
    <t>0,25*15,75*2</t>
  </si>
  <si>
    <t>143</t>
  </si>
  <si>
    <t>28322041</t>
  </si>
  <si>
    <t>fólie hydroizolační střešní mPVC mechanicky kotvená tl 1,5mm barevná</t>
  </si>
  <si>
    <t>-818781773</t>
  </si>
  <si>
    <t>282,775*1,2</t>
  </si>
  <si>
    <t>144</t>
  </si>
  <si>
    <t>28322006</t>
  </si>
  <si>
    <t>zálivka šedá pro střešní fólie mPVC</t>
  </si>
  <si>
    <t>-835098076</t>
  </si>
  <si>
    <t>2,94117647058824*1,02 'Přepočtené koeficientem množství</t>
  </si>
  <si>
    <t>145</t>
  </si>
  <si>
    <t>712363352</t>
  </si>
  <si>
    <t>Povlakové krytiny střech plochých do 10° z tvarovaných poplastovaných lišt pro mPVC vnitřní koutová lišta rš 100 mm</t>
  </si>
  <si>
    <t>-892013112</t>
  </si>
  <si>
    <t>k4</t>
  </si>
  <si>
    <t>146</t>
  </si>
  <si>
    <t>712363353</t>
  </si>
  <si>
    <t>Povlakové krytiny střech plochých do 10° z tvarovaných poplastovaných lišt pro mPVC vnější koutová lišta rš 100 mm</t>
  </si>
  <si>
    <t>-1355835193</t>
  </si>
  <si>
    <t>k7</t>
  </si>
  <si>
    <t>31,5</t>
  </si>
  <si>
    <t>147</t>
  </si>
  <si>
    <t>712363355</t>
  </si>
  <si>
    <t>Povlakové krytiny střech plochých do 10° z tvarovaných poplastovaných lišt pro mPVC okapnice rš 150 mm</t>
  </si>
  <si>
    <t>-1359644505</t>
  </si>
  <si>
    <t>k2</t>
  </si>
  <si>
    <t>34,2</t>
  </si>
  <si>
    <t>148</t>
  </si>
  <si>
    <t>712391171</t>
  </si>
  <si>
    <t>Provedení povlakové krytiny střech plochých do 10° -ostatní práce provedení vrstvy textilní podkladní</t>
  </si>
  <si>
    <t>1669887495</t>
  </si>
  <si>
    <t>282,775</t>
  </si>
  <si>
    <t>149</t>
  </si>
  <si>
    <t>69311172</t>
  </si>
  <si>
    <t>geotextilie PP s ÚV stabilizací 300g/m2</t>
  </si>
  <si>
    <t>1796534957</t>
  </si>
  <si>
    <t>282,775*1,15 'Přepočtené koeficientem množství</t>
  </si>
  <si>
    <t>150</t>
  </si>
  <si>
    <t>712391176</t>
  </si>
  <si>
    <t>Provedení povlakové krytiny střech plochých do 10° -ostatní práce připevnění izolace kotvícími terči</t>
  </si>
  <si>
    <t>-831656808</t>
  </si>
  <si>
    <t>plocha - 5 kotev do m2</t>
  </si>
  <si>
    <t>7,9*17*2*5</t>
  </si>
  <si>
    <t>151</t>
  </si>
  <si>
    <t>7120000-1R</t>
  </si>
  <si>
    <t>kotvící terč - teleskop R45x325mm + šroub TI-T25 - 6,3x160mm</t>
  </si>
  <si>
    <t>1188237774</t>
  </si>
  <si>
    <t>152</t>
  </si>
  <si>
    <t>998712202</t>
  </si>
  <si>
    <t>Přesun hmot pro povlakové krytiny stanovený procentní sazbou (%) z ceny vodorovná dopravní vzdálenost do 50 m v objektech výšky přes 6 do 12 m</t>
  </si>
  <si>
    <t>-938367381</t>
  </si>
  <si>
    <t>713</t>
  </si>
  <si>
    <t>Izolace tepelné</t>
  </si>
  <si>
    <t>153</t>
  </si>
  <si>
    <t>713121111</t>
  </si>
  <si>
    <t>Montáž tepelné izolace podlah rohožemi, pásy, deskami, dílci, bloky (izolační materiál ve specifikaci) kladenými volně jednovrstvá</t>
  </si>
  <si>
    <t>1131614685</t>
  </si>
  <si>
    <t>20,79+4,19+19,2+1,79+5,52+5,04+14,15+12,43+7,63+5,04+14,15+10,56+4,9+4,6+16,76+11,73+7,34+5,31+14,44+11,5+7,38+5,31+14,4+11,27</t>
  </si>
  <si>
    <t>154</t>
  </si>
  <si>
    <t>28375673</t>
  </si>
  <si>
    <t>deska pro kročejový útlum tl 30mm</t>
  </si>
  <si>
    <t>-556829278</t>
  </si>
  <si>
    <t>235,43*1,05</t>
  </si>
  <si>
    <t>155</t>
  </si>
  <si>
    <t>713121121</t>
  </si>
  <si>
    <t>Montáž tepelné izolace podlah rohožemi, pásy, deskami, dílci, bloky (izolační materiál ve specifikaci) kladenými volně dvouvrstvá</t>
  </si>
  <si>
    <t>-486939737</t>
  </si>
  <si>
    <t>podlaha na zemině</t>
  </si>
  <si>
    <t>2+4,56+4,19+19,2+1,79+5,52+5,04+14,15+12,43+7,63+5,04+14,15+10,56+4,9+4,6+16,76+11,73+7,34+5,31+14,44+11,5+7,38+5,31+14,4+11,27</t>
  </si>
  <si>
    <t>156</t>
  </si>
  <si>
    <t>28376075-1R</t>
  </si>
  <si>
    <t>podlahový polystyren EPS Grey 100 - tl. 80mm, λD = 0,031 (W·m-1·K-1)</t>
  </si>
  <si>
    <t>-1258646379</t>
  </si>
  <si>
    <t>221,2*2*1,05</t>
  </si>
  <si>
    <t>157</t>
  </si>
  <si>
    <t>713141151</t>
  </si>
  <si>
    <t>Montáž tepelné izolace střech plochých rohožemi, pásy, deskami, dílci, bloky (izolační materiál ve specifikaci) kladenými volně jednovrstvá</t>
  </si>
  <si>
    <t>-99324972</t>
  </si>
  <si>
    <t>dvě vrstvy</t>
  </si>
  <si>
    <t>15,75*17*2</t>
  </si>
  <si>
    <t>158</t>
  </si>
  <si>
    <t>28376075-2R</t>
  </si>
  <si>
    <t>střešní polystyren EPS Grey 100 - tl. 120mm, λD = 0,031 (W·m-1·K-1)</t>
  </si>
  <si>
    <t>30489205</t>
  </si>
  <si>
    <t>535,5*1,05</t>
  </si>
  <si>
    <t>159</t>
  </si>
  <si>
    <t>713141311</t>
  </si>
  <si>
    <t>Montáž tepelné izolace střech plochých spádovými klíny v ploše kladenými volně</t>
  </si>
  <si>
    <t>-346879240</t>
  </si>
  <si>
    <t>15,75*17</t>
  </si>
  <si>
    <t>160</t>
  </si>
  <si>
    <t>28376141-1R</t>
  </si>
  <si>
    <t>klín izolační z pěnového polystyrenu EPS 100 grey - spádový</t>
  </si>
  <si>
    <t>1750066716</t>
  </si>
  <si>
    <t>267,75*0,11*1,1</t>
  </si>
  <si>
    <t>161</t>
  </si>
  <si>
    <t>998713202</t>
  </si>
  <si>
    <t>Přesun hmot pro izolace tepelné stanovený procentní sazbou (%) z ceny vodorovná dopravní vzdálenost do 50 m v objektech výšky přes 6 do 12 m</t>
  </si>
  <si>
    <t>715962886</t>
  </si>
  <si>
    <t>721</t>
  </si>
  <si>
    <t>Zdravotechnika - vnitřní kanalizace</t>
  </si>
  <si>
    <t>162</t>
  </si>
  <si>
    <t>721242115</t>
  </si>
  <si>
    <t>Lapače střešních splavenin polypropylenové (PP) s kulovým kloubem na odtoku DN 110</t>
  </si>
  <si>
    <t>1698922514</t>
  </si>
  <si>
    <t>163</t>
  </si>
  <si>
    <t>998721202</t>
  </si>
  <si>
    <t>Přesun hmot pro vnitřní kanalizace stanovený procentní sazbou (%) z ceny vodorovná dopravní vzdálenost do 50 m v objektech výšky přes 6 do 12 m</t>
  </si>
  <si>
    <t>1073836889</t>
  </si>
  <si>
    <t>727</t>
  </si>
  <si>
    <t>Zdravotechnika - požární ochrana</t>
  </si>
  <si>
    <t>164</t>
  </si>
  <si>
    <t>722254126</t>
  </si>
  <si>
    <t>Požární příslušenství a armatury hydrantové skříně vnitřní s výzbrojí C 52 (s hydrantovým nástavcem a klíčem, polyesterová hadice)</t>
  </si>
  <si>
    <t>soubor</t>
  </si>
  <si>
    <t>403050818</t>
  </si>
  <si>
    <t>165</t>
  </si>
  <si>
    <t>727121107</t>
  </si>
  <si>
    <t>Protipožární ochranné manžety z jedné strany dělící konstrukce požární odolnost EI 90 D 110</t>
  </si>
  <si>
    <t>-1448537650</t>
  </si>
  <si>
    <t>166</t>
  </si>
  <si>
    <t>727121109</t>
  </si>
  <si>
    <t>Protipožární ochranné manžety z jedné strany dělící konstrukce požární odolnost EI 90 D 160</t>
  </si>
  <si>
    <t>-1087524509</t>
  </si>
  <si>
    <t>167</t>
  </si>
  <si>
    <t>728_01</t>
  </si>
  <si>
    <t>D+M PHP - práškový hasící přístroj 21A/113B</t>
  </si>
  <si>
    <t>obvyklá cena</t>
  </si>
  <si>
    <t>667240895</t>
  </si>
  <si>
    <t>168</t>
  </si>
  <si>
    <t>728_02</t>
  </si>
  <si>
    <t>D+M autonomního kouřového hlásiče včetně elektro zapojení</t>
  </si>
  <si>
    <t>1640652303</t>
  </si>
  <si>
    <t>169</t>
  </si>
  <si>
    <t>728_03</t>
  </si>
  <si>
    <t>D+M Nouzového osvětlení včetně elektro zapojení</t>
  </si>
  <si>
    <t>-2060734461</t>
  </si>
  <si>
    <t>170</t>
  </si>
  <si>
    <t>728_04</t>
  </si>
  <si>
    <t>D+M požárního značení pomocí výztražných a oznamovacích tabulek</t>
  </si>
  <si>
    <t>soub</t>
  </si>
  <si>
    <t>883284716</t>
  </si>
  <si>
    <t>762</t>
  </si>
  <si>
    <t>Konstrukce tesařské</t>
  </si>
  <si>
    <t>171</t>
  </si>
  <si>
    <t>762341670</t>
  </si>
  <si>
    <t>Bednění a laťování montáž bednění štítových okapových říms, krajnic, závětrných prken a žaluzií ve spádu nebo rovnoběžně s okapem z desek dřevotřískových nebo dřevoštěpkových na sraz</t>
  </si>
  <si>
    <t>-1030174381</t>
  </si>
  <si>
    <t>bednění atiky</t>
  </si>
  <si>
    <t>15,75*2*0,4</t>
  </si>
  <si>
    <t>bednění okapová hrana</t>
  </si>
  <si>
    <t>0,5*16,75*2</t>
  </si>
  <si>
    <t>172</t>
  </si>
  <si>
    <t>60726250</t>
  </si>
  <si>
    <t>deska dřevoštěpková OSB 3 ostrá hrana nebroušená tl 25mm</t>
  </si>
  <si>
    <t>-679634891</t>
  </si>
  <si>
    <t>29,35*1,15 'Přepočtené koeficientem množství</t>
  </si>
  <si>
    <t>173</t>
  </si>
  <si>
    <t>762395000</t>
  </si>
  <si>
    <t>Spojovací prostředky krovů, bednění a laťování, nadstřešních konstrukcí svory, prkna, hřebíky, pásová ocel, vruty</t>
  </si>
  <si>
    <t>451722630</t>
  </si>
  <si>
    <t>29,35*0,025</t>
  </si>
  <si>
    <t>174</t>
  </si>
  <si>
    <t>998762202</t>
  </si>
  <si>
    <t>Přesun hmot pro konstrukce tesařské stanovený procentní sazbou (%) z ceny vodorovná dopravní vzdálenost do 50 m v objektech výšky přes 6 do 12 m</t>
  </si>
  <si>
    <t>1658154559</t>
  </si>
  <si>
    <t>763</t>
  </si>
  <si>
    <t>Konstrukce suché výstavby</t>
  </si>
  <si>
    <t>175</t>
  </si>
  <si>
    <t>763131414</t>
  </si>
  <si>
    <t>Podhled ze sádrokartonových desek dvouvrstvá zavěšená spodní konstrukce z ocelových profilů CD, UD jednoduše opláštěná deskou standardní A, tl. 15 mm, bez TI</t>
  </si>
  <si>
    <t>-746969687</t>
  </si>
  <si>
    <t>4,56+19,2+20,79</t>
  </si>
  <si>
    <t>176</t>
  </si>
  <si>
    <t>763131714</t>
  </si>
  <si>
    <t>Podhled ze sádrokartonových desek ostatní práce a konstrukce na podhledech ze sádrokartonových desek základní penetrační nátěr</t>
  </si>
  <si>
    <t>-517411216</t>
  </si>
  <si>
    <t>177</t>
  </si>
  <si>
    <t>998763402</t>
  </si>
  <si>
    <t>Přesun hmot pro konstrukce montované z desek stanovený procentní sazbou (%) z ceny vodorovná dopravní vzdálenost do 50 m v objektech výšky přes 6 do 12 m</t>
  </si>
  <si>
    <t>-1110762598</t>
  </si>
  <si>
    <t>764</t>
  </si>
  <si>
    <t>Konstrukce klempířské</t>
  </si>
  <si>
    <t>178</t>
  </si>
  <si>
    <t>764212634</t>
  </si>
  <si>
    <t>Oplechování střešních prvků z pozinkovaného plechu s povrchovou úpravou štítu závětrnou lištou rš 330 mm</t>
  </si>
  <si>
    <t>-1342380189</t>
  </si>
  <si>
    <t>atika - K5</t>
  </si>
  <si>
    <t>179</t>
  </si>
  <si>
    <t>764216644</t>
  </si>
  <si>
    <t>Oplechování parapetů z pozinkovaného plechu s povrchovou úpravou rovných celoplošně lepené, bez rohů rš 330 mm</t>
  </si>
  <si>
    <t>-565023025</t>
  </si>
  <si>
    <t>K1</t>
  </si>
  <si>
    <t>oplechování odskoků cihel za dřevěným obkladem</t>
  </si>
  <si>
    <t>180</t>
  </si>
  <si>
    <t>764511602</t>
  </si>
  <si>
    <t>Žlab podokapní z pozinkovaného plechu s povrchovou úpravou včetně háků a čel půlkruhový rš 330 mm</t>
  </si>
  <si>
    <t>2099786894</t>
  </si>
  <si>
    <t>k3</t>
  </si>
  <si>
    <t>181</t>
  </si>
  <si>
    <t>764511642</t>
  </si>
  <si>
    <t>Žlab podokapní z pozinkovaného plechu s povrchovou úpravou včetně háků a čel kotlík oválný (trychtýřový), rš žlabu/průměr svodu 330/100 mm</t>
  </si>
  <si>
    <t>-1791278199</t>
  </si>
  <si>
    <t>182</t>
  </si>
  <si>
    <t>764518622</t>
  </si>
  <si>
    <t>Svod z pozinkovaného plechu s upraveným povrchem včetně objímek, kolen a odskoků kruhový, průměru 100 mm</t>
  </si>
  <si>
    <t>1229214260</t>
  </si>
  <si>
    <t>k6</t>
  </si>
  <si>
    <t>24,9</t>
  </si>
  <si>
    <t>183</t>
  </si>
  <si>
    <t>998764202</t>
  </si>
  <si>
    <t>Přesun hmot pro konstrukce klempířské stanovený procentní sazbou (%) z ceny vodorovná dopravní vzdálenost do 50 m v objektech výšky přes 6 do 12 m</t>
  </si>
  <si>
    <t>-819188428</t>
  </si>
  <si>
    <t>766</t>
  </si>
  <si>
    <t>Konstrukce truhlářské</t>
  </si>
  <si>
    <t>184</t>
  </si>
  <si>
    <t>766412221</t>
  </si>
  <si>
    <t>Montáž obložení stěn plochy přes 1 m2 palubkami na pero a drážku modřínovými, šířky přes 40 do 60 mm</t>
  </si>
  <si>
    <t>1084221123</t>
  </si>
  <si>
    <t>pohled severní</t>
  </si>
  <si>
    <t>0,83*2</t>
  </si>
  <si>
    <t>1,43*1,75</t>
  </si>
  <si>
    <t>5,75*4,53-1,75*1,5*4</t>
  </si>
  <si>
    <t>4*4,55-1,75*1,5*4</t>
  </si>
  <si>
    <t>1,75*1,45</t>
  </si>
  <si>
    <t>4,5*4,5*2</t>
  </si>
  <si>
    <t>-1,75*1,5*8</t>
  </si>
  <si>
    <t>185</t>
  </si>
  <si>
    <t>766M01-1R</t>
  </si>
  <si>
    <t>dřevěný fasádní profil kosý Romb - sibiřský modřín - tl. 22 mm, 3 typy šířek</t>
  </si>
  <si>
    <t>929559635</t>
  </si>
  <si>
    <t>49,449*1,2</t>
  </si>
  <si>
    <t>186</t>
  </si>
  <si>
    <t>766417211</t>
  </si>
  <si>
    <t>Montáž obložení stěn rošt podkladový</t>
  </si>
  <si>
    <t>-682391701</t>
  </si>
  <si>
    <t>svisle - rozteč po 0,5m</t>
  </si>
  <si>
    <t>S</t>
  </si>
  <si>
    <t>0,85*5+2*2</t>
  </si>
  <si>
    <t>1,45*5+1,75*2</t>
  </si>
  <si>
    <t>(1,45*5+1,75*2)*2+4,55*6+2,25*2</t>
  </si>
  <si>
    <t>j</t>
  </si>
  <si>
    <t>(1,45*5+1,75*2)*3+4,55*2+0,5*2+1,75*2</t>
  </si>
  <si>
    <t>z</t>
  </si>
  <si>
    <t>(1,45*5+1,75*2)*4+4,55*6+4,5*2*2</t>
  </si>
  <si>
    <t>pro ostění</t>
  </si>
  <si>
    <t>1,75*6+1,5*4</t>
  </si>
  <si>
    <t>1,75*8+1,5*8</t>
  </si>
  <si>
    <t>187</t>
  </si>
  <si>
    <t>766M02-1R</t>
  </si>
  <si>
    <t>modřínový hranol - sibiřský modřín - 28x45 mm</t>
  </si>
  <si>
    <t>mb</t>
  </si>
  <si>
    <t>-383296020</t>
  </si>
  <si>
    <t>269,45*1,15</t>
  </si>
  <si>
    <t>188</t>
  </si>
  <si>
    <t>766492100</t>
  </si>
  <si>
    <t>Ostatní práce při obkládání montáž dřevěného obložení ostění</t>
  </si>
  <si>
    <t>-1922919640</t>
  </si>
  <si>
    <t>0,25*63</t>
  </si>
  <si>
    <t>189</t>
  </si>
  <si>
    <t>844094387</t>
  </si>
  <si>
    <t>15,75*1,2</t>
  </si>
  <si>
    <t>190</t>
  </si>
  <si>
    <t>762495000</t>
  </si>
  <si>
    <t>Spojovací prostředky olištování spár, obložení stropů, střešních podhledů a stěn hřebíky, vruty</t>
  </si>
  <si>
    <t>-2106090249</t>
  </si>
  <si>
    <t>49,449+15,75</t>
  </si>
  <si>
    <t>191</t>
  </si>
  <si>
    <t>766622131</t>
  </si>
  <si>
    <t>Montáž oken plastových včetně montáže rámu plochy přes 1 m2 otevíravých do zdiva, výšky do 1,5 m</t>
  </si>
  <si>
    <t>28249410</t>
  </si>
  <si>
    <t>192</t>
  </si>
  <si>
    <t>766okno 01</t>
  </si>
  <si>
    <t>plastové okno, dvoukřídlé, 1750x1500mm, izolační trojsko, bílá oboustranná barva</t>
  </si>
  <si>
    <t>-1775532320</t>
  </si>
  <si>
    <t>193</t>
  </si>
  <si>
    <t>766622132</t>
  </si>
  <si>
    <t>Montáž oken plastových včetně montáže rámu plochy přes 1 m2 otevíravých do zdiva, výšky přes 1,5 do 2,5 m</t>
  </si>
  <si>
    <t>-317256774</t>
  </si>
  <si>
    <t>2,43*2</t>
  </si>
  <si>
    <t>194</t>
  </si>
  <si>
    <t>766okno 03</t>
  </si>
  <si>
    <t>plastové okno, čtyřdílné, 2000x2430mm izolační trojsko, bílá oboustranná barva</t>
  </si>
  <si>
    <t>688220041</t>
  </si>
  <si>
    <t>195</t>
  </si>
  <si>
    <t>766622216</t>
  </si>
  <si>
    <t>Montáž oken plastových plochy do 1 m2 včetně montáže rámu otevíravých do zdiva</t>
  </si>
  <si>
    <t>1974318732</t>
  </si>
  <si>
    <t>196</t>
  </si>
  <si>
    <t>766okno 02</t>
  </si>
  <si>
    <t>plastové okno, dvoukřídlé, 750x625mm, izolační trojsko, bílá oboustranná barva, neprůhledné sklo</t>
  </si>
  <si>
    <t>1951485061</t>
  </si>
  <si>
    <t>197</t>
  </si>
  <si>
    <t>766629513</t>
  </si>
  <si>
    <t>Montáž oken dřevěných Příplatek k cenám za tepelnou izolaci mezi ostěním a rámem okna při rovném ostění, s perlinkou, připojovací spára tl. do 20 mm</t>
  </si>
  <si>
    <t>292789180</t>
  </si>
  <si>
    <t>(2*2+2,4*2)*3</t>
  </si>
  <si>
    <t>198</t>
  </si>
  <si>
    <t>766660001</t>
  </si>
  <si>
    <t>Montáž dveřních křídel dřevěných nebo plastových otevíravých do ocelové zárubně povrchově upravených jednokřídlových, šířky do 800 mm</t>
  </si>
  <si>
    <t>1695809809</t>
  </si>
  <si>
    <t>199</t>
  </si>
  <si>
    <t>61162932</t>
  </si>
  <si>
    <t>dveře vnitřní hladké laminované světlý plné 1křídlé 700x1970mm dub, výplň voština</t>
  </si>
  <si>
    <t>-874228041</t>
  </si>
  <si>
    <t>200</t>
  </si>
  <si>
    <t>61162960</t>
  </si>
  <si>
    <t>dveře vnitřní hladké laminované světlý sklo 2/3 1křídlé 800x1970mm dub, výplň voština</t>
  </si>
  <si>
    <t>1376381985</t>
  </si>
  <si>
    <t>201</t>
  </si>
  <si>
    <t>766660021</t>
  </si>
  <si>
    <t>Montáž dveřních křídel dřevěných nebo plastových otevíravých do ocelové zárubně protipožárních jednokřídlových, šířky do 800 mm</t>
  </si>
  <si>
    <t>1080323249</t>
  </si>
  <si>
    <t>202</t>
  </si>
  <si>
    <t>61165609</t>
  </si>
  <si>
    <t>dveře vnitřní požárně odolné CPL fólie EI (EW) 30 D3 1křídlové 700x1970mm</t>
  </si>
  <si>
    <t>-302198392</t>
  </si>
  <si>
    <t>203</t>
  </si>
  <si>
    <t>61165610</t>
  </si>
  <si>
    <t>dveře vnitřní požárně odolné CPL fólie EI (EW) 30 D3 1křídlové 800x1970mm</t>
  </si>
  <si>
    <t>-992177100</t>
  </si>
  <si>
    <t>204</t>
  </si>
  <si>
    <t>61165611</t>
  </si>
  <si>
    <t>dveře vnitřní požárně odolné CPL fólie EI (EW) 30 D3 1křídlové 900x1970mm</t>
  </si>
  <si>
    <t>-731626696</t>
  </si>
  <si>
    <t>205</t>
  </si>
  <si>
    <t>766660431</t>
  </si>
  <si>
    <t>Montáž dveřních křídel dřevěných nebo plastových vchodových dveří včetně rámu do zdiva jednokřídlových s pevně zasklenými bočními díly</t>
  </si>
  <si>
    <t>118241282</t>
  </si>
  <si>
    <t>206</t>
  </si>
  <si>
    <t>766okno 04</t>
  </si>
  <si>
    <t>plastové vstupní dveře jednokřídlé + boční pevný světlík, 2000x2265 mm, izolační trojsko, bílá oboustranná barva</t>
  </si>
  <si>
    <t>836079166</t>
  </si>
  <si>
    <t>207</t>
  </si>
  <si>
    <t>766660716</t>
  </si>
  <si>
    <t>Montáž dveřních doplňků samozavírače na zárubeň dřevěnou</t>
  </si>
  <si>
    <t>1697879156</t>
  </si>
  <si>
    <t>208</t>
  </si>
  <si>
    <t>54917265</t>
  </si>
  <si>
    <t>samozavírač dveří hydraulický K214 č.14 zlatá bronz</t>
  </si>
  <si>
    <t>-1049335118</t>
  </si>
  <si>
    <t>209</t>
  </si>
  <si>
    <t>766660728</t>
  </si>
  <si>
    <t>Montáž dveřních doplňků dveřního kování interiérového zámku</t>
  </si>
  <si>
    <t>645094620</t>
  </si>
  <si>
    <t>210</t>
  </si>
  <si>
    <t>766660729</t>
  </si>
  <si>
    <t>Montáž dveřních doplňků dveřního kování interiérového štítku s klikou</t>
  </si>
  <si>
    <t>-889693352</t>
  </si>
  <si>
    <t>211</t>
  </si>
  <si>
    <t>54914622</t>
  </si>
  <si>
    <t>kování dveřní vrchní klika včetně štítu a montážního materiálu BB 72 matný nikl</t>
  </si>
  <si>
    <t>1572284042</t>
  </si>
  <si>
    <t>212</t>
  </si>
  <si>
    <t>766660731</t>
  </si>
  <si>
    <t>Montáž dveřních doplňků dveřního kování bezpečnostního zámku</t>
  </si>
  <si>
    <t>2121838325</t>
  </si>
  <si>
    <t>213</t>
  </si>
  <si>
    <t>766660733</t>
  </si>
  <si>
    <t>Montáž dveřních doplňků dveřního kování bezpečnostního štítku s klikou</t>
  </si>
  <si>
    <t>987509348</t>
  </si>
  <si>
    <t>214</t>
  </si>
  <si>
    <t>54914630</t>
  </si>
  <si>
    <t>kování dveřní vrchní kování bezpečnostní včetně štítu PZ 72 klika-madlo P nerez-klika Tipa</t>
  </si>
  <si>
    <t>2131423762</t>
  </si>
  <si>
    <t>215</t>
  </si>
  <si>
    <t>766694111</t>
  </si>
  <si>
    <t>Montáž ostatních truhlářských konstrukcí parapetních desek dřevěných nebo plastových šířky do 300 mm, délky do 1000 mm</t>
  </si>
  <si>
    <t>1626818858</t>
  </si>
  <si>
    <t>216</t>
  </si>
  <si>
    <t>766694113</t>
  </si>
  <si>
    <t>Montáž ostatních truhlářských konstrukcí parapetních desek dřevěných nebo plastových šířky do 300 mm, délky přes 1600 do 2600 mm</t>
  </si>
  <si>
    <t>-868003205</t>
  </si>
  <si>
    <t>217</t>
  </si>
  <si>
    <t>60794102</t>
  </si>
  <si>
    <t>deska parapetní dřevotřísková vnitřní 260x1000mm</t>
  </si>
  <si>
    <t>-109312374</t>
  </si>
  <si>
    <t>20*1,75</t>
  </si>
  <si>
    <t>8*0,65</t>
  </si>
  <si>
    <t>218</t>
  </si>
  <si>
    <t>766695212</t>
  </si>
  <si>
    <t>Montáž ostatních truhlářských konstrukcí prahů dveří jednokřídlových, šířky do 100 mm</t>
  </si>
  <si>
    <t>2034641004</t>
  </si>
  <si>
    <t>219</t>
  </si>
  <si>
    <t>61187416</t>
  </si>
  <si>
    <t>práh dveřní dřevěný bukový tl 20mm dl 920mm š 100mm</t>
  </si>
  <si>
    <t>1714153355</t>
  </si>
  <si>
    <t>220</t>
  </si>
  <si>
    <t>61187396</t>
  </si>
  <si>
    <t>práh dveřní dřevěný bukový tl 20mm dl 820mm š 100mm</t>
  </si>
  <si>
    <t>11962322</t>
  </si>
  <si>
    <t>221</t>
  </si>
  <si>
    <t>61187376</t>
  </si>
  <si>
    <t>práh dveřní dřevěný bukový tl 20mm dl 720mm š 100mm</t>
  </si>
  <si>
    <t>-1584382484</t>
  </si>
  <si>
    <t>222</t>
  </si>
  <si>
    <t>766_01-R1</t>
  </si>
  <si>
    <t>D+M poštovní schránky zabudované do dveří</t>
  </si>
  <si>
    <t>-2061331468</t>
  </si>
  <si>
    <t>223</t>
  </si>
  <si>
    <t>998766202</t>
  </si>
  <si>
    <t>Přesun hmot pro konstrukce truhlářské stanovený procentní sazbou (%) z ceny vodorovná dopravní vzdálenost do 50 m v objektech výšky přes 6 do 12 m</t>
  </si>
  <si>
    <t>-1927264888</t>
  </si>
  <si>
    <t>767</t>
  </si>
  <si>
    <t>Konstrukce zámečnické</t>
  </si>
  <si>
    <t>224</t>
  </si>
  <si>
    <t>767220520</t>
  </si>
  <si>
    <t>Montáž schodišťového zábradlí z profilové oceli na ocelovou konstrukci, hmotnosti 1 m zábradlí přes 20 do 40 kg</t>
  </si>
  <si>
    <t>-469228846</t>
  </si>
  <si>
    <t>schdoišťové</t>
  </si>
  <si>
    <t>3,4+0,6+3,2</t>
  </si>
  <si>
    <t>horní na chodbě 2np</t>
  </si>
  <si>
    <t>1,3+6,2</t>
  </si>
  <si>
    <t>225</t>
  </si>
  <si>
    <t>7670001 - 1R</t>
  </si>
  <si>
    <t>kovové zábradlí prutové - svislé, vzdálenost svislých prutů 11cm, výška 1,2m, povrchová úprava komaxit</t>
  </si>
  <si>
    <t>393531812</t>
  </si>
  <si>
    <t>226</t>
  </si>
  <si>
    <t>998767202</t>
  </si>
  <si>
    <t>Přesun hmot pro zámečnické konstrukce stanovený procentní sazbou (%) z ceny vodorovná dopravní vzdálenost do 50 m v objektech výšky přes 6 do 12 m</t>
  </si>
  <si>
    <t>72283041</t>
  </si>
  <si>
    <t>771</t>
  </si>
  <si>
    <t>Podlahy z dlaždic</t>
  </si>
  <si>
    <t>227</t>
  </si>
  <si>
    <t>771274113</t>
  </si>
  <si>
    <t>Montáž obkladů schodišť z dlaždic keramických lepených flexibilním lepidlem stupnic hladkých, šířky přes 250 do 300 mm</t>
  </si>
  <si>
    <t>1495895100</t>
  </si>
  <si>
    <t>19*1,15</t>
  </si>
  <si>
    <t>228</t>
  </si>
  <si>
    <t>771274232</t>
  </si>
  <si>
    <t>Montáž obkladů schodišť z dlaždic keramických lepených flexibilním lepidlem podstupnic hladkých, výšky přes 150 do 200 mm</t>
  </si>
  <si>
    <t>252203900</t>
  </si>
  <si>
    <t>229</t>
  </si>
  <si>
    <t>771474112</t>
  </si>
  <si>
    <t>Montáž soklů z dlaždic keramických lepených flexibilním lepidlem rovných, výšky přes 65 do 90 mm</t>
  </si>
  <si>
    <t>70003094</t>
  </si>
  <si>
    <t>u ostatních prostorů s dlažbou kromě koupelek a tech. míst</t>
  </si>
  <si>
    <t>4,5+23,6+28,9-1,15*2-6,1</t>
  </si>
  <si>
    <t>230</t>
  </si>
  <si>
    <t>771474132</t>
  </si>
  <si>
    <t>Montáž soklů z dlaždic keramických lepených flexibilním lepidlem schodišťových stupňovitých, výšky přes 65 do 90 mm</t>
  </si>
  <si>
    <t>61692798</t>
  </si>
  <si>
    <t>19*(0,16+0,3)</t>
  </si>
  <si>
    <t>0,93</t>
  </si>
  <si>
    <t>231</t>
  </si>
  <si>
    <t>59761009</t>
  </si>
  <si>
    <t>sokl-dlažba keramická slinutá hladká do interiéru i exteriéru 600x95mm</t>
  </si>
  <si>
    <t>-1019427454</t>
  </si>
  <si>
    <t>(48,6+9,67)/0,33*1,1</t>
  </si>
  <si>
    <t>232</t>
  </si>
  <si>
    <t>771574113</t>
  </si>
  <si>
    <t>Montáž podlah z dlaždic keramických lepených flexibilním lepidlem maloformátových hladkých přes 12 do 19 ks/m2</t>
  </si>
  <si>
    <t>809895392</t>
  </si>
  <si>
    <t>koupelny + tech. místnost</t>
  </si>
  <si>
    <t>4,19+5,04+5,04+4,6+5,31+5,31</t>
  </si>
  <si>
    <t>ostatní plochy s dlažbou</t>
  </si>
  <si>
    <t>4,56+19,2</t>
  </si>
  <si>
    <t>20,79</t>
  </si>
  <si>
    <t>podesta na schodišti</t>
  </si>
  <si>
    <t>0,93*1,15</t>
  </si>
  <si>
    <t>233</t>
  </si>
  <si>
    <t>59761003</t>
  </si>
  <si>
    <t>dlažba keramická hutná hladká do interiéru přes 9 do 12 ks/m2</t>
  </si>
  <si>
    <t>1726265449</t>
  </si>
  <si>
    <t>(4,19+5,04+5,04+4,6+5,31+5,31)*1,15</t>
  </si>
  <si>
    <t>234</t>
  </si>
  <si>
    <t>59761011</t>
  </si>
  <si>
    <t>dlažba keramická slinutá hladká do interiéru i exteriéru do 9ks/m2</t>
  </si>
  <si>
    <t>-701601065</t>
  </si>
  <si>
    <t>(4,56+19,2)*1,15</t>
  </si>
  <si>
    <t>20,79*1,15</t>
  </si>
  <si>
    <t xml:space="preserve">0,93*1,15 </t>
  </si>
  <si>
    <t>schody (stupnice + podstupnice)</t>
  </si>
  <si>
    <t>19*1,15*0,3*2</t>
  </si>
  <si>
    <t>235</t>
  </si>
  <si>
    <t>771591111</t>
  </si>
  <si>
    <t>Příprava podkladu před provedením dlažby nátěr penetrační na podlahu</t>
  </si>
  <si>
    <t>685673721</t>
  </si>
  <si>
    <t>dlažba</t>
  </si>
  <si>
    <t>104,6</t>
  </si>
  <si>
    <t>schody</t>
  </si>
  <si>
    <t>21,85*(0,16+0,3)</t>
  </si>
  <si>
    <t>(48,6+9,67)*0,1</t>
  </si>
  <si>
    <t>236</t>
  </si>
  <si>
    <t>771591115</t>
  </si>
  <si>
    <t>Podlahy - dokončovací práce spárování silikonem</t>
  </si>
  <si>
    <t>2048330407</t>
  </si>
  <si>
    <t>48,6+9,67</t>
  </si>
  <si>
    <t>spoj schodů - stupen + podstupeň</t>
  </si>
  <si>
    <t>237</t>
  </si>
  <si>
    <t>771591172</t>
  </si>
  <si>
    <t>Příprava podkladu před provedením dlažby montáž profilu ukončujícího profilu pro schodové hrany</t>
  </si>
  <si>
    <t>-604454950</t>
  </si>
  <si>
    <t>238</t>
  </si>
  <si>
    <t>59054140</t>
  </si>
  <si>
    <t>profil schodový protiskluzový ušlechtilá ocel V2A R10 V6 2x1000mm</t>
  </si>
  <si>
    <t>-1337566476</t>
  </si>
  <si>
    <t>21,85*1,1</t>
  </si>
  <si>
    <t>24,035*1,1 'Přepočtené koeficientem množství</t>
  </si>
  <si>
    <t>239</t>
  </si>
  <si>
    <t>998771202</t>
  </si>
  <si>
    <t>Přesun hmot pro podlahy z dlaždic stanovený procentní sazbou (%) z ceny vodorovná dopravní vzdálenost do 50 m v objektech výšky přes 6 do 12 m</t>
  </si>
  <si>
    <t>-1271045207</t>
  </si>
  <si>
    <t>776</t>
  </si>
  <si>
    <t>Podlahy povlakové</t>
  </si>
  <si>
    <t>240</t>
  </si>
  <si>
    <t>776111111</t>
  </si>
  <si>
    <t>Příprava podkladu broušení podlah nového podkladu anhydritového</t>
  </si>
  <si>
    <t>-424630914</t>
  </si>
  <si>
    <t>5,25+14,15+12,43+7,63+14,15+10,56+4,9+16,76+11,73+7,34+14,44+11,5+7,38+14,44+11,27</t>
  </si>
  <si>
    <t>241</t>
  </si>
  <si>
    <t>776111311</t>
  </si>
  <si>
    <t>Příprava podkladu vysátí podlah</t>
  </si>
  <si>
    <t>98091153</t>
  </si>
  <si>
    <t>242</t>
  </si>
  <si>
    <t>776121111</t>
  </si>
  <si>
    <t>Příprava podkladu penetrace vodou ředitelná na savý podklad (válečkováním) ředěná v poměru 1:3 podlah</t>
  </si>
  <si>
    <t>2118977017</t>
  </si>
  <si>
    <t>243</t>
  </si>
  <si>
    <t>776141112</t>
  </si>
  <si>
    <t>Příprava podkladu vyrovnání samonivelační stěrkou podlah min.pevnosti 20 MPa, tloušťky přes 3 do 5 mm</t>
  </si>
  <si>
    <t>5948646</t>
  </si>
  <si>
    <t>244</t>
  </si>
  <si>
    <t>776221111</t>
  </si>
  <si>
    <t>Montáž podlahovin z PVC lepením standardním lepidlem z pásů standardních</t>
  </si>
  <si>
    <t>1700645833</t>
  </si>
  <si>
    <t>245</t>
  </si>
  <si>
    <t>28412100</t>
  </si>
  <si>
    <t>PVC vinylová vrstvená š 2/3/4m, tl 3,2mm, nášlapná vrstva 0,35mm</t>
  </si>
  <si>
    <t>492323078</t>
  </si>
  <si>
    <t>327,86*1,1 'Přepočtené koeficientem množství</t>
  </si>
  <si>
    <t>246</t>
  </si>
  <si>
    <t>776411111</t>
  </si>
  <si>
    <t>Montáž soklíků lepením obvodových, výšky do 80 mm</t>
  </si>
  <si>
    <t>-1748925712</t>
  </si>
  <si>
    <t>9,43+15,3+14,3+13,2+15,3+15,3+8,8+16,4+14+11,6+15,7+14,3+11,6+15,7+14,3</t>
  </si>
  <si>
    <t>247</t>
  </si>
  <si>
    <t>28411009</t>
  </si>
  <si>
    <t>lišta soklová PVC 18x80mm</t>
  </si>
  <si>
    <t>1569327693</t>
  </si>
  <si>
    <t>410,46*1,1</t>
  </si>
  <si>
    <t>248</t>
  </si>
  <si>
    <t>776421312</t>
  </si>
  <si>
    <t>Montáž lišt přechodových šroubovaných</t>
  </si>
  <si>
    <t>250541246</t>
  </si>
  <si>
    <t>0,9*2*10</t>
  </si>
  <si>
    <t>249</t>
  </si>
  <si>
    <t>55343115</t>
  </si>
  <si>
    <t>profil přechodový Al narážecí 30mm dub, buk, javor, třešeň</t>
  </si>
  <si>
    <t>90524796</t>
  </si>
  <si>
    <t>19,6078431372549*1,02 'Přepočtené koeficientem množství</t>
  </si>
  <si>
    <t>250</t>
  </si>
  <si>
    <t>998776202</t>
  </si>
  <si>
    <t>Přesun hmot pro podlahy povlakové stanovený procentní sazbou (%) z ceny vodorovná dopravní vzdálenost do 50 m v objektech výšky přes 6 do 12 m</t>
  </si>
  <si>
    <t>120218270</t>
  </si>
  <si>
    <t>781</t>
  </si>
  <si>
    <t>Dokončovací práce - obklady</t>
  </si>
  <si>
    <t>251</t>
  </si>
  <si>
    <t>781474113</t>
  </si>
  <si>
    <t>Montáž obkladů vnitřních stěn z dlaždic keramických lepených flexibilním lepidlem maloformátových hladkých přes 12 do 19 ks/m2</t>
  </si>
  <si>
    <t>-1038718739</t>
  </si>
  <si>
    <t>kuch. linky</t>
  </si>
  <si>
    <t>0,8*(2,7*5*2)</t>
  </si>
  <si>
    <t>252</t>
  </si>
  <si>
    <t>59761071</t>
  </si>
  <si>
    <t>obklad keramický hladký přes 12 do 19ks/m2</t>
  </si>
  <si>
    <t>-280837245</t>
  </si>
  <si>
    <t>230,08*1,15</t>
  </si>
  <si>
    <t>253</t>
  </si>
  <si>
    <t>781494511</t>
  </si>
  <si>
    <t>Obklad - dokončující práce profily ukončovací lepené flexibilním lepidlem ukončovací</t>
  </si>
  <si>
    <t>557947155</t>
  </si>
  <si>
    <t>horní ukončovací lišta - koupelny</t>
  </si>
  <si>
    <t>kuch- linky</t>
  </si>
  <si>
    <t>2,7*2*10+0,8*2*10</t>
  </si>
  <si>
    <t>8,4*2</t>
  </si>
  <si>
    <t>254</t>
  </si>
  <si>
    <t>781495111</t>
  </si>
  <si>
    <t>Příprava podkladu před provedením obkladu nátěr penetrační na stěnu</t>
  </si>
  <si>
    <t>-1566162452</t>
  </si>
  <si>
    <t>255</t>
  </si>
  <si>
    <t>781495115</t>
  </si>
  <si>
    <t>Obklad - dokončující práce ostatní práce spárování silikonem</t>
  </si>
  <si>
    <t>1038644812</t>
  </si>
  <si>
    <t>KOUPELNY</t>
  </si>
  <si>
    <t>TECH. MÍST</t>
  </si>
  <si>
    <t>2,1*4*2</t>
  </si>
  <si>
    <t>kuch. obklady</t>
  </si>
  <si>
    <t>0,8*10</t>
  </si>
  <si>
    <t>256</t>
  </si>
  <si>
    <t>998781202</t>
  </si>
  <si>
    <t>Přesun hmot pro obklady keramické stanovený procentní sazbou (%) z ceny vodorovná dopravní vzdálenost do 50 m v objektech výšky přes 6 do 12 m</t>
  </si>
  <si>
    <t>-970899912</t>
  </si>
  <si>
    <t>783</t>
  </si>
  <si>
    <t>Dokončovací práce - nátěry</t>
  </si>
  <si>
    <t>257</t>
  </si>
  <si>
    <t>783118101</t>
  </si>
  <si>
    <t>Lazurovací nátěr truhlářských konstrukcí jednonásobný syntetický</t>
  </si>
  <si>
    <t>-147049792</t>
  </si>
  <si>
    <t>nátěr dřevěného obkladu fasády - sibiřský modřín - 4x ( 2x z každé strany)</t>
  </si>
  <si>
    <t>(18,9+56,866)*4</t>
  </si>
  <si>
    <t>258</t>
  </si>
  <si>
    <t>783317101</t>
  </si>
  <si>
    <t>Krycí nátěr (email) zámečnických konstrukcí jednonásobný syntetický standardní</t>
  </si>
  <si>
    <t>1295436103</t>
  </si>
  <si>
    <t>nátěr zárubní - dvojnásobný</t>
  </si>
  <si>
    <t>0,8*2*(10+1)*2</t>
  </si>
  <si>
    <t>0,9*2*(20+10)*2</t>
  </si>
  <si>
    <t>1*2*2*2</t>
  </si>
  <si>
    <t>259</t>
  </si>
  <si>
    <t>783422101</t>
  </si>
  <si>
    <t>Tmelení klempířských konstrukcí šířky spáry do 2 mm, tmelem silikonovým</t>
  </si>
  <si>
    <t>978553855</t>
  </si>
  <si>
    <t>parapety</t>
  </si>
  <si>
    <t>apu lišty</t>
  </si>
  <si>
    <t>124,04</t>
  </si>
  <si>
    <t>784</t>
  </si>
  <si>
    <t>Dokončovací práce - malby a tapety</t>
  </si>
  <si>
    <t>260</t>
  </si>
  <si>
    <t>784181101</t>
  </si>
  <si>
    <t>Penetrace podkladu jednonásobná základní akrylátová v místnostech výšky do 3,80 m</t>
  </si>
  <si>
    <t>-1439033562</t>
  </si>
  <si>
    <t>štuky</t>
  </si>
  <si>
    <t>390,63+7,705+1421,675</t>
  </si>
  <si>
    <t>sdk</t>
  </si>
  <si>
    <t>44,55</t>
  </si>
  <si>
    <t>0,2*(1,75+1,5*2)*20</t>
  </si>
  <si>
    <t>0,2*(0,75+0,625*2)*8</t>
  </si>
  <si>
    <t>0,2*(2+2,43*2)*2</t>
  </si>
  <si>
    <t>261</t>
  </si>
  <si>
    <t>784221101</t>
  </si>
  <si>
    <t>Malby z malířských směsí otěruvzdorných za sucha dvojnásobné, bílé za sucha otěruvzdorné dobře v místnostech výšky do 3,80 m</t>
  </si>
  <si>
    <t>768415987</t>
  </si>
  <si>
    <t>SO01 - 02.1 - Elektro - silnoproud</t>
  </si>
  <si>
    <t xml:space="preserve">    6 - Úpravy povrchů, podlahy a osazování výplní</t>
  </si>
  <si>
    <t xml:space="preserve">    997 - Přesun sutě</t>
  </si>
  <si>
    <t xml:space="preserve">    741 - Elektroinstalace - silnoproud</t>
  </si>
  <si>
    <t>Úpravy povrchů, podlahy a osazování výplní</t>
  </si>
  <si>
    <t>612135101</t>
  </si>
  <si>
    <t>Hrubá výplň rýh maltou jakékoli šířky rýhy ve stěnách</t>
  </si>
  <si>
    <t>-2042297217</t>
  </si>
  <si>
    <t>1860*0,03*1,5</t>
  </si>
  <si>
    <t>971033231</t>
  </si>
  <si>
    <t>Vybourání otvorů ve zdivu základovém nebo nadzákladovém z cihel, tvárnic, příčkovek z cihel pálených na maltu vápennou nebo vápenocementovou plochy do 0,0225 m2, tl. do 150 mm</t>
  </si>
  <si>
    <t>1671892411</t>
  </si>
  <si>
    <t>971033241</t>
  </si>
  <si>
    <t>Vybourání otvorů ve zdivu základovém nebo nadzákladovém z cihel, tvárnic, příčkovek z cihel pálených na maltu vápennou nebo vápenocementovou plochy do 0,0225 m2, tl. do 300 mm</t>
  </si>
  <si>
    <t>1100015555</t>
  </si>
  <si>
    <t>971033251</t>
  </si>
  <si>
    <t>Vybourání otvorů ve zdivu základovém nebo nadzákladovém z cihel, tvárnic, příčkovek z cihel pálených na maltu vápennou nebo vápenocementovou plochy do 0,0225 m2, tl. do 450 mm</t>
  </si>
  <si>
    <t>284154936</t>
  </si>
  <si>
    <t>973031344</t>
  </si>
  <si>
    <t>Vysekání výklenků nebo kapes ve zdivu z cihel na maltu vápennou nebo vápenocementovou kapes, plochy do 0,25 m2, hl. do 150 mm</t>
  </si>
  <si>
    <t>-602982718</t>
  </si>
  <si>
    <t>pro rozvaděče</t>
  </si>
  <si>
    <t>973031614</t>
  </si>
  <si>
    <t>Vysekání výklenků nebo kapes ve zdivu z cihel na maltu vápennou nebo vápenocementovou kapes pro špalíky a krabice, velikosti do 50x50x50 mm</t>
  </si>
  <si>
    <t>-599089344</t>
  </si>
  <si>
    <t>221+53</t>
  </si>
  <si>
    <t>974031121</t>
  </si>
  <si>
    <t>Vysekání rýh ve zdivu cihelném na maltu vápennou nebo vápenocementovou do hl. 30 mm a šířky do 30 mm</t>
  </si>
  <si>
    <t>1641335481</t>
  </si>
  <si>
    <t>80+800+755+160+50+15</t>
  </si>
  <si>
    <t>997</t>
  </si>
  <si>
    <t>Přesun sutě</t>
  </si>
  <si>
    <t>997002611</t>
  </si>
  <si>
    <t>Nakládání suti a vybouraných hmot na dopravní prostředek pro vodorovné přemístění</t>
  </si>
  <si>
    <t>-1328267267</t>
  </si>
  <si>
    <t>997013213</t>
  </si>
  <si>
    <t>Vnitrostaveništní doprava suti a vybouraných hmot vodorovně do 50 m svisle ručně (nošením po schodech) pro budovy a haly výšky přes 9 do 12 m</t>
  </si>
  <si>
    <t>364239310</t>
  </si>
  <si>
    <t>997013501</t>
  </si>
  <si>
    <t>Odvoz suti a vybouraných hmot na skládku nebo meziskládku se složením, na vzdálenost do 1 km</t>
  </si>
  <si>
    <t>88219239</t>
  </si>
  <si>
    <t>997013509</t>
  </si>
  <si>
    <t>Odvoz suti a vybouraných hmot na skládku nebo meziskládku se složením, na vzdálenost Příplatek k ceně za každý další i započatý 1 km přes 1 km</t>
  </si>
  <si>
    <t>-1973123369</t>
  </si>
  <si>
    <t>4,657*3 'Přepočtené koeficientem množství</t>
  </si>
  <si>
    <t>12</t>
  </si>
  <si>
    <t>997013831</t>
  </si>
  <si>
    <t>Poplatek za uložení stavebního odpadu na skládce (skládkovné) směsného stavebního a demoličního zatříděného do Katalogu odpadů pod kódem 170 904</t>
  </si>
  <si>
    <t>1043399083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</si>
  <si>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</si>
  <si>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</si>
  <si>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1105677476</t>
  </si>
  <si>
    <t>741</t>
  </si>
  <si>
    <t>Elektroinstalace - silnoproud</t>
  </si>
  <si>
    <t>741110061</t>
  </si>
  <si>
    <t>Montáž trubek elektroinstalačních s nasunutím nebo našroubováním do krabic plastových ohebných, uložených pod omítku, vnější Ø přes 11 do 23 mm</t>
  </si>
  <si>
    <t>-2060150209</t>
  </si>
  <si>
    <t>345710620</t>
  </si>
  <si>
    <t>trubka elektroinstalační ohebná z PVC (ČSN)2316</t>
  </si>
  <si>
    <t>-1601519660</t>
  </si>
  <si>
    <t>741110062</t>
  </si>
  <si>
    <t>Montáž trubek elektroinstalačních s nasunutím nebo našroubováním do krabic plastových ohebných, uložených pod omítku, vnější Ø přes 23 do 35 mm</t>
  </si>
  <si>
    <t>1798867204</t>
  </si>
  <si>
    <t>17</t>
  </si>
  <si>
    <t>345710630</t>
  </si>
  <si>
    <t>trubka elektroinstalační ohebná z PVC (ČSN) 2323</t>
  </si>
  <si>
    <t>1577790146</t>
  </si>
  <si>
    <t>741110443</t>
  </si>
  <si>
    <t>Montáž hadic ochranných s nasunutím do krabic pryžových, uložených volně, vnitřní Ø přes 63 do 100 mm</t>
  </si>
  <si>
    <t>1134459818</t>
  </si>
  <si>
    <t>19</t>
  </si>
  <si>
    <t>345713530</t>
  </si>
  <si>
    <t>trubka elektroinstalační ohebná dvouplášťová korugovaná D 61/75 mm, HDPE+LDPE</t>
  </si>
  <si>
    <t>1784058305</t>
  </si>
  <si>
    <t>15*1,1 'Přepočtené koeficientem množství</t>
  </si>
  <si>
    <t>741112061</t>
  </si>
  <si>
    <t>Montáž krabic elektroinstalačních bez napojení na trubky a lišty, demontáže a montáže víčka a přístroje přístrojových zapuštěných plastových kruhových</t>
  </si>
  <si>
    <t>1815202441</t>
  </si>
  <si>
    <t>345715110</t>
  </si>
  <si>
    <t>krabice přístrojová instalační 500 V, D 69 mm x 30mm</t>
  </si>
  <si>
    <t>-562558042</t>
  </si>
  <si>
    <t>741112101</t>
  </si>
  <si>
    <t>Montáž krabic elektroinstalačních bez napojení na trubky a lišty, demontáže a montáže víčka a přístroje rozvodek se zapojením vodičů na svorkovnici zapuštěných plastových kruhových</t>
  </si>
  <si>
    <t>-1689049626</t>
  </si>
  <si>
    <t>345715210</t>
  </si>
  <si>
    <t>krabice univerzální rozvodná z PH s víčkem a svorkovnicí krabicovou šroubovací s vodiči 12x4mm2 D 73,5mm x 43mm</t>
  </si>
  <si>
    <t>-230022058</t>
  </si>
  <si>
    <t>741130001</t>
  </si>
  <si>
    <t>Ukončení vodičů izolovaných s označením a zapojením v rozváděči nebo na přístroji, průřezu žíly do 2,5 mm2</t>
  </si>
  <si>
    <t>-582605744</t>
  </si>
  <si>
    <t>741130003</t>
  </si>
  <si>
    <t>Ukončení vodičů izolovaných s označením a zapojením v rozváděči nebo na přístroji, průřezu žíly do 4 mm2</t>
  </si>
  <si>
    <t>1322589993</t>
  </si>
  <si>
    <t>741130008</t>
  </si>
  <si>
    <t>Ukončení vodičů izolovaných s označením a zapojením v rozváděči nebo na přístroji, průřezu žíly do 35 mm2</t>
  </si>
  <si>
    <t>-1437110480</t>
  </si>
  <si>
    <t>210110031</t>
  </si>
  <si>
    <t>Montáž zapuštěný vypínač nn jednopólový bezšroubové připojení</t>
  </si>
  <si>
    <t>1599835926</t>
  </si>
  <si>
    <t>345355150</t>
  </si>
  <si>
    <t>spínač jednopólový 10A bílý, slonová kost</t>
  </si>
  <si>
    <t>272848247</t>
  </si>
  <si>
    <t>741310231</t>
  </si>
  <si>
    <t>Montáž spínačů jedno nebo dvoupólových polozapuštěných nebo zapuštěných se zapojením vodičů šroubové připojení, pro prostředí normální přepínačů, řazení 5-sériových</t>
  </si>
  <si>
    <t>597718339</t>
  </si>
  <si>
    <t>345355750</t>
  </si>
  <si>
    <t>spínač řazení 5 10A bílý, slonová kost</t>
  </si>
  <si>
    <t>793920106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</si>
  <si>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</si>
  <si>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</si>
  <si>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-29515200</t>
  </si>
  <si>
    <t>345355550</t>
  </si>
  <si>
    <t>přepínač střídavý řazení 6 10A bílý, slonová kost</t>
  </si>
  <si>
    <t>1137781262</t>
  </si>
  <si>
    <t>741311021</t>
  </si>
  <si>
    <t>Montáž spínačů speciálních se zapojením vodičů sporákových přípojek s doutnavkou</t>
  </si>
  <si>
    <t>-1247765378</t>
  </si>
  <si>
    <t>345363980</t>
  </si>
  <si>
    <t>spínač páčkový 25A zapuštěnámontáž se signální doutnavkou 39563-23C</t>
  </si>
  <si>
    <t>-1267835095</t>
  </si>
  <si>
    <t>741313041</t>
  </si>
  <si>
    <t>Montáž zásuvek domovních se zapojením vodičů šroubové připojení polozapuštěných nebo zapuštěných 10/16 A, provedení 2P + PE</t>
  </si>
  <si>
    <t>-1644814105</t>
  </si>
  <si>
    <t>345551030</t>
  </si>
  <si>
    <t>zásuvka 1násobná 16A bílý, slonová kost</t>
  </si>
  <si>
    <t>1876386486</t>
  </si>
  <si>
    <t>741313234</t>
  </si>
  <si>
    <t>Montáž zásuvek průmyslových se zapojením vodičů nástěnných, provedení IP 44 2P+PE dvojnásobná 16 A</t>
  </si>
  <si>
    <t>448756839</t>
  </si>
  <si>
    <t>345551230</t>
  </si>
  <si>
    <t>zásuvka 2násobná 16A bílá, slonová kost</t>
  </si>
  <si>
    <t>1842213333</t>
  </si>
  <si>
    <t>741320042</t>
  </si>
  <si>
    <t>Montáž pojistek se zapojením vodičů pojistkových částí patron nožových</t>
  </si>
  <si>
    <t>16217308</t>
  </si>
  <si>
    <t>358254200</t>
  </si>
  <si>
    <t>pojistka nožová výkonová 80A provedení normální charakteristika aM</t>
  </si>
  <si>
    <t>1239985990</t>
  </si>
  <si>
    <t>741210401</t>
  </si>
  <si>
    <t>Montáž rozváděčů nebo krabic nevýbušných bez zapojení vodičů hmotnosti do 5 kg</t>
  </si>
  <si>
    <t>-2006342183</t>
  </si>
  <si>
    <t>741210405</t>
  </si>
  <si>
    <t>Montáž rozváděčů nebo krabic nevýbušných bez zapojení vodičů hmotnosti do 50 kg</t>
  </si>
  <si>
    <t>349077529</t>
  </si>
  <si>
    <t>741370002</t>
  </si>
  <si>
    <t>Montáž svítidel žárovkových se zapojením vodičů bytových nebo společenských místností stropních přisazených 1 zdroj se sklem</t>
  </si>
  <si>
    <t>2093578735</t>
  </si>
  <si>
    <t>741370032</t>
  </si>
  <si>
    <t>Montáž svítidel žárovkových se zapojením vodičů bytových nebo společenských místností nástěnných přisazených 1 zdroj se sklem</t>
  </si>
  <si>
    <t>-662976471</t>
  </si>
  <si>
    <t>741370034</t>
  </si>
  <si>
    <t>Montáž svítidel žárovkových se zapojením vodičů bytových nebo společenských místností nástěnných přisazených 2 zdroje nouzové</t>
  </si>
  <si>
    <t>-1604595570</t>
  </si>
  <si>
    <t>741810002</t>
  </si>
  <si>
    <t>Zkoušky a prohlídky elektrických rozvodů a zařízení celková prohlídka a vyhotovení revizní zprávy pro objem montážních prací přes 100 do 500 tis. Kč</t>
  </si>
  <si>
    <t>121532853</t>
  </si>
  <si>
    <t>741122011</t>
  </si>
  <si>
    <t>Montáž kabelů měděných bez ukončení uložených pod omítku plných kulatých (CYKY), počtu a průřezu žil 2x1,5 až 2,5 mm2</t>
  </si>
  <si>
    <t>879438277</t>
  </si>
  <si>
    <t>341110050</t>
  </si>
  <si>
    <t>kabel silový s Cu jádrem 1 kV 2x1,5mm2</t>
  </si>
  <si>
    <t>1793154980</t>
  </si>
  <si>
    <t>741122015</t>
  </si>
  <si>
    <t>Montáž kabelů měděných bez ukončení uložených pod omítku plných kulatých (CYKY), počtu a průřezu žil 3x1,5 mm2</t>
  </si>
  <si>
    <t>633339352</t>
  </si>
  <si>
    <t>341110300</t>
  </si>
  <si>
    <t>kabel silový s Cu jádrem 1 kV 3x1,5mm2</t>
  </si>
  <si>
    <t>892009390</t>
  </si>
  <si>
    <t>51</t>
  </si>
  <si>
    <t>741122016</t>
  </si>
  <si>
    <t>Montáž kabelů měděných bez ukončení uložených pod omítku plných kulatých (CYKY), počtu a průřezu žil 3x2,5 až 6 mm2</t>
  </si>
  <si>
    <t>1985427920</t>
  </si>
  <si>
    <t>341110360</t>
  </si>
  <si>
    <t>kabel silový s Cu jádrem 1 kV 3x2,5mm2</t>
  </si>
  <si>
    <t>-290706919</t>
  </si>
  <si>
    <t>750*1,1 'Přepočtené koeficientem množství</t>
  </si>
  <si>
    <t>341110420</t>
  </si>
  <si>
    <t>kabel silový s Cu jádrem 1 kV 3x4mm2</t>
  </si>
  <si>
    <t>-2081808638</t>
  </si>
  <si>
    <t>160*1,1 'Přepočtené koeficientem množství</t>
  </si>
  <si>
    <t>741122031</t>
  </si>
  <si>
    <t>Montáž kabelů měděných bez ukončení uložených pod omítku plných kulatých (CYKY), počtu a průřezu žil 5x1,5 až 2,5 mm2</t>
  </si>
  <si>
    <t>1310986487</t>
  </si>
  <si>
    <t>55</t>
  </si>
  <si>
    <t>341110900</t>
  </si>
  <si>
    <t>kabel silový s Cu jádrem 1 kV 5x1,5mm2</t>
  </si>
  <si>
    <t>-741386235</t>
  </si>
  <si>
    <t>01_Dodávka</t>
  </si>
  <si>
    <t>Elektroměrový rozvaděč RE, typ 1ER6v-25-P pro 6 1f elektroměrů, 1x hl. vypínač + vyp. spoušť + kabel CYKY-J 2x1,5mm2 + tlačítko TOTAL STOP v prosklené krabici, 6x jistič 25/1/B, vydrátování, svorkovnice</t>
  </si>
  <si>
    <t>cena obvyklá</t>
  </si>
  <si>
    <t>262144</t>
  </si>
  <si>
    <t>-138655719</t>
  </si>
  <si>
    <t>02_Dodávka</t>
  </si>
  <si>
    <t>Rozvaděč společných prostor RS - 1x hl. vypínač IS-25A/1, 1x pr.chránič  PF7 25/2/B/0,03, 3x jistič PL7- B16/1, 2x jistič PL7- B10/1, ost. mat. + vystrojení</t>
  </si>
  <si>
    <t>1715180050</t>
  </si>
  <si>
    <t>03_Dodávka</t>
  </si>
  <si>
    <t>Rozvaděč bytový RB - 1x hl. vypínač IS-25A/1, 1x pr.chránič  PF7 25/2/B/0,03, 5x jistič PL7- B16/1, 1x jistič PL7- B10/1, ost. mat. + vystrojení</t>
  </si>
  <si>
    <t>5468467</t>
  </si>
  <si>
    <t>04_Dodávka</t>
  </si>
  <si>
    <t>svítidlo stropní/nástěnné s PIR čidlem - dle výběru investora</t>
  </si>
  <si>
    <t>1562436201</t>
  </si>
  <si>
    <t>05_Dodávka</t>
  </si>
  <si>
    <t>svítidlo stropní/nástěnné bytové - dle výběru investora</t>
  </si>
  <si>
    <t>1044919706</t>
  </si>
  <si>
    <t>06_Dodávka</t>
  </si>
  <si>
    <t>svítidlo netrvalého nouzového osvětlení nástěnné, 9W, 1hod.</t>
  </si>
  <si>
    <t>-1180587718</t>
  </si>
  <si>
    <t>07_Dodávka</t>
  </si>
  <si>
    <t>ost. drobný mat. + práce, ochr. pospojování</t>
  </si>
  <si>
    <t>1325564470</t>
  </si>
  <si>
    <t>998741202</t>
  </si>
  <si>
    <t>Přesun hmot pro silnoproud stanovený procentní sazbou (%) z ceny vodorovná dopravní vzdálenost do 50 m v objektech výšky přes 6 do 12 m</t>
  </si>
  <si>
    <t>-1901386537</t>
  </si>
  <si>
    <t>SO01 - 02.2 - Elektro - hromosvod</t>
  </si>
  <si>
    <t xml:space="preserve">    741.1 - Elektroinstalace - silnoproud - hromosvod</t>
  </si>
  <si>
    <t>741.1</t>
  </si>
  <si>
    <t>Elektroinstalace - silnoproud - hromosvod</t>
  </si>
  <si>
    <t>741410021</t>
  </si>
  <si>
    <t>Montáž uzemňovacího vedení s upevněním, propojením a připojením pomocí svorek v zemi s izolací spojů pásku průřezu do 120 mm2 v městské zástavbě</t>
  </si>
  <si>
    <t>-1586223845</t>
  </si>
  <si>
    <t>zemnění v základech po obvodu domu</t>
  </si>
  <si>
    <t>35442062</t>
  </si>
  <si>
    <t>pás zemnící 30x4mm FeZn</t>
  </si>
  <si>
    <t>-1498797380</t>
  </si>
  <si>
    <t>1mb = 0,95 kg</t>
  </si>
  <si>
    <t>70*0,95*1,1</t>
  </si>
  <si>
    <t>741420001</t>
  </si>
  <si>
    <t>Montáž hromosvodného vedení svodových drátů nebo lan s podpěrami, Ø do 10 mm</t>
  </si>
  <si>
    <t>-1889042427</t>
  </si>
  <si>
    <t xml:space="preserve">střecha </t>
  </si>
  <si>
    <t>(17,5*2+15,75*3)*1,2</t>
  </si>
  <si>
    <t>fasáda</t>
  </si>
  <si>
    <t>4*8</t>
  </si>
  <si>
    <t>35441077</t>
  </si>
  <si>
    <t>drát D 8mm AlMgSi</t>
  </si>
  <si>
    <t>1599061141</t>
  </si>
  <si>
    <t>1m = 0,135 kg</t>
  </si>
  <si>
    <t>130,7*0,135*1,1</t>
  </si>
  <si>
    <t>741420022</t>
  </si>
  <si>
    <t>Montáž hromosvodného vedení svorek se 3 a více šrouby</t>
  </si>
  <si>
    <t>-1394557391</t>
  </si>
  <si>
    <t>4+3+4+12+16+1+4</t>
  </si>
  <si>
    <t>35441925</t>
  </si>
  <si>
    <t>svorka zkušební pro lano D 6-12 mm, FeZn</t>
  </si>
  <si>
    <t>648577869</t>
  </si>
  <si>
    <t>35441875</t>
  </si>
  <si>
    <t>svorka křížová pro vodič D 6-10 mm</t>
  </si>
  <si>
    <t>1132608342</t>
  </si>
  <si>
    <t>35441996</t>
  </si>
  <si>
    <t>svorka odbočovací a spojovací pro spojování kruhových a páskových vodičů, FeZn</t>
  </si>
  <si>
    <t>1018701261</t>
  </si>
  <si>
    <t>35441885</t>
  </si>
  <si>
    <t>svorka spojovací pro lano D 8-10 mm</t>
  </si>
  <si>
    <t>-771737990</t>
  </si>
  <si>
    <t>35442004</t>
  </si>
  <si>
    <t>svorka na potrubí 4" - 115mm, FeZn</t>
  </si>
  <si>
    <t>-247716755</t>
  </si>
  <si>
    <t>35442002</t>
  </si>
  <si>
    <t>svorka na potrubí 2" - 61mm, FeZn</t>
  </si>
  <si>
    <t>1744010102</t>
  </si>
  <si>
    <t>35441895</t>
  </si>
  <si>
    <t>svorka připojovací k připojení kovových částí</t>
  </si>
  <si>
    <t>-1333477280</t>
  </si>
  <si>
    <t>35441905</t>
  </si>
  <si>
    <t>svorka připojovací k připojení okapových žlabů</t>
  </si>
  <si>
    <t>-532025528</t>
  </si>
  <si>
    <t>741420051</t>
  </si>
  <si>
    <t>Montáž hromosvodného vedení ochranných prvků úhelníků nebo trubek s držáky do zdiva</t>
  </si>
  <si>
    <t>1163274112</t>
  </si>
  <si>
    <t>35441831</t>
  </si>
  <si>
    <t>úhelník ochranný na ochranu svodu - 2000 mm, FeZn</t>
  </si>
  <si>
    <t>-617993852</t>
  </si>
  <si>
    <t>35441836</t>
  </si>
  <si>
    <t>držák ochranného úhelníku do zdiva, FeZn</t>
  </si>
  <si>
    <t>2105445051</t>
  </si>
  <si>
    <t>741420083</t>
  </si>
  <si>
    <t>Montáž hromosvodného vedení doplňků štítků k označení svodů</t>
  </si>
  <si>
    <t>-192509599</t>
  </si>
  <si>
    <t>35442110</t>
  </si>
  <si>
    <t>štítek plastový -  čísla svodů</t>
  </si>
  <si>
    <t>1742019464</t>
  </si>
  <si>
    <t>741420054</t>
  </si>
  <si>
    <t>Montáž hromosvodného vedení ochranných prvků tvarování prvků</t>
  </si>
  <si>
    <t>47598744</t>
  </si>
  <si>
    <t>741430002</t>
  </si>
  <si>
    <t>Montáž jímacích tyčí délky do 3 m, na konstrukci zděnou</t>
  </si>
  <si>
    <t>1979327098</t>
  </si>
  <si>
    <t>35441128</t>
  </si>
  <si>
    <t>tyč jímací s kovaným hrotem 1500 mm nerez</t>
  </si>
  <si>
    <t>-233876529</t>
  </si>
  <si>
    <t>741440031</t>
  </si>
  <si>
    <t>Montáž zemnicích desek a tyčí s připojením na svodové nebo uzemňovací vedení bez příslušenství tyčí, délky do 2 m</t>
  </si>
  <si>
    <t>-1962454596</t>
  </si>
  <si>
    <t>35442090</t>
  </si>
  <si>
    <t>tyč zemnící 2 m FeZn</t>
  </si>
  <si>
    <t>1308287697</t>
  </si>
  <si>
    <t>741810001</t>
  </si>
  <si>
    <t>Zkoušky a prohlídky elektrických rozvodů a zařízení celková prohlídka a vyhotovení revizní zprávy pro objem montážních prací do 100 tis. Kč</t>
  </si>
  <si>
    <t>-1025879929</t>
  </si>
  <si>
    <t>1976393694</t>
  </si>
  <si>
    <t>SO01 - 02.3 - Elektro - slaboproud</t>
  </si>
  <si>
    <t xml:space="preserve">    742 - Elektroinstalace - slaboproud</t>
  </si>
  <si>
    <t>2145043104</t>
  </si>
  <si>
    <t>180*0,03*1,5</t>
  </si>
  <si>
    <t>-1242440211</t>
  </si>
  <si>
    <t>900568984</t>
  </si>
  <si>
    <t>1162683207</t>
  </si>
  <si>
    <t>972044251</t>
  </si>
  <si>
    <t>Vybourání otvorů ve stropech nebo klenbách z dutých tvárnic bez odstranění podlahy a násypu, plochy do 0,09 m2, tl. přes 100 mm</t>
  </si>
  <si>
    <t>1519891347</t>
  </si>
  <si>
    <t>-1606154405</t>
  </si>
  <si>
    <t>-1221059355</t>
  </si>
  <si>
    <t>624139609</t>
  </si>
  <si>
    <t>1335026139</t>
  </si>
  <si>
    <t>-703642586</t>
  </si>
  <si>
    <t>-1846440623</t>
  </si>
  <si>
    <t>1304526507</t>
  </si>
  <si>
    <t>0,844*3 'Přepočtené koeficientem množství</t>
  </si>
  <si>
    <t>-1090279255</t>
  </si>
  <si>
    <t>1521718762</t>
  </si>
  <si>
    <t>742</t>
  </si>
  <si>
    <t>Elektroinstalace - slaboproud</t>
  </si>
  <si>
    <t>1598377895</t>
  </si>
  <si>
    <t>140+40</t>
  </si>
  <si>
    <t>-507157777</t>
  </si>
  <si>
    <t>140*1,1 'Přepočtené koeficientem množství</t>
  </si>
  <si>
    <t>CS ÚRS 2018 01</t>
  </si>
  <si>
    <t>-144819913</t>
  </si>
  <si>
    <t>40*1,1 'Přepočtené koeficientem množství</t>
  </si>
  <si>
    <t>-2137065063</t>
  </si>
  <si>
    <t>34571511</t>
  </si>
  <si>
    <t>-192046123</t>
  </si>
  <si>
    <t>210190151</t>
  </si>
  <si>
    <t>Montáž rozvaděčů nebo krabic nevýbušných do 5 kg</t>
  </si>
  <si>
    <t>348316826</t>
  </si>
  <si>
    <t>210190155</t>
  </si>
  <si>
    <t>Montáž rozvaděčů nebo krabic nevýbušných do 50 kg</t>
  </si>
  <si>
    <t>287843130</t>
  </si>
  <si>
    <t>01- Dodávka</t>
  </si>
  <si>
    <t>-731719523</t>
  </si>
  <si>
    <t>02- Dodávka</t>
  </si>
  <si>
    <t xml:space="preserve">STA - anténní soustava, zesilovač STA v techn. místnosti, rozvod do všech 10 bytů koaxiálním kabelem (80m) ukončeným zásuvkou STA typ Tango (přístroj 5011-A3303 + rámeček 3901A-B10B + kryt 5011-A3503) </t>
  </si>
  <si>
    <t>-592676420</t>
  </si>
  <si>
    <t>03- Dodávka</t>
  </si>
  <si>
    <t xml:space="preserve">Internet - RACK v techn. místnosti, rozvod do všech 10 bytů + kotelny UTP kabelem cat. 6 (150m) ukončeným zásuvkou RJ45 typ Tango (přístroj RJ45C6U + maska 5014A-A02018B + rámeček 3901A-B10B + kryt RJ45C5U - 5014A-A02018B) </t>
  </si>
  <si>
    <t>355270729</t>
  </si>
  <si>
    <t>04- Dodávka</t>
  </si>
  <si>
    <t>Domovní vrátný - Zvonkové tablo s mikrofonem a reproduktorem u vstupu (10 účastníků), elektrický zámek, kabelový rozvod do každého bytu (100m), telefon s ovládáním el. zámku v bytech</t>
  </si>
  <si>
    <t>144300107</t>
  </si>
  <si>
    <t>05- Dodávka</t>
  </si>
  <si>
    <t>Autonomní kouřové čidlo + montáž</t>
  </si>
  <si>
    <t>-2043657114</t>
  </si>
  <si>
    <t>998742202</t>
  </si>
  <si>
    <t>Přesun hmot pro slaboproud stanovený procentní sazbou (%) z ceny vodorovná dopravní vzdálenost do 50 m v objektech výšky přes 6 do 12 m</t>
  </si>
  <si>
    <t>-489206716</t>
  </si>
  <si>
    <t>SO01 - 06 - VZT</t>
  </si>
  <si>
    <t xml:space="preserve">    751 - Vzduchotechnika</t>
  </si>
  <si>
    <t>9_R1</t>
  </si>
  <si>
    <t>Zednické zatěsnění prostupů VZT potrubí přes stěny včetně materiálu</t>
  </si>
  <si>
    <t>-2004430116</t>
  </si>
  <si>
    <t>977151123</t>
  </si>
  <si>
    <t>Jádrové vrty diamantovými korunkami do stavebních materiálů (železobetonu, betonu, cihel, obkladů, dlažeb, kamene) průměru přes 130 do 150 mm</t>
  </si>
  <si>
    <t>589138487</t>
  </si>
  <si>
    <t>vrty přes stěnu na fasádu</t>
  </si>
  <si>
    <t>0,45*10</t>
  </si>
  <si>
    <t>vrty středové zdi a příčky</t>
  </si>
  <si>
    <t>0,175*4</t>
  </si>
  <si>
    <t>-700259155</t>
  </si>
  <si>
    <t>1788641584</t>
  </si>
  <si>
    <t>777755624</t>
  </si>
  <si>
    <t>2028057224</t>
  </si>
  <si>
    <t>0,364*3 'Přepočtené koeficientem množství</t>
  </si>
  <si>
    <t>2085615179</t>
  </si>
  <si>
    <t>713463213</t>
  </si>
  <si>
    <t>Montáž izolace tepelné potrubí a ohybů tvarovkami nebo deskami potrubními pouzdry s povrchovou úpravou hliníkovou fólií (izolační materiál ve specifikaci) přelepenými samolepící hliníkovou páskou potrubí jednovrstvá D přes 100 do 150 mm</t>
  </si>
  <si>
    <t>713306548</t>
  </si>
  <si>
    <t>44,6</t>
  </si>
  <si>
    <t>28377084</t>
  </si>
  <si>
    <t>izolace tepelná potrubí z pěnového polyetylenu 134x20 mm</t>
  </si>
  <si>
    <t>1284712697</t>
  </si>
  <si>
    <t>421600218</t>
  </si>
  <si>
    <t>751</t>
  </si>
  <si>
    <t>Vzduchotechnika</t>
  </si>
  <si>
    <t>751111012</t>
  </si>
  <si>
    <t>Montáž ventilátoru axiálního nízkotlakého nástěnného základního, průměru přes 100 do 200 mm</t>
  </si>
  <si>
    <t>-405084205</t>
  </si>
  <si>
    <t>koupelna M142</t>
  </si>
  <si>
    <t>kouplena M112</t>
  </si>
  <si>
    <t>koupelna m292</t>
  </si>
  <si>
    <t>koupelna m262</t>
  </si>
  <si>
    <t>42914120</t>
  </si>
  <si>
    <t>ventilátor axiální stěnový skříň z plastu IP44 35W</t>
  </si>
  <si>
    <t>-306266405</t>
  </si>
  <si>
    <t>751377011</t>
  </si>
  <si>
    <t>Montáž odsávacích stropů, zákrytů odsávacího zákrytu (digestoř) bytového vestavěného</t>
  </si>
  <si>
    <t>738597895</t>
  </si>
  <si>
    <t>751mat751-01</t>
  </si>
  <si>
    <t>podvěsná digestoř vhodná do bytů. 3 rychlosti odsávání, možnost instalace pod kuchyňskou linku, rozměr 47 x 50 cm, DN odtahu 120mm, výkon 320m3/hod</t>
  </si>
  <si>
    <t>1214482763</t>
  </si>
  <si>
    <t>751mat751-11</t>
  </si>
  <si>
    <t>kruhový osový přechod VP 120/125 KPOVG pro napojení potrubí na digestoř</t>
  </si>
  <si>
    <t>-1860791025</t>
  </si>
  <si>
    <t>751398041</t>
  </si>
  <si>
    <t>Montáž ostatních zařízení protidešťové žaluzie nebo žaluziové klapky na kruhové potrubí, průměru do 300 mm</t>
  </si>
  <si>
    <t>-136125618</t>
  </si>
  <si>
    <t>751mat751-12</t>
  </si>
  <si>
    <t>větrací mřížka na fasádu z nerez oceli k napojení na potrubí o průměru 125 mm. Protidešťová stříška proti vlivům počasi. Klapka s těsněním proti pronikání studeného vzduchu a drobných živočichů zvenčí</t>
  </si>
  <si>
    <t>-191351796</t>
  </si>
  <si>
    <t>751525082</t>
  </si>
  <si>
    <t>Montáž potrubí plastového kruhového bez příruby přes 100 do 200 mm</t>
  </si>
  <si>
    <t>1715485562</t>
  </si>
  <si>
    <t>1,5+0,6+2,5+2+5,5+3+1,2+6</t>
  </si>
  <si>
    <t>751mat751-02</t>
  </si>
  <si>
    <t>kruhové ventilační potrubí z PVC bez příruby: průměr - 125 mm</t>
  </si>
  <si>
    <t>-212350973</t>
  </si>
  <si>
    <t>44,6*1,1</t>
  </si>
  <si>
    <t>751526172</t>
  </si>
  <si>
    <t>Montáž oblouku do plastového potrubí kruhového bez příruby, průměru přes 100 do 200 mm</t>
  </si>
  <si>
    <t>1418834535</t>
  </si>
  <si>
    <t>751mat751-03</t>
  </si>
  <si>
    <t>plastové koleno Ø 125 mm, 90° - ventilační potrubí</t>
  </si>
  <si>
    <t>308987201</t>
  </si>
  <si>
    <t>751526249</t>
  </si>
  <si>
    <t>Montáž kalhotového kusu nebo odbočky jednostranné do plastového potrubí kruhového bez příruby, průměru přes 100 do 200 mm</t>
  </si>
  <si>
    <t>2146135606</t>
  </si>
  <si>
    <t>751mat751-04</t>
  </si>
  <si>
    <t>jednostranná plastová odbočka, tvar T, Ø 125 mm - ventilační potrubí</t>
  </si>
  <si>
    <t>-53696322</t>
  </si>
  <si>
    <t>751526522</t>
  </si>
  <si>
    <t>Montáž spojky do plastového potrubí vnitřní, vnější kruhové bez příruby, průměru přes 100 do 200 mm</t>
  </si>
  <si>
    <t>-377072170</t>
  </si>
  <si>
    <t>pro pospojování potrubí</t>
  </si>
  <si>
    <t>1+2+1+5+2+5+1</t>
  </si>
  <si>
    <t>pro osazení výpustě kondenzátu</t>
  </si>
  <si>
    <t>10*2</t>
  </si>
  <si>
    <t>751mat751-05</t>
  </si>
  <si>
    <t>spojka (vnitřní) plastového potrubí o Ø 125 mm ventilační potrubí</t>
  </si>
  <si>
    <t>-1922412307</t>
  </si>
  <si>
    <t>751526649</t>
  </si>
  <si>
    <t>Montáž klapky škrtící nebo zpětné do plastového potrubí kruhové bez příruby, průměru přes 100 do 200 mm</t>
  </si>
  <si>
    <t>971439577</t>
  </si>
  <si>
    <t>1np - kuchyně</t>
  </si>
  <si>
    <t xml:space="preserve">2np kuchyně </t>
  </si>
  <si>
    <t>751mat751-06</t>
  </si>
  <si>
    <t>vzduchotěsná zpětná klapka KZK 125 se silikonovou membránou</t>
  </si>
  <si>
    <t>-1290041810</t>
  </si>
  <si>
    <t>751526649.R1</t>
  </si>
  <si>
    <t>Montáž výpustě kondenzátu</t>
  </si>
  <si>
    <t>858339723</t>
  </si>
  <si>
    <t>1np - kuchyně u digestoře</t>
  </si>
  <si>
    <t>2np kuchyně  u digestoře</t>
  </si>
  <si>
    <t>751mat751-07</t>
  </si>
  <si>
    <t>výpusť kondenzátu VP 125 KVK</t>
  </si>
  <si>
    <t>669216701</t>
  </si>
  <si>
    <t>751572102</t>
  </si>
  <si>
    <t>Závěs kruhového potrubí pomocí objímky, kotvené do betonu průměru potrubí přes 100 do 200 mm</t>
  </si>
  <si>
    <t>-467445455</t>
  </si>
  <si>
    <t>998751201</t>
  </si>
  <si>
    <t>Přesun hmot pro vzduchotechniku stanovený procentní sazbou (%) z ceny vodorovná dopravní vzdálenost do 50 m v objektech výšky do 12 m</t>
  </si>
  <si>
    <t>-834866793</t>
  </si>
  <si>
    <t>763164541</t>
  </si>
  <si>
    <t>Obklad ze sádrokartonových desek konstrukcí kovových včetně ochranných úhelníků ve tvaru L rozvinuté šíře přes 0,4 do 0,8 m, opláštěný deskou impregnovanou H2, tl. 12,5 mm</t>
  </si>
  <si>
    <t>-1796050231</t>
  </si>
  <si>
    <t xml:space="preserve">krycí kastlíky VZT podtubí </t>
  </si>
  <si>
    <t>2,1+1,2+2,1+1,8+4,9+2,1+5,2</t>
  </si>
  <si>
    <t>-939229557</t>
  </si>
  <si>
    <t>SO01 - 07 - MaR</t>
  </si>
  <si>
    <t>D1 - Řídící systém</t>
  </si>
  <si>
    <t>D2 - Dodávky polní instrumentace</t>
  </si>
  <si>
    <t>D3 - Rozvaděč MaR RK</t>
  </si>
  <si>
    <t>D4 - Elektromontážní materiál</t>
  </si>
  <si>
    <t>D5 - Montážní práce a služby</t>
  </si>
  <si>
    <t>D6 - Služby k řídícímu systému</t>
  </si>
  <si>
    <t>D1</t>
  </si>
  <si>
    <t>Řídící systém</t>
  </si>
  <si>
    <t>Pol1</t>
  </si>
  <si>
    <t>Řídící systém (dle standardu Siemens, Johnnson controls, Honeywell)</t>
  </si>
  <si>
    <t>kpl</t>
  </si>
  <si>
    <t>Pol2</t>
  </si>
  <si>
    <t>Web server pro dálkový dohled a správu,vizualizace,komunikace LPB</t>
  </si>
  <si>
    <t>Pol3</t>
  </si>
  <si>
    <t>Poruchová signalizace 8DI</t>
  </si>
  <si>
    <t>Pol4</t>
  </si>
  <si>
    <t>GSM SMS modem 16DI</t>
  </si>
  <si>
    <t>D2</t>
  </si>
  <si>
    <t>Dodávky polní instrumentace</t>
  </si>
  <si>
    <t>Pol5</t>
  </si>
  <si>
    <t>Čidlo venkovní teploty</t>
  </si>
  <si>
    <t>Pol6</t>
  </si>
  <si>
    <t>Čidlo příložné</t>
  </si>
  <si>
    <t>Pol7</t>
  </si>
  <si>
    <t>Čidlo kabelové</t>
  </si>
  <si>
    <t>Pol8</t>
  </si>
  <si>
    <t>Detektor úniku plynu</t>
  </si>
  <si>
    <t>Pol9</t>
  </si>
  <si>
    <t>detektor výskytu CO</t>
  </si>
  <si>
    <t>Pol10</t>
  </si>
  <si>
    <t>Napájecí zdroj k detektoru plynu</t>
  </si>
  <si>
    <t>Pol11</t>
  </si>
  <si>
    <t>Regulátor tlaku 40-400 kPa</t>
  </si>
  <si>
    <t>Pol12</t>
  </si>
  <si>
    <t>Termostat prostoru -5až+50°C</t>
  </si>
  <si>
    <t>Pol13</t>
  </si>
  <si>
    <t>Snímač zaplavení prostoru</t>
  </si>
  <si>
    <t>D3</t>
  </si>
  <si>
    <t>Rozvaděč MaR RK</t>
  </si>
  <si>
    <t>Pol14</t>
  </si>
  <si>
    <t>Rozvaděč vč. výzbroje a výroby (viz. prováděcí dokumentace)</t>
  </si>
  <si>
    <t>D4</t>
  </si>
  <si>
    <t>Elektromontážní materiál</t>
  </si>
  <si>
    <t>Pol15</t>
  </si>
  <si>
    <t>zásuvka 230V/16A, IP44</t>
  </si>
  <si>
    <t>Pol16</t>
  </si>
  <si>
    <t>Stop tlačítko v krabici IP55</t>
  </si>
  <si>
    <t>Pol17</t>
  </si>
  <si>
    <t>Kabel CYKY-J 3x1.5</t>
  </si>
  <si>
    <t>Pol18</t>
  </si>
  <si>
    <t>Kabel CYKY-J 3x2.5</t>
  </si>
  <si>
    <t>Pol19</t>
  </si>
  <si>
    <t>Kabel CYSY 4x0,75</t>
  </si>
  <si>
    <t>Pol20</t>
  </si>
  <si>
    <t>Kabel JYTY 2x1</t>
  </si>
  <si>
    <t>Pol21</t>
  </si>
  <si>
    <t>Kabel JYTY 4x1</t>
  </si>
  <si>
    <t>Pol22</t>
  </si>
  <si>
    <t>Vodič HO7V-K 6/zž CYA</t>
  </si>
  <si>
    <t>Pol23</t>
  </si>
  <si>
    <t>Zemnící svorka ZSA 16</t>
  </si>
  <si>
    <t>Pol24</t>
  </si>
  <si>
    <t>Zemnící pásek CU 50*1.5 cm</t>
  </si>
  <si>
    <t>Pol25</t>
  </si>
  <si>
    <t>Elektro žlab Merkur 150x50 vč.příslušenství</t>
  </si>
  <si>
    <t>Pol26</t>
  </si>
  <si>
    <t>Instalační systém Univolt</t>
  </si>
  <si>
    <t>Pol27</t>
  </si>
  <si>
    <t>Ochranná svorkovnice HOP</t>
  </si>
  <si>
    <t>Pol28</t>
  </si>
  <si>
    <t>Drobný montážní materiál pro kotelnu</t>
  </si>
  <si>
    <t>kpl.</t>
  </si>
  <si>
    <t>D5</t>
  </si>
  <si>
    <t>Montážní práce a služby</t>
  </si>
  <si>
    <t>Pol29</t>
  </si>
  <si>
    <t>MTZ kabelů CYKY a JYTY atd.</t>
  </si>
  <si>
    <t>Pol30</t>
  </si>
  <si>
    <t>MTZ vodiče CYA 6/zž, 10/zž</t>
  </si>
  <si>
    <t>Pol31</t>
  </si>
  <si>
    <t>MTZ kabelových tras</t>
  </si>
  <si>
    <t>Pol32</t>
  </si>
  <si>
    <t>MTZ periférií MaR</t>
  </si>
  <si>
    <t>Pol33</t>
  </si>
  <si>
    <t>MTZ čidel</t>
  </si>
  <si>
    <t>Pol34</t>
  </si>
  <si>
    <t>MTZ zapojení servopohonů</t>
  </si>
  <si>
    <t>Pol35</t>
  </si>
  <si>
    <t>MTZ zapojení čerpadel</t>
  </si>
  <si>
    <t>Pol36</t>
  </si>
  <si>
    <t>MTZ zapojení ochranného pospojování</t>
  </si>
  <si>
    <t>Pol37</t>
  </si>
  <si>
    <t>MTZ ochranné svorkovnice HOP</t>
  </si>
  <si>
    <t>Pol38</t>
  </si>
  <si>
    <t>MTZ napájení a ovládání kotlů</t>
  </si>
  <si>
    <t>Pol39</t>
  </si>
  <si>
    <t>Spolupráce s ostaními profesemi</t>
  </si>
  <si>
    <t>hod.</t>
  </si>
  <si>
    <t>Pol40</t>
  </si>
  <si>
    <t>Dokončovací práce elektro a MaR</t>
  </si>
  <si>
    <t>Pol41</t>
  </si>
  <si>
    <t>Drobné stavební přípomoce</t>
  </si>
  <si>
    <t>D6</t>
  </si>
  <si>
    <t>Služby k řídícímu systému</t>
  </si>
  <si>
    <t>Pol42</t>
  </si>
  <si>
    <t>Naprogramování regulátoru</t>
  </si>
  <si>
    <t>Pol43</t>
  </si>
  <si>
    <t>Nastavení dálkového dohledu</t>
  </si>
  <si>
    <t>Pol44</t>
  </si>
  <si>
    <t>Zpracování vizualizace</t>
  </si>
  <si>
    <t>Pol45</t>
  </si>
  <si>
    <t>nastavení GSM modemu</t>
  </si>
  <si>
    <t>Pol46</t>
  </si>
  <si>
    <t>Zkušební provoz</t>
  </si>
  <si>
    <t>Pol47</t>
  </si>
  <si>
    <t>Zaškolení obsluhy</t>
  </si>
  <si>
    <t>Pol48</t>
  </si>
  <si>
    <t>Výchozí revize el.zařízení</t>
  </si>
  <si>
    <t>1577115511</t>
  </si>
  <si>
    <t>1607767808</t>
  </si>
  <si>
    <t>-1132130200</t>
  </si>
  <si>
    <t>-1243884550</t>
  </si>
  <si>
    <t>683632616</t>
  </si>
  <si>
    <t>1492508781</t>
  </si>
  <si>
    <t>422+28</t>
  </si>
  <si>
    <t>1461454834</t>
  </si>
  <si>
    <t>-594144466</t>
  </si>
  <si>
    <t>-152959062</t>
  </si>
  <si>
    <t>-960557912</t>
  </si>
  <si>
    <t>1,117*3 'Přepočtené koeficientem množství</t>
  </si>
  <si>
    <t>-642694235</t>
  </si>
  <si>
    <t>1902463995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</si>
  <si>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</si>
  <si>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</si>
  <si>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</si>
  <si>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</si>
  <si>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-1033828077</t>
  </si>
  <si>
    <t>1150138542</t>
  </si>
  <si>
    <t>284453893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</si>
  <si>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</si>
  <si>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</si>
  <si>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1246641123</t>
  </si>
  <si>
    <t>58341341</t>
  </si>
  <si>
    <t>kamenivo drcené drobné frakce 0/4</t>
  </si>
  <si>
    <t>1812287608</t>
  </si>
  <si>
    <t>7*2 'Přepočtené koeficientem množství</t>
  </si>
  <si>
    <t>-621495110</t>
  </si>
  <si>
    <t>500*0,07*1,5</t>
  </si>
  <si>
    <t>200*0,1*1,5</t>
  </si>
  <si>
    <t>974031132</t>
  </si>
  <si>
    <t>Vysekání rýh ve zdivu cihelném na maltu vápennou nebo vápenocementovou do hl. 50 mm a šířky do 70 mm</t>
  </si>
  <si>
    <t>-1206269789</t>
  </si>
  <si>
    <t>voda</t>
  </si>
  <si>
    <t>500</t>
  </si>
  <si>
    <t>974031164</t>
  </si>
  <si>
    <t>Vysekání rýh ve zdivu cihelném na maltu vápennou nebo vápenocementovou do hl. 150 mm a šířky do 150 mm</t>
  </si>
  <si>
    <t>1547306790</t>
  </si>
  <si>
    <t>kanalizace</t>
  </si>
  <si>
    <t>488298312</t>
  </si>
  <si>
    <t>-752573692</t>
  </si>
  <si>
    <t>2020809117</t>
  </si>
  <si>
    <t>-1918451602</t>
  </si>
  <si>
    <t>11*3 'Přepočtené koeficientem množství</t>
  </si>
  <si>
    <t>-641771683</t>
  </si>
  <si>
    <t>998_01</t>
  </si>
  <si>
    <t>Vyhotovení předávacích protokolů</t>
  </si>
  <si>
    <t>-124638222</t>
  </si>
  <si>
    <t>620455580</t>
  </si>
  <si>
    <t>721_R01</t>
  </si>
  <si>
    <t>D+M čistící kus HT 75</t>
  </si>
  <si>
    <t>-986208913</t>
  </si>
  <si>
    <t>721_R02</t>
  </si>
  <si>
    <t>D+M čistící kus HT 100</t>
  </si>
  <si>
    <t>-270171498</t>
  </si>
  <si>
    <t>721173401</t>
  </si>
  <si>
    <t>Potrubí z plastových trub PVC SN4 svodné (ležaté) DN 110</t>
  </si>
  <si>
    <t>419677512</t>
  </si>
  <si>
    <t>721173402</t>
  </si>
  <si>
    <t>Potrubí z plastových trub PVC SN4 svodné (ležaté) DN 125</t>
  </si>
  <si>
    <t>-110118896</t>
  </si>
  <si>
    <t>721174024</t>
  </si>
  <si>
    <t>Potrubí z plastových trub polypropylenové odpadní (svislé) DN 75</t>
  </si>
  <si>
    <t>1576403656</t>
  </si>
  <si>
    <t>721174025</t>
  </si>
  <si>
    <t>Potrubí z plastových trub polypropylenové odpadní (svislé) DN 110</t>
  </si>
  <si>
    <t>72225536</t>
  </si>
  <si>
    <t>721174042</t>
  </si>
  <si>
    <t>Potrubí z plastových trub polypropylenové připojovací DN 40</t>
  </si>
  <si>
    <t>756449554</t>
  </si>
  <si>
    <t>721174043</t>
  </si>
  <si>
    <t>Potrubí z plastových trub polypropylenové připojovací DN 50</t>
  </si>
  <si>
    <t>-278931157</t>
  </si>
  <si>
    <t>721174044</t>
  </si>
  <si>
    <t>Potrubí z plastových trub polypropylenové připojovací DN 75</t>
  </si>
  <si>
    <t>393682668</t>
  </si>
  <si>
    <t>721174045</t>
  </si>
  <si>
    <t>Potrubí z plastových trub polypropylenové připojovací DN 110</t>
  </si>
  <si>
    <t>-149426233</t>
  </si>
  <si>
    <t>721174063</t>
  </si>
  <si>
    <t>Potrubí z plastových trub polypropylenové větrací DN 110</t>
  </si>
  <si>
    <t>1213267030</t>
  </si>
  <si>
    <t>721194104</t>
  </si>
  <si>
    <t>Vyměření přípojek na potrubí vyvedení a upevnění odpadních výpustek DN 40</t>
  </si>
  <si>
    <t>329772437</t>
  </si>
  <si>
    <t>721194105</t>
  </si>
  <si>
    <t>Vyměření přípojek na potrubí vyvedení a upevnění odpadních výpustek DN 50</t>
  </si>
  <si>
    <t>1401788406</t>
  </si>
  <si>
    <t>721194107</t>
  </si>
  <si>
    <t>Vyměření přípojek na potrubí vyvedení a upevnění odpadních výpustek DN 70</t>
  </si>
  <si>
    <t>2040462967</t>
  </si>
  <si>
    <t>721194109</t>
  </si>
  <si>
    <t>Vyměření přípojek na potrubí vyvedení a upevnění odpadních výpustek DN 100</t>
  </si>
  <si>
    <t>-432180891</t>
  </si>
  <si>
    <t>721211421</t>
  </si>
  <si>
    <t>Podlahové vpusti se svislým odtokem DN 50/75/110 mřížka nerez 115x115</t>
  </si>
  <si>
    <t>1457180710</t>
  </si>
  <si>
    <t>721226511</t>
  </si>
  <si>
    <t>Zápachové uzávěrky podomítkové (Pe) s krycí deskou pro pračku a myčku DN 40</t>
  </si>
  <si>
    <t>525450110</t>
  </si>
  <si>
    <t>721226512</t>
  </si>
  <si>
    <t>Zápachové uzávěrky podomítkové (Pe) s krycí deskou pro pračku a myčku DN 50</t>
  </si>
  <si>
    <t>1915231425</t>
  </si>
  <si>
    <t>721273153</t>
  </si>
  <si>
    <t>Ventilační hlavice z polypropylenu (PP) DN 110</t>
  </si>
  <si>
    <t>-1262273818</t>
  </si>
  <si>
    <t>721290111</t>
  </si>
  <si>
    <t>Zkouška těsnosti kanalizace v objektech vodou do DN 125</t>
  </si>
  <si>
    <t>85136952</t>
  </si>
  <si>
    <t>722</t>
  </si>
  <si>
    <t>Zdravotechnika - vnitřní vodovod</t>
  </si>
  <si>
    <t>722_R01</t>
  </si>
  <si>
    <t>Ochrana potrubí trubiceni z minerální vaty a Al folíí pr. 20/tl. 40mm</t>
  </si>
  <si>
    <t>1419534817</t>
  </si>
  <si>
    <t>722_R02</t>
  </si>
  <si>
    <t>Ochrana potrubí trubiceni z minerální vaty a Al folíí pr. 32/tl. 50mm</t>
  </si>
  <si>
    <t>1326085033</t>
  </si>
  <si>
    <t>722_R03</t>
  </si>
  <si>
    <t>Ochrana potrubí trubiceni z minerální vaty a Al folíí pr. 40/tl. 50mm</t>
  </si>
  <si>
    <t>259251151</t>
  </si>
  <si>
    <t>722_R04</t>
  </si>
  <si>
    <t>Šroubení pz 1/2"</t>
  </si>
  <si>
    <t>1986072079</t>
  </si>
  <si>
    <t>722_R05</t>
  </si>
  <si>
    <t>Šroubení pz 3/4"</t>
  </si>
  <si>
    <t>-1070300135</t>
  </si>
  <si>
    <t>722_R06</t>
  </si>
  <si>
    <t>Šroubení pz 5/4"</t>
  </si>
  <si>
    <t>-1363754189</t>
  </si>
  <si>
    <t>722_R07</t>
  </si>
  <si>
    <t>Revizní dvířka 600/600, montáž do pevného SDK podhledu</t>
  </si>
  <si>
    <t>-2075460579</t>
  </si>
  <si>
    <t>722130232</t>
  </si>
  <si>
    <t>Potrubí z ocelových trubek pozinkovaných závitových svařovaných běžných DN 20</t>
  </si>
  <si>
    <t>2129635313</t>
  </si>
  <si>
    <t>722130234</t>
  </si>
  <si>
    <t>Potrubí z ocelových trubek pozinkovaných závitových svařovaných běžných DN 32</t>
  </si>
  <si>
    <t>-1249283015</t>
  </si>
  <si>
    <t>722174022</t>
  </si>
  <si>
    <t>Potrubí z plastových trubek z polypropylenu (PPR) svařovaných polyfuzně PN 20 (SDR 6) D 20 x 3,4</t>
  </si>
  <si>
    <t>-1406248451</t>
  </si>
  <si>
    <t>722174023</t>
  </si>
  <si>
    <t>Potrubí z plastových trubek z polypropylenu (PPR) svařovaných polyfuzně PN 20 (SDR 6) D 25 x 4,2</t>
  </si>
  <si>
    <t>1352649531</t>
  </si>
  <si>
    <t>722174024</t>
  </si>
  <si>
    <t>Potrubí z plastových trubek z polypropylenu (PPR) svařovaných polyfuzně PN 20 (SDR 6) D 32 x 5,4</t>
  </si>
  <si>
    <t>-832746045</t>
  </si>
  <si>
    <t>722174025</t>
  </si>
  <si>
    <t>Potrubí z plastových trubek z polypropylenu (PPR) svařovaných polyfuzně PN 20 (SDR 6) D 40 x 6,7</t>
  </si>
  <si>
    <t>-575193542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</si>
  <si>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</si>
  <si>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</si>
  <si>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-1139912307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</si>
  <si>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</si>
  <si>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</si>
  <si>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-1901816548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</si>
  <si>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</si>
  <si>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</si>
  <si>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-1156029159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</si>
  <si>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</si>
  <si>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</si>
  <si>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-1234545137</t>
  </si>
  <si>
    <t>722182011</t>
  </si>
  <si>
    <t>Podpůrný žlab pro potrubí průměru D 20</t>
  </si>
  <si>
    <t>-538468594</t>
  </si>
  <si>
    <t>722182012</t>
  </si>
  <si>
    <t>Podpůrný žlab pro potrubí průměru D 25</t>
  </si>
  <si>
    <t>1574663144</t>
  </si>
  <si>
    <t>722182013</t>
  </si>
  <si>
    <t>Podpůrný žlab pro potrubí průměru D 32</t>
  </si>
  <si>
    <t>-1697579426</t>
  </si>
  <si>
    <t>722182014</t>
  </si>
  <si>
    <t>Podpůrný žlab pro potrubí průměru D 40</t>
  </si>
  <si>
    <t>-579696501</t>
  </si>
  <si>
    <t>722190401</t>
  </si>
  <si>
    <t>Zřízení přípojek na potrubí vyvedení a upevnění výpustek do DN 25</t>
  </si>
  <si>
    <t>-94537664</t>
  </si>
  <si>
    <t>722220111</t>
  </si>
  <si>
    <t>Armatury s jedním závitem nástěnky pro výtokový ventil G 1/2</t>
  </si>
  <si>
    <t>649637246</t>
  </si>
  <si>
    <t>722220121</t>
  </si>
  <si>
    <t>Armatury s jedním závitem nástěnky pro baterii G 1/2</t>
  </si>
  <si>
    <t>pár</t>
  </si>
  <si>
    <t>957756907</t>
  </si>
  <si>
    <t>722220231</t>
  </si>
  <si>
    <t>Armatury s jedním závitem přechodové tvarovky PPR, PN 20 (SDR 6) s kovovým závitem vnitřním přechodky dGK D 20 x G 1/2</t>
  </si>
  <si>
    <t>-37802076</t>
  </si>
  <si>
    <t>722220232</t>
  </si>
  <si>
    <t>Armatury s jedním závitem přechodové tvarovky PPR, PN 20 (SDR 6) s kovovým závitem vnitřním přechodky dGK D 25 x G 3/4</t>
  </si>
  <si>
    <t>1384587712</t>
  </si>
  <si>
    <t>722220234</t>
  </si>
  <si>
    <t>Armatury s jedním závitem přechodové tvarovky PPR, PN 20 (SDR 6) s kovovým závitem vnitřním přechodky dGK D 40 x G 5/4</t>
  </si>
  <si>
    <t>2013523546</t>
  </si>
  <si>
    <t>722224115</t>
  </si>
  <si>
    <t>Armatury s jedním závitem kohouty plnicí a vypouštěcí PN 10 G 1/2</t>
  </si>
  <si>
    <t>-794541691</t>
  </si>
  <si>
    <t>722224152</t>
  </si>
  <si>
    <t>Armatury s jedním závitem ventily kulové zahradní uzávěry PN 15 do 120° C G 1/2 - 3/4</t>
  </si>
  <si>
    <t>-1940092324</t>
  </si>
  <si>
    <t>722231072</t>
  </si>
  <si>
    <t>Armatury se dvěma závity ventily zpětné mosazné PN 10 do 110°C G 1/2</t>
  </si>
  <si>
    <t>-207466906</t>
  </si>
  <si>
    <t>722231073</t>
  </si>
  <si>
    <t>Armatury se dvěma závity ventily zpětné mosazné PN 10 do 110°C G 3/4</t>
  </si>
  <si>
    <t>291047532</t>
  </si>
  <si>
    <t>722231075</t>
  </si>
  <si>
    <t>Armatury se dvěma závity ventily zpětné mosazné PN 10 do 110°C G 5/4</t>
  </si>
  <si>
    <t>285193581</t>
  </si>
  <si>
    <t>722231222</t>
  </si>
  <si>
    <t>Armatury se dvěma závity ventily pojistné k bojleru mosazné PN 6 do 100°C G 3/4</t>
  </si>
  <si>
    <t>404336508</t>
  </si>
  <si>
    <t>722232043</t>
  </si>
  <si>
    <t>Armatury se dvěma závity kulové kohouty PN 42 do 185 °C přímé vnitřní závit G 1/2</t>
  </si>
  <si>
    <t>1448030085</t>
  </si>
  <si>
    <t>722232046</t>
  </si>
  <si>
    <t>Armatury se dvěma závity kulové kohouty PN 42 do 185 °C přímé vnitřní závit G 5/4</t>
  </si>
  <si>
    <t>-17794775</t>
  </si>
  <si>
    <t>722232061</t>
  </si>
  <si>
    <t>Armatury se dvěma závity kulové kohouty PN 42 do 185 °C přímé vnitřní závit s vypouštěním G 1/2</t>
  </si>
  <si>
    <t>-1089813398</t>
  </si>
  <si>
    <t>722232062</t>
  </si>
  <si>
    <t>Armatury se dvěma závity kulové kohouty PN 42 do 185 °C přímé vnitřní závit s vypouštěním G 3/4</t>
  </si>
  <si>
    <t>1769036751</t>
  </si>
  <si>
    <t>722232064</t>
  </si>
  <si>
    <t>Armatury se dvěma závity kulové kohouty PN 42 do 185 °C přímé vnitřní závit s vypouštěním G 5/4</t>
  </si>
  <si>
    <t>1123456097</t>
  </si>
  <si>
    <t>722234263</t>
  </si>
  <si>
    <t>Armatury se dvěma závity filtry mosazný PN 16 do 120 °C G 1/2</t>
  </si>
  <si>
    <t>1038833974</t>
  </si>
  <si>
    <t>722262211</t>
  </si>
  <si>
    <t>Vodoměry pro vodu do 40°C závitové horizontální jednovtokové suchoběžné G 1/2 x 80 mm Qn 1,5</t>
  </si>
  <si>
    <t>-773588976</t>
  </si>
  <si>
    <t>722262213</t>
  </si>
  <si>
    <t>Vodoměry pro vodu do 40°C závitové horizontální jednovtokové suchoběžné G 3/4 x 130 mm Qn 1,5</t>
  </si>
  <si>
    <t>1606570483</t>
  </si>
  <si>
    <t>722263205</t>
  </si>
  <si>
    <t>Vodoměry pro vodu do 100°C závitové horizontální jednovtokové suchoběžné G 1/2 x 80 mm Qn 1,5</t>
  </si>
  <si>
    <t>1821618396</t>
  </si>
  <si>
    <t>722263207</t>
  </si>
  <si>
    <t>Vodoměry pro vodu do 100°C závitové horizontální jednovtokové suchoběžné G 3/4 x 130 mm Qn 1,5</t>
  </si>
  <si>
    <t>1526650511</t>
  </si>
  <si>
    <t>722290226</t>
  </si>
  <si>
    <t>Zkoušky, proplach a desinfekce vodovodního potrubí zkoušky těsnosti vodovodního potrubí závitového do DN 50</t>
  </si>
  <si>
    <t>-1011324306</t>
  </si>
  <si>
    <t>722290234</t>
  </si>
  <si>
    <t>Zkoušky, proplach a desinfekce vodovodního potrubí proplach a desinfekce vodovodního potrubí do DN 80</t>
  </si>
  <si>
    <t>-1826891540</t>
  </si>
  <si>
    <t>998722202</t>
  </si>
  <si>
    <t>Přesun hmot pro vnitřní vodovod stanovený procentní sazbou (%) z ceny vodorovná dopravní vzdálenost do 50 m v objektech výšky přes 6 do 12 m</t>
  </si>
  <si>
    <t>1680345099</t>
  </si>
  <si>
    <t>724</t>
  </si>
  <si>
    <t>Zdravotechnika - strojní vybavení</t>
  </si>
  <si>
    <t>724_R04</t>
  </si>
  <si>
    <t>Cirkulační čerpadlo závitové s korozivzdorné oceli, G1/2" s funkcí autoadapt</t>
  </si>
  <si>
    <t>1454497790</t>
  </si>
  <si>
    <t>724231127</t>
  </si>
  <si>
    <t>Příslušenství domovních vodáren měřicí manometr s membránou</t>
  </si>
  <si>
    <t>-300979948</t>
  </si>
  <si>
    <t>724_R01</t>
  </si>
  <si>
    <t>Manometrový kohout M20x1,5</t>
  </si>
  <si>
    <t>698062977</t>
  </si>
  <si>
    <t>724234108</t>
  </si>
  <si>
    <t>Příslušenství domovních vodáren nádoby tlakové s pryžovým vakem vertikální objemu 25 l</t>
  </si>
  <si>
    <t>-2120204975</t>
  </si>
  <si>
    <t>724_R02</t>
  </si>
  <si>
    <t>Stěnový držák expanzní nádoby</t>
  </si>
  <si>
    <t>132644619</t>
  </si>
  <si>
    <t>724_R03</t>
  </si>
  <si>
    <t>Servisní armatura se zajištěním pro připojení tlakové nádoby G3/4", průtočná</t>
  </si>
  <si>
    <t>-1108219402</t>
  </si>
  <si>
    <t>725</t>
  </si>
  <si>
    <t>Zdravotechnika - zařizovací předměty</t>
  </si>
  <si>
    <t>725_R01</t>
  </si>
  <si>
    <t xml:space="preserve">D+M sedátko WC duroplastové </t>
  </si>
  <si>
    <t>-1163148935</t>
  </si>
  <si>
    <t>725_R02</t>
  </si>
  <si>
    <t>D+M ovládací tlačítko</t>
  </si>
  <si>
    <t>1280323323</t>
  </si>
  <si>
    <t>725_R03</t>
  </si>
  <si>
    <t>Sprchová zástěna, dveře dvoukřídlé šířky 900mm</t>
  </si>
  <si>
    <t>-529588114</t>
  </si>
  <si>
    <t>725_R04</t>
  </si>
  <si>
    <t>Hydrantová skříň plechová, podomítková s vnitřní výzbrojí D19/30, celoplechový</t>
  </si>
  <si>
    <t>101153414</t>
  </si>
  <si>
    <t>725_R05</t>
  </si>
  <si>
    <t>Revizní plastová dvířka 15/30</t>
  </si>
  <si>
    <t>1079510497</t>
  </si>
  <si>
    <t>725_R06</t>
  </si>
  <si>
    <t>Kuchyňská linka - dolní skřínky dl. 1,5 m + krycí deska, horní skřínky 2,1m včetně el. sporáku na 220 V</t>
  </si>
  <si>
    <t>683216132</t>
  </si>
  <si>
    <t>725112022</t>
  </si>
  <si>
    <t>Zařízení záchodů klozety keramické závěsné na nosné stěny s hlubokým splachováním odpad vodorovný</t>
  </si>
  <si>
    <t>-1635207072</t>
  </si>
  <si>
    <t>725211622</t>
  </si>
  <si>
    <t>Umyvadla keramická bílá bez výtokových armatur připevněná na stěnu šrouby se sloupem 550 mm</t>
  </si>
  <si>
    <t>-671353631</t>
  </si>
  <si>
    <t>725241112</t>
  </si>
  <si>
    <t>Sprchové vaničky akrylátové čtvercové 900x900 mm</t>
  </si>
  <si>
    <t>-594918173</t>
  </si>
  <si>
    <t>725331221</t>
  </si>
  <si>
    <t>Výlevky bez výtokových armatur a splachovací nádrže nerezové na stojanu 450 x 550 x 300 mm</t>
  </si>
  <si>
    <t>398800873</t>
  </si>
  <si>
    <t>725813111</t>
  </si>
  <si>
    <t>Ventily rohové bez připojovací trubičky nebo flexi hadičky G 1/2</t>
  </si>
  <si>
    <t>-1077881879</t>
  </si>
  <si>
    <t>725813112</t>
  </si>
  <si>
    <t>Ventily rohové bez připojovací trubičky nebo flexi hadičky pračkové G 3/4</t>
  </si>
  <si>
    <t>-1885438475</t>
  </si>
  <si>
    <t>725821312</t>
  </si>
  <si>
    <t>Baterie dřezové nástěnné pákové s otáčivým kulatým ústím a délkou ramínka 300 mm</t>
  </si>
  <si>
    <t>2096287420</t>
  </si>
  <si>
    <t>-1113200521</t>
  </si>
  <si>
    <t>725822612</t>
  </si>
  <si>
    <t>Baterie umyvadlové stojánkové pákové s výpustí</t>
  </si>
  <si>
    <t>-382490307</t>
  </si>
  <si>
    <t>725841311</t>
  </si>
  <si>
    <t>Baterie sprchové nástěnné pákové</t>
  </si>
  <si>
    <t>-1552541647</t>
  </si>
  <si>
    <t>725862103</t>
  </si>
  <si>
    <t>Zápachové uzávěrky zařizovacích předmětů pro dřezy DN 40/50</t>
  </si>
  <si>
    <t>819450114</t>
  </si>
  <si>
    <t>998725202</t>
  </si>
  <si>
    <t>Přesun hmot pro zařizovací předměty stanovený procentní sazbou (%) z ceny vodorovná dopravní vzdálenost do 50 m v objektech výšky přes 6 do 12 m</t>
  </si>
  <si>
    <t>1331263763</t>
  </si>
  <si>
    <t>726</t>
  </si>
  <si>
    <t>Zdravotechnika - předstěnové instalace</t>
  </si>
  <si>
    <t>726131041</t>
  </si>
  <si>
    <t>Předstěnové instalační systémy do lehkých stěn s kovovou konstrukcí pro závěsné klozety ovládání zepředu, stavební výšky 1120 mm</t>
  </si>
  <si>
    <t>1867849630</t>
  </si>
  <si>
    <t>767_R01</t>
  </si>
  <si>
    <t>Montážní, spojovací a kotvící prvky</t>
  </si>
  <si>
    <t>598147919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</si>
  <si>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</si>
  <si>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</si>
  <si>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</si>
  <si>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</si>
  <si>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</si>
  <si>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506537140</t>
  </si>
  <si>
    <t>1042283776</t>
  </si>
  <si>
    <t>-1152717857</t>
  </si>
  <si>
    <t>1876864693</t>
  </si>
  <si>
    <t>-149978955</t>
  </si>
  <si>
    <t>281686869</t>
  </si>
  <si>
    <t>3*3 'Přepočtené koeficientem množství</t>
  </si>
  <si>
    <t>757891533</t>
  </si>
  <si>
    <t>1014705423</t>
  </si>
  <si>
    <t>731</t>
  </si>
  <si>
    <t>Ústřední vytápění - kotelny</t>
  </si>
  <si>
    <t>731244492</t>
  </si>
  <si>
    <t>Kotle ocelové teplovodní plynové závěsné kondenzační montáž kotlů kondenzačních ostatních typů o výkonu přes 14 do 20 kW</t>
  </si>
  <si>
    <t>415753034</t>
  </si>
  <si>
    <t>731MAT-R1</t>
  </si>
  <si>
    <t>Plynový kondenzační kotel, nerezový výměník, topný výkon 12 kw, včetně oběhového čerpadla a pojistného ventilu</t>
  </si>
  <si>
    <t>1437580841</t>
  </si>
  <si>
    <t>731810321</t>
  </si>
  <si>
    <t>Nucené odtahy spalin od kondenzačních kotlů soustředným potrubím vedeným svisle plochou střechou, průměru 60/100 mm</t>
  </si>
  <si>
    <t>-1231638452</t>
  </si>
  <si>
    <t>731810341</t>
  </si>
  <si>
    <t>Nucené odtahy spalin od kondenzačních kotlů prodloužení soustředného potrubí, průměru 60/100 mm</t>
  </si>
  <si>
    <t>-649083448</t>
  </si>
  <si>
    <t>731MAT-R2</t>
  </si>
  <si>
    <t>Neutralizační box kondenzátu, včetně náplně pro kondenzační kotelny do výkonu 50 kw</t>
  </si>
  <si>
    <t>1290258898</t>
  </si>
  <si>
    <t>732</t>
  </si>
  <si>
    <t>Ústřední vytápění - strojovny</t>
  </si>
  <si>
    <t>732199100</t>
  </si>
  <si>
    <t>Montáž štítků orientačních</t>
  </si>
  <si>
    <t>634532627</t>
  </si>
  <si>
    <t>732MAT-R1</t>
  </si>
  <si>
    <t>Dodávka orientačních štítků</t>
  </si>
  <si>
    <t>-1473592826</t>
  </si>
  <si>
    <t>732MAT-R2</t>
  </si>
  <si>
    <t>Rozdělovač a sběrač kombi, ocelový délky 500mm, modul 80</t>
  </si>
  <si>
    <t>-1780026713</t>
  </si>
  <si>
    <t>732331614</t>
  </si>
  <si>
    <t>Nádoby expanzní tlakové s membránou bez pojistného ventilu se závitovým připojením PN 0,6 o objemu 25 l</t>
  </si>
  <si>
    <t>1007392189</t>
  </si>
  <si>
    <t>732331777</t>
  </si>
  <si>
    <t>Nádoby expanzní tlakové příslušenství k expanzním nádobám bezpečnostní uzávěr k měření tlaku G 3/4</t>
  </si>
  <si>
    <t>492862492</t>
  </si>
  <si>
    <t>732211116</t>
  </si>
  <si>
    <t>Nepřímotopné zásobníkové ohřívače TUV stacionární s jedním teplosměnným výměníkem PN 0,6 MPa/1,0 MPa, t = 80°C/110°C objem zásobníku / v.pl. m2 výměníku 296 l / 1,50 m2</t>
  </si>
  <si>
    <t>-364194270</t>
  </si>
  <si>
    <t>732KON-R1</t>
  </si>
  <si>
    <t>Hydraulický vyrovnávač dynamických tlaků ocelový do průtoku 1,5 m3/h, 1x základní nátěr, tepelná izolace PUR pěnou -90C, stavitelné konzoly, závitové připojení G5/4" montáž</t>
  </si>
  <si>
    <t>1281298716</t>
  </si>
  <si>
    <t>732429212</t>
  </si>
  <si>
    <t>Čerpadla teplovodní montáž čerpadel (do potrubí) ostatních typů mokroběžných závitových DN 25</t>
  </si>
  <si>
    <t>-392085067</t>
  </si>
  <si>
    <t>732429215</t>
  </si>
  <si>
    <t>Čerpadla teplovodní montáž čerpadel (do potrubí) ostatních typů mokroběžných závitových DN 32</t>
  </si>
  <si>
    <t>-800695187</t>
  </si>
  <si>
    <t>732MAT-R4</t>
  </si>
  <si>
    <t>Oběhové čerpadlo s el. regulací otáček v plném rozsahu výkonu, závitové DN 32, M=1,1m3/h, H=2,0 m v. sl.</t>
  </si>
  <si>
    <t>1881294705</t>
  </si>
  <si>
    <t>732MAT-R5</t>
  </si>
  <si>
    <t>Oběhové čerpadlo s el. regulací otáček, větev ohřevu teplé vody, M=1,1 m3/h, H=2,0 m v. sl.</t>
  </si>
  <si>
    <t>-1080218209</t>
  </si>
  <si>
    <t>732KON-R2</t>
  </si>
  <si>
    <t>D+M Systém poměrového rozpočítávání tepla pomocí poměrových měřičů, osazovaných na otopných tělesech s dálkovým odečtem dle stávajícího systému správce tepla- Tepelné hospodářství Bystřice pod Hostýnem, 30 ks měřidel pro deskové radiátory, 10 ks měřidel pro trubkové radiátory koupelnové</t>
  </si>
  <si>
    <t>890043468</t>
  </si>
  <si>
    <t>998732202</t>
  </si>
  <si>
    <t>Přesun hmot pro strojovny stanovený procentní sazbou (%) z ceny vodorovná dopravní vzdálenost do 50 m v objektech výšky přes 6 do 12 m</t>
  </si>
  <si>
    <t>948704802</t>
  </si>
  <si>
    <t>733</t>
  </si>
  <si>
    <t>Ústřední vytápění - rozvodné potrubí</t>
  </si>
  <si>
    <t>733222102</t>
  </si>
  <si>
    <t>Potrubí z trubek měděných polotvrdých spojovaných měkkým pájením Ø 15/1</t>
  </si>
  <si>
    <t>2071747369</t>
  </si>
  <si>
    <t>733222103</t>
  </si>
  <si>
    <t>Potrubí z trubek měděných polotvrdých spojovaných měkkým pájením Ø 18/1</t>
  </si>
  <si>
    <t>373327822</t>
  </si>
  <si>
    <t>733222104</t>
  </si>
  <si>
    <t>Potrubí z trubek měděných polotvrdých spojovaných měkkým pájením Ø 22/1,0</t>
  </si>
  <si>
    <t>436533353</t>
  </si>
  <si>
    <t>733223105</t>
  </si>
  <si>
    <t>Potrubí z trubek měděných tvrdých spojovaných měkkým pájením Ø 28/1,5</t>
  </si>
  <si>
    <t>1475924359</t>
  </si>
  <si>
    <t>733223106</t>
  </si>
  <si>
    <t>Potrubí z trubek měděných tvrdých spojovaných měkkým pájením Ø 35/1,5</t>
  </si>
  <si>
    <t>1242708542</t>
  </si>
  <si>
    <t>733MAT-R1</t>
  </si>
  <si>
    <t>25x2,8 PP-RCT potrubí polyfůzně svařované- odvod kondenzátu</t>
  </si>
  <si>
    <t>-418968646</t>
  </si>
  <si>
    <t>733224222</t>
  </si>
  <si>
    <t>Potrubí z trubek měděných Příplatek k cenám za zhotovení přípojky z trubek měděných Ø 15/1</t>
  </si>
  <si>
    <t>-404354124</t>
  </si>
  <si>
    <t>733291101</t>
  </si>
  <si>
    <t>Zkoušky těsnosti potrubí z trubek měděných Ø do 35/1,5</t>
  </si>
  <si>
    <t>810909220</t>
  </si>
  <si>
    <t>733811251</t>
  </si>
  <si>
    <t>Ochrana potrubí termoizolačními trubicemi z pěnového polyetylenu PE přilepenými v příčných a podélných spojích, tloušťky izolace přes 20 do 25 mm, vnitřního průměru izolace DN do 22 mm</t>
  </si>
  <si>
    <t>-206600319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</si>
  <si>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</si>
  <si>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</si>
  <si>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-1540773377</t>
  </si>
  <si>
    <t>998733202</t>
  </si>
  <si>
    <t>Přesun hmot pro rozvody potrubí stanovený procentní sazbou z ceny vodorovná dopravní vzdálenost do 50 m v objektech výšky přes 6 do 12 m</t>
  </si>
  <si>
    <t>-1181118555</t>
  </si>
  <si>
    <t>734</t>
  </si>
  <si>
    <t>Ústřední vytápění - armatury</t>
  </si>
  <si>
    <t>734261234</t>
  </si>
  <si>
    <t>Šroubení topenářské PN 16 do 120°C přímé G 3/4</t>
  </si>
  <si>
    <t>1101405014</t>
  </si>
  <si>
    <t>734261235</t>
  </si>
  <si>
    <t>Šroubení topenářské PN 16 do 120°C přímé G 1</t>
  </si>
  <si>
    <t>-958845951</t>
  </si>
  <si>
    <t>734261236</t>
  </si>
  <si>
    <t>Šroubení topenářské PN 16 do 120°C přímé G 5/4</t>
  </si>
  <si>
    <t>1096567643</t>
  </si>
  <si>
    <t>734211120</t>
  </si>
  <si>
    <t>Ventily odvzdušňovací závitové automatické PN 14 do 120°C G 1/2</t>
  </si>
  <si>
    <t>-1621448460</t>
  </si>
  <si>
    <t>734291123</t>
  </si>
  <si>
    <t>Ostatní armatury kohouty plnicí a vypouštěcí PN 10 do 90°C G 1/2</t>
  </si>
  <si>
    <t>144511649</t>
  </si>
  <si>
    <t>734292714</t>
  </si>
  <si>
    <t>Ostatní armatury kulové kohouty PN 42 do 185°C přímé vnitřní závit G 3/4</t>
  </si>
  <si>
    <t>1086660891</t>
  </si>
  <si>
    <t>734292715</t>
  </si>
  <si>
    <t>Ostatní armatury kulové kohouty PN 42 do 185°C přímé vnitřní závit G 1</t>
  </si>
  <si>
    <t>-15550626</t>
  </si>
  <si>
    <t>734292716</t>
  </si>
  <si>
    <t>Ostatní armatury kulové kohouty PN 42 do 185°C přímé vnitřní závit G 1 1/4</t>
  </si>
  <si>
    <t>-843963988</t>
  </si>
  <si>
    <t>734291243</t>
  </si>
  <si>
    <t>Ostatní armatury filtry závitové PN 16 do 130°C přímé s vnitřními závity G 3/4</t>
  </si>
  <si>
    <t>-339677523</t>
  </si>
  <si>
    <t>734291244</t>
  </si>
  <si>
    <t>Ostatní armatury filtry závitové PN 16 do 130°C přímé s vnitřními závity G 1</t>
  </si>
  <si>
    <t>-1637985271</t>
  </si>
  <si>
    <t>734291245</t>
  </si>
  <si>
    <t>Ostatní armatury filtry závitové PN 16 do 130°C přímé s vnitřními závity G 1 1/4</t>
  </si>
  <si>
    <t>1764242180</t>
  </si>
  <si>
    <t>734MAT-R1</t>
  </si>
  <si>
    <t>Magnetický odkalovací filtr G3/4"</t>
  </si>
  <si>
    <t>-966596993</t>
  </si>
  <si>
    <t>734242413</t>
  </si>
  <si>
    <t>Ventily zpětné závitové PN 16 do 110°C přímé G 3/4</t>
  </si>
  <si>
    <t>1981482980</t>
  </si>
  <si>
    <t>734242414</t>
  </si>
  <si>
    <t>Ventily zpětné závitové PN 16 do 110°C přímé G 1</t>
  </si>
  <si>
    <t>864969746</t>
  </si>
  <si>
    <t>734242415</t>
  </si>
  <si>
    <t>Ventily zpětné závitové PN 16 do 110°C přímé G 5/4</t>
  </si>
  <si>
    <t>-238271832</t>
  </si>
  <si>
    <t>734421101</t>
  </si>
  <si>
    <t>Tlakoměry s pevným stonkem a zpětnou klapkou spodní připojení (radiální) tlaku 0–16 bar průměru 50 mm</t>
  </si>
  <si>
    <t>-1559090121</t>
  </si>
  <si>
    <t>734MAT-R2</t>
  </si>
  <si>
    <t>Manometrický kohout M20x1,5</t>
  </si>
  <si>
    <t>587832966</t>
  </si>
  <si>
    <t>734411101</t>
  </si>
  <si>
    <t>Teploměry technické s pevným stonkem a jímkou zadní připojení (axiální) průměr 63 mm délka stonku 50 mm</t>
  </si>
  <si>
    <t>568910281</t>
  </si>
  <si>
    <t>734295021</t>
  </si>
  <si>
    <t>Směšovací armatury závitové trojcestné se servomotorem DN 20</t>
  </si>
  <si>
    <t>1720171906</t>
  </si>
  <si>
    <t>734261402</t>
  </si>
  <si>
    <t>Šroubení připojovací armatury radiátorů VK PN 10 do 110°C, regulační uzavíratelné rohové G 1/2 x 18</t>
  </si>
  <si>
    <t>-58370779</t>
  </si>
  <si>
    <t>734MAT-R3</t>
  </si>
  <si>
    <t>Připojovací armatury otopných žebříků se středovým připojením, H-armatura pro dvoutrubkové soustavy s přednastavením</t>
  </si>
  <si>
    <t>-94018200</t>
  </si>
  <si>
    <t>734MAT-R4</t>
  </si>
  <si>
    <t>Hlavice termostatická, pro ovládání ventilů, kapalinové</t>
  </si>
  <si>
    <t>655710144</t>
  </si>
  <si>
    <t>998734202</t>
  </si>
  <si>
    <t>Přesun hmot pro armatury stanovený procentní sazbou (%) z ceny vodorovná dopravní vzdálenost do 50 m v objektech výšky přes 6 do 12 m</t>
  </si>
  <si>
    <t>793695287</t>
  </si>
  <si>
    <t>735</t>
  </si>
  <si>
    <t>Ústřední vytápění - otopná tělesa</t>
  </si>
  <si>
    <t>735_R01</t>
  </si>
  <si>
    <t>Napuštění, vypuštění systému + proplach</t>
  </si>
  <si>
    <t>1037470243</t>
  </si>
  <si>
    <t>735_R02</t>
  </si>
  <si>
    <t>Topná zkouška 24 hodin</t>
  </si>
  <si>
    <t>-814297564</t>
  </si>
  <si>
    <t>735152272</t>
  </si>
  <si>
    <t>Otopná tělesa panelová VK jednodesková PN 1,0 MPa, T do 110°C s jednou přídavnou přestupní plochou výšky tělesa 600 mm stavební délky / výkonu 500 mm / 501 W</t>
  </si>
  <si>
    <t>211529237</t>
  </si>
  <si>
    <t>735152279</t>
  </si>
  <si>
    <t>Otopná tělesa panelová VK jednodesková PN 1,0 MPa, T do 110°C s jednou přídavnou přestupní plochou výšky tělesa 600 mm stavební délky / výkonu 1200 mm / 1202 W</t>
  </si>
  <si>
    <t>-406331120</t>
  </si>
  <si>
    <t>735152472</t>
  </si>
  <si>
    <t>Otopná tělesa panelová VK dvoudesková PN 1,0 MPa, T do 110°C s jednou přídavnou přestupní plochou výšky tělesa 600 mm stavební délky / výkonu 500 mm / 644 W</t>
  </si>
  <si>
    <t>1594224899</t>
  </si>
  <si>
    <t>735159110</t>
  </si>
  <si>
    <t>Montáž otopných těles panelových jednořadých, stavební délky do 1500 mm</t>
  </si>
  <si>
    <t>-1723630892</t>
  </si>
  <si>
    <t>735159210</t>
  </si>
  <si>
    <t>Montáž otopných těles panelových dvouřadých, stavební délky do 1140 mm</t>
  </si>
  <si>
    <t>1461047592</t>
  </si>
  <si>
    <t>735MAT-R1</t>
  </si>
  <si>
    <t>Ocelové těleso trubkové 1800/600 se středovým připojením</t>
  </si>
  <si>
    <t>-1370290931</t>
  </si>
  <si>
    <t>735MAT-R2</t>
  </si>
  <si>
    <t>El. topná tyč koupelnového tělesa</t>
  </si>
  <si>
    <t>-744452437</t>
  </si>
  <si>
    <t>735164512</t>
  </si>
  <si>
    <t>Otopná tělesa trubková montáž těles na stěnu výšky tělesa přes 1500 mm</t>
  </si>
  <si>
    <t>1888576488</t>
  </si>
  <si>
    <t>998735202</t>
  </si>
  <si>
    <t>Přesun hmot pro otopná tělesa stanovený procentní sazbou (%) z ceny vodorovná dopravní vzdálenost do 50 m v objektech výšky přes 6 do 12 m</t>
  </si>
  <si>
    <t>1791149407</t>
  </si>
  <si>
    <t xml:space="preserve">    723 - Zdravotechnika - vnitřní plynovod</t>
  </si>
  <si>
    <t>1185781769</t>
  </si>
  <si>
    <t>15*0,07*1,5</t>
  </si>
  <si>
    <t>-2104531377</t>
  </si>
  <si>
    <t>2127025337</t>
  </si>
  <si>
    <t>1515959331</t>
  </si>
  <si>
    <t>137564433</t>
  </si>
  <si>
    <t>-1987346393</t>
  </si>
  <si>
    <t>0,09*3 'Přepočtené koeficientem množství</t>
  </si>
  <si>
    <t>1513928697</t>
  </si>
  <si>
    <t>1003291822</t>
  </si>
  <si>
    <t>723</t>
  </si>
  <si>
    <t>Zdravotechnika - vnitřní plynovod</t>
  </si>
  <si>
    <t>723150367</t>
  </si>
  <si>
    <t>Potrubí z ocelových trubek hladkých chráničky Ø 57/2,9</t>
  </si>
  <si>
    <t>-1727086361</t>
  </si>
  <si>
    <t>723181013</t>
  </si>
  <si>
    <t>Potrubí z měděných trubek polotvrdých, spojovaných lisováním DN 20</t>
  </si>
  <si>
    <t>1589265424</t>
  </si>
  <si>
    <t>723181014</t>
  </si>
  <si>
    <t>Potrubí z měděných trubek polotvrdých, spojovaných lisováním DN 25</t>
  </si>
  <si>
    <t>182837862</t>
  </si>
  <si>
    <t>723190252</t>
  </si>
  <si>
    <t>Přípojky plynovodní ke strojům a zařízením z trubek vyvedení a upevnění plynovodních výpustek na potrubí DN 20</t>
  </si>
  <si>
    <t>-329572298</t>
  </si>
  <si>
    <t>723MAT-R1</t>
  </si>
  <si>
    <t>manometr  0-10kpa, pr. 63mm</t>
  </si>
  <si>
    <t>7250082</t>
  </si>
  <si>
    <t>723MAT-R2</t>
  </si>
  <si>
    <t>manometrový kohout M20x1,5 plynový</t>
  </si>
  <si>
    <t>-275704657</t>
  </si>
  <si>
    <t>723231163</t>
  </si>
  <si>
    <t>Armatury se dvěma závity kohouty kulové PN 42 do 185°C plnoprůtokové vnitřní závit těžká řada G 3/4</t>
  </si>
  <si>
    <t>-478435812</t>
  </si>
  <si>
    <t>723231164</t>
  </si>
  <si>
    <t>Armatury se dvěma závity kohouty kulové PN 42 do 185°C plnoprůtokové vnitřní závit těžká řada G 1</t>
  </si>
  <si>
    <t>-533398748</t>
  </si>
  <si>
    <t>723KON-R1</t>
  </si>
  <si>
    <t>Odvzdušnění a napuštění plynového potrubí</t>
  </si>
  <si>
    <t>599457957</t>
  </si>
  <si>
    <t>723KON-R2</t>
  </si>
  <si>
    <t>Tlakové zkoušky potrubí</t>
  </si>
  <si>
    <t>-173720000</t>
  </si>
  <si>
    <t>723KON-R3</t>
  </si>
  <si>
    <t xml:space="preserve">Vyhotovení protokolu o tlakových zkouškách, revize </t>
  </si>
  <si>
    <t>436984552</t>
  </si>
  <si>
    <t>998723202</t>
  </si>
  <si>
    <t>Přesun hmot pro vnitřní plynovod stanovený procentní sazbou (%) z ceny vodorovná dopravní vzdálenost do 50 m v objektech výšky přes 6 do 12 m</t>
  </si>
  <si>
    <t>-1958334318</t>
  </si>
  <si>
    <t>767MAT-R1</t>
  </si>
  <si>
    <t>Montážní, spojovací a hutnící materiál</t>
  </si>
  <si>
    <t>1831340267</t>
  </si>
  <si>
    <t>SO02 - Zpevněné plochy</t>
  </si>
  <si>
    <t>SO02 - 01 - Zpevněné plochy</t>
  </si>
  <si>
    <t xml:space="preserve">    5_7 - Zatravněná plocha</t>
  </si>
  <si>
    <t>1_01</t>
  </si>
  <si>
    <t>Úprava zemin vápnem tl. vrstvy 15-30 cm</t>
  </si>
  <si>
    <t xml:space="preserve">obvyklá cena </t>
  </si>
  <si>
    <t>16433839</t>
  </si>
  <si>
    <t>"úprava při nevyhovující únosnosti podloží - předpoklad 75% plochy:</t>
  </si>
  <si>
    <t>680*0,4*0,75</t>
  </si>
  <si>
    <t>1_02</t>
  </si>
  <si>
    <t>Vápno bílé CL (pro stabilizaci) VL</t>
  </si>
  <si>
    <t>-120816575</t>
  </si>
  <si>
    <t>"úprava při nevyhovující únosnosti podloží - předpoklad 3%</t>
  </si>
  <si>
    <t>1750*204*0,04/1000</t>
  </si>
  <si>
    <t>112151113</t>
  </si>
  <si>
    <t>Pokácení stromu směrové v celku s odřezáním kmene a s odvětvením průměru kmene přes 300 do 400 mm</t>
  </si>
  <si>
    <t>43289410</t>
  </si>
  <si>
    <t>112201112</t>
  </si>
  <si>
    <t>Odstranění pařezu v rovině nebo na svahu do 1:5 o průměru pařezu na řezné ploše přes 200 do 300 mm</t>
  </si>
  <si>
    <t>-1894948236</t>
  </si>
  <si>
    <t>1828493581</t>
  </si>
  <si>
    <t>(300+941+680)*0,2</t>
  </si>
  <si>
    <t>131111333</t>
  </si>
  <si>
    <t>Vrtání jamek pro plotové sloupky ručním motorovým vrtákem průměru přes 200 do 300 mm</t>
  </si>
  <si>
    <t>1892202198</t>
  </si>
  <si>
    <t>sloupky</t>
  </si>
  <si>
    <t>7*0,8</t>
  </si>
  <si>
    <t>vzpěry</t>
  </si>
  <si>
    <t>4*0,8</t>
  </si>
  <si>
    <t>1006981379</t>
  </si>
  <si>
    <t xml:space="preserve">odkop pro cestu </t>
  </si>
  <si>
    <t>680*0,45</t>
  </si>
  <si>
    <t>"úprava při nevyhovující únosnosti podloží - předpoklad 25% plochy</t>
  </si>
  <si>
    <t>680*0,25*2*0,2</t>
  </si>
  <si>
    <t>138752783</t>
  </si>
  <si>
    <t>162201211</t>
  </si>
  <si>
    <t>Vodorovné přemístění výkopku nebo sypaniny stavebním kolečkem s naložením a vyprázdněním kolečka na hromady nebo do dopravního prostředku na vzdálenost do 10 m z horniny tř. 1 až 4</t>
  </si>
  <si>
    <t>182012508</t>
  </si>
  <si>
    <t>941*0,2</t>
  </si>
  <si>
    <t>162201269</t>
  </si>
  <si>
    <t>Vodorovné přemístění výkopku nebo sypaniny stavebním kolečkem s naložením a vyprázdněním kolečka na hromady nebo do dopravního prostředku na vzdálenost do 10 m z horniny Příplatek k ceně za každých dalších 10 m</t>
  </si>
  <si>
    <t>974405113</t>
  </si>
  <si>
    <t>2*188,2</t>
  </si>
  <si>
    <t>162301402</t>
  </si>
  <si>
    <t>Vodorovné přemístění větví, kmenů nebo pařezů s naložením, složením a dopravou do 5000 m větví stromů listnatých, průměru kmene přes 300 do 500 mm</t>
  </si>
  <si>
    <t>-502114904</t>
  </si>
  <si>
    <t>162301412</t>
  </si>
  <si>
    <t>Vodorovné přemístění větví, kmenů nebo pařezů s naložením, složením a dopravou do 5000 m kmenů stromů listnatých, průměru přes 300 do 500 mm</t>
  </si>
  <si>
    <t>1528602018</t>
  </si>
  <si>
    <t>162301422</t>
  </si>
  <si>
    <t>Vodorovné přemístění větví, kmenů nebo pařezů s naložením, složením a dopravou do 5000 m pařezů kmenů, průměru přes 300 do 500 mm</t>
  </si>
  <si>
    <t>-1144473492</t>
  </si>
  <si>
    <t>-1488339071</t>
  </si>
  <si>
    <t>1583511165</t>
  </si>
  <si>
    <t>181301102</t>
  </si>
  <si>
    <t>Rozprostření a urovnání ornice v rovině nebo ve svahu sklonu do 1:5 při souvislé ploše do 500 m2, tl. vrstvy přes 100 do 150 mm</t>
  </si>
  <si>
    <t>-1331819529</t>
  </si>
  <si>
    <t>941</t>
  </si>
  <si>
    <t>183151113</t>
  </si>
  <si>
    <t>Hloubení jam pro výsadbu dřevin v rovině nebo ve svahu do 1:5, objem přes 0,30 do 0,50 m3</t>
  </si>
  <si>
    <t>-380872321</t>
  </si>
  <si>
    <t>184102116</t>
  </si>
  <si>
    <t>Výsadba dřeviny s balem do předem vyhloubené jamky se zalitím v rovině nebo na svahu do 1:5, při průměru balu přes 600 do 800 mm</t>
  </si>
  <si>
    <t>-1693690313</t>
  </si>
  <si>
    <t>02640445</t>
  </si>
  <si>
    <t>Habr obecný /Carpinus betulus/ 200-250cm</t>
  </si>
  <si>
    <t>723018346</t>
  </si>
  <si>
    <t>184215132</t>
  </si>
  <si>
    <t>Ukotvení dřeviny kůly třemi kůly, délky přes 1 do 2 m</t>
  </si>
  <si>
    <t>1504616953</t>
  </si>
  <si>
    <t>60591253</t>
  </si>
  <si>
    <t>kůl vyvazovací dřevěný impregnovaný D 8cm dl 2m</t>
  </si>
  <si>
    <t>-990849363</t>
  </si>
  <si>
    <t>997013811</t>
  </si>
  <si>
    <t>Poplatek za uložení stavebního odpadu na skládce (skládkovné) dřevěného zatříděného do Katalogu odpadů pod kódem 170 201</t>
  </si>
  <si>
    <t>-919629428</t>
  </si>
  <si>
    <t>4*0,25</t>
  </si>
  <si>
    <t>921426742</t>
  </si>
  <si>
    <t>374*2</t>
  </si>
  <si>
    <t xml:space="preserve">- navážka </t>
  </si>
  <si>
    <t>-67,730</t>
  </si>
  <si>
    <t>-78966982</t>
  </si>
  <si>
    <t>navážka - předpoklad 35%:</t>
  </si>
  <si>
    <t>(2000*(119,46+16)/1000)*0,35</t>
  </si>
  <si>
    <t>338171123</t>
  </si>
  <si>
    <t>Montáž sloupků a vzpěr plotových ocelových trubkových nebo profilovaných výšky do 2,60 m se zabetonováním do 0,08 m3 do připravených jamek</t>
  </si>
  <si>
    <t>-350517974</t>
  </si>
  <si>
    <t>58932312</t>
  </si>
  <si>
    <t>beton C 12/15 kamenivo frakce 0/16</t>
  </si>
  <si>
    <t>1391913060</t>
  </si>
  <si>
    <t>11*(PI*0,15*0,15*0,9)*1,2</t>
  </si>
  <si>
    <t>55342265</t>
  </si>
  <si>
    <t>sloupek plotový koncový Pz a komaxitový 3000/48x1,5mm</t>
  </si>
  <si>
    <t>583910177</t>
  </si>
  <si>
    <t>15619210</t>
  </si>
  <si>
    <t>krytka plastová D 38/48mm</t>
  </si>
  <si>
    <t>-211834269</t>
  </si>
  <si>
    <t>55342275</t>
  </si>
  <si>
    <t>vzpěra plotová 38x1,5mm včetně krytky s uchem 3000mm</t>
  </si>
  <si>
    <t>1418905243</t>
  </si>
  <si>
    <t>348401160</t>
  </si>
  <si>
    <t>Montáž oplocení z pletiva strojového s napínacími dráty do 1,6 m</t>
  </si>
  <si>
    <t>-2030264824</t>
  </si>
  <si>
    <t>31327502</t>
  </si>
  <si>
    <t>pletivo drátěné plastifikované se čtvercovými oky 50/2,2mm v 1500mm</t>
  </si>
  <si>
    <t>-1927769441</t>
  </si>
  <si>
    <t>313M201</t>
  </si>
  <si>
    <t>napínák pro napínací drát - zelený</t>
  </si>
  <si>
    <t>-1546902755</t>
  </si>
  <si>
    <t>2*3</t>
  </si>
  <si>
    <t>313M202</t>
  </si>
  <si>
    <t>příchytka napínacího drátu zatloukací zelená</t>
  </si>
  <si>
    <t>733989740</t>
  </si>
  <si>
    <t>11*3</t>
  </si>
  <si>
    <t>15619200</t>
  </si>
  <si>
    <t>drát poplastovaný kruhový vázací 1,1/1,5mm</t>
  </si>
  <si>
    <t>-1101500619</t>
  </si>
  <si>
    <t>přerpoklad 1 balení po 30mb</t>
  </si>
  <si>
    <t>348401450</t>
  </si>
  <si>
    <t>Montáž oplocení z pletiva rozvinutí, uchycení a napnutí drátu napínacího</t>
  </si>
  <si>
    <t>1492631116</t>
  </si>
  <si>
    <t>20*3</t>
  </si>
  <si>
    <t>15619100</t>
  </si>
  <si>
    <t>drát poplastovaný kruhový napínací 2,5/3,5mm</t>
  </si>
  <si>
    <t>-1714468824</t>
  </si>
  <si>
    <t>úprava na celé balení po 78</t>
  </si>
  <si>
    <t>348401460</t>
  </si>
  <si>
    <t>Montáž oplocení z pletiva rozvinutí, uchycení a napnutí drátu přiháčkování pletiva k napínacímu drátu</t>
  </si>
  <si>
    <t>976391604</t>
  </si>
  <si>
    <t>181102302</t>
  </si>
  <si>
    <t>Úprava pláně na stavbách dálnic strojně v zářezech mimo skalních se zhutněním</t>
  </si>
  <si>
    <t>-961553913</t>
  </si>
  <si>
    <t>-1148270743</t>
  </si>
  <si>
    <t>5_01</t>
  </si>
  <si>
    <t>Osazení sloupků dopr. značky vč. beton. základu</t>
  </si>
  <si>
    <t>-1024178625</t>
  </si>
  <si>
    <t>5_02</t>
  </si>
  <si>
    <t>Osazení svislé dopr. značky na sloupek nebo konzolu</t>
  </si>
  <si>
    <t>1116696683</t>
  </si>
  <si>
    <t>5_03</t>
  </si>
  <si>
    <t>Značka dopr. inf IP 11- 13500/700 fól 1, EG 7 letá</t>
  </si>
  <si>
    <t>200724912</t>
  </si>
  <si>
    <t>5_04</t>
  </si>
  <si>
    <t>Značka dopr. dodat E 8 a, b, c 500/150 fól 1, EG 7 letá</t>
  </si>
  <si>
    <t>1717853721</t>
  </si>
  <si>
    <t>5_05</t>
  </si>
  <si>
    <t xml:space="preserve">Zřízení vodorovného značení z nátěr. hmot tl. do 3mm, vč. nátěrové hmoty </t>
  </si>
  <si>
    <t>-1201843581</t>
  </si>
  <si>
    <t>5_06</t>
  </si>
  <si>
    <t>Vyspravení krytu po překopu asf. betonem tl. do 7 cm</t>
  </si>
  <si>
    <t>1057693353</t>
  </si>
  <si>
    <t>5_07</t>
  </si>
  <si>
    <t>Řezání stávajícího živičného krytu tl. 5-10 cm</t>
  </si>
  <si>
    <t>-1379095436</t>
  </si>
  <si>
    <t>675299180</t>
  </si>
  <si>
    <t>564851111_1</t>
  </si>
  <si>
    <t>Podklad ze štěrkodrti ŠD s rozprostřením a zhutněním, po zhutnění tl. 150 mm, frakce 0-32mm</t>
  </si>
  <si>
    <t>-105792027</t>
  </si>
  <si>
    <t>564861111</t>
  </si>
  <si>
    <t>Podklad ze štěrkodrti ŠD s rozprostřením a zhutněním, po zhutnění tl. 200 mm</t>
  </si>
  <si>
    <t>362439869</t>
  </si>
  <si>
    <t>680*0,25*2</t>
  </si>
  <si>
    <t>581124115</t>
  </si>
  <si>
    <t>Kryt z prostého betonu komunikací pro pěší tl. 150 mm</t>
  </si>
  <si>
    <t>1163688908</t>
  </si>
  <si>
    <t>596212213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</si>
  <si>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</si>
  <si>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551589688</t>
  </si>
  <si>
    <t>59245020</t>
  </si>
  <si>
    <t>dlažba skladebná betonová 200x100x80mm přírodní</t>
  </si>
  <si>
    <t>-145992228</t>
  </si>
  <si>
    <t>680*1,1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</si>
  <si>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</si>
  <si>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</si>
  <si>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264582537</t>
  </si>
  <si>
    <t>3,5+5,5+57,5+15,5+5,5+3,5*2+11,4+20+31,1+2,2+27+2,5+8</t>
  </si>
  <si>
    <t>59217031</t>
  </si>
  <si>
    <t>obrubník betonový silniční 1000x150x250mm</t>
  </si>
  <si>
    <t>1908780100</t>
  </si>
  <si>
    <t>304730129</t>
  </si>
  <si>
    <t>59217029</t>
  </si>
  <si>
    <t>obrubník betonový silniční nájezdový 1000x150x150mm</t>
  </si>
  <si>
    <t>-2104724246</t>
  </si>
  <si>
    <t>1162905171</t>
  </si>
  <si>
    <t>196,7*0,2*0,2+11,5*0,2*0,2</t>
  </si>
  <si>
    <t>5_7</t>
  </si>
  <si>
    <t>Zatravněná plocha</t>
  </si>
  <si>
    <t>181111121</t>
  </si>
  <si>
    <t>Plošná úprava terénu v zemině tř. 1 až 4 s urovnáním povrchu bez doplnění ornice souvislé plochy do 500 m2 při nerovnostech terénu přes 100 do 150 mm v rovině nebo na svahu do 1:5</t>
  </si>
  <si>
    <t>192471393</t>
  </si>
  <si>
    <t>181411131</t>
  </si>
  <si>
    <t>Založení trávníku na půdě předem připravené plochy do 1000 m2 výsevem včetně utažení parkového v rovině nebo na svahu do 1:5</t>
  </si>
  <si>
    <t>-1392844154</t>
  </si>
  <si>
    <t>00572410</t>
  </si>
  <si>
    <t>osivo směs travní parková</t>
  </si>
  <si>
    <t>-1574867597</t>
  </si>
  <si>
    <t>671*0,015 'Přepočtené koeficientem množství</t>
  </si>
  <si>
    <t>9_01 - R2</t>
  </si>
  <si>
    <t>Vpusť k žlabu polymerbetonová C250, litinový rošt, včetně napojení</t>
  </si>
  <si>
    <t>-1541133332</t>
  </si>
  <si>
    <t>9_01 - R3</t>
  </si>
  <si>
    <t>Žlab odvodňovací polymerbeton, zatížení C250 Kn, včetně dodávky roštu a žlabu</t>
  </si>
  <si>
    <t>1102013809</t>
  </si>
  <si>
    <t>600817111</t>
  </si>
  <si>
    <t>10*0,25*0,25</t>
  </si>
  <si>
    <t>966071822</t>
  </si>
  <si>
    <t>Rozebrání oplocení z pletiva drátěného se čtvercovými oky, výšky přes 1,6 do 2,0 m</t>
  </si>
  <si>
    <t>1117803893</t>
  </si>
  <si>
    <t>998223011</t>
  </si>
  <si>
    <t>Přesun hmot pro pozemní komunikace s krytem dlážděným dopravní vzdálenost do 200 m jakékoliv délky objektu</t>
  </si>
  <si>
    <t>48700865</t>
  </si>
  <si>
    <t>SO02 - 02 - IO 01 - Přípojka vody</t>
  </si>
  <si>
    <t xml:space="preserve">    8 - Trubní vedení</t>
  </si>
  <si>
    <t>942207667</t>
  </si>
  <si>
    <t>výkop pro potrubí</t>
  </si>
  <si>
    <t>80*0,6*1</t>
  </si>
  <si>
    <t>-170095100</t>
  </si>
  <si>
    <t>132212101</t>
  </si>
  <si>
    <t>Hloubení zapažených i nezapažených rýh šířky do 600 mm ručním nebo pneumatickým nářadím s urovnáním dna do předepsaného profilu a spádu v horninách tř. 3 soudržných</t>
  </si>
  <si>
    <t>-893761090</t>
  </si>
  <si>
    <t>přípojka - ručně</t>
  </si>
  <si>
    <t>7*0,6*1</t>
  </si>
  <si>
    <t>132212109</t>
  </si>
  <si>
    <t>Hloubení zapažených i nezapažených rýh šířky do 600 mm ručním nebo pneumatickým nářadím s urovnáním dna do předepsaného profilu a spádu v horninách tř. 3 Příplatek k cenám za lepivost horniny tř. 3</t>
  </si>
  <si>
    <t>873989579</t>
  </si>
  <si>
    <t>133201101</t>
  </si>
  <si>
    <t>Hloubení zapažených i nezapažených šachet s případným nutným přemístěním výkopku ve výkopišti v hornině tř. 3 do 100 m3</t>
  </si>
  <si>
    <t>-640238732</t>
  </si>
  <si>
    <t>výkop pro šachtu</t>
  </si>
  <si>
    <t>1,5*1,8*1,5</t>
  </si>
  <si>
    <t>133201109</t>
  </si>
  <si>
    <t>Hloubení zapažených i nezapažených šachet s případným nutným přemístěním výkopku ve výkopišti v hornině tř. 3 Příplatek k cenám za lepivost horniny tř. 3</t>
  </si>
  <si>
    <t>2032745774</t>
  </si>
  <si>
    <t>-998682049</t>
  </si>
  <si>
    <t>48+4,2+5,05-31,32</t>
  </si>
  <si>
    <t>-304059009</t>
  </si>
  <si>
    <t>-1768170063</t>
  </si>
  <si>
    <t>25,93*1,6</t>
  </si>
  <si>
    <t>1012618400</t>
  </si>
  <si>
    <t>87*0,6*0,6</t>
  </si>
  <si>
    <t>1626933922</t>
  </si>
  <si>
    <t>87*0,6*0,3</t>
  </si>
  <si>
    <t>58331351</t>
  </si>
  <si>
    <t>kamenivo těžené drobné frakce 0/4</t>
  </si>
  <si>
    <t>351099826</t>
  </si>
  <si>
    <t>15,66*1,7*1,1</t>
  </si>
  <si>
    <t>451572111</t>
  </si>
  <si>
    <t>Lože pod potrubí, stoky a drobné objekty v otevřeném výkopu z kameniva drobného těženého 0 až 4 mm</t>
  </si>
  <si>
    <t>1926193057</t>
  </si>
  <si>
    <t>87*0,6*0,1</t>
  </si>
  <si>
    <t>Trubní vedení</t>
  </si>
  <si>
    <t>8_IO 01 - 1</t>
  </si>
  <si>
    <t>Přípojka vody PE 100, 40x3,7mm, délka 7m</t>
  </si>
  <si>
    <t>917115904</t>
  </si>
  <si>
    <t>8_IO 01 - 2</t>
  </si>
  <si>
    <t>Vodoměrna šachta pojízdná</t>
  </si>
  <si>
    <t>2020406515</t>
  </si>
  <si>
    <t>8_IO 01 - 3</t>
  </si>
  <si>
    <t xml:space="preserve">venkovní potrubí PE 100, 40x3,7mm </t>
  </si>
  <si>
    <t>-1803856183</t>
  </si>
  <si>
    <t>8_IO 01 - 4</t>
  </si>
  <si>
    <t>Šroubení pozinkované 5/4"</t>
  </si>
  <si>
    <t>1754940089</t>
  </si>
  <si>
    <t>8_IO 01 - 5</t>
  </si>
  <si>
    <t>Armatury se dvěma závity ventily zpětné PN 10 do 110°C G 5/4</t>
  </si>
  <si>
    <t>-577551998</t>
  </si>
  <si>
    <t>8_IO 01 - 6</t>
  </si>
  <si>
    <t>Chránička DN 100 z trub KG, délka 1 m</t>
  </si>
  <si>
    <t>718226270</t>
  </si>
  <si>
    <t>8_IO 01 - 7</t>
  </si>
  <si>
    <t>-625716412</t>
  </si>
  <si>
    <t>8_IO 01 - 8</t>
  </si>
  <si>
    <t>-1274216513</t>
  </si>
  <si>
    <t>899721111</t>
  </si>
  <si>
    <t>Signalizační vodič na potrubí DN do 150 mm</t>
  </si>
  <si>
    <t>-281075879</t>
  </si>
  <si>
    <t>899722112</t>
  </si>
  <si>
    <t>Krytí potrubí z plastů výstražnou fólií z PVC šířky 25 cm</t>
  </si>
  <si>
    <t>1815300932</t>
  </si>
  <si>
    <t>998276101</t>
  </si>
  <si>
    <t>Přesun hmot pro trubní vedení hloubené z trub z plastických hmot nebo sklolaminátových pro vodovody nebo kanalizace v otevřeném výkopu dopravní vzdálenost do 15 m</t>
  </si>
  <si>
    <t>-469187133</t>
  </si>
  <si>
    <t>SO02 - 03 - IO 02 - Přípojka kanalizace</t>
  </si>
  <si>
    <t>115101201</t>
  </si>
  <si>
    <t>Čerpání vody na dopravní výšku do 10 m s uvažovaným průměrným přítokem do 500 l/min</t>
  </si>
  <si>
    <t>hod</t>
  </si>
  <si>
    <t>550139243</t>
  </si>
  <si>
    <t>1017176540</t>
  </si>
  <si>
    <t>230*0,6*1</t>
  </si>
  <si>
    <t>-1229946782</t>
  </si>
  <si>
    <t>926026466</t>
  </si>
  <si>
    <t>4*0,6*1</t>
  </si>
  <si>
    <t>-349113569</t>
  </si>
  <si>
    <t>1331621410</t>
  </si>
  <si>
    <t>výkop pro šachty</t>
  </si>
  <si>
    <t>1*1*12</t>
  </si>
  <si>
    <t>výkop pro studnu</t>
  </si>
  <si>
    <t>zasakovací zařízení</t>
  </si>
  <si>
    <t>-933398850</t>
  </si>
  <si>
    <t>1528194958</t>
  </si>
  <si>
    <t>138+2,4+31-82,8</t>
  </si>
  <si>
    <t>1147283766</t>
  </si>
  <si>
    <t>1943604005</t>
  </si>
  <si>
    <t>88,6*1,6</t>
  </si>
  <si>
    <t>-706921207</t>
  </si>
  <si>
    <t>230*0,6*0,6</t>
  </si>
  <si>
    <t>-1330018325</t>
  </si>
  <si>
    <t>230*0,6*0,3</t>
  </si>
  <si>
    <t>-299257865</t>
  </si>
  <si>
    <t>41,4*1,7*1,1</t>
  </si>
  <si>
    <t>-135106133</t>
  </si>
  <si>
    <t>230*0,6*0,1</t>
  </si>
  <si>
    <t>Stavební práce, obsypy a izolace zasakovacího zařízení</t>
  </si>
  <si>
    <t>2122883709</t>
  </si>
  <si>
    <t>Pohotovost čerp. soupravy, výška 10 m, přítok do 500 l</t>
  </si>
  <si>
    <t>den</t>
  </si>
  <si>
    <t>917942465</t>
  </si>
  <si>
    <t>8_IO 02 - 1</t>
  </si>
  <si>
    <t>Napojení na hlavní stoku</t>
  </si>
  <si>
    <t>1147230090</t>
  </si>
  <si>
    <t>8_IO 02 - 2</t>
  </si>
  <si>
    <t>D+M revizní šachty, plastová DN 400,teleskopický poklop DN 400</t>
  </si>
  <si>
    <t>791928140</t>
  </si>
  <si>
    <t>8_IO 02 - 3</t>
  </si>
  <si>
    <t>D+M revizní šachty, plastová DN 600, teleskopický poklop DN 600</t>
  </si>
  <si>
    <t>-1076759557</t>
  </si>
  <si>
    <t>8_IO 02 - 4</t>
  </si>
  <si>
    <t>Vsakovací studna</t>
  </si>
  <si>
    <t>-1700084155</t>
  </si>
  <si>
    <t>8_IO 02 - 5</t>
  </si>
  <si>
    <t>Vsakovací boxy dešťových vod</t>
  </si>
  <si>
    <t>637191086</t>
  </si>
  <si>
    <t>8_IO 02 - 6</t>
  </si>
  <si>
    <t>Sorpční vpusť</t>
  </si>
  <si>
    <t>395780787</t>
  </si>
  <si>
    <t>8_IO 02 - 7</t>
  </si>
  <si>
    <t>Liniové odvodnění DN 100, délka 8,5 m, třída zatížení D400</t>
  </si>
  <si>
    <t>198293429</t>
  </si>
  <si>
    <t>8_IO 02 - 8</t>
  </si>
  <si>
    <t>Montáž sorpční vpusti a liniového odvodnění</t>
  </si>
  <si>
    <t>-1531372966</t>
  </si>
  <si>
    <t>8_IO 02 - 9</t>
  </si>
  <si>
    <t>Kanalizační potrubí KG</t>
  </si>
  <si>
    <t>-2111862900</t>
  </si>
  <si>
    <t>8_IO 02 - 10</t>
  </si>
  <si>
    <t>Zabezpečení konců kanalizace a tl. zkouška vzduchem kanalizace do DN 300</t>
  </si>
  <si>
    <t>-1362337576</t>
  </si>
  <si>
    <t>871265231</t>
  </si>
  <si>
    <t>Kanalizační potrubí z tvrdého PVC v otevřeném výkopu ve sklonu do 20 %, hladkého plnostěnného jednovrstvého, tuhost třídy SN 10 DN 110</t>
  </si>
  <si>
    <t>-1000221589</t>
  </si>
  <si>
    <t>871315241</t>
  </si>
  <si>
    <t>Kanalizační potrubí z tvrdého PVC v otevřeném výkopu ve sklonu do 20 %, hladkého plnostěnného vícevrstvého, tuhost třídy SN 12 DN 150</t>
  </si>
  <si>
    <t>1836029630</t>
  </si>
  <si>
    <t>877265221</t>
  </si>
  <si>
    <t>Montáž tvarovek na kanalizačním potrubí z trub z plastu z tvrdého PVC nebo z polypropylenu v otevřeném výkopu dvouosých DN 110</t>
  </si>
  <si>
    <t>40651638</t>
  </si>
  <si>
    <t>28612202</t>
  </si>
  <si>
    <t>koleno kanalizační plastové PVC KG DN 160/45° SN 12/16</t>
  </si>
  <si>
    <t>2005335986</t>
  </si>
  <si>
    <t>1809766258</t>
  </si>
  <si>
    <t>-896708946</t>
  </si>
  <si>
    <t>721173315</t>
  </si>
  <si>
    <t>Potrubí z plastových trub PVC SN4 dešťové DN 110</t>
  </si>
  <si>
    <t>908953058</t>
  </si>
  <si>
    <t>721173316</t>
  </si>
  <si>
    <t>Potrubí z plastových trub PVC SN4 dešťové DN 125</t>
  </si>
  <si>
    <t>135773884</t>
  </si>
  <si>
    <t>721173317</t>
  </si>
  <si>
    <t>Potrubí z plastových trub PVC SN4 dešťové DN 160</t>
  </si>
  <si>
    <t>-1389573930</t>
  </si>
  <si>
    <t>721173404</t>
  </si>
  <si>
    <t>Potrubí z plastových trub PVC SN4 svodné (ležaté) DN 200</t>
  </si>
  <si>
    <t>-344262417</t>
  </si>
  <si>
    <t>721241102</t>
  </si>
  <si>
    <t>Lapače střešních splavenin litinové DN 125</t>
  </si>
  <si>
    <t>-1621737134</t>
  </si>
  <si>
    <t>721290112</t>
  </si>
  <si>
    <t>Zkouška těsnosti kanalizace v objektech vodou DN 150 nebo DN 200</t>
  </si>
  <si>
    <t>-1749110339</t>
  </si>
  <si>
    <t>SO02 - 04 - IO 03 - Přípojka elektro</t>
  </si>
  <si>
    <t>M -  Práce a dodávky M</t>
  </si>
  <si>
    <t xml:space="preserve">    21-M -  Elektromontáže</t>
  </si>
  <si>
    <t>1840411380</t>
  </si>
  <si>
    <t>6*0,6*0,8</t>
  </si>
  <si>
    <t>-190228435</t>
  </si>
  <si>
    <t>1087707105</t>
  </si>
  <si>
    <t>2,88-1,44</t>
  </si>
  <si>
    <t>-1634073173</t>
  </si>
  <si>
    <t>-919194904</t>
  </si>
  <si>
    <t>1,44*1,6</t>
  </si>
  <si>
    <t>1715272882</t>
  </si>
  <si>
    <t>6*0,6*0,4</t>
  </si>
  <si>
    <t>1658764978</t>
  </si>
  <si>
    <t>6*0,6*0,3</t>
  </si>
  <si>
    <t>-543573299</t>
  </si>
  <si>
    <t>1,08*1,7*1,1</t>
  </si>
  <si>
    <t>-687575088</t>
  </si>
  <si>
    <t>6*0,6*0,1</t>
  </si>
  <si>
    <t>-1477710261</t>
  </si>
  <si>
    <t>1110859258</t>
  </si>
  <si>
    <t xml:space="preserve"> Práce a dodávky M</t>
  </si>
  <si>
    <t>21-M</t>
  </si>
  <si>
    <t xml:space="preserve"> Elektromontáže</t>
  </si>
  <si>
    <t>741122425</t>
  </si>
  <si>
    <t>Montáž kabelů měděných bez ukončení uložených volně nebo v liště plných kulatých pancéřovaných (CYKYDY) počtu a průřezu žil 3x35+25 mm2, 4x25 mm2</t>
  </si>
  <si>
    <t>937762442</t>
  </si>
  <si>
    <t>34111631</t>
  </si>
  <si>
    <t>kabel silový s Cu jádrem 1 kV 3x35+25mm2</t>
  </si>
  <si>
    <t>2023433889</t>
  </si>
  <si>
    <t>SO02 - 05 - IO 04 - Přípojka plynu</t>
  </si>
  <si>
    <t>-2040540189</t>
  </si>
  <si>
    <t>2119751263</t>
  </si>
  <si>
    <t>406754976</t>
  </si>
  <si>
    <t>5*0,6*1</t>
  </si>
  <si>
    <t>684750834</t>
  </si>
  <si>
    <t>1120823090</t>
  </si>
  <si>
    <t>48+3-30,6</t>
  </si>
  <si>
    <t>1698676083</t>
  </si>
  <si>
    <t>552902412</t>
  </si>
  <si>
    <t>20,4*1,6</t>
  </si>
  <si>
    <t>1783434047</t>
  </si>
  <si>
    <t>85*0,6*0,6</t>
  </si>
  <si>
    <t>-1477452566</t>
  </si>
  <si>
    <t>85*0,6*0,3</t>
  </si>
  <si>
    <t>-627303660</t>
  </si>
  <si>
    <t>15,3*1,7*1,1</t>
  </si>
  <si>
    <t>1129596395</t>
  </si>
  <si>
    <t>85*0,6*0,1</t>
  </si>
  <si>
    <t>8_IO 04 - 1</t>
  </si>
  <si>
    <t>Přípojka plynu, 5 m</t>
  </si>
  <si>
    <t>-1905035607</t>
  </si>
  <si>
    <t>8_IO 04 - 2</t>
  </si>
  <si>
    <t>Plynoměrná skříň</t>
  </si>
  <si>
    <t>1720006135</t>
  </si>
  <si>
    <t>8_IO 04 - 5</t>
  </si>
  <si>
    <t>Základ pod plynoměrnou skříň</t>
  </si>
  <si>
    <t>-1753595094</t>
  </si>
  <si>
    <t>8_IO 04 - 4</t>
  </si>
  <si>
    <t>Revize plynu</t>
  </si>
  <si>
    <t>-258753659</t>
  </si>
  <si>
    <t>8_IO 04 - 6</t>
  </si>
  <si>
    <t>Ochranná trubka D 100 mm</t>
  </si>
  <si>
    <t>-612563238</t>
  </si>
  <si>
    <t>8_IO 04 - 7</t>
  </si>
  <si>
    <t>Dvířka niky 300/300, uzamykatelná s větracími otvory</t>
  </si>
  <si>
    <t>818331838</t>
  </si>
  <si>
    <t>8_IO 04 - 8</t>
  </si>
  <si>
    <t>-907218891</t>
  </si>
  <si>
    <t>8_IO 04 - 9</t>
  </si>
  <si>
    <t>Tlaková zkouška potrubí</t>
  </si>
  <si>
    <t>1018023777</t>
  </si>
  <si>
    <t>-235901213</t>
  </si>
  <si>
    <t>1887510515</t>
  </si>
  <si>
    <t>-1145122521</t>
  </si>
  <si>
    <t>723160204</t>
  </si>
  <si>
    <t>Přípojky k plynoměrům spojované na závit bez ochozu G 1</t>
  </si>
  <si>
    <t>1449571994</t>
  </si>
  <si>
    <t>723160334</t>
  </si>
  <si>
    <t>Přípojky k plynoměrům rozpěrky přípojek G 1</t>
  </si>
  <si>
    <t>1396552816</t>
  </si>
  <si>
    <t>723170117</t>
  </si>
  <si>
    <t>Potrubí z plastových trub Pe100 spojovaných elektrotvarovkami PN 0,4 MPa (SDR 11) D 63 x 5,8 mm</t>
  </si>
  <si>
    <t>-1579419257</t>
  </si>
  <si>
    <t>723231167</t>
  </si>
  <si>
    <t>Armatury se dvěma závity kohouty kulové PN 42 do 185°C plnoprůtokové vnitřní závit těžká řada G 2</t>
  </si>
  <si>
    <t>1286097363</t>
  </si>
  <si>
    <t>723234311</t>
  </si>
  <si>
    <t>Armatury se dvěma závity středotlaké regulátory tlaku plynu jednostupňové pro zemní plyn, výkon do 6 m3/hod</t>
  </si>
  <si>
    <t>-1177935103</t>
  </si>
  <si>
    <t>732_01</t>
  </si>
  <si>
    <t>-1476703581</t>
  </si>
  <si>
    <t>1360791543</t>
  </si>
  <si>
    <t>SO02 - 06 - IO 05 - Venkovní osvětlení</t>
  </si>
  <si>
    <t>HSV -  Práce a dodávky HSV</t>
  </si>
  <si>
    <t xml:space="preserve">    2 -  Zakládání</t>
  </si>
  <si>
    <t xml:space="preserve"> Práce a dodávky HSV</t>
  </si>
  <si>
    <t>Vytýčení trasy vedení kabelového, podzemního, v terénu volném</t>
  </si>
  <si>
    <t>km</t>
  </si>
  <si>
    <t>1008533711</t>
  </si>
  <si>
    <t>666728644</t>
  </si>
  <si>
    <t>0,4*0,8*90</t>
  </si>
  <si>
    <t>-1335070523</t>
  </si>
  <si>
    <t>-736331996</t>
  </si>
  <si>
    <t>patky pro stožáry</t>
  </si>
  <si>
    <t>1*1*0,9*3</t>
  </si>
  <si>
    <t>814329403</t>
  </si>
  <si>
    <t>-1168482866</t>
  </si>
  <si>
    <t>28,8+1,08-14,4</t>
  </si>
  <si>
    <t>1656502537</t>
  </si>
  <si>
    <t>636147748</t>
  </si>
  <si>
    <t>15,48*1,6</t>
  </si>
  <si>
    <t>1217371748</t>
  </si>
  <si>
    <t>90*0,4*0,4</t>
  </si>
  <si>
    <t>-1733537697</t>
  </si>
  <si>
    <t>90*0,4*0,3</t>
  </si>
  <si>
    <t>-1414299078</t>
  </si>
  <si>
    <t>10,8*1,7*1,1</t>
  </si>
  <si>
    <t>-1956293028</t>
  </si>
  <si>
    <t>90*0,4*0,1</t>
  </si>
  <si>
    <t xml:space="preserve"> Zakládání</t>
  </si>
  <si>
    <t>275313611</t>
  </si>
  <si>
    <t>Základy z betonu prostého patky a bloky z betonu kamenem neprokládaného tř. C 16/20</t>
  </si>
  <si>
    <t>-476116475</t>
  </si>
  <si>
    <t>275351121</t>
  </si>
  <si>
    <t>Bednění základů patek zřízení</t>
  </si>
  <si>
    <t>-1778674548</t>
  </si>
  <si>
    <t>0,3*1*4*3</t>
  </si>
  <si>
    <t>275351122</t>
  </si>
  <si>
    <t>Bednění základů patek odstranění</t>
  </si>
  <si>
    <t>1278580709</t>
  </si>
  <si>
    <t>02 Dodávka</t>
  </si>
  <si>
    <t>Zřízení pouzdrového základu pro stožár VO</t>
  </si>
  <si>
    <t>1900075058</t>
  </si>
  <si>
    <t>28611205</t>
  </si>
  <si>
    <t>trubka kanalizační PPKGEM 315x9,7x3000 mm SN10</t>
  </si>
  <si>
    <t>942680308</t>
  </si>
  <si>
    <t>767061272</t>
  </si>
  <si>
    <t>1748186488</t>
  </si>
  <si>
    <t>741110312</t>
  </si>
  <si>
    <t>Montáž trubek ochranných s nasunutím nebo našroubováním do krabic plastových tuhých, uložených volně, vnitřního Ø přes 40 do 90 mm</t>
  </si>
  <si>
    <t>-236802373</t>
  </si>
  <si>
    <t>345713520</t>
  </si>
  <si>
    <t>trubka elektroinstalační ohebná dvouplášťová korugovaná D 52/63 mm, HDPE+LDPE</t>
  </si>
  <si>
    <t>2008530028</t>
  </si>
  <si>
    <t>741122211</t>
  </si>
  <si>
    <t>Montáž kabelů měděných bez ukončení uložených volně nebo v liště plných kulatých (CYKY) počtu a průřezu žil 3x1,5 až 6 mm2</t>
  </si>
  <si>
    <t>23699627</t>
  </si>
  <si>
    <t>16826329</t>
  </si>
  <si>
    <t>741123224</t>
  </si>
  <si>
    <t>Montáž kabelů hliníkových bez ukončení uložených volně plných nebo laněných kulatých (AYKY) počtu a průřezu žil 4x16 mm2</t>
  </si>
  <si>
    <t>2027756931</t>
  </si>
  <si>
    <t>341123160</t>
  </si>
  <si>
    <t>kabel silový s Al jádrem 1 kV 4x16mm2</t>
  </si>
  <si>
    <t>-680886364</t>
  </si>
  <si>
    <t>545630558</t>
  </si>
  <si>
    <t>741132133</t>
  </si>
  <si>
    <t>Ukončení kabelů smršťovací záklopkou nebo páskou se zapojením bez letování, počtu a průřezu žil 4x16 mm2</t>
  </si>
  <si>
    <t>-1087248332</t>
  </si>
  <si>
    <t>741320001</t>
  </si>
  <si>
    <t>Montáž pojistek se zapojením vodičů závitových kompletních E 27 do 25 A</t>
  </si>
  <si>
    <t>1306735021</t>
  </si>
  <si>
    <t>345234150</t>
  </si>
  <si>
    <t>vložka pojistková E27 normální 2410 6A</t>
  </si>
  <si>
    <t>825159298</t>
  </si>
  <si>
    <t>741373002</t>
  </si>
  <si>
    <t>Montáž svítidel výbojkových se zapojením vodičů průmyslových nebo venkovních na výložník</t>
  </si>
  <si>
    <t>-2009590888</t>
  </si>
  <si>
    <t>01-Dodávka</t>
  </si>
  <si>
    <t>LED svítidlo VO, typ AMPERA MINI (Artechnik Schréder), 38W, Al, IP65</t>
  </si>
  <si>
    <t>-955813794</t>
  </si>
  <si>
    <t>210204002</t>
  </si>
  <si>
    <t>Montáž stožárů osvětlení parkových ocelových</t>
  </si>
  <si>
    <t>1912201354</t>
  </si>
  <si>
    <t>316740670</t>
  </si>
  <si>
    <t>stožár osvětlovací sadový Pz 133/89/60 v 6,0m</t>
  </si>
  <si>
    <t>-1842341516</t>
  </si>
  <si>
    <t>210204203</t>
  </si>
  <si>
    <t>Montáž elektrovýzbroje stožárů osvětlení 3 okruhy</t>
  </si>
  <si>
    <t>391953011</t>
  </si>
  <si>
    <t>02-Dodávka</t>
  </si>
  <si>
    <t>elektrovýzbroj stožáru - 3 okruhy</t>
  </si>
  <si>
    <t>488404965</t>
  </si>
  <si>
    <t>354418950</t>
  </si>
  <si>
    <t>-1280745839</t>
  </si>
  <si>
    <t>-1797198944</t>
  </si>
  <si>
    <t>-1795784331</t>
  </si>
  <si>
    <t>741410041</t>
  </si>
  <si>
    <t>Montáž uzemňovacího vedení s upevněním, propojením a připojením pomocí svorek v zemi s izolací spojů drátu nebo lana Ø do 10 mm v městské zástavbě</t>
  </si>
  <si>
    <t>1974706615</t>
  </si>
  <si>
    <t>354410720</t>
  </si>
  <si>
    <t>drát pro hromosvod FeZn D 8mm</t>
  </si>
  <si>
    <t>-828169720</t>
  </si>
  <si>
    <t>741420021</t>
  </si>
  <si>
    <t>Montáž hromosvodného vedení svorek se 2 šrouby</t>
  </si>
  <si>
    <t>1081739707</t>
  </si>
  <si>
    <t>354418850</t>
  </si>
  <si>
    <t>2111290503</t>
  </si>
  <si>
    <t>944566606</t>
  </si>
  <si>
    <t>1980410414</t>
  </si>
  <si>
    <t>SO03 - Přístřešek na jízdní kola</t>
  </si>
  <si>
    <t xml:space="preserve">    2 - Zakládání</t>
  </si>
  <si>
    <t>133102011</t>
  </si>
  <si>
    <t>Hloubení zapažených i nezapažených šachet plocha výkopu do 20 m2 ručním nebo pneumatickým nářadím s případným nutným přemístěním výkopku ve výkopišti v horninách soudržných tř. 1 a 2, plocha výkopu do 4 m2</t>
  </si>
  <si>
    <t>2144673064</t>
  </si>
  <si>
    <t>1427520195</t>
  </si>
  <si>
    <t>1,296</t>
  </si>
  <si>
    <t>1734241494</t>
  </si>
  <si>
    <t>-1583194596</t>
  </si>
  <si>
    <t>2*1,296</t>
  </si>
  <si>
    <t>Zakládání</t>
  </si>
  <si>
    <t>272313611</t>
  </si>
  <si>
    <t>Základy z betonu prostého klenby z betonu kamenem neprokládaného tř. C 16/20</t>
  </si>
  <si>
    <t>823026040</t>
  </si>
  <si>
    <t>628613611</t>
  </si>
  <si>
    <t>Žárové zinkování ponorem dílů ocelových konstrukcí mostů hmotnosti dílců do 100 kg</t>
  </si>
  <si>
    <t>752772135</t>
  </si>
  <si>
    <t>165+431</t>
  </si>
  <si>
    <t>953961115</t>
  </si>
  <si>
    <t>Kotvy chemické s vyvrtáním otvoru do betonu, železobetonu nebo tvrdého kamene tmel, velikost M 20, hloubka 170 mm</t>
  </si>
  <si>
    <t>1487469382</t>
  </si>
  <si>
    <t>-1287867114</t>
  </si>
  <si>
    <t>767_1</t>
  </si>
  <si>
    <t>D+M stojan na kola z žárově pozinkované oceli</t>
  </si>
  <si>
    <t>1636001730</t>
  </si>
  <si>
    <t>767391112</t>
  </si>
  <si>
    <t>Montáž krytiny z tvarovaných plechů trapézových nebo vlnitých, uchyceným šroubováním</t>
  </si>
  <si>
    <t>1283708469</t>
  </si>
  <si>
    <t>15484113</t>
  </si>
  <si>
    <t>plech trapézový povrchová úprava pozink 40/160 tl 1,00mm</t>
  </si>
  <si>
    <t>1021059102</t>
  </si>
  <si>
    <t>11,7*1,15 'Přepočtené koeficientem množství</t>
  </si>
  <si>
    <t>14550318</t>
  </si>
  <si>
    <t>profil ocelový čtvercový svařovaný 80x80x5mm</t>
  </si>
  <si>
    <t>506223995</t>
  </si>
  <si>
    <t>3*5*0,011</t>
  </si>
  <si>
    <t>"hmotnost 11 kg/m"</t>
  </si>
  <si>
    <t>0,165*1,15 'Přepočtené koeficientem množství</t>
  </si>
  <si>
    <t>14550337</t>
  </si>
  <si>
    <t>profil ocelový obdélníkový svařovaný 80x40x5mm</t>
  </si>
  <si>
    <t>-1574074480</t>
  </si>
  <si>
    <t>"hmotnost 7,89 kg/m"</t>
  </si>
  <si>
    <t>54,57*0,00789</t>
  </si>
  <si>
    <t>0,431*1,15 'Přepočtené koeficientem množství</t>
  </si>
  <si>
    <t>15945240</t>
  </si>
  <si>
    <t>plech děrovaný tahokov Pz oko 10/7,62/1,4 tl 0,7mm tabule</t>
  </si>
  <si>
    <t>-310250901</t>
  </si>
  <si>
    <t>0,052*1,15 'Přepočtené koeficientem množství</t>
  </si>
  <si>
    <t>767416121</t>
  </si>
  <si>
    <t>Montáž lehkých obvodových plášťů rastrová (roštová) konstrukce tvořená lehkou nosnou rámovou konstrukcí sestavenou na místě ze stavebních prvků s neprůhlednými výplňovými panely, předem sestavenými výšky budovy do 6 m</t>
  </si>
  <si>
    <t>-1853181755</t>
  </si>
  <si>
    <t>998767201</t>
  </si>
  <si>
    <t>Přesun hmot pro zámečnické konstrukce stanovený procentní sazbou (%) z ceny vodorovná dopravní vzdálenost do 50 m v objektech výšky do 6 m</t>
  </si>
  <si>
    <t>1836901918</t>
  </si>
  <si>
    <t>00 - VRNY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</si>
  <si>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</si>
  <si>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</si>
  <si>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</si>
  <si>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</si>
  <si>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</si>
  <si>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</si>
  <si>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</si>
  <si>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</si>
  <si>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010001000</t>
  </si>
  <si>
    <t>Průzkumné, geodetické a projektové práce (0,5% z celkové ceny díla bez VRNŮ)</t>
  </si>
  <si>
    <t>1024</t>
  </si>
  <si>
    <t>1447761390</t>
  </si>
  <si>
    <t>VRN3</t>
  </si>
  <si>
    <t>Zařízení staveniště</t>
  </si>
  <si>
    <t>030001000</t>
  </si>
  <si>
    <t>Zařízení staveniště (1% z celkové ceny díla bez VRNŮ)</t>
  </si>
  <si>
    <t>-1518474067</t>
  </si>
  <si>
    <t>VRN6</t>
  </si>
  <si>
    <t>Územní vlivy</t>
  </si>
  <si>
    <t>062002000</t>
  </si>
  <si>
    <t>Ztížené dopravní podmínky (0,5% z celkové ceny díla bez VRNŮ)</t>
  </si>
  <si>
    <t>-187449695</t>
  </si>
  <si>
    <t>SO01 - 05</t>
  </si>
  <si>
    <t>SO01 - 04</t>
  </si>
  <si>
    <t>SO01 - 03</t>
  </si>
  <si>
    <t>SO01 - 02.3</t>
  </si>
  <si>
    <t>Elektro - slaboproud</t>
  </si>
  <si>
    <t>SO01 - 03 - ZTI</t>
  </si>
  <si>
    <t>SO01 - 04 - Vytápění</t>
  </si>
  <si>
    <t>SO01 - 05 - Plyn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</si>
</sst>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4" fontId="1" fillId="6" borderId="0" xfId="0" applyNumberFormat="1" applyFont="1" applyFill="1" applyAlignment="1">
      <alignment vertical="center"/>
    </xf>
    <xf numFmtId="0" fontId="0" fillId="6" borderId="0" xfId="0" applyFont="1" applyFill="1" applyAlignment="1">
      <alignment vertical="center"/>
    </xf>
    <xf numFmtId="164" fontId="1" fillId="6" borderId="0" xfId="0" applyNumberFormat="1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6" borderId="0" xfId="0" applyFont="1" applyFill="1" applyAlignment="1">
      <alignment vertical="center"/>
    </xf>
    <xf numFmtId="164" fontId="1" fillId="6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4" fontId="19" fillId="6" borderId="0" xfId="0" applyNumberFormat="1" applyFont="1" applyFill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5"/>
  <sheetViews>
    <sheetView showGridLines="0" topLeftCell="A13" zoomScale="57" zoomScaleNormal="57" workbookViewId="0">
      <selection activeCell="BE5" sqref="BE5:BE3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34" t="s">
        <v>6</v>
      </c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45" t="s">
        <v>15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R5" s="20"/>
      <c r="BE5" s="254" t="s">
        <v>16</v>
      </c>
      <c r="BS5" s="17" t="s">
        <v>7</v>
      </c>
    </row>
    <row r="6" spans="1:74" ht="36.950000000000003" customHeight="1">
      <c r="B6" s="20"/>
      <c r="D6" s="26" t="s">
        <v>17</v>
      </c>
      <c r="K6" s="246" t="s">
        <v>18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R6" s="20"/>
      <c r="BE6" s="255"/>
      <c r="BS6" s="17" t="s">
        <v>7</v>
      </c>
    </row>
    <row r="7" spans="1:74" ht="12" customHeight="1">
      <c r="B7" s="20"/>
      <c r="D7" s="27" t="s">
        <v>19</v>
      </c>
      <c r="K7" s="25" t="s">
        <v>3</v>
      </c>
      <c r="AK7" s="27" t="s">
        <v>20</v>
      </c>
      <c r="AN7" s="25" t="s">
        <v>3</v>
      </c>
      <c r="AR7" s="20"/>
      <c r="BE7" s="255"/>
      <c r="BS7" s="17" t="s">
        <v>7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55"/>
      <c r="BS8" s="17" t="s">
        <v>7</v>
      </c>
    </row>
    <row r="9" spans="1:74" ht="14.45" customHeight="1">
      <c r="B9" s="20"/>
      <c r="AR9" s="20"/>
      <c r="BE9" s="255"/>
      <c r="BS9" s="17" t="s">
        <v>7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55"/>
      <c r="BS10" s="17" t="s">
        <v>7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3</v>
      </c>
      <c r="AR11" s="20"/>
      <c r="BE11" s="255"/>
      <c r="BS11" s="17" t="s">
        <v>7</v>
      </c>
    </row>
    <row r="12" spans="1:74" ht="6.95" customHeight="1">
      <c r="B12" s="20"/>
      <c r="AR12" s="20"/>
      <c r="BE12" s="255"/>
      <c r="BS12" s="17" t="s">
        <v>7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55"/>
      <c r="BS13" s="17" t="s">
        <v>7</v>
      </c>
    </row>
    <row r="14" spans="1:74" ht="12.75">
      <c r="B14" s="20"/>
      <c r="E14" s="247" t="s">
        <v>31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7" t="s">
        <v>29</v>
      </c>
      <c r="AN14" s="29" t="s">
        <v>31</v>
      </c>
      <c r="AR14" s="20"/>
      <c r="BE14" s="255"/>
      <c r="BS14" s="17" t="s">
        <v>7</v>
      </c>
    </row>
    <row r="15" spans="1:74" ht="6.95" customHeight="1">
      <c r="B15" s="20"/>
      <c r="AR15" s="20"/>
      <c r="BE15" s="255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55"/>
      <c r="BS16" s="17" t="s">
        <v>4</v>
      </c>
    </row>
    <row r="17" spans="2:71" ht="18.399999999999999" customHeight="1">
      <c r="B17" s="20"/>
      <c r="E17" s="25" t="s">
        <v>34</v>
      </c>
      <c r="AK17" s="27" t="s">
        <v>29</v>
      </c>
      <c r="AN17" s="25" t="s">
        <v>3</v>
      </c>
      <c r="AR17" s="20"/>
      <c r="BE17" s="255"/>
      <c r="BS17" s="17" t="s">
        <v>35</v>
      </c>
    </row>
    <row r="18" spans="2:71" ht="6.95" customHeight="1">
      <c r="B18" s="20"/>
      <c r="AR18" s="20"/>
      <c r="BE18" s="255"/>
      <c r="BS18" s="17" t="s">
        <v>7</v>
      </c>
    </row>
    <row r="19" spans="2:71" ht="12" customHeight="1">
      <c r="B19" s="20"/>
      <c r="D19" s="27" t="s">
        <v>36</v>
      </c>
      <c r="AK19" s="27" t="s">
        <v>26</v>
      </c>
      <c r="AN19" s="25" t="s">
        <v>3</v>
      </c>
      <c r="AR19" s="20"/>
      <c r="BE19" s="255"/>
      <c r="BS19" s="17" t="s">
        <v>7</v>
      </c>
    </row>
    <row r="20" spans="2:71" ht="18.399999999999999" customHeight="1">
      <c r="B20" s="20"/>
      <c r="E20" s="25" t="s">
        <v>37</v>
      </c>
      <c r="AK20" s="27" t="s">
        <v>29</v>
      </c>
      <c r="AN20" s="25" t="s">
        <v>3</v>
      </c>
      <c r="AR20" s="20"/>
      <c r="BE20" s="255"/>
      <c r="BS20" s="17" t="s">
        <v>4</v>
      </c>
    </row>
    <row r="21" spans="2:71" ht="6.95" customHeight="1">
      <c r="B21" s="20"/>
      <c r="AR21" s="20"/>
      <c r="BE21" s="255"/>
    </row>
    <row r="22" spans="2:71" ht="12" customHeight="1">
      <c r="B22" s="20"/>
      <c r="D22" s="27" t="s">
        <v>38</v>
      </c>
      <c r="AR22" s="20"/>
      <c r="BE22" s="255"/>
    </row>
    <row r="23" spans="2:71" ht="51" customHeight="1">
      <c r="B23" s="20"/>
      <c r="E23" s="249" t="s">
        <v>39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R23" s="20"/>
      <c r="BE23" s="255"/>
    </row>
    <row r="24" spans="2:71" ht="6.95" customHeight="1">
      <c r="B24" s="20"/>
      <c r="AR24" s="20"/>
      <c r="BE24" s="255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5"/>
    </row>
    <row r="26" spans="2:71" s="1" customFormat="1" ht="25.9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7">
        <f>ROUND(AG54,2)</f>
        <v>0</v>
      </c>
      <c r="AL26" s="258"/>
      <c r="AM26" s="258"/>
      <c r="AN26" s="258"/>
      <c r="AO26" s="258"/>
      <c r="AR26" s="32"/>
      <c r="BE26" s="255"/>
    </row>
    <row r="27" spans="2:71" s="1" customFormat="1" ht="6.95" customHeight="1">
      <c r="B27" s="32"/>
      <c r="AR27" s="32"/>
      <c r="BE27" s="255"/>
    </row>
    <row r="28" spans="2:71" s="1" customFormat="1" ht="12.75">
      <c r="B28" s="32"/>
      <c r="L28" s="250" t="s">
        <v>41</v>
      </c>
      <c r="M28" s="250"/>
      <c r="N28" s="250"/>
      <c r="O28" s="250"/>
      <c r="P28" s="250"/>
      <c r="W28" s="250" t="s">
        <v>42</v>
      </c>
      <c r="X28" s="250"/>
      <c r="Y28" s="250"/>
      <c r="Z28" s="250"/>
      <c r="AA28" s="250"/>
      <c r="AB28" s="250"/>
      <c r="AC28" s="250"/>
      <c r="AD28" s="250"/>
      <c r="AE28" s="250"/>
      <c r="AK28" s="250" t="s">
        <v>43</v>
      </c>
      <c r="AL28" s="250"/>
      <c r="AM28" s="250"/>
      <c r="AN28" s="250"/>
      <c r="AO28" s="250"/>
      <c r="AR28" s="32"/>
      <c r="BE28" s="255"/>
    </row>
    <row r="29" spans="2:71" s="2" customFormat="1" ht="14.45" customHeight="1">
      <c r="B29" s="36"/>
      <c r="D29" s="27" t="s">
        <v>44</v>
      </c>
      <c r="F29" s="27" t="s">
        <v>45</v>
      </c>
      <c r="G29" s="263"/>
      <c r="H29" s="263"/>
      <c r="I29" s="263"/>
      <c r="J29" s="263"/>
      <c r="K29" s="263"/>
      <c r="L29" s="264">
        <v>0.21</v>
      </c>
      <c r="M29" s="265"/>
      <c r="N29" s="265"/>
      <c r="O29" s="265"/>
      <c r="P29" s="265"/>
      <c r="Q29" s="263"/>
      <c r="R29" s="263"/>
      <c r="S29" s="263"/>
      <c r="T29" s="263"/>
      <c r="U29" s="263"/>
      <c r="V29" s="263"/>
      <c r="W29" s="266">
        <f>ROUND(AZ54, 2)</f>
        <v>0</v>
      </c>
      <c r="X29" s="265"/>
      <c r="Y29" s="265"/>
      <c r="Z29" s="265"/>
      <c r="AA29" s="265"/>
      <c r="AB29" s="265"/>
      <c r="AC29" s="265"/>
      <c r="AD29" s="265"/>
      <c r="AE29" s="265"/>
      <c r="AF29" s="263"/>
      <c r="AG29" s="263"/>
      <c r="AH29" s="263"/>
      <c r="AI29" s="263"/>
      <c r="AJ29" s="263"/>
      <c r="AK29" s="266">
        <f>ROUND(AV54, 2)</f>
        <v>0</v>
      </c>
      <c r="AL29" s="265"/>
      <c r="AM29" s="265"/>
      <c r="AN29" s="265"/>
      <c r="AO29" s="265"/>
      <c r="AR29" s="36"/>
      <c r="BE29" s="256"/>
    </row>
    <row r="30" spans="2:71" s="2" customFormat="1" ht="14.45" customHeight="1">
      <c r="B30" s="36"/>
      <c r="F30" s="27" t="s">
        <v>46</v>
      </c>
      <c r="G30" s="263"/>
      <c r="H30" s="263"/>
      <c r="I30" s="263"/>
      <c r="J30" s="263"/>
      <c r="K30" s="263"/>
      <c r="L30" s="264">
        <v>0.15</v>
      </c>
      <c r="M30" s="265"/>
      <c r="N30" s="265"/>
      <c r="O30" s="265"/>
      <c r="P30" s="265"/>
      <c r="Q30" s="263"/>
      <c r="R30" s="263"/>
      <c r="S30" s="263"/>
      <c r="T30" s="263"/>
      <c r="U30" s="263"/>
      <c r="V30" s="263"/>
      <c r="W30" s="266">
        <f>ROUND(BA54, 2)</f>
        <v>0</v>
      </c>
      <c r="X30" s="265"/>
      <c r="Y30" s="265"/>
      <c r="Z30" s="265"/>
      <c r="AA30" s="265"/>
      <c r="AB30" s="265"/>
      <c r="AC30" s="265"/>
      <c r="AD30" s="265"/>
      <c r="AE30" s="265"/>
      <c r="AF30" s="263"/>
      <c r="AG30" s="263"/>
      <c r="AH30" s="263"/>
      <c r="AI30" s="263"/>
      <c r="AJ30" s="263"/>
      <c r="AK30" s="266">
        <f>ROUND(AW54, 2)</f>
        <v>0</v>
      </c>
      <c r="AL30" s="265"/>
      <c r="AM30" s="265"/>
      <c r="AN30" s="265"/>
      <c r="AO30" s="265"/>
      <c r="AR30" s="36"/>
      <c r="BE30" s="256"/>
    </row>
    <row r="31" spans="2:71" s="2" customFormat="1" ht="14.45" hidden="1" customHeight="1">
      <c r="B31" s="36"/>
      <c r="F31" s="27" t="s">
        <v>47</v>
      </c>
      <c r="L31" s="251">
        <v>0.21</v>
      </c>
      <c r="M31" s="252"/>
      <c r="N31" s="252"/>
      <c r="O31" s="252"/>
      <c r="P31" s="252"/>
      <c r="W31" s="253">
        <f>ROUND(BB54, 2)</f>
        <v>0</v>
      </c>
      <c r="X31" s="252"/>
      <c r="Y31" s="252"/>
      <c r="Z31" s="252"/>
      <c r="AA31" s="252"/>
      <c r="AB31" s="252"/>
      <c r="AC31" s="252"/>
      <c r="AD31" s="252"/>
      <c r="AE31" s="252"/>
      <c r="AK31" s="253">
        <v>0</v>
      </c>
      <c r="AL31" s="252"/>
      <c r="AM31" s="252"/>
      <c r="AN31" s="252"/>
      <c r="AO31" s="252"/>
      <c r="AR31" s="36"/>
      <c r="BE31" s="256"/>
    </row>
    <row r="32" spans="2:71" s="2" customFormat="1" ht="14.45" hidden="1" customHeight="1">
      <c r="B32" s="36"/>
      <c r="F32" s="27" t="s">
        <v>48</v>
      </c>
      <c r="L32" s="251">
        <v>0.15</v>
      </c>
      <c r="M32" s="252"/>
      <c r="N32" s="252"/>
      <c r="O32" s="252"/>
      <c r="P32" s="252"/>
      <c r="W32" s="253">
        <f>ROUND(BC54, 2)</f>
        <v>0</v>
      </c>
      <c r="X32" s="252"/>
      <c r="Y32" s="252"/>
      <c r="Z32" s="252"/>
      <c r="AA32" s="252"/>
      <c r="AB32" s="252"/>
      <c r="AC32" s="252"/>
      <c r="AD32" s="252"/>
      <c r="AE32" s="252"/>
      <c r="AK32" s="253">
        <v>0</v>
      </c>
      <c r="AL32" s="252"/>
      <c r="AM32" s="252"/>
      <c r="AN32" s="252"/>
      <c r="AO32" s="252"/>
      <c r="AR32" s="36"/>
      <c r="BE32" s="256"/>
    </row>
    <row r="33" spans="2:44" s="2" customFormat="1" ht="14.45" hidden="1" customHeight="1">
      <c r="B33" s="36"/>
      <c r="F33" s="27" t="s">
        <v>49</v>
      </c>
      <c r="L33" s="251">
        <v>0</v>
      </c>
      <c r="M33" s="252"/>
      <c r="N33" s="252"/>
      <c r="O33" s="252"/>
      <c r="P33" s="252"/>
      <c r="W33" s="253">
        <f>ROUND(BD54, 2)</f>
        <v>0</v>
      </c>
      <c r="X33" s="252"/>
      <c r="Y33" s="252"/>
      <c r="Z33" s="252"/>
      <c r="AA33" s="252"/>
      <c r="AB33" s="252"/>
      <c r="AC33" s="252"/>
      <c r="AD33" s="252"/>
      <c r="AE33" s="252"/>
      <c r="AK33" s="253">
        <v>0</v>
      </c>
      <c r="AL33" s="252"/>
      <c r="AM33" s="252"/>
      <c r="AN33" s="252"/>
      <c r="AO33" s="252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30" t="s">
        <v>52</v>
      </c>
      <c r="Y35" s="231"/>
      <c r="Z35" s="231"/>
      <c r="AA35" s="231"/>
      <c r="AB35" s="231"/>
      <c r="AC35" s="39"/>
      <c r="AD35" s="39"/>
      <c r="AE35" s="39"/>
      <c r="AF35" s="39"/>
      <c r="AG35" s="39"/>
      <c r="AH35" s="39"/>
      <c r="AI35" s="39"/>
      <c r="AJ35" s="39"/>
      <c r="AK35" s="232">
        <f>SUM(AK26:AK33)</f>
        <v>0</v>
      </c>
      <c r="AL35" s="231"/>
      <c r="AM35" s="231"/>
      <c r="AN35" s="231"/>
      <c r="AO35" s="23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53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14</v>
      </c>
      <c r="L44" s="3" t="str">
        <f>K5</f>
        <v>NAB_R_1905015</v>
      </c>
      <c r="AR44" s="45"/>
    </row>
    <row r="45" spans="2:44" s="4" customFormat="1" ht="36.950000000000003" customHeight="1">
      <c r="B45" s="46"/>
      <c r="C45" s="47" t="s">
        <v>17</v>
      </c>
      <c r="L45" s="242" t="str">
        <f>K6</f>
        <v>Sociální bydlení - ul. Mlýnská, BpH- doplnění - ceník</v>
      </c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Bystřice pod Hostýnem</v>
      </c>
      <c r="AI47" s="27" t="s">
        <v>23</v>
      </c>
      <c r="AM47" s="244" t="str">
        <f>IF(AN8= "","",AN8)</f>
        <v>11. 12. 2019</v>
      </c>
      <c r="AN47" s="244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Bystřice pod Hostýnem, Masarykovo nám. 137</v>
      </c>
      <c r="AI49" s="27" t="s">
        <v>32</v>
      </c>
      <c r="AM49" s="240" t="str">
        <f>IF(E17="","",E17)</f>
        <v>dnprojekce s.r.o.</v>
      </c>
      <c r="AN49" s="241"/>
      <c r="AO49" s="241"/>
      <c r="AP49" s="241"/>
      <c r="AR49" s="32"/>
      <c r="AS49" s="236" t="s">
        <v>54</v>
      </c>
      <c r="AT49" s="23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30</v>
      </c>
      <c r="L50" s="3" t="str">
        <f>IF(E14= "Vyplň údaj","",E14)</f>
        <v/>
      </c>
      <c r="AI50" s="27" t="s">
        <v>36</v>
      </c>
      <c r="AM50" s="240" t="str">
        <f>IF(E20="","",E20)</f>
        <v xml:space="preserve"> </v>
      </c>
      <c r="AN50" s="241"/>
      <c r="AO50" s="241"/>
      <c r="AP50" s="241"/>
      <c r="AR50" s="32"/>
      <c r="AS50" s="238"/>
      <c r="AT50" s="239"/>
      <c r="AU50" s="52"/>
      <c r="AV50" s="52"/>
      <c r="AW50" s="52"/>
      <c r="AX50" s="52"/>
      <c r="AY50" s="52"/>
      <c r="AZ50" s="52"/>
      <c r="BA50" s="52"/>
      <c r="BB50" s="52"/>
      <c r="BC50" s="52"/>
      <c r="BD50" s="53"/>
    </row>
    <row r="51" spans="1:91" s="1" customFormat="1" ht="10.9" customHeight="1">
      <c r="B51" s="32"/>
      <c r="AR51" s="32"/>
      <c r="AS51" s="238"/>
      <c r="AT51" s="239"/>
      <c r="AU51" s="52"/>
      <c r="AV51" s="52"/>
      <c r="AW51" s="52"/>
      <c r="AX51" s="52"/>
      <c r="AY51" s="52"/>
      <c r="AZ51" s="52"/>
      <c r="BA51" s="52"/>
      <c r="BB51" s="52"/>
      <c r="BC51" s="52"/>
      <c r="BD51" s="53"/>
    </row>
    <row r="52" spans="1:91" s="1" customFormat="1" ht="29.25" customHeight="1">
      <c r="B52" s="32"/>
      <c r="C52" s="229" t="s">
        <v>55</v>
      </c>
      <c r="D52" s="220"/>
      <c r="E52" s="220"/>
      <c r="F52" s="220"/>
      <c r="G52" s="220"/>
      <c r="H52" s="54"/>
      <c r="I52" s="219" t="s">
        <v>56</v>
      </c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1" t="s">
        <v>57</v>
      </c>
      <c r="AH52" s="220"/>
      <c r="AI52" s="220"/>
      <c r="AJ52" s="220"/>
      <c r="AK52" s="220"/>
      <c r="AL52" s="220"/>
      <c r="AM52" s="220"/>
      <c r="AN52" s="219" t="s">
        <v>58</v>
      </c>
      <c r="AO52" s="220"/>
      <c r="AP52" s="220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27">
        <f>ROUND(AG55+AG65+AG72+AG73,2)</f>
        <v>0</v>
      </c>
      <c r="AH54" s="227"/>
      <c r="AI54" s="227"/>
      <c r="AJ54" s="227"/>
      <c r="AK54" s="227"/>
      <c r="AL54" s="227"/>
      <c r="AM54" s="227"/>
      <c r="AN54" s="228">
        <f t="shared" ref="AN54:AN73" si="0">SUM(AG54,AT54)</f>
        <v>0</v>
      </c>
      <c r="AO54" s="228"/>
      <c r="AP54" s="228"/>
      <c r="AQ54" s="64" t="s">
        <v>3</v>
      </c>
      <c r="AR54" s="60"/>
      <c r="AS54" s="65">
        <f>ROUND(AS55+AS65+AS72+AS73,2)</f>
        <v>0</v>
      </c>
      <c r="AT54" s="66">
        <f t="shared" ref="AT54:AT73" si="1">ROUND(SUM(AV54:AW54),2)</f>
        <v>0</v>
      </c>
      <c r="AU54" s="67">
        <f>ROUND(AU55+AU65+AU72+AU73,5)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ROUND(AZ55+AZ65+AZ72+AZ73,2)</f>
        <v>0</v>
      </c>
      <c r="BA54" s="66">
        <f>ROUND(BA55+BA65+BA72+BA73,2)</f>
        <v>0</v>
      </c>
      <c r="BB54" s="66">
        <f>ROUND(BB55+BB65+BB72+BB73,2)</f>
        <v>0</v>
      </c>
      <c r="BC54" s="66">
        <f>ROUND(BC55+BC65+BC72+BC73,2)</f>
        <v>0</v>
      </c>
      <c r="BD54" s="68">
        <f>ROUND(BD55+BD65+BD72+BD73,2)</f>
        <v>0</v>
      </c>
      <c r="BS54" s="69" t="s">
        <v>73</v>
      </c>
      <c r="BT54" s="69" t="s">
        <v>74</v>
      </c>
      <c r="BU54" s="70" t="s">
        <v>75</v>
      </c>
      <c r="BV54" s="69" t="s">
        <v>76</v>
      </c>
      <c r="BW54" s="69" t="s">
        <v>5</v>
      </c>
      <c r="BX54" s="69" t="s">
        <v>77</v>
      </c>
      <c r="CL54" s="69" t="s">
        <v>3</v>
      </c>
    </row>
    <row r="55" spans="1:91" s="6" customFormat="1" ht="16.5" customHeight="1">
      <c r="B55" s="71"/>
      <c r="C55" s="72"/>
      <c r="D55" s="218" t="s">
        <v>78</v>
      </c>
      <c r="E55" s="218"/>
      <c r="F55" s="218"/>
      <c r="G55" s="218"/>
      <c r="H55" s="218"/>
      <c r="I55" s="73"/>
      <c r="J55" s="218" t="s">
        <v>79</v>
      </c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24">
        <f>ROUND(SUM(AG56:AG64),2)</f>
        <v>0</v>
      </c>
      <c r="AH55" s="223"/>
      <c r="AI55" s="223"/>
      <c r="AJ55" s="223"/>
      <c r="AK55" s="223"/>
      <c r="AL55" s="223"/>
      <c r="AM55" s="223"/>
      <c r="AN55" s="222">
        <f t="shared" si="0"/>
        <v>0</v>
      </c>
      <c r="AO55" s="223"/>
      <c r="AP55" s="223"/>
      <c r="AQ55" s="74" t="s">
        <v>80</v>
      </c>
      <c r="AR55" s="71"/>
      <c r="AS55" s="75">
        <f>ROUND(SUM(AS56:AS64),2)</f>
        <v>0</v>
      </c>
      <c r="AT55" s="76">
        <f t="shared" si="1"/>
        <v>0</v>
      </c>
      <c r="AU55" s="77">
        <f>ROUND(SUM(AU56:AU64),5)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>ROUND(SUM(AZ56:AZ64),2)</f>
        <v>0</v>
      </c>
      <c r="BA55" s="76">
        <f>ROUND(SUM(BA56:BA64),2)</f>
        <v>0</v>
      </c>
      <c r="BB55" s="76">
        <f>ROUND(SUM(BB56:BB64),2)</f>
        <v>0</v>
      </c>
      <c r="BC55" s="76">
        <f>ROUND(SUM(BC56:BC64),2)</f>
        <v>0</v>
      </c>
      <c r="BD55" s="78">
        <f>ROUND(SUM(BD56:BD64),2)</f>
        <v>0</v>
      </c>
      <c r="BS55" s="79" t="s">
        <v>73</v>
      </c>
      <c r="BT55" s="79" t="s">
        <v>81</v>
      </c>
      <c r="BU55" s="79" t="s">
        <v>75</v>
      </c>
      <c r="BV55" s="79" t="s">
        <v>76</v>
      </c>
      <c r="BW55" s="79" t="s">
        <v>82</v>
      </c>
      <c r="BX55" s="79" t="s">
        <v>5</v>
      </c>
      <c r="CL55" s="79" t="s">
        <v>3</v>
      </c>
      <c r="CM55" s="79" t="s">
        <v>81</v>
      </c>
    </row>
    <row r="56" spans="1:91" s="3" customFormat="1" ht="25.5" customHeight="1">
      <c r="A56" s="80" t="s">
        <v>83</v>
      </c>
      <c r="B56" s="45"/>
      <c r="C56" s="9"/>
      <c r="D56" s="9"/>
      <c r="E56" s="217" t="s">
        <v>84</v>
      </c>
      <c r="F56" s="217"/>
      <c r="G56" s="217"/>
      <c r="H56" s="217"/>
      <c r="I56" s="217"/>
      <c r="J56" s="9"/>
      <c r="K56" s="217" t="s">
        <v>85</v>
      </c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25">
        <f>'SO01 - 01 - Novostavba by...'!J32</f>
        <v>0</v>
      </c>
      <c r="AH56" s="226"/>
      <c r="AI56" s="226"/>
      <c r="AJ56" s="226"/>
      <c r="AK56" s="226"/>
      <c r="AL56" s="226"/>
      <c r="AM56" s="226"/>
      <c r="AN56" s="225">
        <f t="shared" si="0"/>
        <v>0</v>
      </c>
      <c r="AO56" s="226"/>
      <c r="AP56" s="226"/>
      <c r="AQ56" s="81" t="s">
        <v>86</v>
      </c>
      <c r="AR56" s="45"/>
      <c r="AS56" s="82">
        <v>0</v>
      </c>
      <c r="AT56" s="83">
        <f t="shared" si="1"/>
        <v>0</v>
      </c>
      <c r="AU56" s="84">
        <f>'SO01 - 01 - Novostavba by...'!P114</f>
        <v>0</v>
      </c>
      <c r="AV56" s="83">
        <f>'SO01 - 01 - Novostavba by...'!J35</f>
        <v>0</v>
      </c>
      <c r="AW56" s="83">
        <f>'SO01 - 01 - Novostavba by...'!J36</f>
        <v>0</v>
      </c>
      <c r="AX56" s="83">
        <f>'SO01 - 01 - Novostavba by...'!J37</f>
        <v>0</v>
      </c>
      <c r="AY56" s="83">
        <f>'SO01 - 01 - Novostavba by...'!J38</f>
        <v>0</v>
      </c>
      <c r="AZ56" s="83">
        <f>'SO01 - 01 - Novostavba by...'!F35</f>
        <v>0</v>
      </c>
      <c r="BA56" s="83">
        <f>'SO01 - 01 - Novostavba by...'!F36</f>
        <v>0</v>
      </c>
      <c r="BB56" s="83">
        <f>'SO01 - 01 - Novostavba by...'!F37</f>
        <v>0</v>
      </c>
      <c r="BC56" s="83">
        <f>'SO01 - 01 - Novostavba by...'!F38</f>
        <v>0</v>
      </c>
      <c r="BD56" s="85">
        <f>'SO01 - 01 - Novostavba by...'!F39</f>
        <v>0</v>
      </c>
      <c r="BT56" s="25" t="s">
        <v>87</v>
      </c>
      <c r="BV56" s="25" t="s">
        <v>76</v>
      </c>
      <c r="BW56" s="25" t="s">
        <v>88</v>
      </c>
      <c r="BX56" s="25" t="s">
        <v>82</v>
      </c>
      <c r="CL56" s="25" t="s">
        <v>3</v>
      </c>
    </row>
    <row r="57" spans="1:91" s="3" customFormat="1" ht="25.5" customHeight="1">
      <c r="A57" s="80" t="s">
        <v>83</v>
      </c>
      <c r="B57" s="45"/>
      <c r="C57" s="9"/>
      <c r="D57" s="9"/>
      <c r="E57" s="217" t="s">
        <v>89</v>
      </c>
      <c r="F57" s="217"/>
      <c r="G57" s="217"/>
      <c r="H57" s="217"/>
      <c r="I57" s="217"/>
      <c r="J57" s="9"/>
      <c r="K57" s="217" t="s">
        <v>90</v>
      </c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25">
        <f>'SO01 - 02.1 - Elektro - s...'!J32</f>
        <v>0</v>
      </c>
      <c r="AH57" s="226"/>
      <c r="AI57" s="226"/>
      <c r="AJ57" s="226"/>
      <c r="AK57" s="226"/>
      <c r="AL57" s="226"/>
      <c r="AM57" s="226"/>
      <c r="AN57" s="225">
        <f t="shared" si="0"/>
        <v>0</v>
      </c>
      <c r="AO57" s="226"/>
      <c r="AP57" s="226"/>
      <c r="AQ57" s="81" t="s">
        <v>86</v>
      </c>
      <c r="AR57" s="45"/>
      <c r="AS57" s="82">
        <v>0</v>
      </c>
      <c r="AT57" s="83">
        <f t="shared" si="1"/>
        <v>0</v>
      </c>
      <c r="AU57" s="84">
        <f>'SO01 - 02.1 - Elektro - s...'!P92</f>
        <v>0</v>
      </c>
      <c r="AV57" s="83">
        <f>'SO01 - 02.1 - Elektro - s...'!J35</f>
        <v>0</v>
      </c>
      <c r="AW57" s="83">
        <f>'SO01 - 02.1 - Elektro - s...'!J36</f>
        <v>0</v>
      </c>
      <c r="AX57" s="83">
        <f>'SO01 - 02.1 - Elektro - s...'!J37</f>
        <v>0</v>
      </c>
      <c r="AY57" s="83">
        <f>'SO01 - 02.1 - Elektro - s...'!J38</f>
        <v>0</v>
      </c>
      <c r="AZ57" s="83">
        <f>'SO01 - 02.1 - Elektro - s...'!F35</f>
        <v>0</v>
      </c>
      <c r="BA57" s="83">
        <f>'SO01 - 02.1 - Elektro - s...'!F36</f>
        <v>0</v>
      </c>
      <c r="BB57" s="83">
        <f>'SO01 - 02.1 - Elektro - s...'!F37</f>
        <v>0</v>
      </c>
      <c r="BC57" s="83">
        <f>'SO01 - 02.1 - Elektro - s...'!F38</f>
        <v>0</v>
      </c>
      <c r="BD57" s="85">
        <f>'SO01 - 02.1 - Elektro - s...'!F39</f>
        <v>0</v>
      </c>
      <c r="BT57" s="25" t="s">
        <v>87</v>
      </c>
      <c r="BV57" s="25" t="s">
        <v>76</v>
      </c>
      <c r="BW57" s="25" t="s">
        <v>91</v>
      </c>
      <c r="BX57" s="25" t="s">
        <v>82</v>
      </c>
      <c r="CL57" s="25" t="s">
        <v>3</v>
      </c>
    </row>
    <row r="58" spans="1:91" s="3" customFormat="1" ht="25.5" customHeight="1">
      <c r="A58" s="80" t="s">
        <v>83</v>
      </c>
      <c r="B58" s="45"/>
      <c r="C58" s="9"/>
      <c r="D58" s="9"/>
      <c r="E58" s="217" t="s">
        <v>92</v>
      </c>
      <c r="F58" s="217"/>
      <c r="G58" s="217"/>
      <c r="H58" s="217"/>
      <c r="I58" s="217"/>
      <c r="J58" s="9"/>
      <c r="K58" s="217" t="s">
        <v>93</v>
      </c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25">
        <f>'SO01 - 02.2 - Elektro - h...'!J32</f>
        <v>0</v>
      </c>
      <c r="AH58" s="226"/>
      <c r="AI58" s="226"/>
      <c r="AJ58" s="226"/>
      <c r="AK58" s="226"/>
      <c r="AL58" s="226"/>
      <c r="AM58" s="226"/>
      <c r="AN58" s="225">
        <f t="shared" si="0"/>
        <v>0</v>
      </c>
      <c r="AO58" s="226"/>
      <c r="AP58" s="226"/>
      <c r="AQ58" s="81" t="s">
        <v>86</v>
      </c>
      <c r="AR58" s="45"/>
      <c r="AS58" s="82">
        <v>0</v>
      </c>
      <c r="AT58" s="83">
        <f t="shared" si="1"/>
        <v>0</v>
      </c>
      <c r="AU58" s="84">
        <f>'SO01 - 02.2 - Elektro - h...'!P87</f>
        <v>0</v>
      </c>
      <c r="AV58" s="83">
        <f>'SO01 - 02.2 - Elektro - h...'!J35</f>
        <v>0</v>
      </c>
      <c r="AW58" s="83">
        <f>'SO01 - 02.2 - Elektro - h...'!J36</f>
        <v>0</v>
      </c>
      <c r="AX58" s="83">
        <f>'SO01 - 02.2 - Elektro - h...'!J37</f>
        <v>0</v>
      </c>
      <c r="AY58" s="83">
        <f>'SO01 - 02.2 - Elektro - h...'!J38</f>
        <v>0</v>
      </c>
      <c r="AZ58" s="83">
        <f>'SO01 - 02.2 - Elektro - h...'!F35</f>
        <v>0</v>
      </c>
      <c r="BA58" s="83">
        <f>'SO01 - 02.2 - Elektro - h...'!F36</f>
        <v>0</v>
      </c>
      <c r="BB58" s="83">
        <f>'SO01 - 02.2 - Elektro - h...'!F37</f>
        <v>0</v>
      </c>
      <c r="BC58" s="83">
        <f>'SO01 - 02.2 - Elektro - h...'!F38</f>
        <v>0</v>
      </c>
      <c r="BD58" s="85">
        <f>'SO01 - 02.2 - Elektro - h...'!F39</f>
        <v>0</v>
      </c>
      <c r="BT58" s="25" t="s">
        <v>87</v>
      </c>
      <c r="BV58" s="25" t="s">
        <v>76</v>
      </c>
      <c r="BW58" s="25" t="s">
        <v>94</v>
      </c>
      <c r="BX58" s="25" t="s">
        <v>82</v>
      </c>
      <c r="CL58" s="25" t="s">
        <v>3</v>
      </c>
    </row>
    <row r="59" spans="1:91" s="3" customFormat="1" ht="16.5" customHeight="1">
      <c r="A59" s="80" t="s">
        <v>83</v>
      </c>
      <c r="B59" s="45"/>
      <c r="C59" s="9"/>
      <c r="D59" s="9"/>
      <c r="E59" s="217" t="s">
        <v>3553</v>
      </c>
      <c r="F59" s="217"/>
      <c r="G59" s="217"/>
      <c r="H59" s="217"/>
      <c r="I59" s="217"/>
      <c r="J59" s="9"/>
      <c r="K59" s="217" t="s">
        <v>3554</v>
      </c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25">
        <f>'SO01 - 02.3 - Elektro - s...'!J32</f>
        <v>0</v>
      </c>
      <c r="AH59" s="226"/>
      <c r="AI59" s="226"/>
      <c r="AJ59" s="226"/>
      <c r="AK59" s="226"/>
      <c r="AL59" s="226"/>
      <c r="AM59" s="226"/>
      <c r="AN59" s="225">
        <f t="shared" si="0"/>
        <v>0</v>
      </c>
      <c r="AO59" s="226"/>
      <c r="AP59" s="226"/>
      <c r="AQ59" s="81" t="s">
        <v>86</v>
      </c>
      <c r="AR59" s="45"/>
      <c r="AS59" s="82">
        <v>0</v>
      </c>
      <c r="AT59" s="83">
        <f t="shared" si="1"/>
        <v>0</v>
      </c>
      <c r="AU59" s="84">
        <f>'SO01 - 02.3 - Elektro - s...'!P92</f>
        <v>0</v>
      </c>
      <c r="AV59" s="83">
        <f>'SO01 - 02.3 - Elektro - s...'!J35</f>
        <v>0</v>
      </c>
      <c r="AW59" s="83">
        <f>'SO01 - 02.3 - Elektro - s...'!J36</f>
        <v>0</v>
      </c>
      <c r="AX59" s="83">
        <f>'SO01 - 02.3 - Elektro - s...'!J37</f>
        <v>0</v>
      </c>
      <c r="AY59" s="83">
        <f>'SO01 - 02.3 - Elektro - s...'!J38</f>
        <v>0</v>
      </c>
      <c r="AZ59" s="83">
        <f>'SO01 - 02.3 - Elektro - s...'!F35</f>
        <v>0</v>
      </c>
      <c r="BA59" s="83">
        <f>'SO01 - 02.3 - Elektro - s...'!F36</f>
        <v>0</v>
      </c>
      <c r="BB59" s="83">
        <f>'SO01 - 02.3 - Elektro - s...'!F37</f>
        <v>0</v>
      </c>
      <c r="BC59" s="83">
        <f>'SO01 - 02.3 - Elektro - s...'!F38</f>
        <v>0</v>
      </c>
      <c r="BD59" s="85">
        <f>'SO01 - 02.3 - Elektro - s...'!F39</f>
        <v>0</v>
      </c>
      <c r="BT59" s="25" t="s">
        <v>87</v>
      </c>
      <c r="BV59" s="25" t="s">
        <v>76</v>
      </c>
      <c r="BW59" s="25" t="s">
        <v>95</v>
      </c>
      <c r="BX59" s="25" t="s">
        <v>82</v>
      </c>
      <c r="CL59" s="25" t="s">
        <v>3</v>
      </c>
    </row>
    <row r="60" spans="1:91" s="3" customFormat="1" ht="25.5" customHeight="1">
      <c r="A60" s="80" t="s">
        <v>83</v>
      </c>
      <c r="B60" s="45"/>
      <c r="C60" s="9"/>
      <c r="D60" s="9"/>
      <c r="E60" s="217" t="s">
        <v>96</v>
      </c>
      <c r="F60" s="217"/>
      <c r="G60" s="217"/>
      <c r="H60" s="217"/>
      <c r="I60" s="217"/>
      <c r="J60" s="9"/>
      <c r="K60" s="217" t="s">
        <v>97</v>
      </c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25">
        <f>'SO01 - 06 - VZT'!J32</f>
        <v>0</v>
      </c>
      <c r="AH60" s="226"/>
      <c r="AI60" s="226"/>
      <c r="AJ60" s="226"/>
      <c r="AK60" s="226"/>
      <c r="AL60" s="226"/>
      <c r="AM60" s="226"/>
      <c r="AN60" s="225">
        <f t="shared" si="0"/>
        <v>0</v>
      </c>
      <c r="AO60" s="226"/>
      <c r="AP60" s="226"/>
      <c r="AQ60" s="81" t="s">
        <v>86</v>
      </c>
      <c r="AR60" s="45"/>
      <c r="AS60" s="82">
        <v>0</v>
      </c>
      <c r="AT60" s="83">
        <f t="shared" si="1"/>
        <v>0</v>
      </c>
      <c r="AU60" s="84">
        <f>'SO01 - 06 - VZT'!P92</f>
        <v>0</v>
      </c>
      <c r="AV60" s="83">
        <f>'SO01 - 06 - VZT'!J35</f>
        <v>0</v>
      </c>
      <c r="AW60" s="83">
        <f>'SO01 - 06 - VZT'!J36</f>
        <v>0</v>
      </c>
      <c r="AX60" s="83">
        <f>'SO01 - 06 - VZT'!J37</f>
        <v>0</v>
      </c>
      <c r="AY60" s="83">
        <f>'SO01 - 06 - VZT'!J38</f>
        <v>0</v>
      </c>
      <c r="AZ60" s="83">
        <f>'SO01 - 06 - VZT'!F35</f>
        <v>0</v>
      </c>
      <c r="BA60" s="83">
        <f>'SO01 - 06 - VZT'!F36</f>
        <v>0</v>
      </c>
      <c r="BB60" s="83">
        <f>'SO01 - 06 - VZT'!F37</f>
        <v>0</v>
      </c>
      <c r="BC60" s="83">
        <f>'SO01 - 06 - VZT'!F38</f>
        <v>0</v>
      </c>
      <c r="BD60" s="85">
        <f>'SO01 - 06 - VZT'!F39</f>
        <v>0</v>
      </c>
      <c r="BT60" s="25" t="s">
        <v>87</v>
      </c>
      <c r="BV60" s="25" t="s">
        <v>76</v>
      </c>
      <c r="BW60" s="25" t="s">
        <v>98</v>
      </c>
      <c r="BX60" s="25" t="s">
        <v>82</v>
      </c>
      <c r="CL60" s="25" t="s">
        <v>3</v>
      </c>
    </row>
    <row r="61" spans="1:91" s="3" customFormat="1" ht="25.5" customHeight="1">
      <c r="A61" s="80" t="s">
        <v>83</v>
      </c>
      <c r="B61" s="45"/>
      <c r="C61" s="9"/>
      <c r="D61" s="9"/>
      <c r="E61" s="217" t="s">
        <v>99</v>
      </c>
      <c r="F61" s="217"/>
      <c r="G61" s="217"/>
      <c r="H61" s="217"/>
      <c r="I61" s="217"/>
      <c r="J61" s="9"/>
      <c r="K61" s="217" t="s">
        <v>100</v>
      </c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25">
        <f>'SO01 - 07 - MaR'!J32</f>
        <v>0</v>
      </c>
      <c r="AH61" s="226"/>
      <c r="AI61" s="226"/>
      <c r="AJ61" s="226"/>
      <c r="AK61" s="226"/>
      <c r="AL61" s="226"/>
      <c r="AM61" s="226"/>
      <c r="AN61" s="225">
        <f t="shared" si="0"/>
        <v>0</v>
      </c>
      <c r="AO61" s="226"/>
      <c r="AP61" s="226"/>
      <c r="AQ61" s="81" t="s">
        <v>86</v>
      </c>
      <c r="AR61" s="45"/>
      <c r="AS61" s="82">
        <v>0</v>
      </c>
      <c r="AT61" s="83">
        <f t="shared" si="1"/>
        <v>0</v>
      </c>
      <c r="AU61" s="84">
        <f>'SO01 - 07 - MaR'!P96</f>
        <v>0</v>
      </c>
      <c r="AV61" s="83">
        <f>'SO01 - 07 - MaR'!J35</f>
        <v>0</v>
      </c>
      <c r="AW61" s="83">
        <f>'SO01 - 07 - MaR'!J36</f>
        <v>0</v>
      </c>
      <c r="AX61" s="83">
        <f>'SO01 - 07 - MaR'!J37</f>
        <v>0</v>
      </c>
      <c r="AY61" s="83">
        <f>'SO01 - 07 - MaR'!J38</f>
        <v>0</v>
      </c>
      <c r="AZ61" s="83">
        <f>'SO01 - 07 - MaR'!F35</f>
        <v>0</v>
      </c>
      <c r="BA61" s="83">
        <f>'SO01 - 07 - MaR'!F36</f>
        <v>0</v>
      </c>
      <c r="BB61" s="83">
        <f>'SO01 - 07 - MaR'!F37</f>
        <v>0</v>
      </c>
      <c r="BC61" s="83">
        <f>'SO01 - 07 - MaR'!F38</f>
        <v>0</v>
      </c>
      <c r="BD61" s="85">
        <f>'SO01 - 07 - MaR'!F39</f>
        <v>0</v>
      </c>
      <c r="BT61" s="25" t="s">
        <v>87</v>
      </c>
      <c r="BV61" s="25" t="s">
        <v>76</v>
      </c>
      <c r="BW61" s="25" t="s">
        <v>101</v>
      </c>
      <c r="BX61" s="25" t="s">
        <v>82</v>
      </c>
      <c r="CL61" s="25" t="s">
        <v>3</v>
      </c>
    </row>
    <row r="62" spans="1:91" s="3" customFormat="1" ht="25.5" customHeight="1">
      <c r="A62" s="80" t="s">
        <v>83</v>
      </c>
      <c r="B62" s="45"/>
      <c r="C62" s="9"/>
      <c r="D62" s="9"/>
      <c r="E62" s="217" t="s">
        <v>3552</v>
      </c>
      <c r="F62" s="217"/>
      <c r="G62" s="217"/>
      <c r="H62" s="217"/>
      <c r="I62" s="217"/>
      <c r="J62" s="9"/>
      <c r="K62" s="217" t="s">
        <v>102</v>
      </c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25">
        <f>'SO01 - 03 - ZTI'!J32</f>
        <v>0</v>
      </c>
      <c r="AH62" s="226"/>
      <c r="AI62" s="226"/>
      <c r="AJ62" s="226"/>
      <c r="AK62" s="226"/>
      <c r="AL62" s="226"/>
      <c r="AM62" s="226"/>
      <c r="AN62" s="225">
        <f t="shared" si="0"/>
        <v>0</v>
      </c>
      <c r="AO62" s="226"/>
      <c r="AP62" s="226"/>
      <c r="AQ62" s="81" t="s">
        <v>86</v>
      </c>
      <c r="AR62" s="45"/>
      <c r="AS62" s="82">
        <v>0</v>
      </c>
      <c r="AT62" s="83">
        <f t="shared" si="1"/>
        <v>0</v>
      </c>
      <c r="AU62" s="84">
        <f>'SO01 - 03 - ZTI'!P98</f>
        <v>0</v>
      </c>
      <c r="AV62" s="83">
        <f>'SO01 - 03 - ZTI'!J35</f>
        <v>0</v>
      </c>
      <c r="AW62" s="83">
        <f>'SO01 - 03 - ZTI'!J36</f>
        <v>0</v>
      </c>
      <c r="AX62" s="83">
        <f>'SO01 - 03 - ZTI'!J37</f>
        <v>0</v>
      </c>
      <c r="AY62" s="83">
        <f>'SO01 - 03 - ZTI'!J38</f>
        <v>0</v>
      </c>
      <c r="AZ62" s="83">
        <f>'SO01 - 03 - ZTI'!F35</f>
        <v>0</v>
      </c>
      <c r="BA62" s="83">
        <f>'SO01 - 03 - ZTI'!F36</f>
        <v>0</v>
      </c>
      <c r="BB62" s="83">
        <f>'SO01 - 03 - ZTI'!F37</f>
        <v>0</v>
      </c>
      <c r="BC62" s="83">
        <f>'SO01 - 03 - ZTI'!F38</f>
        <v>0</v>
      </c>
      <c r="BD62" s="85">
        <f>'SO01 - 03 - ZTI'!F39</f>
        <v>0</v>
      </c>
      <c r="BT62" s="25" t="s">
        <v>87</v>
      </c>
      <c r="BV62" s="25" t="s">
        <v>76</v>
      </c>
      <c r="BW62" s="25" t="s">
        <v>103</v>
      </c>
      <c r="BX62" s="25" t="s">
        <v>82</v>
      </c>
      <c r="CL62" s="25" t="s">
        <v>3</v>
      </c>
    </row>
    <row r="63" spans="1:91" s="3" customFormat="1" ht="25.5" customHeight="1">
      <c r="A63" s="80" t="s">
        <v>83</v>
      </c>
      <c r="B63" s="45"/>
      <c r="C63" s="9"/>
      <c r="D63" s="9"/>
      <c r="E63" s="217" t="s">
        <v>3551</v>
      </c>
      <c r="F63" s="217"/>
      <c r="G63" s="217"/>
      <c r="H63" s="217"/>
      <c r="I63" s="217"/>
      <c r="J63" s="9"/>
      <c r="K63" s="217" t="s">
        <v>104</v>
      </c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25">
        <f>'SO01 - 04 - Vytápění'!J32</f>
        <v>0</v>
      </c>
      <c r="AH63" s="226"/>
      <c r="AI63" s="226"/>
      <c r="AJ63" s="226"/>
      <c r="AK63" s="226"/>
      <c r="AL63" s="226"/>
      <c r="AM63" s="226"/>
      <c r="AN63" s="225">
        <f t="shared" si="0"/>
        <v>0</v>
      </c>
      <c r="AO63" s="226"/>
      <c r="AP63" s="226"/>
      <c r="AQ63" s="81" t="s">
        <v>86</v>
      </c>
      <c r="AR63" s="45"/>
      <c r="AS63" s="82">
        <v>0</v>
      </c>
      <c r="AT63" s="83">
        <f t="shared" si="1"/>
        <v>0</v>
      </c>
      <c r="AU63" s="84">
        <f>'SO01 - 04 - Vytápění'!P96</f>
        <v>0</v>
      </c>
      <c r="AV63" s="83">
        <f>'SO01 - 04 - Vytápění'!J35</f>
        <v>0</v>
      </c>
      <c r="AW63" s="83">
        <f>'SO01 - 04 - Vytápění'!J36</f>
        <v>0</v>
      </c>
      <c r="AX63" s="83">
        <f>'SO01 - 04 - Vytápění'!J37</f>
        <v>0</v>
      </c>
      <c r="AY63" s="83">
        <f>'SO01 - 04 - Vytápění'!J38</f>
        <v>0</v>
      </c>
      <c r="AZ63" s="83">
        <f>'SO01 - 04 - Vytápění'!F35</f>
        <v>0</v>
      </c>
      <c r="BA63" s="83">
        <f>'SO01 - 04 - Vytápění'!F36</f>
        <v>0</v>
      </c>
      <c r="BB63" s="83">
        <f>'SO01 - 04 - Vytápění'!F37</f>
        <v>0</v>
      </c>
      <c r="BC63" s="83">
        <f>'SO01 - 04 - Vytápění'!F38</f>
        <v>0</v>
      </c>
      <c r="BD63" s="85">
        <f>'SO01 - 04 - Vytápění'!F39</f>
        <v>0</v>
      </c>
      <c r="BT63" s="25" t="s">
        <v>87</v>
      </c>
      <c r="BV63" s="25" t="s">
        <v>76</v>
      </c>
      <c r="BW63" s="25" t="s">
        <v>105</v>
      </c>
      <c r="BX63" s="25" t="s">
        <v>82</v>
      </c>
      <c r="CL63" s="25" t="s">
        <v>3</v>
      </c>
    </row>
    <row r="64" spans="1:91" s="3" customFormat="1" ht="25.5" customHeight="1">
      <c r="A64" s="80" t="s">
        <v>83</v>
      </c>
      <c r="B64" s="45"/>
      <c r="C64" s="9"/>
      <c r="D64" s="9"/>
      <c r="E64" s="217" t="s">
        <v>3550</v>
      </c>
      <c r="F64" s="217"/>
      <c r="G64" s="217"/>
      <c r="H64" s="217"/>
      <c r="I64" s="217"/>
      <c r="J64" s="9"/>
      <c r="K64" s="217" t="s">
        <v>106</v>
      </c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25">
        <f>'SO01 - 05 - Plyn'!J32</f>
        <v>0</v>
      </c>
      <c r="AH64" s="226"/>
      <c r="AI64" s="226"/>
      <c r="AJ64" s="226"/>
      <c r="AK64" s="226"/>
      <c r="AL64" s="226"/>
      <c r="AM64" s="226"/>
      <c r="AN64" s="225">
        <f t="shared" si="0"/>
        <v>0</v>
      </c>
      <c r="AO64" s="226"/>
      <c r="AP64" s="226"/>
      <c r="AQ64" s="81" t="s">
        <v>86</v>
      </c>
      <c r="AR64" s="45"/>
      <c r="AS64" s="82">
        <v>0</v>
      </c>
      <c r="AT64" s="83">
        <f t="shared" si="1"/>
        <v>0</v>
      </c>
      <c r="AU64" s="84">
        <f>'SO01 - 05 - Plyn'!P92</f>
        <v>0</v>
      </c>
      <c r="AV64" s="83">
        <f>'SO01 - 05 - Plyn'!J35</f>
        <v>0</v>
      </c>
      <c r="AW64" s="83">
        <f>'SO01 - 05 - Plyn'!J36</f>
        <v>0</v>
      </c>
      <c r="AX64" s="83">
        <f>'SO01 - 05 - Plyn'!J37</f>
        <v>0</v>
      </c>
      <c r="AY64" s="83">
        <f>'SO01 - 05 - Plyn'!J38</f>
        <v>0</v>
      </c>
      <c r="AZ64" s="83">
        <f>'SO01 - 05 - Plyn'!F35</f>
        <v>0</v>
      </c>
      <c r="BA64" s="83">
        <f>'SO01 - 05 - Plyn'!F36</f>
        <v>0</v>
      </c>
      <c r="BB64" s="83">
        <f>'SO01 - 05 - Plyn'!F37</f>
        <v>0</v>
      </c>
      <c r="BC64" s="83">
        <f>'SO01 - 05 - Plyn'!F38</f>
        <v>0</v>
      </c>
      <c r="BD64" s="85">
        <f>'SO01 - 05 - Plyn'!F39</f>
        <v>0</v>
      </c>
      <c r="BT64" s="25" t="s">
        <v>87</v>
      </c>
      <c r="BV64" s="25" t="s">
        <v>76</v>
      </c>
      <c r="BW64" s="25" t="s">
        <v>107</v>
      </c>
      <c r="BX64" s="25" t="s">
        <v>82</v>
      </c>
      <c r="CL64" s="25" t="s">
        <v>3</v>
      </c>
    </row>
    <row r="65" spans="1:91" s="6" customFormat="1" ht="16.5" customHeight="1">
      <c r="B65" s="71"/>
      <c r="C65" s="72"/>
      <c r="D65" s="218" t="s">
        <v>108</v>
      </c>
      <c r="E65" s="218"/>
      <c r="F65" s="218"/>
      <c r="G65" s="218"/>
      <c r="H65" s="218"/>
      <c r="I65" s="73"/>
      <c r="J65" s="218" t="s">
        <v>109</v>
      </c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24">
        <f>ROUND(SUM(AG66:AG71),2)</f>
        <v>0</v>
      </c>
      <c r="AH65" s="223"/>
      <c r="AI65" s="223"/>
      <c r="AJ65" s="223"/>
      <c r="AK65" s="223"/>
      <c r="AL65" s="223"/>
      <c r="AM65" s="223"/>
      <c r="AN65" s="222">
        <f t="shared" si="0"/>
        <v>0</v>
      </c>
      <c r="AO65" s="223"/>
      <c r="AP65" s="223"/>
      <c r="AQ65" s="74" t="s">
        <v>80</v>
      </c>
      <c r="AR65" s="71"/>
      <c r="AS65" s="75">
        <f>ROUND(SUM(AS66:AS71),2)</f>
        <v>0</v>
      </c>
      <c r="AT65" s="76">
        <f t="shared" si="1"/>
        <v>0</v>
      </c>
      <c r="AU65" s="77">
        <f>ROUND(SUM(AU66:AU71),5)</f>
        <v>0</v>
      </c>
      <c r="AV65" s="76">
        <f>ROUND(AZ65*L29,2)</f>
        <v>0</v>
      </c>
      <c r="AW65" s="76">
        <f>ROUND(BA65*L30,2)</f>
        <v>0</v>
      </c>
      <c r="AX65" s="76">
        <f>ROUND(BB65*L29,2)</f>
        <v>0</v>
      </c>
      <c r="AY65" s="76">
        <f>ROUND(BC65*L30,2)</f>
        <v>0</v>
      </c>
      <c r="AZ65" s="76">
        <f>ROUND(SUM(AZ66:AZ71),2)</f>
        <v>0</v>
      </c>
      <c r="BA65" s="76">
        <f>ROUND(SUM(BA66:BA71),2)</f>
        <v>0</v>
      </c>
      <c r="BB65" s="76">
        <f>ROUND(SUM(BB66:BB71),2)</f>
        <v>0</v>
      </c>
      <c r="BC65" s="76">
        <f>ROUND(SUM(BC66:BC71),2)</f>
        <v>0</v>
      </c>
      <c r="BD65" s="78">
        <f>ROUND(SUM(BD66:BD71),2)</f>
        <v>0</v>
      </c>
      <c r="BS65" s="79" t="s">
        <v>73</v>
      </c>
      <c r="BT65" s="79" t="s">
        <v>81</v>
      </c>
      <c r="BU65" s="79" t="s">
        <v>75</v>
      </c>
      <c r="BV65" s="79" t="s">
        <v>76</v>
      </c>
      <c r="BW65" s="79" t="s">
        <v>110</v>
      </c>
      <c r="BX65" s="79" t="s">
        <v>5</v>
      </c>
      <c r="CL65" s="79" t="s">
        <v>3</v>
      </c>
      <c r="CM65" s="79" t="s">
        <v>81</v>
      </c>
    </row>
    <row r="66" spans="1:91" s="3" customFormat="1" ht="25.5" customHeight="1">
      <c r="A66" s="80" t="s">
        <v>83</v>
      </c>
      <c r="B66" s="45"/>
      <c r="C66" s="9"/>
      <c r="D66" s="9"/>
      <c r="E66" s="217" t="s">
        <v>111</v>
      </c>
      <c r="F66" s="217"/>
      <c r="G66" s="217"/>
      <c r="H66" s="217"/>
      <c r="I66" s="217"/>
      <c r="J66" s="9"/>
      <c r="K66" s="217" t="s">
        <v>109</v>
      </c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25">
        <f>'SO02 - 01 - Zpevněné plochy'!J32</f>
        <v>0</v>
      </c>
      <c r="AH66" s="226"/>
      <c r="AI66" s="226"/>
      <c r="AJ66" s="226"/>
      <c r="AK66" s="226"/>
      <c r="AL66" s="226"/>
      <c r="AM66" s="226"/>
      <c r="AN66" s="225">
        <f t="shared" si="0"/>
        <v>0</v>
      </c>
      <c r="AO66" s="226"/>
      <c r="AP66" s="226"/>
      <c r="AQ66" s="81" t="s">
        <v>86</v>
      </c>
      <c r="AR66" s="45"/>
      <c r="AS66" s="82">
        <v>0</v>
      </c>
      <c r="AT66" s="83">
        <f t="shared" si="1"/>
        <v>0</v>
      </c>
      <c r="AU66" s="84">
        <f>'SO02 - 01 - Zpevněné plochy'!P92</f>
        <v>0</v>
      </c>
      <c r="AV66" s="83">
        <f>'SO02 - 01 - Zpevněné plochy'!J35</f>
        <v>0</v>
      </c>
      <c r="AW66" s="83">
        <f>'SO02 - 01 - Zpevněné plochy'!J36</f>
        <v>0</v>
      </c>
      <c r="AX66" s="83">
        <f>'SO02 - 01 - Zpevněné plochy'!J37</f>
        <v>0</v>
      </c>
      <c r="AY66" s="83">
        <f>'SO02 - 01 - Zpevněné plochy'!J38</f>
        <v>0</v>
      </c>
      <c r="AZ66" s="83">
        <f>'SO02 - 01 - Zpevněné plochy'!F35</f>
        <v>0</v>
      </c>
      <c r="BA66" s="83">
        <f>'SO02 - 01 - Zpevněné plochy'!F36</f>
        <v>0</v>
      </c>
      <c r="BB66" s="83">
        <f>'SO02 - 01 - Zpevněné plochy'!F37</f>
        <v>0</v>
      </c>
      <c r="BC66" s="83">
        <f>'SO02 - 01 - Zpevněné plochy'!F38</f>
        <v>0</v>
      </c>
      <c r="BD66" s="85">
        <f>'SO02 - 01 - Zpevněné plochy'!F39</f>
        <v>0</v>
      </c>
      <c r="BT66" s="25" t="s">
        <v>87</v>
      </c>
      <c r="BV66" s="25" t="s">
        <v>76</v>
      </c>
      <c r="BW66" s="25" t="s">
        <v>112</v>
      </c>
      <c r="BX66" s="25" t="s">
        <v>110</v>
      </c>
      <c r="CL66" s="25" t="s">
        <v>3</v>
      </c>
    </row>
    <row r="67" spans="1:91" s="3" customFormat="1" ht="25.5" customHeight="1">
      <c r="A67" s="80" t="s">
        <v>83</v>
      </c>
      <c r="B67" s="45"/>
      <c r="C67" s="9"/>
      <c r="D67" s="9"/>
      <c r="E67" s="217" t="s">
        <v>113</v>
      </c>
      <c r="F67" s="217"/>
      <c r="G67" s="217"/>
      <c r="H67" s="217"/>
      <c r="I67" s="217"/>
      <c r="J67" s="9"/>
      <c r="K67" s="217" t="s">
        <v>114</v>
      </c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25">
        <f>'SO02 - 02 - IO 01 - Přípo...'!J32</f>
        <v>0</v>
      </c>
      <c r="AH67" s="226"/>
      <c r="AI67" s="226"/>
      <c r="AJ67" s="226"/>
      <c r="AK67" s="226"/>
      <c r="AL67" s="226"/>
      <c r="AM67" s="226"/>
      <c r="AN67" s="225">
        <f t="shared" si="0"/>
        <v>0</v>
      </c>
      <c r="AO67" s="226"/>
      <c r="AP67" s="226"/>
      <c r="AQ67" s="81" t="s">
        <v>86</v>
      </c>
      <c r="AR67" s="45"/>
      <c r="AS67" s="82">
        <v>0</v>
      </c>
      <c r="AT67" s="83">
        <f t="shared" si="1"/>
        <v>0</v>
      </c>
      <c r="AU67" s="84">
        <f>'SO02 - 02 - IO 01 - Přípo...'!P89</f>
        <v>0</v>
      </c>
      <c r="AV67" s="83">
        <f>'SO02 - 02 - IO 01 - Přípo...'!J35</f>
        <v>0</v>
      </c>
      <c r="AW67" s="83">
        <f>'SO02 - 02 - IO 01 - Přípo...'!J36</f>
        <v>0</v>
      </c>
      <c r="AX67" s="83">
        <f>'SO02 - 02 - IO 01 - Přípo...'!J37</f>
        <v>0</v>
      </c>
      <c r="AY67" s="83">
        <f>'SO02 - 02 - IO 01 - Přípo...'!J38</f>
        <v>0</v>
      </c>
      <c r="AZ67" s="83">
        <f>'SO02 - 02 - IO 01 - Přípo...'!F35</f>
        <v>0</v>
      </c>
      <c r="BA67" s="83">
        <f>'SO02 - 02 - IO 01 - Přípo...'!F36</f>
        <v>0</v>
      </c>
      <c r="BB67" s="83">
        <f>'SO02 - 02 - IO 01 - Přípo...'!F37</f>
        <v>0</v>
      </c>
      <c r="BC67" s="83">
        <f>'SO02 - 02 - IO 01 - Přípo...'!F38</f>
        <v>0</v>
      </c>
      <c r="BD67" s="85">
        <f>'SO02 - 02 - IO 01 - Přípo...'!F39</f>
        <v>0</v>
      </c>
      <c r="BT67" s="25" t="s">
        <v>87</v>
      </c>
      <c r="BV67" s="25" t="s">
        <v>76</v>
      </c>
      <c r="BW67" s="25" t="s">
        <v>115</v>
      </c>
      <c r="BX67" s="25" t="s">
        <v>110</v>
      </c>
      <c r="CL67" s="25" t="s">
        <v>3</v>
      </c>
    </row>
    <row r="68" spans="1:91" s="3" customFormat="1" ht="25.5" customHeight="1">
      <c r="A68" s="80" t="s">
        <v>83</v>
      </c>
      <c r="B68" s="45"/>
      <c r="C68" s="9"/>
      <c r="D68" s="9"/>
      <c r="E68" s="217" t="s">
        <v>116</v>
      </c>
      <c r="F68" s="217"/>
      <c r="G68" s="217"/>
      <c r="H68" s="217"/>
      <c r="I68" s="217"/>
      <c r="J68" s="9"/>
      <c r="K68" s="217" t="s">
        <v>117</v>
      </c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25">
        <f>'SO02 - 03 - IO 02 - Přípo...'!J32</f>
        <v>0</v>
      </c>
      <c r="AH68" s="226"/>
      <c r="AI68" s="226"/>
      <c r="AJ68" s="226"/>
      <c r="AK68" s="226"/>
      <c r="AL68" s="226"/>
      <c r="AM68" s="226"/>
      <c r="AN68" s="225">
        <f t="shared" si="0"/>
        <v>0</v>
      </c>
      <c r="AO68" s="226"/>
      <c r="AP68" s="226"/>
      <c r="AQ68" s="81" t="s">
        <v>86</v>
      </c>
      <c r="AR68" s="45"/>
      <c r="AS68" s="82">
        <v>0</v>
      </c>
      <c r="AT68" s="83">
        <f t="shared" si="1"/>
        <v>0</v>
      </c>
      <c r="AU68" s="84">
        <f>'SO02 - 03 - IO 02 - Přípo...'!P91</f>
        <v>0</v>
      </c>
      <c r="AV68" s="83">
        <f>'SO02 - 03 - IO 02 - Přípo...'!J35</f>
        <v>0</v>
      </c>
      <c r="AW68" s="83">
        <f>'SO02 - 03 - IO 02 - Přípo...'!J36</f>
        <v>0</v>
      </c>
      <c r="AX68" s="83">
        <f>'SO02 - 03 - IO 02 - Přípo...'!J37</f>
        <v>0</v>
      </c>
      <c r="AY68" s="83">
        <f>'SO02 - 03 - IO 02 - Přípo...'!J38</f>
        <v>0</v>
      </c>
      <c r="AZ68" s="83">
        <f>'SO02 - 03 - IO 02 - Přípo...'!F35</f>
        <v>0</v>
      </c>
      <c r="BA68" s="83">
        <f>'SO02 - 03 - IO 02 - Přípo...'!F36</f>
        <v>0</v>
      </c>
      <c r="BB68" s="83">
        <f>'SO02 - 03 - IO 02 - Přípo...'!F37</f>
        <v>0</v>
      </c>
      <c r="BC68" s="83">
        <f>'SO02 - 03 - IO 02 - Přípo...'!F38</f>
        <v>0</v>
      </c>
      <c r="BD68" s="85">
        <f>'SO02 - 03 - IO 02 - Přípo...'!F39</f>
        <v>0</v>
      </c>
      <c r="BT68" s="25" t="s">
        <v>87</v>
      </c>
      <c r="BV68" s="25" t="s">
        <v>76</v>
      </c>
      <c r="BW68" s="25" t="s">
        <v>118</v>
      </c>
      <c r="BX68" s="25" t="s">
        <v>110</v>
      </c>
      <c r="CL68" s="25" t="s">
        <v>3</v>
      </c>
    </row>
    <row r="69" spans="1:91" s="3" customFormat="1" ht="25.5" customHeight="1">
      <c r="A69" s="80" t="s">
        <v>83</v>
      </c>
      <c r="B69" s="45"/>
      <c r="C69" s="9"/>
      <c r="D69" s="9"/>
      <c r="E69" s="217" t="s">
        <v>119</v>
      </c>
      <c r="F69" s="217"/>
      <c r="G69" s="217"/>
      <c r="H69" s="217"/>
      <c r="I69" s="217"/>
      <c r="J69" s="9"/>
      <c r="K69" s="217" t="s">
        <v>120</v>
      </c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25">
        <f>'SO02 - 04 - IO 03 - Přípo...'!J32</f>
        <v>0</v>
      </c>
      <c r="AH69" s="226"/>
      <c r="AI69" s="226"/>
      <c r="AJ69" s="226"/>
      <c r="AK69" s="226"/>
      <c r="AL69" s="226"/>
      <c r="AM69" s="226"/>
      <c r="AN69" s="225">
        <f t="shared" si="0"/>
        <v>0</v>
      </c>
      <c r="AO69" s="226"/>
      <c r="AP69" s="226"/>
      <c r="AQ69" s="81" t="s">
        <v>86</v>
      </c>
      <c r="AR69" s="45"/>
      <c r="AS69" s="82">
        <v>0</v>
      </c>
      <c r="AT69" s="83">
        <f t="shared" si="1"/>
        <v>0</v>
      </c>
      <c r="AU69" s="84">
        <f>'SO02 - 04 - IO 03 - Přípo...'!P91</f>
        <v>0</v>
      </c>
      <c r="AV69" s="83">
        <f>'SO02 - 04 - IO 03 - Přípo...'!J35</f>
        <v>0</v>
      </c>
      <c r="AW69" s="83">
        <f>'SO02 - 04 - IO 03 - Přípo...'!J36</f>
        <v>0</v>
      </c>
      <c r="AX69" s="83">
        <f>'SO02 - 04 - IO 03 - Přípo...'!J37</f>
        <v>0</v>
      </c>
      <c r="AY69" s="83">
        <f>'SO02 - 04 - IO 03 - Přípo...'!J38</f>
        <v>0</v>
      </c>
      <c r="AZ69" s="83">
        <f>'SO02 - 04 - IO 03 - Přípo...'!F35</f>
        <v>0</v>
      </c>
      <c r="BA69" s="83">
        <f>'SO02 - 04 - IO 03 - Přípo...'!F36</f>
        <v>0</v>
      </c>
      <c r="BB69" s="83">
        <f>'SO02 - 04 - IO 03 - Přípo...'!F37</f>
        <v>0</v>
      </c>
      <c r="BC69" s="83">
        <f>'SO02 - 04 - IO 03 - Přípo...'!F38</f>
        <v>0</v>
      </c>
      <c r="BD69" s="85">
        <f>'SO02 - 04 - IO 03 - Přípo...'!F39</f>
        <v>0</v>
      </c>
      <c r="BT69" s="25" t="s">
        <v>87</v>
      </c>
      <c r="BV69" s="25" t="s">
        <v>76</v>
      </c>
      <c r="BW69" s="25" t="s">
        <v>121</v>
      </c>
      <c r="BX69" s="25" t="s">
        <v>110</v>
      </c>
      <c r="CL69" s="25" t="s">
        <v>3</v>
      </c>
    </row>
    <row r="70" spans="1:91" s="3" customFormat="1" ht="25.5" customHeight="1">
      <c r="A70" s="80" t="s">
        <v>83</v>
      </c>
      <c r="B70" s="45"/>
      <c r="C70" s="9"/>
      <c r="D70" s="9"/>
      <c r="E70" s="217" t="s">
        <v>122</v>
      </c>
      <c r="F70" s="217"/>
      <c r="G70" s="217"/>
      <c r="H70" s="217"/>
      <c r="I70" s="217"/>
      <c r="J70" s="9"/>
      <c r="K70" s="217" t="s">
        <v>123</v>
      </c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25">
        <f>'SO02 - 05 - IO 04 - Přípo...'!J32</f>
        <v>0</v>
      </c>
      <c r="AH70" s="226"/>
      <c r="AI70" s="226"/>
      <c r="AJ70" s="226"/>
      <c r="AK70" s="226"/>
      <c r="AL70" s="226"/>
      <c r="AM70" s="226"/>
      <c r="AN70" s="225">
        <f t="shared" si="0"/>
        <v>0</v>
      </c>
      <c r="AO70" s="226"/>
      <c r="AP70" s="226"/>
      <c r="AQ70" s="81" t="s">
        <v>86</v>
      </c>
      <c r="AR70" s="45"/>
      <c r="AS70" s="82">
        <v>0</v>
      </c>
      <c r="AT70" s="83">
        <f t="shared" si="1"/>
        <v>0</v>
      </c>
      <c r="AU70" s="84">
        <f>'SO02 - 05 - IO 04 - Přípo...'!P92</f>
        <v>0</v>
      </c>
      <c r="AV70" s="83">
        <f>'SO02 - 05 - IO 04 - Přípo...'!J35</f>
        <v>0</v>
      </c>
      <c r="AW70" s="83">
        <f>'SO02 - 05 - IO 04 - Přípo...'!J36</f>
        <v>0</v>
      </c>
      <c r="AX70" s="83">
        <f>'SO02 - 05 - IO 04 - Přípo...'!J37</f>
        <v>0</v>
      </c>
      <c r="AY70" s="83">
        <f>'SO02 - 05 - IO 04 - Přípo...'!J38</f>
        <v>0</v>
      </c>
      <c r="AZ70" s="83">
        <f>'SO02 - 05 - IO 04 - Přípo...'!F35</f>
        <v>0</v>
      </c>
      <c r="BA70" s="83">
        <f>'SO02 - 05 - IO 04 - Přípo...'!F36</f>
        <v>0</v>
      </c>
      <c r="BB70" s="83">
        <f>'SO02 - 05 - IO 04 - Přípo...'!F37</f>
        <v>0</v>
      </c>
      <c r="BC70" s="83">
        <f>'SO02 - 05 - IO 04 - Přípo...'!F38</f>
        <v>0</v>
      </c>
      <c r="BD70" s="85">
        <f>'SO02 - 05 - IO 04 - Přípo...'!F39</f>
        <v>0</v>
      </c>
      <c r="BT70" s="25" t="s">
        <v>87</v>
      </c>
      <c r="BV70" s="25" t="s">
        <v>76</v>
      </c>
      <c r="BW70" s="25" t="s">
        <v>124</v>
      </c>
      <c r="BX70" s="25" t="s">
        <v>110</v>
      </c>
      <c r="CL70" s="25" t="s">
        <v>3</v>
      </c>
    </row>
    <row r="71" spans="1:91" s="3" customFormat="1" ht="25.5" customHeight="1">
      <c r="A71" s="80" t="s">
        <v>83</v>
      </c>
      <c r="B71" s="45"/>
      <c r="C71" s="9"/>
      <c r="D71" s="9"/>
      <c r="E71" s="217" t="s">
        <v>125</v>
      </c>
      <c r="F71" s="217"/>
      <c r="G71" s="217"/>
      <c r="H71" s="217"/>
      <c r="I71" s="217"/>
      <c r="J71" s="9"/>
      <c r="K71" s="217" t="s">
        <v>126</v>
      </c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25">
        <f>'SO02 - 06 - IO 05 - Venko...'!J32</f>
        <v>0</v>
      </c>
      <c r="AH71" s="226"/>
      <c r="AI71" s="226"/>
      <c r="AJ71" s="226"/>
      <c r="AK71" s="226"/>
      <c r="AL71" s="226"/>
      <c r="AM71" s="226"/>
      <c r="AN71" s="225">
        <f t="shared" si="0"/>
        <v>0</v>
      </c>
      <c r="AO71" s="226"/>
      <c r="AP71" s="226"/>
      <c r="AQ71" s="81" t="s">
        <v>86</v>
      </c>
      <c r="AR71" s="45"/>
      <c r="AS71" s="82">
        <v>0</v>
      </c>
      <c r="AT71" s="83">
        <f t="shared" si="1"/>
        <v>0</v>
      </c>
      <c r="AU71" s="84">
        <f>'SO02 - 06 - IO 05 - Venko...'!P92</f>
        <v>0</v>
      </c>
      <c r="AV71" s="83">
        <f>'SO02 - 06 - IO 05 - Venko...'!J35</f>
        <v>0</v>
      </c>
      <c r="AW71" s="83">
        <f>'SO02 - 06 - IO 05 - Venko...'!J36</f>
        <v>0</v>
      </c>
      <c r="AX71" s="83">
        <f>'SO02 - 06 - IO 05 - Venko...'!J37</f>
        <v>0</v>
      </c>
      <c r="AY71" s="83">
        <f>'SO02 - 06 - IO 05 - Venko...'!J38</f>
        <v>0</v>
      </c>
      <c r="AZ71" s="83">
        <f>'SO02 - 06 - IO 05 - Venko...'!F35</f>
        <v>0</v>
      </c>
      <c r="BA71" s="83">
        <f>'SO02 - 06 - IO 05 - Venko...'!F36</f>
        <v>0</v>
      </c>
      <c r="BB71" s="83">
        <f>'SO02 - 06 - IO 05 - Venko...'!F37</f>
        <v>0</v>
      </c>
      <c r="BC71" s="83">
        <f>'SO02 - 06 - IO 05 - Venko...'!F38</f>
        <v>0</v>
      </c>
      <c r="BD71" s="85">
        <f>'SO02 - 06 - IO 05 - Venko...'!F39</f>
        <v>0</v>
      </c>
      <c r="BT71" s="25" t="s">
        <v>87</v>
      </c>
      <c r="BV71" s="25" t="s">
        <v>76</v>
      </c>
      <c r="BW71" s="25" t="s">
        <v>127</v>
      </c>
      <c r="BX71" s="25" t="s">
        <v>110</v>
      </c>
      <c r="CL71" s="25" t="s">
        <v>3</v>
      </c>
    </row>
    <row r="72" spans="1:91" s="6" customFormat="1" ht="16.5" customHeight="1">
      <c r="A72" s="80" t="s">
        <v>83</v>
      </c>
      <c r="B72" s="71"/>
      <c r="C72" s="72"/>
      <c r="D72" s="218" t="s">
        <v>128</v>
      </c>
      <c r="E72" s="218"/>
      <c r="F72" s="218"/>
      <c r="G72" s="218"/>
      <c r="H72" s="218"/>
      <c r="I72" s="73"/>
      <c r="J72" s="218" t="s">
        <v>129</v>
      </c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22">
        <f>'SO03 - Přístřešek na jízd...'!J30</f>
        <v>0</v>
      </c>
      <c r="AH72" s="223"/>
      <c r="AI72" s="223"/>
      <c r="AJ72" s="223"/>
      <c r="AK72" s="223"/>
      <c r="AL72" s="223"/>
      <c r="AM72" s="223"/>
      <c r="AN72" s="222">
        <f t="shared" si="0"/>
        <v>0</v>
      </c>
      <c r="AO72" s="223"/>
      <c r="AP72" s="223"/>
      <c r="AQ72" s="74" t="s">
        <v>80</v>
      </c>
      <c r="AR72" s="71"/>
      <c r="AS72" s="75">
        <v>0</v>
      </c>
      <c r="AT72" s="76">
        <f t="shared" si="1"/>
        <v>0</v>
      </c>
      <c r="AU72" s="77">
        <f>'SO03 - Přístřešek na jízd...'!P87</f>
        <v>0</v>
      </c>
      <c r="AV72" s="76">
        <f>'SO03 - Přístřešek na jízd...'!J33</f>
        <v>0</v>
      </c>
      <c r="AW72" s="76">
        <f>'SO03 - Přístřešek na jízd...'!J34</f>
        <v>0</v>
      </c>
      <c r="AX72" s="76">
        <f>'SO03 - Přístřešek na jízd...'!J35</f>
        <v>0</v>
      </c>
      <c r="AY72" s="76">
        <f>'SO03 - Přístřešek na jízd...'!J36</f>
        <v>0</v>
      </c>
      <c r="AZ72" s="76">
        <f>'SO03 - Přístřešek na jízd...'!F33</f>
        <v>0</v>
      </c>
      <c r="BA72" s="76">
        <f>'SO03 - Přístřešek na jízd...'!F34</f>
        <v>0</v>
      </c>
      <c r="BB72" s="76">
        <f>'SO03 - Přístřešek na jízd...'!F35</f>
        <v>0</v>
      </c>
      <c r="BC72" s="76">
        <f>'SO03 - Přístřešek na jízd...'!F36</f>
        <v>0</v>
      </c>
      <c r="BD72" s="78">
        <f>'SO03 - Přístřešek na jízd...'!F37</f>
        <v>0</v>
      </c>
      <c r="BT72" s="79" t="s">
        <v>81</v>
      </c>
      <c r="BV72" s="79" t="s">
        <v>76</v>
      </c>
      <c r="BW72" s="79" t="s">
        <v>130</v>
      </c>
      <c r="BX72" s="79" t="s">
        <v>5</v>
      </c>
      <c r="CL72" s="79" t="s">
        <v>3</v>
      </c>
      <c r="CM72" s="79" t="s">
        <v>81</v>
      </c>
    </row>
    <row r="73" spans="1:91" s="6" customFormat="1" ht="16.5" customHeight="1">
      <c r="A73" s="80" t="s">
        <v>83</v>
      </c>
      <c r="B73" s="71"/>
      <c r="C73" s="72"/>
      <c r="D73" s="218" t="s">
        <v>131</v>
      </c>
      <c r="E73" s="218"/>
      <c r="F73" s="218"/>
      <c r="G73" s="218"/>
      <c r="H73" s="218"/>
      <c r="I73" s="73"/>
      <c r="J73" s="218" t="s">
        <v>132</v>
      </c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22">
        <f>'00 - VRNY'!J30</f>
        <v>0</v>
      </c>
      <c r="AH73" s="223"/>
      <c r="AI73" s="223"/>
      <c r="AJ73" s="223"/>
      <c r="AK73" s="223"/>
      <c r="AL73" s="223"/>
      <c r="AM73" s="223"/>
      <c r="AN73" s="222">
        <f t="shared" si="0"/>
        <v>0</v>
      </c>
      <c r="AO73" s="223"/>
      <c r="AP73" s="223"/>
      <c r="AQ73" s="74" t="s">
        <v>80</v>
      </c>
      <c r="AR73" s="71"/>
      <c r="AS73" s="86">
        <v>0</v>
      </c>
      <c r="AT73" s="87">
        <f t="shared" si="1"/>
        <v>0</v>
      </c>
      <c r="AU73" s="88">
        <f>'00 - VRNY'!P83</f>
        <v>0</v>
      </c>
      <c r="AV73" s="87">
        <f>'00 - VRNY'!J33</f>
        <v>0</v>
      </c>
      <c r="AW73" s="87">
        <f>'00 - VRNY'!J34</f>
        <v>0</v>
      </c>
      <c r="AX73" s="87">
        <f>'00 - VRNY'!J35</f>
        <v>0</v>
      </c>
      <c r="AY73" s="87">
        <f>'00 - VRNY'!J36</f>
        <v>0</v>
      </c>
      <c r="AZ73" s="87">
        <f>'00 - VRNY'!F33</f>
        <v>0</v>
      </c>
      <c r="BA73" s="87">
        <f>'00 - VRNY'!F34</f>
        <v>0</v>
      </c>
      <c r="BB73" s="87">
        <f>'00 - VRNY'!F35</f>
        <v>0</v>
      </c>
      <c r="BC73" s="87">
        <f>'00 - VRNY'!F36</f>
        <v>0</v>
      </c>
      <c r="BD73" s="89">
        <f>'00 - VRNY'!F37</f>
        <v>0</v>
      </c>
      <c r="BT73" s="79" t="s">
        <v>81</v>
      </c>
      <c r="BV73" s="79" t="s">
        <v>76</v>
      </c>
      <c r="BW73" s="79" t="s">
        <v>133</v>
      </c>
      <c r="BX73" s="79" t="s">
        <v>5</v>
      </c>
      <c r="CL73" s="79" t="s">
        <v>3</v>
      </c>
      <c r="CM73" s="79" t="s">
        <v>81</v>
      </c>
    </row>
    <row r="74" spans="1:91" s="1" customFormat="1" ht="30" customHeight="1">
      <c r="B74" s="32"/>
      <c r="AR74" s="32"/>
    </row>
    <row r="75" spans="1:91" s="1" customFormat="1" ht="6.95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32"/>
    </row>
  </sheetData>
  <mergeCells count="114"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W31:AE31"/>
    <mergeCell ref="BE5:BE32"/>
    <mergeCell ref="AK26:AO26"/>
    <mergeCell ref="W29:AE29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G71:AM71"/>
    <mergeCell ref="AN67:AP67"/>
    <mergeCell ref="AN68:AP68"/>
    <mergeCell ref="AN69:AP69"/>
    <mergeCell ref="AN70:AP70"/>
    <mergeCell ref="AN71:AP71"/>
    <mergeCell ref="AN72:AP72"/>
    <mergeCell ref="AN73:AP73"/>
    <mergeCell ref="E71:I71"/>
    <mergeCell ref="E70:I70"/>
    <mergeCell ref="D72:H72"/>
    <mergeCell ref="D73:H73"/>
    <mergeCell ref="AG72:AM72"/>
    <mergeCell ref="AG73:AM73"/>
    <mergeCell ref="K69:AF69"/>
    <mergeCell ref="K68:AF68"/>
    <mergeCell ref="K70:AF70"/>
    <mergeCell ref="K71:AF71"/>
    <mergeCell ref="J72:AF72"/>
    <mergeCell ref="J73:AF73"/>
    <mergeCell ref="E68:I68"/>
    <mergeCell ref="E69:I69"/>
    <mergeCell ref="AG65:AM65"/>
    <mergeCell ref="AG66:AM66"/>
    <mergeCell ref="AG67:AM67"/>
    <mergeCell ref="AG68:AM68"/>
    <mergeCell ref="AG69:AM69"/>
    <mergeCell ref="AG70:AM70"/>
    <mergeCell ref="AG59:AM59"/>
    <mergeCell ref="AG60:AM60"/>
    <mergeCell ref="AG61:AM61"/>
    <mergeCell ref="AG62:AM62"/>
    <mergeCell ref="C52:G52"/>
    <mergeCell ref="I52:AF52"/>
    <mergeCell ref="J55:AF55"/>
    <mergeCell ref="K56:AF56"/>
    <mergeCell ref="K57:AF57"/>
    <mergeCell ref="K58:AF58"/>
    <mergeCell ref="K59:AF59"/>
    <mergeCell ref="AG58:AM58"/>
    <mergeCell ref="AG64:AM64"/>
    <mergeCell ref="AG63:AM63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4:AM54"/>
    <mergeCell ref="AN54:AP54"/>
    <mergeCell ref="K63:AF63"/>
    <mergeCell ref="K64:AF64"/>
    <mergeCell ref="J65:AF65"/>
    <mergeCell ref="K66:AF66"/>
    <mergeCell ref="K67:AF67"/>
    <mergeCell ref="D55:H55"/>
    <mergeCell ref="E62:I62"/>
    <mergeCell ref="E56:I56"/>
    <mergeCell ref="E57:I57"/>
    <mergeCell ref="E58:I58"/>
    <mergeCell ref="E59:I59"/>
    <mergeCell ref="E60:I60"/>
    <mergeCell ref="E61:I61"/>
    <mergeCell ref="E63:I63"/>
    <mergeCell ref="E64:I64"/>
    <mergeCell ref="D65:H65"/>
    <mergeCell ref="E66:I66"/>
    <mergeCell ref="E67:I67"/>
    <mergeCell ref="K60:AF60"/>
    <mergeCell ref="K61:AF61"/>
    <mergeCell ref="K62:AF62"/>
  </mergeCells>
  <hyperlinks>
    <hyperlink ref="A56" location="'SO01 - 01 - Novostavba by...'!C2" display="/" xr:uid="{00000000-0004-0000-0000-000000000000}"/>
    <hyperlink ref="A57" location="'SO01 - 02.1 - Elektro - s...'!C2" display="/" xr:uid="{00000000-0004-0000-0000-000001000000}"/>
    <hyperlink ref="A58" location="'SO01 - 02.2 - Elektro - h...'!C2" display="/" xr:uid="{00000000-0004-0000-0000-000002000000}"/>
    <hyperlink ref="A59" location="'SO01 - 02.3 - Elektro - s...'!C2" display="/" xr:uid="{00000000-0004-0000-0000-000003000000}"/>
    <hyperlink ref="A60" location="'SO01 - 06 - VZT'!C2" display="/" xr:uid="{00000000-0004-0000-0000-000004000000}"/>
    <hyperlink ref="A61" location="'SO01 - 07 - MaR'!C2" display="/" xr:uid="{00000000-0004-0000-0000-000005000000}"/>
    <hyperlink ref="A62" location="'SO01 03-1 - ZTI'!C2" display="/" xr:uid="{00000000-0004-0000-0000-000006000000}"/>
    <hyperlink ref="A63" location="'SO01 04-1 - Vytápění'!C2" display="/" xr:uid="{00000000-0004-0000-0000-000007000000}"/>
    <hyperlink ref="A64" location="'SO01-05-1 - Plyn'!C2" display="/" xr:uid="{00000000-0004-0000-0000-000008000000}"/>
    <hyperlink ref="A66" location="'SO02 - 01 - Zpevněné plochy'!C2" display="/" xr:uid="{00000000-0004-0000-0000-000009000000}"/>
    <hyperlink ref="A67" location="'SO02 - 02 - IO 01 - Přípo...'!C2" display="/" xr:uid="{00000000-0004-0000-0000-00000A000000}"/>
    <hyperlink ref="A68" location="'SO02 - 03 - IO 02 - Přípo...'!C2" display="/" xr:uid="{00000000-0004-0000-0000-00000B000000}"/>
    <hyperlink ref="A69" location="'SO02 - 04 - IO 03 - Přípo...'!C2" display="/" xr:uid="{00000000-0004-0000-0000-00000C000000}"/>
    <hyperlink ref="A70" location="'SO02 - 05 - IO 04 - Přípo...'!C2" display="/" xr:uid="{00000000-0004-0000-0000-00000D000000}"/>
    <hyperlink ref="A71" location="'SO02 - 06 - IO 05 - Venko...'!C2" display="/" xr:uid="{00000000-0004-0000-0000-00000E000000}"/>
    <hyperlink ref="A72" location="'SO03 - Přístřešek na jízd...'!C2" display="/" xr:uid="{00000000-0004-0000-0000-00000F000000}"/>
    <hyperlink ref="A73" location="'00 - VRNY'!C2" display="/" xr:uid="{00000000-0004-0000-00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4"/>
  <sheetViews>
    <sheetView showGridLines="0" topLeftCell="A10" workbookViewId="0">
      <selection activeCell="V36" sqref="V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107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3557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16.5" customHeight="1">
      <c r="B29" s="95"/>
      <c r="E29" s="249" t="s">
        <v>3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ROUND((SUM(BE92:BE123)),  2)</f>
        <v>0</v>
      </c>
      <c r="I35" s="102">
        <v>0.21</v>
      </c>
      <c r="J35" s="101">
        <f>ROUND(((SUM(BE92:BE123))*I35),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ROUND((SUM(BF92:BF123)),  2)</f>
        <v>0</v>
      </c>
      <c r="G36" s="215"/>
      <c r="H36" s="215"/>
      <c r="I36" s="216">
        <v>0.15</v>
      </c>
      <c r="J36" s="214">
        <f>ROUND(((SUM(BF92:BF123))*I36),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ROUND((SUM(BG92:BG123)),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ROUND((SUM(BH92:BH123)),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ROUND((SUM(BI92:BI123)),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SO01 - 05 - Plyn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J92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1713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153</v>
      </c>
      <c r="E66" s="123"/>
      <c r="F66" s="123"/>
      <c r="G66" s="123"/>
      <c r="H66" s="123"/>
      <c r="I66" s="124"/>
      <c r="J66" s="125">
        <f>J98</f>
        <v>0</v>
      </c>
      <c r="L66" s="121"/>
    </row>
    <row r="67" spans="2:12" s="9" customFormat="1" ht="19.899999999999999" hidden="1" customHeight="1">
      <c r="B67" s="121"/>
      <c r="D67" s="122" t="s">
        <v>1714</v>
      </c>
      <c r="E67" s="123"/>
      <c r="F67" s="123"/>
      <c r="G67" s="123"/>
      <c r="H67" s="123"/>
      <c r="I67" s="124"/>
      <c r="J67" s="125">
        <f>J100</f>
        <v>0</v>
      </c>
      <c r="L67" s="121"/>
    </row>
    <row r="68" spans="2:12" s="9" customFormat="1" ht="19.899999999999999" hidden="1" customHeight="1">
      <c r="B68" s="121"/>
      <c r="D68" s="122" t="s">
        <v>155</v>
      </c>
      <c r="E68" s="123"/>
      <c r="F68" s="123"/>
      <c r="G68" s="123"/>
      <c r="H68" s="123"/>
      <c r="I68" s="124"/>
      <c r="J68" s="125">
        <f>J107</f>
        <v>0</v>
      </c>
      <c r="L68" s="121"/>
    </row>
    <row r="69" spans="2:12" s="8" customFormat="1" ht="24.95" hidden="1" customHeight="1">
      <c r="B69" s="116"/>
      <c r="D69" s="117" t="s">
        <v>156</v>
      </c>
      <c r="E69" s="118"/>
      <c r="F69" s="118"/>
      <c r="G69" s="118"/>
      <c r="H69" s="118"/>
      <c r="I69" s="119"/>
      <c r="J69" s="120">
        <f>J109</f>
        <v>0</v>
      </c>
      <c r="L69" s="116"/>
    </row>
    <row r="70" spans="2:12" s="9" customFormat="1" ht="19.899999999999999" hidden="1" customHeight="1">
      <c r="B70" s="121"/>
      <c r="D70" s="122" t="s">
        <v>2842</v>
      </c>
      <c r="E70" s="123"/>
      <c r="F70" s="123"/>
      <c r="G70" s="123"/>
      <c r="H70" s="123"/>
      <c r="I70" s="124"/>
      <c r="J70" s="125">
        <f>J110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172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60" t="str">
        <f>E7</f>
        <v>Sociální bydlení - ul. Mlýnská, BpH- doplnění - ceník</v>
      </c>
      <c r="F80" s="261"/>
      <c r="G80" s="261"/>
      <c r="H80" s="261"/>
      <c r="I80" s="93"/>
      <c r="L80" s="32"/>
    </row>
    <row r="81" spans="2:65" ht="12" customHeight="1">
      <c r="B81" s="20"/>
      <c r="C81" s="27" t="s">
        <v>135</v>
      </c>
      <c r="L81" s="20"/>
    </row>
    <row r="82" spans="2:65" s="1" customFormat="1" ht="16.5" customHeight="1">
      <c r="B82" s="32"/>
      <c r="E82" s="260" t="s">
        <v>136</v>
      </c>
      <c r="F82" s="259"/>
      <c r="G82" s="259"/>
      <c r="H82" s="259"/>
      <c r="I82" s="93"/>
      <c r="L82" s="32"/>
    </row>
    <row r="83" spans="2:65" s="1" customFormat="1" ht="12" customHeight="1">
      <c r="B83" s="32"/>
      <c r="C83" s="27" t="s">
        <v>137</v>
      </c>
      <c r="I83" s="93"/>
      <c r="L83" s="32"/>
    </row>
    <row r="84" spans="2:65" s="1" customFormat="1" ht="16.5" customHeight="1">
      <c r="B84" s="32"/>
      <c r="E84" s="242" t="str">
        <f>E11</f>
        <v>SO01 - 05 - Plyn</v>
      </c>
      <c r="F84" s="259"/>
      <c r="G84" s="259"/>
      <c r="H84" s="259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 t="str">
        <f>IF(J14="","",J14)</f>
        <v>11. 12. 2019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25</v>
      </c>
      <c r="F88" s="25" t="str">
        <f>E17</f>
        <v>Město Bystřice pod Hostýnem, Masarykovo nám. 137</v>
      </c>
      <c r="I88" s="94" t="s">
        <v>32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30</v>
      </c>
      <c r="F89" s="25" t="str">
        <f>IF(E20="","",E20)</f>
        <v>Vyplň údaj</v>
      </c>
      <c r="I89" s="94" t="s">
        <v>36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173</v>
      </c>
      <c r="D91" s="128" t="s">
        <v>59</v>
      </c>
      <c r="E91" s="128" t="s">
        <v>55</v>
      </c>
      <c r="F91" s="128" t="s">
        <v>56</v>
      </c>
      <c r="G91" s="128" t="s">
        <v>174</v>
      </c>
      <c r="H91" s="128" t="s">
        <v>175</v>
      </c>
      <c r="I91" s="129" t="s">
        <v>176</v>
      </c>
      <c r="J91" s="130" t="s">
        <v>141</v>
      </c>
      <c r="K91" s="131" t="s">
        <v>177</v>
      </c>
      <c r="L91" s="126"/>
      <c r="M91" s="56" t="s">
        <v>3</v>
      </c>
      <c r="N91" s="57" t="s">
        <v>44</v>
      </c>
      <c r="O91" s="57" t="s">
        <v>178</v>
      </c>
      <c r="P91" s="57" t="s">
        <v>179</v>
      </c>
      <c r="Q91" s="57" t="s">
        <v>180</v>
      </c>
      <c r="R91" s="57" t="s">
        <v>181</v>
      </c>
      <c r="S91" s="57" t="s">
        <v>182</v>
      </c>
      <c r="T91" s="58" t="s">
        <v>183</v>
      </c>
    </row>
    <row r="92" spans="2:65" s="1" customFormat="1" ht="22.9" customHeight="1">
      <c r="B92" s="32"/>
      <c r="C92" s="61" t="s">
        <v>184</v>
      </c>
      <c r="I92" s="93"/>
      <c r="J92" s="132">
        <f>BK92</f>
        <v>0</v>
      </c>
      <c r="L92" s="32"/>
      <c r="M92" s="59"/>
      <c r="N92" s="50"/>
      <c r="O92" s="50"/>
      <c r="P92" s="133">
        <f>P93+P109</f>
        <v>0</v>
      </c>
      <c r="Q92" s="50"/>
      <c r="R92" s="133">
        <f>R93+R109</f>
        <v>8.0649999999999999E-2</v>
      </c>
      <c r="S92" s="50"/>
      <c r="T92" s="134">
        <f>T93+T109</f>
        <v>0.09</v>
      </c>
      <c r="AT92" s="17" t="s">
        <v>73</v>
      </c>
      <c r="AU92" s="17" t="s">
        <v>142</v>
      </c>
      <c r="BK92" s="135">
        <f>BK93+BK109</f>
        <v>0</v>
      </c>
    </row>
    <row r="93" spans="2:65" s="11" customFormat="1" ht="25.9" customHeight="1">
      <c r="B93" s="136"/>
      <c r="D93" s="137" t="s">
        <v>73</v>
      </c>
      <c r="E93" s="138" t="s">
        <v>185</v>
      </c>
      <c r="F93" s="138" t="s">
        <v>186</v>
      </c>
      <c r="I93" s="139"/>
      <c r="J93" s="140">
        <f>BK93</f>
        <v>0</v>
      </c>
      <c r="L93" s="136"/>
      <c r="M93" s="141"/>
      <c r="N93" s="142"/>
      <c r="O93" s="142"/>
      <c r="P93" s="143">
        <f>P94+P98+P100+P107</f>
        <v>0</v>
      </c>
      <c r="Q93" s="142"/>
      <c r="R93" s="143">
        <f>R94+R98+R100+R107</f>
        <v>6.3E-2</v>
      </c>
      <c r="S93" s="142"/>
      <c r="T93" s="144">
        <f>T94+T98+T100+T107</f>
        <v>0.09</v>
      </c>
      <c r="AR93" s="137" t="s">
        <v>81</v>
      </c>
      <c r="AT93" s="145" t="s">
        <v>73</v>
      </c>
      <c r="AU93" s="145" t="s">
        <v>74</v>
      </c>
      <c r="AY93" s="137" t="s">
        <v>187</v>
      </c>
      <c r="BK93" s="146">
        <f>BK94+BK98+BK100+BK107</f>
        <v>0</v>
      </c>
    </row>
    <row r="94" spans="2:65" s="11" customFormat="1" ht="22.9" customHeight="1">
      <c r="B94" s="136"/>
      <c r="D94" s="137" t="s">
        <v>73</v>
      </c>
      <c r="E94" s="147" t="s">
        <v>230</v>
      </c>
      <c r="F94" s="147" t="s">
        <v>1716</v>
      </c>
      <c r="I94" s="139"/>
      <c r="J94" s="148">
        <f>BK94</f>
        <v>0</v>
      </c>
      <c r="L94" s="136"/>
      <c r="M94" s="141"/>
      <c r="N94" s="142"/>
      <c r="O94" s="142"/>
      <c r="P94" s="143">
        <f>SUM(P95:P97)</f>
        <v>0</v>
      </c>
      <c r="Q94" s="142"/>
      <c r="R94" s="143">
        <f>SUM(R95:R97)</f>
        <v>6.3E-2</v>
      </c>
      <c r="S94" s="142"/>
      <c r="T94" s="144">
        <f>SUM(T95:T97)</f>
        <v>0</v>
      </c>
      <c r="AR94" s="137" t="s">
        <v>81</v>
      </c>
      <c r="AT94" s="145" t="s">
        <v>73</v>
      </c>
      <c r="AU94" s="145" t="s">
        <v>81</v>
      </c>
      <c r="AY94" s="137" t="s">
        <v>187</v>
      </c>
      <c r="BK94" s="146">
        <f>SUM(BK95:BK97)</f>
        <v>0</v>
      </c>
    </row>
    <row r="95" spans="2:65" s="1" customFormat="1" ht="16.5" customHeight="1">
      <c r="B95" s="149"/>
      <c r="C95" s="150" t="s">
        <v>81</v>
      </c>
      <c r="D95" s="150" t="s">
        <v>189</v>
      </c>
      <c r="E95" s="151" t="s">
        <v>1717</v>
      </c>
      <c r="F95" s="152" t="s">
        <v>1718</v>
      </c>
      <c r="G95" s="153" t="s">
        <v>254</v>
      </c>
      <c r="H95" s="154">
        <v>1.575</v>
      </c>
      <c r="I95" s="155"/>
      <c r="J95" s="156">
        <f>ROUND(I95*H95,2)</f>
        <v>0</v>
      </c>
      <c r="K95" s="152" t="s">
        <v>193</v>
      </c>
      <c r="L95" s="32"/>
      <c r="M95" s="157" t="s">
        <v>3</v>
      </c>
      <c r="N95" s="158" t="s">
        <v>46</v>
      </c>
      <c r="O95" s="52"/>
      <c r="P95" s="159">
        <f>O95*H95</f>
        <v>0</v>
      </c>
      <c r="Q95" s="159">
        <v>0.04</v>
      </c>
      <c r="R95" s="159">
        <f>Q95*H95</f>
        <v>6.3E-2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87</v>
      </c>
      <c r="BK95" s="162">
        <f>ROUND(I95*H95,2)</f>
        <v>0</v>
      </c>
      <c r="BL95" s="17" t="s">
        <v>194</v>
      </c>
      <c r="BM95" s="161" t="s">
        <v>2843</v>
      </c>
    </row>
    <row r="96" spans="2:65" s="13" customFormat="1">
      <c r="B96" s="171"/>
      <c r="D96" s="164" t="s">
        <v>196</v>
      </c>
      <c r="E96" s="172" t="s">
        <v>3</v>
      </c>
      <c r="F96" s="173" t="s">
        <v>2844</v>
      </c>
      <c r="H96" s="174">
        <v>1.575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196</v>
      </c>
      <c r="AU96" s="172" t="s">
        <v>87</v>
      </c>
      <c r="AV96" s="13" t="s">
        <v>87</v>
      </c>
      <c r="AW96" s="13" t="s">
        <v>35</v>
      </c>
      <c r="AX96" s="13" t="s">
        <v>74</v>
      </c>
      <c r="AY96" s="172" t="s">
        <v>187</v>
      </c>
    </row>
    <row r="97" spans="2:65" s="14" customFormat="1">
      <c r="B97" s="179"/>
      <c r="D97" s="164" t="s">
        <v>196</v>
      </c>
      <c r="E97" s="180" t="s">
        <v>3</v>
      </c>
      <c r="F97" s="181" t="s">
        <v>201</v>
      </c>
      <c r="H97" s="182">
        <v>1.575</v>
      </c>
      <c r="I97" s="183"/>
      <c r="L97" s="179"/>
      <c r="M97" s="184"/>
      <c r="N97" s="185"/>
      <c r="O97" s="185"/>
      <c r="P97" s="185"/>
      <c r="Q97" s="185"/>
      <c r="R97" s="185"/>
      <c r="S97" s="185"/>
      <c r="T97" s="186"/>
      <c r="AT97" s="180" t="s">
        <v>196</v>
      </c>
      <c r="AU97" s="180" t="s">
        <v>87</v>
      </c>
      <c r="AV97" s="14" t="s">
        <v>194</v>
      </c>
      <c r="AW97" s="14" t="s">
        <v>35</v>
      </c>
      <c r="AX97" s="14" t="s">
        <v>81</v>
      </c>
      <c r="AY97" s="180" t="s">
        <v>187</v>
      </c>
    </row>
    <row r="98" spans="2:65" s="11" customFormat="1" ht="22.9" customHeight="1">
      <c r="B98" s="136"/>
      <c r="D98" s="137" t="s">
        <v>73</v>
      </c>
      <c r="E98" s="147" t="s">
        <v>245</v>
      </c>
      <c r="F98" s="147" t="s">
        <v>898</v>
      </c>
      <c r="I98" s="139"/>
      <c r="J98" s="148">
        <f>BK98</f>
        <v>0</v>
      </c>
      <c r="L98" s="136"/>
      <c r="M98" s="141"/>
      <c r="N98" s="142"/>
      <c r="O98" s="142"/>
      <c r="P98" s="143">
        <f>P99</f>
        <v>0</v>
      </c>
      <c r="Q98" s="142"/>
      <c r="R98" s="143">
        <f>R99</f>
        <v>0</v>
      </c>
      <c r="S98" s="142"/>
      <c r="T98" s="144">
        <f>T99</f>
        <v>0.09</v>
      </c>
      <c r="AR98" s="137" t="s">
        <v>81</v>
      </c>
      <c r="AT98" s="145" t="s">
        <v>73</v>
      </c>
      <c r="AU98" s="145" t="s">
        <v>81</v>
      </c>
      <c r="AY98" s="137" t="s">
        <v>187</v>
      </c>
      <c r="BK98" s="146">
        <f>BK99</f>
        <v>0</v>
      </c>
    </row>
    <row r="99" spans="2:65" s="1" customFormat="1" ht="36" customHeight="1">
      <c r="B99" s="149"/>
      <c r="C99" s="150" t="s">
        <v>87</v>
      </c>
      <c r="D99" s="150" t="s">
        <v>189</v>
      </c>
      <c r="E99" s="151" t="s">
        <v>2327</v>
      </c>
      <c r="F99" s="152" t="s">
        <v>2328</v>
      </c>
      <c r="G99" s="153" t="s">
        <v>286</v>
      </c>
      <c r="H99" s="154">
        <v>15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6.0000000000000001E-3</v>
      </c>
      <c r="T99" s="160">
        <f>S99*H99</f>
        <v>0.09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2845</v>
      </c>
    </row>
    <row r="100" spans="2:65" s="11" customFormat="1" ht="22.9" customHeight="1">
      <c r="B100" s="136"/>
      <c r="D100" s="137" t="s">
        <v>73</v>
      </c>
      <c r="E100" s="147" t="s">
        <v>1742</v>
      </c>
      <c r="F100" s="147" t="s">
        <v>1743</v>
      </c>
      <c r="I100" s="139"/>
      <c r="J100" s="148">
        <f>BK100</f>
        <v>0</v>
      </c>
      <c r="L100" s="136"/>
      <c r="M100" s="141"/>
      <c r="N100" s="142"/>
      <c r="O100" s="142"/>
      <c r="P100" s="143">
        <f>SUM(P101:P106)</f>
        <v>0</v>
      </c>
      <c r="Q100" s="142"/>
      <c r="R100" s="143">
        <f>SUM(R101:R106)</f>
        <v>0</v>
      </c>
      <c r="S100" s="142"/>
      <c r="T100" s="144">
        <f>SUM(T101:T106)</f>
        <v>0</v>
      </c>
      <c r="AR100" s="137" t="s">
        <v>81</v>
      </c>
      <c r="AT100" s="145" t="s">
        <v>73</v>
      </c>
      <c r="AU100" s="145" t="s">
        <v>81</v>
      </c>
      <c r="AY100" s="137" t="s">
        <v>187</v>
      </c>
      <c r="BK100" s="146">
        <f>SUM(BK101:BK106)</f>
        <v>0</v>
      </c>
    </row>
    <row r="101" spans="2:65" s="1" customFormat="1" ht="24" customHeight="1">
      <c r="B101" s="149"/>
      <c r="C101" s="150" t="s">
        <v>207</v>
      </c>
      <c r="D101" s="150" t="s">
        <v>189</v>
      </c>
      <c r="E101" s="151" t="s">
        <v>1744</v>
      </c>
      <c r="F101" s="152" t="s">
        <v>1745</v>
      </c>
      <c r="G101" s="153" t="s">
        <v>242</v>
      </c>
      <c r="H101" s="154">
        <v>3.6</v>
      </c>
      <c r="I101" s="155"/>
      <c r="J101" s="156">
        <f>ROUND(I101*H101,2)</f>
        <v>0</v>
      </c>
      <c r="K101" s="152" t="s">
        <v>193</v>
      </c>
      <c r="L101" s="32"/>
      <c r="M101" s="157" t="s">
        <v>3</v>
      </c>
      <c r="N101" s="158" t="s">
        <v>46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194</v>
      </c>
      <c r="AT101" s="161" t="s">
        <v>189</v>
      </c>
      <c r="AU101" s="161" t="s">
        <v>87</v>
      </c>
      <c r="AY101" s="17" t="s">
        <v>187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87</v>
      </c>
      <c r="BK101" s="162">
        <f>ROUND(I101*H101,2)</f>
        <v>0</v>
      </c>
      <c r="BL101" s="17" t="s">
        <v>194</v>
      </c>
      <c r="BM101" s="161" t="s">
        <v>2846</v>
      </c>
    </row>
    <row r="102" spans="2:65" s="1" customFormat="1" ht="36" customHeight="1">
      <c r="B102" s="149"/>
      <c r="C102" s="150" t="s">
        <v>194</v>
      </c>
      <c r="D102" s="150" t="s">
        <v>189</v>
      </c>
      <c r="E102" s="151" t="s">
        <v>1747</v>
      </c>
      <c r="F102" s="152" t="s">
        <v>1748</v>
      </c>
      <c r="G102" s="153" t="s">
        <v>242</v>
      </c>
      <c r="H102" s="154">
        <v>0.09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46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87</v>
      </c>
      <c r="BK102" s="162">
        <f>ROUND(I102*H102,2)</f>
        <v>0</v>
      </c>
      <c r="BL102" s="17" t="s">
        <v>194</v>
      </c>
      <c r="BM102" s="161" t="s">
        <v>2847</v>
      </c>
    </row>
    <row r="103" spans="2:65" s="1" customFormat="1" ht="24" customHeight="1">
      <c r="B103" s="149"/>
      <c r="C103" s="150" t="s">
        <v>226</v>
      </c>
      <c r="D103" s="150" t="s">
        <v>189</v>
      </c>
      <c r="E103" s="151" t="s">
        <v>1750</v>
      </c>
      <c r="F103" s="152" t="s">
        <v>1751</v>
      </c>
      <c r="G103" s="153" t="s">
        <v>242</v>
      </c>
      <c r="H103" s="154">
        <v>0.09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2848</v>
      </c>
    </row>
    <row r="104" spans="2:65" s="1" customFormat="1" ht="36" customHeight="1">
      <c r="B104" s="149"/>
      <c r="C104" s="150" t="s">
        <v>230</v>
      </c>
      <c r="D104" s="150" t="s">
        <v>189</v>
      </c>
      <c r="E104" s="151" t="s">
        <v>1753</v>
      </c>
      <c r="F104" s="152" t="s">
        <v>1754</v>
      </c>
      <c r="G104" s="153" t="s">
        <v>242</v>
      </c>
      <c r="H104" s="154">
        <v>0.27</v>
      </c>
      <c r="I104" s="155"/>
      <c r="J104" s="156">
        <f>ROUND(I104*H104,2)</f>
        <v>0</v>
      </c>
      <c r="K104" s="152" t="s">
        <v>193</v>
      </c>
      <c r="L104" s="32"/>
      <c r="M104" s="157" t="s">
        <v>3</v>
      </c>
      <c r="N104" s="158" t="s">
        <v>46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194</v>
      </c>
      <c r="AT104" s="161" t="s">
        <v>189</v>
      </c>
      <c r="AU104" s="161" t="s">
        <v>87</v>
      </c>
      <c r="AY104" s="17" t="s">
        <v>187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87</v>
      </c>
      <c r="BK104" s="162">
        <f>ROUND(I104*H104,2)</f>
        <v>0</v>
      </c>
      <c r="BL104" s="17" t="s">
        <v>194</v>
      </c>
      <c r="BM104" s="161" t="s">
        <v>2849</v>
      </c>
    </row>
    <row r="105" spans="2:65" s="13" customFormat="1">
      <c r="B105" s="171"/>
      <c r="D105" s="164" t="s">
        <v>196</v>
      </c>
      <c r="F105" s="173" t="s">
        <v>2850</v>
      </c>
      <c r="H105" s="174">
        <v>0.27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196</v>
      </c>
      <c r="AU105" s="172" t="s">
        <v>87</v>
      </c>
      <c r="AV105" s="13" t="s">
        <v>87</v>
      </c>
      <c r="AW105" s="13" t="s">
        <v>4</v>
      </c>
      <c r="AX105" s="13" t="s">
        <v>81</v>
      </c>
      <c r="AY105" s="172" t="s">
        <v>187</v>
      </c>
    </row>
    <row r="106" spans="2:65" s="1" customFormat="1" ht="36" customHeight="1">
      <c r="B106" s="149"/>
      <c r="C106" s="150" t="s">
        <v>235</v>
      </c>
      <c r="D106" s="150" t="s">
        <v>189</v>
      </c>
      <c r="E106" s="151" t="s">
        <v>1758</v>
      </c>
      <c r="F106" s="152" t="s">
        <v>1759</v>
      </c>
      <c r="G106" s="153" t="s">
        <v>242</v>
      </c>
      <c r="H106" s="154">
        <v>3.6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46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87</v>
      </c>
      <c r="BK106" s="162">
        <f>ROUND(I106*H106,2)</f>
        <v>0</v>
      </c>
      <c r="BL106" s="17" t="s">
        <v>194</v>
      </c>
      <c r="BM106" s="161" t="s">
        <v>2851</v>
      </c>
    </row>
    <row r="107" spans="2:65" s="11" customFormat="1" ht="22.9" customHeight="1">
      <c r="B107" s="136"/>
      <c r="D107" s="137" t="s">
        <v>73</v>
      </c>
      <c r="E107" s="147" t="s">
        <v>949</v>
      </c>
      <c r="F107" s="147" t="s">
        <v>950</v>
      </c>
      <c r="I107" s="139"/>
      <c r="J107" s="148">
        <f>BK107</f>
        <v>0</v>
      </c>
      <c r="L107" s="136"/>
      <c r="M107" s="141"/>
      <c r="N107" s="142"/>
      <c r="O107" s="142"/>
      <c r="P107" s="143">
        <f>P108</f>
        <v>0</v>
      </c>
      <c r="Q107" s="142"/>
      <c r="R107" s="143">
        <f>R108</f>
        <v>0</v>
      </c>
      <c r="S107" s="142"/>
      <c r="T107" s="144">
        <f>T108</f>
        <v>0</v>
      </c>
      <c r="AR107" s="137" t="s">
        <v>81</v>
      </c>
      <c r="AT107" s="145" t="s">
        <v>73</v>
      </c>
      <c r="AU107" s="145" t="s">
        <v>81</v>
      </c>
      <c r="AY107" s="137" t="s">
        <v>187</v>
      </c>
      <c r="BK107" s="146">
        <f>BK108</f>
        <v>0</v>
      </c>
    </row>
    <row r="108" spans="2:65" s="1" customFormat="1" ht="48" customHeight="1">
      <c r="B108" s="149"/>
      <c r="C108" s="150" t="s">
        <v>239</v>
      </c>
      <c r="D108" s="150" t="s">
        <v>189</v>
      </c>
      <c r="E108" s="151" t="s">
        <v>1761</v>
      </c>
      <c r="F108" s="152" t="s">
        <v>1762</v>
      </c>
      <c r="G108" s="153" t="s">
        <v>242</v>
      </c>
      <c r="H108" s="154">
        <v>6.3E-2</v>
      </c>
      <c r="I108" s="155"/>
      <c r="J108" s="156">
        <f>ROUND(I108*H108,2)</f>
        <v>0</v>
      </c>
      <c r="K108" s="152" t="s">
        <v>193</v>
      </c>
      <c r="L108" s="32"/>
      <c r="M108" s="157" t="s">
        <v>3</v>
      </c>
      <c r="N108" s="158" t="s">
        <v>46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194</v>
      </c>
      <c r="AT108" s="161" t="s">
        <v>189</v>
      </c>
      <c r="AU108" s="161" t="s">
        <v>87</v>
      </c>
      <c r="AY108" s="17" t="s">
        <v>187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87</v>
      </c>
      <c r="BK108" s="162">
        <f>ROUND(I108*H108,2)</f>
        <v>0</v>
      </c>
      <c r="BL108" s="17" t="s">
        <v>194</v>
      </c>
      <c r="BM108" s="161" t="s">
        <v>2852</v>
      </c>
    </row>
    <row r="109" spans="2:65" s="11" customFormat="1" ht="25.9" customHeight="1">
      <c r="B109" s="136"/>
      <c r="D109" s="137" t="s">
        <v>73</v>
      </c>
      <c r="E109" s="138" t="s">
        <v>955</v>
      </c>
      <c r="F109" s="138" t="s">
        <v>956</v>
      </c>
      <c r="I109" s="139"/>
      <c r="J109" s="140">
        <f>BK109</f>
        <v>0</v>
      </c>
      <c r="L109" s="136"/>
      <c r="M109" s="141"/>
      <c r="N109" s="142"/>
      <c r="O109" s="142"/>
      <c r="P109" s="143">
        <f>P110</f>
        <v>0</v>
      </c>
      <c r="Q109" s="142"/>
      <c r="R109" s="143">
        <f>R110</f>
        <v>1.7649999999999999E-2</v>
      </c>
      <c r="S109" s="142"/>
      <c r="T109" s="144">
        <f>T110</f>
        <v>0</v>
      </c>
      <c r="AR109" s="137" t="s">
        <v>87</v>
      </c>
      <c r="AT109" s="145" t="s">
        <v>73</v>
      </c>
      <c r="AU109" s="145" t="s">
        <v>74</v>
      </c>
      <c r="AY109" s="137" t="s">
        <v>187</v>
      </c>
      <c r="BK109" s="146">
        <f>BK110</f>
        <v>0</v>
      </c>
    </row>
    <row r="110" spans="2:65" s="11" customFormat="1" ht="22.9" customHeight="1">
      <c r="B110" s="136"/>
      <c r="D110" s="137" t="s">
        <v>73</v>
      </c>
      <c r="E110" s="147" t="s">
        <v>2853</v>
      </c>
      <c r="F110" s="147" t="s">
        <v>2854</v>
      </c>
      <c r="I110" s="139"/>
      <c r="J110" s="148">
        <f>BK110</f>
        <v>0</v>
      </c>
      <c r="L110" s="136"/>
      <c r="M110" s="141"/>
      <c r="N110" s="142"/>
      <c r="O110" s="142"/>
      <c r="P110" s="143">
        <f>SUM(P111:P123)</f>
        <v>0</v>
      </c>
      <c r="Q110" s="142"/>
      <c r="R110" s="143">
        <f>SUM(R111:R123)</f>
        <v>1.7649999999999999E-2</v>
      </c>
      <c r="S110" s="142"/>
      <c r="T110" s="144">
        <f>SUM(T111:T123)</f>
        <v>0</v>
      </c>
      <c r="AR110" s="137" t="s">
        <v>87</v>
      </c>
      <c r="AT110" s="145" t="s">
        <v>73</v>
      </c>
      <c r="AU110" s="145" t="s">
        <v>81</v>
      </c>
      <c r="AY110" s="137" t="s">
        <v>187</v>
      </c>
      <c r="BK110" s="146">
        <f>SUM(BK111:BK123)</f>
        <v>0</v>
      </c>
    </row>
    <row r="111" spans="2:65" s="1" customFormat="1" ht="16.5" customHeight="1">
      <c r="B111" s="149"/>
      <c r="C111" s="150" t="s">
        <v>245</v>
      </c>
      <c r="D111" s="150" t="s">
        <v>189</v>
      </c>
      <c r="E111" s="151" t="s">
        <v>2855</v>
      </c>
      <c r="F111" s="152" t="s">
        <v>2856</v>
      </c>
      <c r="G111" s="153" t="s">
        <v>286</v>
      </c>
      <c r="H111" s="154">
        <v>1</v>
      </c>
      <c r="I111" s="155"/>
      <c r="J111" s="156">
        <f t="shared" ref="J111:J123" si="0">ROUND(I111*H111,2)</f>
        <v>0</v>
      </c>
      <c r="K111" s="152" t="s">
        <v>193</v>
      </c>
      <c r="L111" s="32"/>
      <c r="M111" s="157" t="s">
        <v>3</v>
      </c>
      <c r="N111" s="158" t="s">
        <v>46</v>
      </c>
      <c r="O111" s="52"/>
      <c r="P111" s="159">
        <f t="shared" ref="P111:P123" si="1">O111*H111</f>
        <v>0</v>
      </c>
      <c r="Q111" s="159">
        <v>4.6800000000000001E-3</v>
      </c>
      <c r="R111" s="159">
        <f t="shared" ref="R111:R123" si="2">Q111*H111</f>
        <v>4.6800000000000001E-3</v>
      </c>
      <c r="S111" s="159">
        <v>0</v>
      </c>
      <c r="T111" s="160">
        <f t="shared" ref="T111:T123" si="3">S111*H111</f>
        <v>0</v>
      </c>
      <c r="AR111" s="161" t="s">
        <v>282</v>
      </c>
      <c r="AT111" s="161" t="s">
        <v>189</v>
      </c>
      <c r="AU111" s="161" t="s">
        <v>87</v>
      </c>
      <c r="AY111" s="17" t="s">
        <v>187</v>
      </c>
      <c r="BE111" s="162">
        <f t="shared" ref="BE111:BE123" si="4">IF(N111="základní",J111,0)</f>
        <v>0</v>
      </c>
      <c r="BF111" s="162">
        <f t="shared" ref="BF111:BF123" si="5">IF(N111="snížená",J111,0)</f>
        <v>0</v>
      </c>
      <c r="BG111" s="162">
        <f t="shared" ref="BG111:BG123" si="6">IF(N111="zákl. přenesená",J111,0)</f>
        <v>0</v>
      </c>
      <c r="BH111" s="162">
        <f t="shared" ref="BH111:BH123" si="7">IF(N111="sníž. přenesená",J111,0)</f>
        <v>0</v>
      </c>
      <c r="BI111" s="162">
        <f t="shared" ref="BI111:BI123" si="8">IF(N111="nulová",J111,0)</f>
        <v>0</v>
      </c>
      <c r="BJ111" s="17" t="s">
        <v>87</v>
      </c>
      <c r="BK111" s="162">
        <f t="shared" ref="BK111:BK123" si="9">ROUND(I111*H111,2)</f>
        <v>0</v>
      </c>
      <c r="BL111" s="17" t="s">
        <v>282</v>
      </c>
      <c r="BM111" s="161" t="s">
        <v>2857</v>
      </c>
    </row>
    <row r="112" spans="2:65" s="1" customFormat="1" ht="24" customHeight="1">
      <c r="B112" s="149"/>
      <c r="C112" s="150" t="s">
        <v>251</v>
      </c>
      <c r="D112" s="150" t="s">
        <v>189</v>
      </c>
      <c r="E112" s="151" t="s">
        <v>2858</v>
      </c>
      <c r="F112" s="152" t="s">
        <v>2859</v>
      </c>
      <c r="G112" s="153" t="s">
        <v>286</v>
      </c>
      <c r="H112" s="154">
        <v>2</v>
      </c>
      <c r="I112" s="155"/>
      <c r="J112" s="156">
        <f t="shared" si="0"/>
        <v>0</v>
      </c>
      <c r="K112" s="152" t="s">
        <v>193</v>
      </c>
      <c r="L112" s="32"/>
      <c r="M112" s="157" t="s">
        <v>3</v>
      </c>
      <c r="N112" s="158" t="s">
        <v>46</v>
      </c>
      <c r="O112" s="52"/>
      <c r="P112" s="159">
        <f t="shared" si="1"/>
        <v>0</v>
      </c>
      <c r="Q112" s="159">
        <v>6.7000000000000002E-4</v>
      </c>
      <c r="R112" s="159">
        <f t="shared" si="2"/>
        <v>1.34E-3</v>
      </c>
      <c r="S112" s="159">
        <v>0</v>
      </c>
      <c r="T112" s="160">
        <f t="shared" si="3"/>
        <v>0</v>
      </c>
      <c r="AR112" s="161" t="s">
        <v>282</v>
      </c>
      <c r="AT112" s="161" t="s">
        <v>189</v>
      </c>
      <c r="AU112" s="161" t="s">
        <v>87</v>
      </c>
      <c r="AY112" s="17" t="s">
        <v>187</v>
      </c>
      <c r="BE112" s="162">
        <f t="shared" si="4"/>
        <v>0</v>
      </c>
      <c r="BF112" s="162">
        <f t="shared" si="5"/>
        <v>0</v>
      </c>
      <c r="BG112" s="162">
        <f t="shared" si="6"/>
        <v>0</v>
      </c>
      <c r="BH112" s="162">
        <f t="shared" si="7"/>
        <v>0</v>
      </c>
      <c r="BI112" s="162">
        <f t="shared" si="8"/>
        <v>0</v>
      </c>
      <c r="BJ112" s="17" t="s">
        <v>87</v>
      </c>
      <c r="BK112" s="162">
        <f t="shared" si="9"/>
        <v>0</v>
      </c>
      <c r="BL112" s="17" t="s">
        <v>282</v>
      </c>
      <c r="BM112" s="161" t="s">
        <v>2860</v>
      </c>
    </row>
    <row r="113" spans="2:65" s="1" customFormat="1" ht="24" customHeight="1">
      <c r="B113" s="149"/>
      <c r="C113" s="150" t="s">
        <v>257</v>
      </c>
      <c r="D113" s="150" t="s">
        <v>189</v>
      </c>
      <c r="E113" s="151" t="s">
        <v>2861</v>
      </c>
      <c r="F113" s="152" t="s">
        <v>2862</v>
      </c>
      <c r="G113" s="153" t="s">
        <v>286</v>
      </c>
      <c r="H113" s="154">
        <v>10</v>
      </c>
      <c r="I113" s="155"/>
      <c r="J113" s="156">
        <f t="shared" si="0"/>
        <v>0</v>
      </c>
      <c r="K113" s="152" t="s">
        <v>193</v>
      </c>
      <c r="L113" s="32"/>
      <c r="M113" s="157" t="s">
        <v>3</v>
      </c>
      <c r="N113" s="158" t="s">
        <v>46</v>
      </c>
      <c r="O113" s="52"/>
      <c r="P113" s="159">
        <f t="shared" si="1"/>
        <v>0</v>
      </c>
      <c r="Q113" s="159">
        <v>9.7999999999999997E-4</v>
      </c>
      <c r="R113" s="159">
        <f t="shared" si="2"/>
        <v>9.7999999999999997E-3</v>
      </c>
      <c r="S113" s="159">
        <v>0</v>
      </c>
      <c r="T113" s="160">
        <f t="shared" si="3"/>
        <v>0</v>
      </c>
      <c r="AR113" s="161" t="s">
        <v>282</v>
      </c>
      <c r="AT113" s="161" t="s">
        <v>189</v>
      </c>
      <c r="AU113" s="161" t="s">
        <v>87</v>
      </c>
      <c r="AY113" s="17" t="s">
        <v>187</v>
      </c>
      <c r="BE113" s="162">
        <f t="shared" si="4"/>
        <v>0</v>
      </c>
      <c r="BF113" s="162">
        <f t="shared" si="5"/>
        <v>0</v>
      </c>
      <c r="BG113" s="162">
        <f t="shared" si="6"/>
        <v>0</v>
      </c>
      <c r="BH113" s="162">
        <f t="shared" si="7"/>
        <v>0</v>
      </c>
      <c r="BI113" s="162">
        <f t="shared" si="8"/>
        <v>0</v>
      </c>
      <c r="BJ113" s="17" t="s">
        <v>87</v>
      </c>
      <c r="BK113" s="162">
        <f t="shared" si="9"/>
        <v>0</v>
      </c>
      <c r="BL113" s="17" t="s">
        <v>282</v>
      </c>
      <c r="BM113" s="161" t="s">
        <v>2863</v>
      </c>
    </row>
    <row r="114" spans="2:65" s="1" customFormat="1" ht="36" customHeight="1">
      <c r="B114" s="149"/>
      <c r="C114" s="150" t="s">
        <v>1757</v>
      </c>
      <c r="D114" s="150" t="s">
        <v>189</v>
      </c>
      <c r="E114" s="151" t="s">
        <v>2864</v>
      </c>
      <c r="F114" s="152" t="s">
        <v>2865</v>
      </c>
      <c r="G114" s="153" t="s">
        <v>391</v>
      </c>
      <c r="H114" s="154">
        <v>2</v>
      </c>
      <c r="I114" s="155"/>
      <c r="J114" s="156">
        <f t="shared" si="0"/>
        <v>0</v>
      </c>
      <c r="K114" s="152" t="s">
        <v>193</v>
      </c>
      <c r="L114" s="32"/>
      <c r="M114" s="157" t="s">
        <v>3</v>
      </c>
      <c r="N114" s="158" t="s">
        <v>46</v>
      </c>
      <c r="O114" s="52"/>
      <c r="P114" s="159">
        <f t="shared" si="1"/>
        <v>0</v>
      </c>
      <c r="Q114" s="159">
        <v>2.3000000000000001E-4</v>
      </c>
      <c r="R114" s="159">
        <f t="shared" si="2"/>
        <v>4.6000000000000001E-4</v>
      </c>
      <c r="S114" s="159">
        <v>0</v>
      </c>
      <c r="T114" s="160">
        <f t="shared" si="3"/>
        <v>0</v>
      </c>
      <c r="AR114" s="161" t="s">
        <v>282</v>
      </c>
      <c r="AT114" s="161" t="s">
        <v>189</v>
      </c>
      <c r="AU114" s="161" t="s">
        <v>87</v>
      </c>
      <c r="AY114" s="17" t="s">
        <v>187</v>
      </c>
      <c r="BE114" s="162">
        <f t="shared" si="4"/>
        <v>0</v>
      </c>
      <c r="BF114" s="162">
        <f t="shared" si="5"/>
        <v>0</v>
      </c>
      <c r="BG114" s="162">
        <f t="shared" si="6"/>
        <v>0</v>
      </c>
      <c r="BH114" s="162">
        <f t="shared" si="7"/>
        <v>0</v>
      </c>
      <c r="BI114" s="162">
        <f t="shared" si="8"/>
        <v>0</v>
      </c>
      <c r="BJ114" s="17" t="s">
        <v>87</v>
      </c>
      <c r="BK114" s="162">
        <f t="shared" si="9"/>
        <v>0</v>
      </c>
      <c r="BL114" s="17" t="s">
        <v>282</v>
      </c>
      <c r="BM114" s="161" t="s">
        <v>2866</v>
      </c>
    </row>
    <row r="115" spans="2:65" s="1" customFormat="1" ht="16.5" customHeight="1">
      <c r="B115" s="149"/>
      <c r="C115" s="195" t="s">
        <v>268</v>
      </c>
      <c r="D115" s="195" t="s">
        <v>283</v>
      </c>
      <c r="E115" s="196" t="s">
        <v>2867</v>
      </c>
      <c r="F115" s="197" t="s">
        <v>2868</v>
      </c>
      <c r="G115" s="198" t="s">
        <v>391</v>
      </c>
      <c r="H115" s="199">
        <v>1</v>
      </c>
      <c r="I115" s="200"/>
      <c r="J115" s="201">
        <f t="shared" si="0"/>
        <v>0</v>
      </c>
      <c r="K115" s="197" t="s">
        <v>1901</v>
      </c>
      <c r="L115" s="202"/>
      <c r="M115" s="203" t="s">
        <v>3</v>
      </c>
      <c r="N115" s="204" t="s">
        <v>46</v>
      </c>
      <c r="O115" s="52"/>
      <c r="P115" s="159">
        <f t="shared" si="1"/>
        <v>0</v>
      </c>
      <c r="Q115" s="159">
        <v>0</v>
      </c>
      <c r="R115" s="159">
        <f t="shared" si="2"/>
        <v>0</v>
      </c>
      <c r="S115" s="159">
        <v>0</v>
      </c>
      <c r="T115" s="160">
        <f t="shared" si="3"/>
        <v>0</v>
      </c>
      <c r="AR115" s="161" t="s">
        <v>405</v>
      </c>
      <c r="AT115" s="161" t="s">
        <v>283</v>
      </c>
      <c r="AU115" s="161" t="s">
        <v>87</v>
      </c>
      <c r="AY115" s="17" t="s">
        <v>187</v>
      </c>
      <c r="BE115" s="162">
        <f t="shared" si="4"/>
        <v>0</v>
      </c>
      <c r="BF115" s="162">
        <f t="shared" si="5"/>
        <v>0</v>
      </c>
      <c r="BG115" s="162">
        <f t="shared" si="6"/>
        <v>0</v>
      </c>
      <c r="BH115" s="162">
        <f t="shared" si="7"/>
        <v>0</v>
      </c>
      <c r="BI115" s="162">
        <f t="shared" si="8"/>
        <v>0</v>
      </c>
      <c r="BJ115" s="17" t="s">
        <v>87</v>
      </c>
      <c r="BK115" s="162">
        <f t="shared" si="9"/>
        <v>0</v>
      </c>
      <c r="BL115" s="17" t="s">
        <v>282</v>
      </c>
      <c r="BM115" s="161" t="s">
        <v>2869</v>
      </c>
    </row>
    <row r="116" spans="2:65" s="1" customFormat="1" ht="16.5" customHeight="1">
      <c r="B116" s="149"/>
      <c r="C116" s="195" t="s">
        <v>273</v>
      </c>
      <c r="D116" s="195" t="s">
        <v>283</v>
      </c>
      <c r="E116" s="196" t="s">
        <v>2870</v>
      </c>
      <c r="F116" s="197" t="s">
        <v>2871</v>
      </c>
      <c r="G116" s="198" t="s">
        <v>391</v>
      </c>
      <c r="H116" s="199">
        <v>1</v>
      </c>
      <c r="I116" s="200"/>
      <c r="J116" s="201">
        <f t="shared" si="0"/>
        <v>0</v>
      </c>
      <c r="K116" s="197" t="s">
        <v>1901</v>
      </c>
      <c r="L116" s="202"/>
      <c r="M116" s="203" t="s">
        <v>3</v>
      </c>
      <c r="N116" s="204" t="s">
        <v>46</v>
      </c>
      <c r="O116" s="52"/>
      <c r="P116" s="159">
        <f t="shared" si="1"/>
        <v>0</v>
      </c>
      <c r="Q116" s="159">
        <v>0</v>
      </c>
      <c r="R116" s="159">
        <f t="shared" si="2"/>
        <v>0</v>
      </c>
      <c r="S116" s="159">
        <v>0</v>
      </c>
      <c r="T116" s="160">
        <f t="shared" si="3"/>
        <v>0</v>
      </c>
      <c r="AR116" s="161" t="s">
        <v>405</v>
      </c>
      <c r="AT116" s="161" t="s">
        <v>283</v>
      </c>
      <c r="AU116" s="161" t="s">
        <v>87</v>
      </c>
      <c r="AY116" s="17" t="s">
        <v>187</v>
      </c>
      <c r="BE116" s="162">
        <f t="shared" si="4"/>
        <v>0</v>
      </c>
      <c r="BF116" s="162">
        <f t="shared" si="5"/>
        <v>0</v>
      </c>
      <c r="BG116" s="162">
        <f t="shared" si="6"/>
        <v>0</v>
      </c>
      <c r="BH116" s="162">
        <f t="shared" si="7"/>
        <v>0</v>
      </c>
      <c r="BI116" s="162">
        <f t="shared" si="8"/>
        <v>0</v>
      </c>
      <c r="BJ116" s="17" t="s">
        <v>87</v>
      </c>
      <c r="BK116" s="162">
        <f t="shared" si="9"/>
        <v>0</v>
      </c>
      <c r="BL116" s="17" t="s">
        <v>282</v>
      </c>
      <c r="BM116" s="161" t="s">
        <v>2872</v>
      </c>
    </row>
    <row r="117" spans="2:65" s="1" customFormat="1" ht="24" customHeight="1">
      <c r="B117" s="149"/>
      <c r="C117" s="150" t="s">
        <v>9</v>
      </c>
      <c r="D117" s="150" t="s">
        <v>189</v>
      </c>
      <c r="E117" s="151" t="s">
        <v>2873</v>
      </c>
      <c r="F117" s="152" t="s">
        <v>2874</v>
      </c>
      <c r="G117" s="153" t="s">
        <v>391</v>
      </c>
      <c r="H117" s="154">
        <v>2</v>
      </c>
      <c r="I117" s="155"/>
      <c r="J117" s="156">
        <f t="shared" si="0"/>
        <v>0</v>
      </c>
      <c r="K117" s="152" t="s">
        <v>193</v>
      </c>
      <c r="L117" s="32"/>
      <c r="M117" s="157" t="s">
        <v>3</v>
      </c>
      <c r="N117" s="158" t="s">
        <v>46</v>
      </c>
      <c r="O117" s="52"/>
      <c r="P117" s="159">
        <f t="shared" si="1"/>
        <v>0</v>
      </c>
      <c r="Q117" s="159">
        <v>3.8000000000000002E-4</v>
      </c>
      <c r="R117" s="159">
        <f t="shared" si="2"/>
        <v>7.6000000000000004E-4</v>
      </c>
      <c r="S117" s="159">
        <v>0</v>
      </c>
      <c r="T117" s="160">
        <f t="shared" si="3"/>
        <v>0</v>
      </c>
      <c r="AR117" s="161" t="s">
        <v>282</v>
      </c>
      <c r="AT117" s="161" t="s">
        <v>189</v>
      </c>
      <c r="AU117" s="161" t="s">
        <v>87</v>
      </c>
      <c r="AY117" s="17" t="s">
        <v>187</v>
      </c>
      <c r="BE117" s="162">
        <f t="shared" si="4"/>
        <v>0</v>
      </c>
      <c r="BF117" s="162">
        <f t="shared" si="5"/>
        <v>0</v>
      </c>
      <c r="BG117" s="162">
        <f t="shared" si="6"/>
        <v>0</v>
      </c>
      <c r="BH117" s="162">
        <f t="shared" si="7"/>
        <v>0</v>
      </c>
      <c r="BI117" s="162">
        <f t="shared" si="8"/>
        <v>0</v>
      </c>
      <c r="BJ117" s="17" t="s">
        <v>87</v>
      </c>
      <c r="BK117" s="162">
        <f t="shared" si="9"/>
        <v>0</v>
      </c>
      <c r="BL117" s="17" t="s">
        <v>282</v>
      </c>
      <c r="BM117" s="161" t="s">
        <v>2875</v>
      </c>
    </row>
    <row r="118" spans="2:65" s="1" customFormat="1" ht="24" customHeight="1">
      <c r="B118" s="149"/>
      <c r="C118" s="150" t="s">
        <v>282</v>
      </c>
      <c r="D118" s="150" t="s">
        <v>189</v>
      </c>
      <c r="E118" s="151" t="s">
        <v>2876</v>
      </c>
      <c r="F118" s="152" t="s">
        <v>2877</v>
      </c>
      <c r="G118" s="153" t="s">
        <v>391</v>
      </c>
      <c r="H118" s="154">
        <v>1</v>
      </c>
      <c r="I118" s="155"/>
      <c r="J118" s="156">
        <f t="shared" si="0"/>
        <v>0</v>
      </c>
      <c r="K118" s="152" t="s">
        <v>193</v>
      </c>
      <c r="L118" s="32"/>
      <c r="M118" s="157" t="s">
        <v>3</v>
      </c>
      <c r="N118" s="158" t="s">
        <v>46</v>
      </c>
      <c r="O118" s="52"/>
      <c r="P118" s="159">
        <f t="shared" si="1"/>
        <v>0</v>
      </c>
      <c r="Q118" s="159">
        <v>6.0999999999999997E-4</v>
      </c>
      <c r="R118" s="159">
        <f t="shared" si="2"/>
        <v>6.0999999999999997E-4</v>
      </c>
      <c r="S118" s="159">
        <v>0</v>
      </c>
      <c r="T118" s="160">
        <f t="shared" si="3"/>
        <v>0</v>
      </c>
      <c r="AR118" s="161" t="s">
        <v>282</v>
      </c>
      <c r="AT118" s="161" t="s">
        <v>189</v>
      </c>
      <c r="AU118" s="161" t="s">
        <v>87</v>
      </c>
      <c r="AY118" s="17" t="s">
        <v>187</v>
      </c>
      <c r="BE118" s="162">
        <f t="shared" si="4"/>
        <v>0</v>
      </c>
      <c r="BF118" s="162">
        <f t="shared" si="5"/>
        <v>0</v>
      </c>
      <c r="BG118" s="162">
        <f t="shared" si="6"/>
        <v>0</v>
      </c>
      <c r="BH118" s="162">
        <f t="shared" si="7"/>
        <v>0</v>
      </c>
      <c r="BI118" s="162">
        <f t="shared" si="8"/>
        <v>0</v>
      </c>
      <c r="BJ118" s="17" t="s">
        <v>87</v>
      </c>
      <c r="BK118" s="162">
        <f t="shared" si="9"/>
        <v>0</v>
      </c>
      <c r="BL118" s="17" t="s">
        <v>282</v>
      </c>
      <c r="BM118" s="161" t="s">
        <v>2878</v>
      </c>
    </row>
    <row r="119" spans="2:65" s="1" customFormat="1" ht="16.5" customHeight="1">
      <c r="B119" s="149"/>
      <c r="C119" s="150" t="s">
        <v>1775</v>
      </c>
      <c r="D119" s="150" t="s">
        <v>189</v>
      </c>
      <c r="E119" s="151" t="s">
        <v>2879</v>
      </c>
      <c r="F119" s="152" t="s">
        <v>2880</v>
      </c>
      <c r="G119" s="153" t="s">
        <v>286</v>
      </c>
      <c r="H119" s="154">
        <v>12</v>
      </c>
      <c r="I119" s="155"/>
      <c r="J119" s="156">
        <f t="shared" si="0"/>
        <v>0</v>
      </c>
      <c r="K119" s="152" t="s">
        <v>1901</v>
      </c>
      <c r="L119" s="32"/>
      <c r="M119" s="157" t="s">
        <v>3</v>
      </c>
      <c r="N119" s="158" t="s">
        <v>46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282</v>
      </c>
      <c r="AT119" s="161" t="s">
        <v>189</v>
      </c>
      <c r="AU119" s="161" t="s">
        <v>87</v>
      </c>
      <c r="AY119" s="17" t="s">
        <v>187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87</v>
      </c>
      <c r="BK119" s="162">
        <f t="shared" si="9"/>
        <v>0</v>
      </c>
      <c r="BL119" s="17" t="s">
        <v>282</v>
      </c>
      <c r="BM119" s="161" t="s">
        <v>2881</v>
      </c>
    </row>
    <row r="120" spans="2:65" s="1" customFormat="1" ht="16.5" customHeight="1">
      <c r="B120" s="149"/>
      <c r="C120" s="150" t="s">
        <v>302</v>
      </c>
      <c r="D120" s="150" t="s">
        <v>189</v>
      </c>
      <c r="E120" s="151" t="s">
        <v>2882</v>
      </c>
      <c r="F120" s="152" t="s">
        <v>2883</v>
      </c>
      <c r="G120" s="153" t="s">
        <v>286</v>
      </c>
      <c r="H120" s="154">
        <v>12</v>
      </c>
      <c r="I120" s="155"/>
      <c r="J120" s="156">
        <f t="shared" si="0"/>
        <v>0</v>
      </c>
      <c r="K120" s="152" t="s">
        <v>1901</v>
      </c>
      <c r="L120" s="32"/>
      <c r="M120" s="157" t="s">
        <v>3</v>
      </c>
      <c r="N120" s="158" t="s">
        <v>46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282</v>
      </c>
      <c r="AT120" s="161" t="s">
        <v>189</v>
      </c>
      <c r="AU120" s="161" t="s">
        <v>87</v>
      </c>
      <c r="AY120" s="17" t="s">
        <v>187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87</v>
      </c>
      <c r="BK120" s="162">
        <f t="shared" si="9"/>
        <v>0</v>
      </c>
      <c r="BL120" s="17" t="s">
        <v>282</v>
      </c>
      <c r="BM120" s="161" t="s">
        <v>2884</v>
      </c>
    </row>
    <row r="121" spans="2:65" s="1" customFormat="1" ht="16.5" customHeight="1">
      <c r="B121" s="149"/>
      <c r="C121" s="150" t="s">
        <v>1782</v>
      </c>
      <c r="D121" s="150" t="s">
        <v>189</v>
      </c>
      <c r="E121" s="151" t="s">
        <v>2885</v>
      </c>
      <c r="F121" s="152" t="s">
        <v>2886</v>
      </c>
      <c r="G121" s="153" t="s">
        <v>1219</v>
      </c>
      <c r="H121" s="154">
        <v>1</v>
      </c>
      <c r="I121" s="155"/>
      <c r="J121" s="156">
        <f t="shared" si="0"/>
        <v>0</v>
      </c>
      <c r="K121" s="152" t="s">
        <v>1901</v>
      </c>
      <c r="L121" s="32"/>
      <c r="M121" s="157" t="s">
        <v>3</v>
      </c>
      <c r="N121" s="158" t="s">
        <v>46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282</v>
      </c>
      <c r="AT121" s="161" t="s">
        <v>189</v>
      </c>
      <c r="AU121" s="161" t="s">
        <v>87</v>
      </c>
      <c r="AY121" s="17" t="s">
        <v>187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87</v>
      </c>
      <c r="BK121" s="162">
        <f t="shared" si="9"/>
        <v>0</v>
      </c>
      <c r="BL121" s="17" t="s">
        <v>282</v>
      </c>
      <c r="BM121" s="161" t="s">
        <v>2887</v>
      </c>
    </row>
    <row r="122" spans="2:65" s="1" customFormat="1" ht="36" customHeight="1">
      <c r="B122" s="149"/>
      <c r="C122" s="150" t="s">
        <v>330</v>
      </c>
      <c r="D122" s="150" t="s">
        <v>189</v>
      </c>
      <c r="E122" s="151" t="s">
        <v>2888</v>
      </c>
      <c r="F122" s="152" t="s">
        <v>2889</v>
      </c>
      <c r="G122" s="153" t="s">
        <v>1034</v>
      </c>
      <c r="H122" s="205"/>
      <c r="I122" s="155"/>
      <c r="J122" s="156">
        <f t="shared" si="0"/>
        <v>0</v>
      </c>
      <c r="K122" s="152" t="s">
        <v>193</v>
      </c>
      <c r="L122" s="32"/>
      <c r="M122" s="157" t="s">
        <v>3</v>
      </c>
      <c r="N122" s="158" t="s">
        <v>46</v>
      </c>
      <c r="O122" s="52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AR122" s="161" t="s">
        <v>282</v>
      </c>
      <c r="AT122" s="161" t="s">
        <v>189</v>
      </c>
      <c r="AU122" s="161" t="s">
        <v>87</v>
      </c>
      <c r="AY122" s="17" t="s">
        <v>187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87</v>
      </c>
      <c r="BK122" s="162">
        <f t="shared" si="9"/>
        <v>0</v>
      </c>
      <c r="BL122" s="17" t="s">
        <v>282</v>
      </c>
      <c r="BM122" s="161" t="s">
        <v>2890</v>
      </c>
    </row>
    <row r="123" spans="2:65" s="1" customFormat="1" ht="16.5" customHeight="1">
      <c r="B123" s="149"/>
      <c r="C123" s="195" t="s">
        <v>8</v>
      </c>
      <c r="D123" s="195" t="s">
        <v>283</v>
      </c>
      <c r="E123" s="196" t="s">
        <v>2891</v>
      </c>
      <c r="F123" s="197" t="s">
        <v>2892</v>
      </c>
      <c r="G123" s="198" t="s">
        <v>1219</v>
      </c>
      <c r="H123" s="199">
        <v>1</v>
      </c>
      <c r="I123" s="200"/>
      <c r="J123" s="201">
        <f t="shared" si="0"/>
        <v>0</v>
      </c>
      <c r="K123" s="197" t="s">
        <v>1901</v>
      </c>
      <c r="L123" s="202"/>
      <c r="M123" s="211" t="s">
        <v>3</v>
      </c>
      <c r="N123" s="212" t="s">
        <v>46</v>
      </c>
      <c r="O123" s="208"/>
      <c r="P123" s="209">
        <f t="shared" si="1"/>
        <v>0</v>
      </c>
      <c r="Q123" s="209">
        <v>0</v>
      </c>
      <c r="R123" s="209">
        <f t="shared" si="2"/>
        <v>0</v>
      </c>
      <c r="S123" s="209">
        <v>0</v>
      </c>
      <c r="T123" s="210">
        <f t="shared" si="3"/>
        <v>0</v>
      </c>
      <c r="AR123" s="161" t="s">
        <v>405</v>
      </c>
      <c r="AT123" s="161" t="s">
        <v>283</v>
      </c>
      <c r="AU123" s="161" t="s">
        <v>87</v>
      </c>
      <c r="AY123" s="17" t="s">
        <v>187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87</v>
      </c>
      <c r="BK123" s="162">
        <f t="shared" si="9"/>
        <v>0</v>
      </c>
      <c r="BL123" s="17" t="s">
        <v>282</v>
      </c>
      <c r="BM123" s="161" t="s">
        <v>2893</v>
      </c>
    </row>
    <row r="124" spans="2:65" s="1" customFormat="1" ht="6.95" customHeight="1">
      <c r="B124" s="41"/>
      <c r="C124" s="42"/>
      <c r="D124" s="42"/>
      <c r="E124" s="42"/>
      <c r="F124" s="42"/>
      <c r="G124" s="42"/>
      <c r="H124" s="42"/>
      <c r="I124" s="110"/>
      <c r="J124" s="42"/>
      <c r="K124" s="42"/>
      <c r="L124" s="32"/>
    </row>
  </sheetData>
  <autoFilter ref="C91:K123" xr:uid="{00000000-0009-0000-0000-000009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5"/>
  <sheetViews>
    <sheetView showGridLines="0" topLeftCell="A13" workbookViewId="0">
      <selection activeCell="V35" sqref="V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112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87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2894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2895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13" t="s">
        <v>45</v>
      </c>
      <c r="F35" s="214">
        <f>ROUND((SUM(BE92:BE204)),  2)</f>
        <v>0</v>
      </c>
      <c r="G35" s="215"/>
      <c r="H35" s="215"/>
      <c r="I35" s="216">
        <v>0.21</v>
      </c>
      <c r="J35" s="214">
        <f>ROUND(((SUM(BE92:BE204))*I35),  2)</f>
        <v>0</v>
      </c>
      <c r="L35" s="32"/>
    </row>
    <row r="36" spans="2:12" s="1" customFormat="1" ht="14.45" customHeight="1">
      <c r="B36" s="32"/>
      <c r="E36" s="27" t="s">
        <v>46</v>
      </c>
      <c r="F36" s="101">
        <f>ROUND((SUM(BF92:BF204)),  2)</f>
        <v>0</v>
      </c>
      <c r="I36" s="102">
        <v>0.15</v>
      </c>
      <c r="J36" s="101">
        <f>ROUND(((SUM(BF92:BF204))*I36),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ROUND((SUM(BG92:BG204)),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ROUND((SUM(BH92:BH204)),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ROUND((SUM(BI92:BI204)),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2894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SO02 - 01 - Zpevněné plochy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J92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146</v>
      </c>
      <c r="E66" s="123"/>
      <c r="F66" s="123"/>
      <c r="G66" s="123"/>
      <c r="H66" s="123"/>
      <c r="I66" s="124"/>
      <c r="J66" s="125">
        <f>J144</f>
        <v>0</v>
      </c>
      <c r="L66" s="121"/>
    </row>
    <row r="67" spans="2:12" s="9" customFormat="1" ht="19.899999999999999" hidden="1" customHeight="1">
      <c r="B67" s="121"/>
      <c r="D67" s="122" t="s">
        <v>148</v>
      </c>
      <c r="E67" s="123"/>
      <c r="F67" s="123"/>
      <c r="G67" s="123"/>
      <c r="H67" s="123"/>
      <c r="I67" s="124"/>
      <c r="J67" s="125">
        <f>J166</f>
        <v>0</v>
      </c>
      <c r="L67" s="121"/>
    </row>
    <row r="68" spans="2:12" s="9" customFormat="1" ht="19.899999999999999" hidden="1" customHeight="1">
      <c r="B68" s="121"/>
      <c r="D68" s="122" t="s">
        <v>2896</v>
      </c>
      <c r="E68" s="123"/>
      <c r="F68" s="123"/>
      <c r="G68" s="123"/>
      <c r="H68" s="123"/>
      <c r="I68" s="124"/>
      <c r="J68" s="125">
        <f>J192</f>
        <v>0</v>
      </c>
      <c r="L68" s="121"/>
    </row>
    <row r="69" spans="2:12" s="9" customFormat="1" ht="19.899999999999999" hidden="1" customHeight="1">
      <c r="B69" s="121"/>
      <c r="D69" s="122" t="s">
        <v>153</v>
      </c>
      <c r="E69" s="123"/>
      <c r="F69" s="123"/>
      <c r="G69" s="123"/>
      <c r="H69" s="123"/>
      <c r="I69" s="124"/>
      <c r="J69" s="125">
        <f>J197</f>
        <v>0</v>
      </c>
      <c r="L69" s="121"/>
    </row>
    <row r="70" spans="2:12" s="9" customFormat="1" ht="19.899999999999999" hidden="1" customHeight="1">
      <c r="B70" s="121"/>
      <c r="D70" s="122" t="s">
        <v>155</v>
      </c>
      <c r="E70" s="123"/>
      <c r="F70" s="123"/>
      <c r="G70" s="123"/>
      <c r="H70" s="123"/>
      <c r="I70" s="124"/>
      <c r="J70" s="125">
        <f>J203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172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60" t="str">
        <f>E7</f>
        <v>Sociální bydlení - ul. Mlýnská, BpH- doplnění - ceník</v>
      </c>
      <c r="F80" s="261"/>
      <c r="G80" s="261"/>
      <c r="H80" s="261"/>
      <c r="I80" s="93"/>
      <c r="L80" s="32"/>
    </row>
    <row r="81" spans="2:65" ht="12" customHeight="1">
      <c r="B81" s="20"/>
      <c r="C81" s="27" t="s">
        <v>135</v>
      </c>
      <c r="L81" s="20"/>
    </row>
    <row r="82" spans="2:65" s="1" customFormat="1" ht="16.5" customHeight="1">
      <c r="B82" s="32"/>
      <c r="E82" s="260" t="s">
        <v>2894</v>
      </c>
      <c r="F82" s="259"/>
      <c r="G82" s="259"/>
      <c r="H82" s="259"/>
      <c r="I82" s="93"/>
      <c r="L82" s="32"/>
    </row>
    <row r="83" spans="2:65" s="1" customFormat="1" ht="12" customHeight="1">
      <c r="B83" s="32"/>
      <c r="C83" s="27" t="s">
        <v>137</v>
      </c>
      <c r="I83" s="93"/>
      <c r="L83" s="32"/>
    </row>
    <row r="84" spans="2:65" s="1" customFormat="1" ht="16.5" customHeight="1">
      <c r="B84" s="32"/>
      <c r="E84" s="242" t="str">
        <f>E11</f>
        <v>SO02 - 01 - Zpevněné plochy</v>
      </c>
      <c r="F84" s="259"/>
      <c r="G84" s="259"/>
      <c r="H84" s="259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 t="str">
        <f>IF(J14="","",J14)</f>
        <v>11. 12. 2019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25</v>
      </c>
      <c r="F88" s="25" t="str">
        <f>E17</f>
        <v>Město Bystřice pod Hostýnem, Masarykovo nám. 137</v>
      </c>
      <c r="I88" s="94" t="s">
        <v>32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30</v>
      </c>
      <c r="F89" s="25" t="str">
        <f>IF(E20="","",E20)</f>
        <v>Vyplň údaj</v>
      </c>
      <c r="I89" s="94" t="s">
        <v>36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173</v>
      </c>
      <c r="D91" s="128" t="s">
        <v>59</v>
      </c>
      <c r="E91" s="128" t="s">
        <v>55</v>
      </c>
      <c r="F91" s="128" t="s">
        <v>56</v>
      </c>
      <c r="G91" s="128" t="s">
        <v>174</v>
      </c>
      <c r="H91" s="128" t="s">
        <v>175</v>
      </c>
      <c r="I91" s="129" t="s">
        <v>176</v>
      </c>
      <c r="J91" s="130" t="s">
        <v>141</v>
      </c>
      <c r="K91" s="131" t="s">
        <v>177</v>
      </c>
      <c r="L91" s="126"/>
      <c r="M91" s="56" t="s">
        <v>3</v>
      </c>
      <c r="N91" s="57" t="s">
        <v>44</v>
      </c>
      <c r="O91" s="57" t="s">
        <v>178</v>
      </c>
      <c r="P91" s="57" t="s">
        <v>179</v>
      </c>
      <c r="Q91" s="57" t="s">
        <v>180</v>
      </c>
      <c r="R91" s="57" t="s">
        <v>181</v>
      </c>
      <c r="S91" s="57" t="s">
        <v>182</v>
      </c>
      <c r="T91" s="58" t="s">
        <v>183</v>
      </c>
    </row>
    <row r="92" spans="2:65" s="1" customFormat="1" ht="22.9" customHeight="1">
      <c r="B92" s="32"/>
      <c r="C92" s="61" t="s">
        <v>184</v>
      </c>
      <c r="I92" s="93"/>
      <c r="J92" s="132">
        <f>BK92</f>
        <v>0</v>
      </c>
      <c r="L92" s="32"/>
      <c r="M92" s="59"/>
      <c r="N92" s="50"/>
      <c r="O92" s="50"/>
      <c r="P92" s="133">
        <f>P93</f>
        <v>0</v>
      </c>
      <c r="Q92" s="50"/>
      <c r="R92" s="133">
        <f>R93</f>
        <v>1019.02741702</v>
      </c>
      <c r="S92" s="50"/>
      <c r="T92" s="134">
        <f>T93</f>
        <v>0.12648000000000001</v>
      </c>
      <c r="AT92" s="17" t="s">
        <v>73</v>
      </c>
      <c r="AU92" s="17" t="s">
        <v>142</v>
      </c>
      <c r="BK92" s="135">
        <f>BK93</f>
        <v>0</v>
      </c>
    </row>
    <row r="93" spans="2:65" s="11" customFormat="1" ht="25.9" customHeight="1">
      <c r="B93" s="136"/>
      <c r="D93" s="137" t="s">
        <v>73</v>
      </c>
      <c r="E93" s="138" t="s">
        <v>185</v>
      </c>
      <c r="F93" s="138" t="s">
        <v>186</v>
      </c>
      <c r="I93" s="139"/>
      <c r="J93" s="140">
        <f>BK93</f>
        <v>0</v>
      </c>
      <c r="L93" s="136"/>
      <c r="M93" s="141"/>
      <c r="N93" s="142"/>
      <c r="O93" s="142"/>
      <c r="P93" s="143">
        <f>P94+P144+P166+P192+P197+P203</f>
        <v>0</v>
      </c>
      <c r="Q93" s="142"/>
      <c r="R93" s="143">
        <f>R94+R144+R166+R192+R197+R203</f>
        <v>1019.02741702</v>
      </c>
      <c r="S93" s="142"/>
      <c r="T93" s="144">
        <f>T94+T144+T166+T192+T197+T203</f>
        <v>0.12648000000000001</v>
      </c>
      <c r="AR93" s="137" t="s">
        <v>81</v>
      </c>
      <c r="AT93" s="145" t="s">
        <v>73</v>
      </c>
      <c r="AU93" s="145" t="s">
        <v>74</v>
      </c>
      <c r="AY93" s="137" t="s">
        <v>187</v>
      </c>
      <c r="BK93" s="146">
        <f>BK94+BK144+BK166+BK192+BK197+BK203</f>
        <v>0</v>
      </c>
    </row>
    <row r="94" spans="2:65" s="11" customFormat="1" ht="22.9" customHeight="1">
      <c r="B94" s="136"/>
      <c r="D94" s="137" t="s">
        <v>73</v>
      </c>
      <c r="E94" s="147" t="s">
        <v>81</v>
      </c>
      <c r="F94" s="147" t="s">
        <v>188</v>
      </c>
      <c r="I94" s="139"/>
      <c r="J94" s="148">
        <f>BK94</f>
        <v>0</v>
      </c>
      <c r="L94" s="136"/>
      <c r="M94" s="141"/>
      <c r="N94" s="142"/>
      <c r="O94" s="142"/>
      <c r="P94" s="143">
        <f>SUM(P95:P143)</f>
        <v>0</v>
      </c>
      <c r="Q94" s="142"/>
      <c r="R94" s="143">
        <f>SUM(R95:R143)</f>
        <v>0.37947000000000003</v>
      </c>
      <c r="S94" s="142"/>
      <c r="T94" s="144">
        <f>SUM(T95:T143)</f>
        <v>0</v>
      </c>
      <c r="AR94" s="137" t="s">
        <v>81</v>
      </c>
      <c r="AT94" s="145" t="s">
        <v>73</v>
      </c>
      <c r="AU94" s="145" t="s">
        <v>81</v>
      </c>
      <c r="AY94" s="137" t="s">
        <v>187</v>
      </c>
      <c r="BK94" s="146">
        <f>SUM(BK95:BK143)</f>
        <v>0</v>
      </c>
    </row>
    <row r="95" spans="2:65" s="1" customFormat="1" ht="16.5" customHeight="1">
      <c r="B95" s="149"/>
      <c r="C95" s="150" t="s">
        <v>81</v>
      </c>
      <c r="D95" s="150" t="s">
        <v>189</v>
      </c>
      <c r="E95" s="151" t="s">
        <v>2897</v>
      </c>
      <c r="F95" s="152" t="s">
        <v>2898</v>
      </c>
      <c r="G95" s="153" t="s">
        <v>192</v>
      </c>
      <c r="H95" s="154">
        <v>204</v>
      </c>
      <c r="I95" s="155"/>
      <c r="J95" s="156">
        <f>ROUND(I95*H95,2)</f>
        <v>0</v>
      </c>
      <c r="K95" s="152" t="s">
        <v>2899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81</v>
      </c>
      <c r="BK95" s="162">
        <f>ROUND(I95*H95,2)</f>
        <v>0</v>
      </c>
      <c r="BL95" s="17" t="s">
        <v>194</v>
      </c>
      <c r="BM95" s="161" t="s">
        <v>2900</v>
      </c>
    </row>
    <row r="96" spans="2:65" s="12" customFormat="1" ht="22.5">
      <c r="B96" s="163"/>
      <c r="D96" s="164" t="s">
        <v>196</v>
      </c>
      <c r="E96" s="165" t="s">
        <v>3</v>
      </c>
      <c r="F96" s="166" t="s">
        <v>2901</v>
      </c>
      <c r="H96" s="165" t="s">
        <v>3</v>
      </c>
      <c r="I96" s="167"/>
      <c r="L96" s="163"/>
      <c r="M96" s="168"/>
      <c r="N96" s="169"/>
      <c r="O96" s="169"/>
      <c r="P96" s="169"/>
      <c r="Q96" s="169"/>
      <c r="R96" s="169"/>
      <c r="S96" s="169"/>
      <c r="T96" s="170"/>
      <c r="AT96" s="165" t="s">
        <v>196</v>
      </c>
      <c r="AU96" s="165" t="s">
        <v>87</v>
      </c>
      <c r="AV96" s="12" t="s">
        <v>81</v>
      </c>
      <c r="AW96" s="12" t="s">
        <v>35</v>
      </c>
      <c r="AX96" s="12" t="s">
        <v>74</v>
      </c>
      <c r="AY96" s="165" t="s">
        <v>187</v>
      </c>
    </row>
    <row r="97" spans="2:65" s="13" customFormat="1">
      <c r="B97" s="171"/>
      <c r="D97" s="164" t="s">
        <v>196</v>
      </c>
      <c r="E97" s="172" t="s">
        <v>3</v>
      </c>
      <c r="F97" s="173" t="s">
        <v>2902</v>
      </c>
      <c r="H97" s="174">
        <v>204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196</v>
      </c>
      <c r="AU97" s="172" t="s">
        <v>87</v>
      </c>
      <c r="AV97" s="13" t="s">
        <v>87</v>
      </c>
      <c r="AW97" s="13" t="s">
        <v>35</v>
      </c>
      <c r="AX97" s="13" t="s">
        <v>81</v>
      </c>
      <c r="AY97" s="172" t="s">
        <v>187</v>
      </c>
    </row>
    <row r="98" spans="2:65" s="1" customFormat="1" ht="16.5" customHeight="1">
      <c r="B98" s="149"/>
      <c r="C98" s="150" t="s">
        <v>87</v>
      </c>
      <c r="D98" s="150" t="s">
        <v>189</v>
      </c>
      <c r="E98" s="151" t="s">
        <v>2903</v>
      </c>
      <c r="F98" s="152" t="s">
        <v>2904</v>
      </c>
      <c r="G98" s="153" t="s">
        <v>242</v>
      </c>
      <c r="H98" s="154">
        <v>14.28</v>
      </c>
      <c r="I98" s="155"/>
      <c r="J98" s="156">
        <f>ROUND(I98*H98,2)</f>
        <v>0</v>
      </c>
      <c r="K98" s="152" t="s">
        <v>1206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194</v>
      </c>
      <c r="AT98" s="161" t="s">
        <v>189</v>
      </c>
      <c r="AU98" s="161" t="s">
        <v>87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81</v>
      </c>
      <c r="BK98" s="162">
        <f>ROUND(I98*H98,2)</f>
        <v>0</v>
      </c>
      <c r="BL98" s="17" t="s">
        <v>194</v>
      </c>
      <c r="BM98" s="161" t="s">
        <v>2905</v>
      </c>
    </row>
    <row r="99" spans="2:65" s="12" customFormat="1">
      <c r="B99" s="163"/>
      <c r="D99" s="164" t="s">
        <v>196</v>
      </c>
      <c r="E99" s="165" t="s">
        <v>3</v>
      </c>
      <c r="F99" s="166" t="s">
        <v>2906</v>
      </c>
      <c r="H99" s="165" t="s">
        <v>3</v>
      </c>
      <c r="I99" s="167"/>
      <c r="L99" s="163"/>
      <c r="M99" s="168"/>
      <c r="N99" s="169"/>
      <c r="O99" s="169"/>
      <c r="P99" s="169"/>
      <c r="Q99" s="169"/>
      <c r="R99" s="169"/>
      <c r="S99" s="169"/>
      <c r="T99" s="170"/>
      <c r="AT99" s="165" t="s">
        <v>196</v>
      </c>
      <c r="AU99" s="165" t="s">
        <v>87</v>
      </c>
      <c r="AV99" s="12" t="s">
        <v>81</v>
      </c>
      <c r="AW99" s="12" t="s">
        <v>35</v>
      </c>
      <c r="AX99" s="12" t="s">
        <v>74</v>
      </c>
      <c r="AY99" s="165" t="s">
        <v>187</v>
      </c>
    </row>
    <row r="100" spans="2:65" s="13" customFormat="1">
      <c r="B100" s="171"/>
      <c r="D100" s="164" t="s">
        <v>196</v>
      </c>
      <c r="E100" s="172" t="s">
        <v>3</v>
      </c>
      <c r="F100" s="173" t="s">
        <v>2907</v>
      </c>
      <c r="H100" s="174">
        <v>14.28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196</v>
      </c>
      <c r="AU100" s="172" t="s">
        <v>87</v>
      </c>
      <c r="AV100" s="13" t="s">
        <v>87</v>
      </c>
      <c r="AW100" s="13" t="s">
        <v>35</v>
      </c>
      <c r="AX100" s="13" t="s">
        <v>81</v>
      </c>
      <c r="AY100" s="172" t="s">
        <v>187</v>
      </c>
    </row>
    <row r="101" spans="2:65" s="1" customFormat="1" ht="24" customHeight="1">
      <c r="B101" s="149"/>
      <c r="C101" s="150" t="s">
        <v>207</v>
      </c>
      <c r="D101" s="150" t="s">
        <v>189</v>
      </c>
      <c r="E101" s="151" t="s">
        <v>2908</v>
      </c>
      <c r="F101" s="152" t="s">
        <v>2909</v>
      </c>
      <c r="G101" s="153" t="s">
        <v>391</v>
      </c>
      <c r="H101" s="154">
        <v>4</v>
      </c>
      <c r="I101" s="155"/>
      <c r="J101" s="156">
        <f>ROUND(I101*H101,2)</f>
        <v>0</v>
      </c>
      <c r="K101" s="152" t="s">
        <v>193</v>
      </c>
      <c r="L101" s="32"/>
      <c r="M101" s="157" t="s">
        <v>3</v>
      </c>
      <c r="N101" s="158" t="s">
        <v>45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194</v>
      </c>
      <c r="AT101" s="161" t="s">
        <v>189</v>
      </c>
      <c r="AU101" s="161" t="s">
        <v>87</v>
      </c>
      <c r="AY101" s="17" t="s">
        <v>187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81</v>
      </c>
      <c r="BK101" s="162">
        <f>ROUND(I101*H101,2)</f>
        <v>0</v>
      </c>
      <c r="BL101" s="17" t="s">
        <v>194</v>
      </c>
      <c r="BM101" s="161" t="s">
        <v>2910</v>
      </c>
    </row>
    <row r="102" spans="2:65" s="1" customFormat="1" ht="24" customHeight="1">
      <c r="B102" s="149"/>
      <c r="C102" s="150" t="s">
        <v>194</v>
      </c>
      <c r="D102" s="150" t="s">
        <v>189</v>
      </c>
      <c r="E102" s="151" t="s">
        <v>2911</v>
      </c>
      <c r="F102" s="152" t="s">
        <v>2912</v>
      </c>
      <c r="G102" s="153" t="s">
        <v>391</v>
      </c>
      <c r="H102" s="154">
        <v>4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81</v>
      </c>
      <c r="BK102" s="162">
        <f>ROUND(I102*H102,2)</f>
        <v>0</v>
      </c>
      <c r="BL102" s="17" t="s">
        <v>194</v>
      </c>
      <c r="BM102" s="161" t="s">
        <v>2913</v>
      </c>
    </row>
    <row r="103" spans="2:65" s="1" customFormat="1" ht="48" customHeight="1">
      <c r="B103" s="149"/>
      <c r="C103" s="150" t="s">
        <v>226</v>
      </c>
      <c r="D103" s="150" t="s">
        <v>189</v>
      </c>
      <c r="E103" s="151" t="s">
        <v>190</v>
      </c>
      <c r="F103" s="152" t="s">
        <v>191</v>
      </c>
      <c r="G103" s="153" t="s">
        <v>192</v>
      </c>
      <c r="H103" s="154">
        <v>384.2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81</v>
      </c>
      <c r="BK103" s="162">
        <f>ROUND(I103*H103,2)</f>
        <v>0</v>
      </c>
      <c r="BL103" s="17" t="s">
        <v>194</v>
      </c>
      <c r="BM103" s="161" t="s">
        <v>2914</v>
      </c>
    </row>
    <row r="104" spans="2:65" s="13" customFormat="1">
      <c r="B104" s="171"/>
      <c r="D104" s="164" t="s">
        <v>196</v>
      </c>
      <c r="E104" s="172" t="s">
        <v>3</v>
      </c>
      <c r="F104" s="173" t="s">
        <v>2915</v>
      </c>
      <c r="H104" s="174">
        <v>384.2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196</v>
      </c>
      <c r="AU104" s="172" t="s">
        <v>87</v>
      </c>
      <c r="AV104" s="13" t="s">
        <v>87</v>
      </c>
      <c r="AW104" s="13" t="s">
        <v>35</v>
      </c>
      <c r="AX104" s="13" t="s">
        <v>81</v>
      </c>
      <c r="AY104" s="172" t="s">
        <v>187</v>
      </c>
    </row>
    <row r="105" spans="2:65" s="1" customFormat="1" ht="24" customHeight="1">
      <c r="B105" s="149"/>
      <c r="C105" s="150" t="s">
        <v>230</v>
      </c>
      <c r="D105" s="150" t="s">
        <v>189</v>
      </c>
      <c r="E105" s="151" t="s">
        <v>2916</v>
      </c>
      <c r="F105" s="152" t="s">
        <v>2917</v>
      </c>
      <c r="G105" s="153" t="s">
        <v>286</v>
      </c>
      <c r="H105" s="154">
        <v>8.8000000000000007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194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81</v>
      </c>
      <c r="BK105" s="162">
        <f>ROUND(I105*H105,2)</f>
        <v>0</v>
      </c>
      <c r="BL105" s="17" t="s">
        <v>194</v>
      </c>
      <c r="BM105" s="161" t="s">
        <v>2918</v>
      </c>
    </row>
    <row r="106" spans="2:65" s="12" customFormat="1">
      <c r="B106" s="163"/>
      <c r="D106" s="164" t="s">
        <v>196</v>
      </c>
      <c r="E106" s="165" t="s">
        <v>3</v>
      </c>
      <c r="F106" s="166" t="s">
        <v>2919</v>
      </c>
      <c r="H106" s="165" t="s">
        <v>3</v>
      </c>
      <c r="I106" s="167"/>
      <c r="L106" s="163"/>
      <c r="M106" s="168"/>
      <c r="N106" s="169"/>
      <c r="O106" s="169"/>
      <c r="P106" s="169"/>
      <c r="Q106" s="169"/>
      <c r="R106" s="169"/>
      <c r="S106" s="169"/>
      <c r="T106" s="170"/>
      <c r="AT106" s="165" t="s">
        <v>196</v>
      </c>
      <c r="AU106" s="165" t="s">
        <v>87</v>
      </c>
      <c r="AV106" s="12" t="s">
        <v>81</v>
      </c>
      <c r="AW106" s="12" t="s">
        <v>35</v>
      </c>
      <c r="AX106" s="12" t="s">
        <v>74</v>
      </c>
      <c r="AY106" s="165" t="s">
        <v>187</v>
      </c>
    </row>
    <row r="107" spans="2:65" s="13" customFormat="1">
      <c r="B107" s="171"/>
      <c r="D107" s="164" t="s">
        <v>196</v>
      </c>
      <c r="E107" s="172" t="s">
        <v>3</v>
      </c>
      <c r="F107" s="173" t="s">
        <v>2920</v>
      </c>
      <c r="H107" s="174">
        <v>5.6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196</v>
      </c>
      <c r="AU107" s="172" t="s">
        <v>87</v>
      </c>
      <c r="AV107" s="13" t="s">
        <v>87</v>
      </c>
      <c r="AW107" s="13" t="s">
        <v>35</v>
      </c>
      <c r="AX107" s="13" t="s">
        <v>74</v>
      </c>
      <c r="AY107" s="172" t="s">
        <v>187</v>
      </c>
    </row>
    <row r="108" spans="2:65" s="12" customFormat="1">
      <c r="B108" s="163"/>
      <c r="D108" s="164" t="s">
        <v>196</v>
      </c>
      <c r="E108" s="165" t="s">
        <v>3</v>
      </c>
      <c r="F108" s="166" t="s">
        <v>2921</v>
      </c>
      <c r="H108" s="165" t="s">
        <v>3</v>
      </c>
      <c r="I108" s="167"/>
      <c r="L108" s="163"/>
      <c r="M108" s="168"/>
      <c r="N108" s="169"/>
      <c r="O108" s="169"/>
      <c r="P108" s="169"/>
      <c r="Q108" s="169"/>
      <c r="R108" s="169"/>
      <c r="S108" s="169"/>
      <c r="T108" s="170"/>
      <c r="AT108" s="165" t="s">
        <v>196</v>
      </c>
      <c r="AU108" s="165" t="s">
        <v>87</v>
      </c>
      <c r="AV108" s="12" t="s">
        <v>81</v>
      </c>
      <c r="AW108" s="12" t="s">
        <v>35</v>
      </c>
      <c r="AX108" s="12" t="s">
        <v>74</v>
      </c>
      <c r="AY108" s="165" t="s">
        <v>187</v>
      </c>
    </row>
    <row r="109" spans="2:65" s="13" customFormat="1">
      <c r="B109" s="171"/>
      <c r="D109" s="164" t="s">
        <v>196</v>
      </c>
      <c r="E109" s="172" t="s">
        <v>3</v>
      </c>
      <c r="F109" s="173" t="s">
        <v>2922</v>
      </c>
      <c r="H109" s="174">
        <v>3.2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196</v>
      </c>
      <c r="AU109" s="172" t="s">
        <v>87</v>
      </c>
      <c r="AV109" s="13" t="s">
        <v>87</v>
      </c>
      <c r="AW109" s="13" t="s">
        <v>35</v>
      </c>
      <c r="AX109" s="13" t="s">
        <v>74</v>
      </c>
      <c r="AY109" s="172" t="s">
        <v>187</v>
      </c>
    </row>
    <row r="110" spans="2:65" s="14" customFormat="1">
      <c r="B110" s="179"/>
      <c r="D110" s="164" t="s">
        <v>196</v>
      </c>
      <c r="E110" s="180" t="s">
        <v>3</v>
      </c>
      <c r="F110" s="181" t="s">
        <v>201</v>
      </c>
      <c r="H110" s="182">
        <v>8.8000000000000007</v>
      </c>
      <c r="I110" s="183"/>
      <c r="L110" s="179"/>
      <c r="M110" s="184"/>
      <c r="N110" s="185"/>
      <c r="O110" s="185"/>
      <c r="P110" s="185"/>
      <c r="Q110" s="185"/>
      <c r="R110" s="185"/>
      <c r="S110" s="185"/>
      <c r="T110" s="186"/>
      <c r="AT110" s="180" t="s">
        <v>196</v>
      </c>
      <c r="AU110" s="180" t="s">
        <v>87</v>
      </c>
      <c r="AV110" s="14" t="s">
        <v>194</v>
      </c>
      <c r="AW110" s="14" t="s">
        <v>35</v>
      </c>
      <c r="AX110" s="14" t="s">
        <v>81</v>
      </c>
      <c r="AY110" s="180" t="s">
        <v>187</v>
      </c>
    </row>
    <row r="111" spans="2:65" s="1" customFormat="1" ht="36" customHeight="1">
      <c r="B111" s="149"/>
      <c r="C111" s="150" t="s">
        <v>235</v>
      </c>
      <c r="D111" s="150" t="s">
        <v>189</v>
      </c>
      <c r="E111" s="151" t="s">
        <v>202</v>
      </c>
      <c r="F111" s="152" t="s">
        <v>203</v>
      </c>
      <c r="G111" s="153" t="s">
        <v>192</v>
      </c>
      <c r="H111" s="154">
        <v>374</v>
      </c>
      <c r="I111" s="155"/>
      <c r="J111" s="156">
        <f>ROUND(I111*H111,2)</f>
        <v>0</v>
      </c>
      <c r="K111" s="152" t="s">
        <v>193</v>
      </c>
      <c r="L111" s="32"/>
      <c r="M111" s="157" t="s">
        <v>3</v>
      </c>
      <c r="N111" s="158" t="s">
        <v>45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194</v>
      </c>
      <c r="AT111" s="161" t="s">
        <v>189</v>
      </c>
      <c r="AU111" s="161" t="s">
        <v>87</v>
      </c>
      <c r="AY111" s="17" t="s">
        <v>187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81</v>
      </c>
      <c r="BK111" s="162">
        <f>ROUND(I111*H111,2)</f>
        <v>0</v>
      </c>
      <c r="BL111" s="17" t="s">
        <v>194</v>
      </c>
      <c r="BM111" s="161" t="s">
        <v>2923</v>
      </c>
    </row>
    <row r="112" spans="2:65" s="12" customFormat="1">
      <c r="B112" s="163"/>
      <c r="D112" s="164" t="s">
        <v>196</v>
      </c>
      <c r="E112" s="165" t="s">
        <v>3</v>
      </c>
      <c r="F112" s="166" t="s">
        <v>2924</v>
      </c>
      <c r="H112" s="165" t="s">
        <v>3</v>
      </c>
      <c r="I112" s="167"/>
      <c r="L112" s="163"/>
      <c r="M112" s="168"/>
      <c r="N112" s="169"/>
      <c r="O112" s="169"/>
      <c r="P112" s="169"/>
      <c r="Q112" s="169"/>
      <c r="R112" s="169"/>
      <c r="S112" s="169"/>
      <c r="T112" s="170"/>
      <c r="AT112" s="165" t="s">
        <v>196</v>
      </c>
      <c r="AU112" s="165" t="s">
        <v>87</v>
      </c>
      <c r="AV112" s="12" t="s">
        <v>81</v>
      </c>
      <c r="AW112" s="12" t="s">
        <v>35</v>
      </c>
      <c r="AX112" s="12" t="s">
        <v>74</v>
      </c>
      <c r="AY112" s="165" t="s">
        <v>187</v>
      </c>
    </row>
    <row r="113" spans="2:65" s="13" customFormat="1">
      <c r="B113" s="171"/>
      <c r="D113" s="164" t="s">
        <v>196</v>
      </c>
      <c r="E113" s="172" t="s">
        <v>3</v>
      </c>
      <c r="F113" s="173" t="s">
        <v>2925</v>
      </c>
      <c r="H113" s="174">
        <v>306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196</v>
      </c>
      <c r="AU113" s="172" t="s">
        <v>87</v>
      </c>
      <c r="AV113" s="13" t="s">
        <v>87</v>
      </c>
      <c r="AW113" s="13" t="s">
        <v>35</v>
      </c>
      <c r="AX113" s="13" t="s">
        <v>74</v>
      </c>
      <c r="AY113" s="172" t="s">
        <v>187</v>
      </c>
    </row>
    <row r="114" spans="2:65" s="12" customFormat="1" ht="22.5">
      <c r="B114" s="163"/>
      <c r="D114" s="164" t="s">
        <v>196</v>
      </c>
      <c r="E114" s="165" t="s">
        <v>3</v>
      </c>
      <c r="F114" s="166" t="s">
        <v>2926</v>
      </c>
      <c r="H114" s="165" t="s">
        <v>3</v>
      </c>
      <c r="I114" s="167"/>
      <c r="L114" s="163"/>
      <c r="M114" s="168"/>
      <c r="N114" s="169"/>
      <c r="O114" s="169"/>
      <c r="P114" s="169"/>
      <c r="Q114" s="169"/>
      <c r="R114" s="169"/>
      <c r="S114" s="169"/>
      <c r="T114" s="170"/>
      <c r="AT114" s="165" t="s">
        <v>196</v>
      </c>
      <c r="AU114" s="165" t="s">
        <v>87</v>
      </c>
      <c r="AV114" s="12" t="s">
        <v>81</v>
      </c>
      <c r="AW114" s="12" t="s">
        <v>35</v>
      </c>
      <c r="AX114" s="12" t="s">
        <v>74</v>
      </c>
      <c r="AY114" s="165" t="s">
        <v>187</v>
      </c>
    </row>
    <row r="115" spans="2:65" s="13" customFormat="1">
      <c r="B115" s="171"/>
      <c r="D115" s="164" t="s">
        <v>196</v>
      </c>
      <c r="E115" s="172" t="s">
        <v>3</v>
      </c>
      <c r="F115" s="173" t="s">
        <v>2927</v>
      </c>
      <c r="H115" s="174">
        <v>68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196</v>
      </c>
      <c r="AU115" s="172" t="s">
        <v>87</v>
      </c>
      <c r="AV115" s="13" t="s">
        <v>87</v>
      </c>
      <c r="AW115" s="13" t="s">
        <v>35</v>
      </c>
      <c r="AX115" s="13" t="s">
        <v>74</v>
      </c>
      <c r="AY115" s="172" t="s">
        <v>187</v>
      </c>
    </row>
    <row r="116" spans="2:65" s="14" customFormat="1">
      <c r="B116" s="179"/>
      <c r="D116" s="164" t="s">
        <v>196</v>
      </c>
      <c r="E116" s="180" t="s">
        <v>3</v>
      </c>
      <c r="F116" s="181" t="s">
        <v>201</v>
      </c>
      <c r="H116" s="182">
        <v>374</v>
      </c>
      <c r="I116" s="183"/>
      <c r="L116" s="179"/>
      <c r="M116" s="184"/>
      <c r="N116" s="185"/>
      <c r="O116" s="185"/>
      <c r="P116" s="185"/>
      <c r="Q116" s="185"/>
      <c r="R116" s="185"/>
      <c r="S116" s="185"/>
      <c r="T116" s="186"/>
      <c r="AT116" s="180" t="s">
        <v>196</v>
      </c>
      <c r="AU116" s="180" t="s">
        <v>87</v>
      </c>
      <c r="AV116" s="14" t="s">
        <v>194</v>
      </c>
      <c r="AW116" s="14" t="s">
        <v>35</v>
      </c>
      <c r="AX116" s="14" t="s">
        <v>81</v>
      </c>
      <c r="AY116" s="180" t="s">
        <v>187</v>
      </c>
    </row>
    <row r="117" spans="2:65" s="1" customFormat="1" ht="36" customHeight="1">
      <c r="B117" s="149"/>
      <c r="C117" s="150" t="s">
        <v>239</v>
      </c>
      <c r="D117" s="150" t="s">
        <v>189</v>
      </c>
      <c r="E117" s="151" t="s">
        <v>208</v>
      </c>
      <c r="F117" s="152" t="s">
        <v>209</v>
      </c>
      <c r="G117" s="153" t="s">
        <v>192</v>
      </c>
      <c r="H117" s="154">
        <v>374</v>
      </c>
      <c r="I117" s="155"/>
      <c r="J117" s="156">
        <f>ROUND(I117*H117,2)</f>
        <v>0</v>
      </c>
      <c r="K117" s="152" t="s">
        <v>193</v>
      </c>
      <c r="L117" s="32"/>
      <c r="M117" s="157" t="s">
        <v>3</v>
      </c>
      <c r="N117" s="158" t="s">
        <v>45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194</v>
      </c>
      <c r="AT117" s="161" t="s">
        <v>189</v>
      </c>
      <c r="AU117" s="161" t="s">
        <v>87</v>
      </c>
      <c r="AY117" s="17" t="s">
        <v>187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81</v>
      </c>
      <c r="BK117" s="162">
        <f>ROUND(I117*H117,2)</f>
        <v>0</v>
      </c>
      <c r="BL117" s="17" t="s">
        <v>194</v>
      </c>
      <c r="BM117" s="161" t="s">
        <v>2928</v>
      </c>
    </row>
    <row r="118" spans="2:65" s="1" customFormat="1" ht="48" customHeight="1">
      <c r="B118" s="149"/>
      <c r="C118" s="150" t="s">
        <v>245</v>
      </c>
      <c r="D118" s="150" t="s">
        <v>189</v>
      </c>
      <c r="E118" s="151" t="s">
        <v>2929</v>
      </c>
      <c r="F118" s="152" t="s">
        <v>2930</v>
      </c>
      <c r="G118" s="153" t="s">
        <v>192</v>
      </c>
      <c r="H118" s="154">
        <v>188.2</v>
      </c>
      <c r="I118" s="155"/>
      <c r="J118" s="156">
        <f>ROUND(I118*H118,2)</f>
        <v>0</v>
      </c>
      <c r="K118" s="152" t="s">
        <v>193</v>
      </c>
      <c r="L118" s="32"/>
      <c r="M118" s="157" t="s">
        <v>3</v>
      </c>
      <c r="N118" s="158" t="s">
        <v>45</v>
      </c>
      <c r="O118" s="52"/>
      <c r="P118" s="159">
        <f>O118*H118</f>
        <v>0</v>
      </c>
      <c r="Q118" s="159">
        <v>0</v>
      </c>
      <c r="R118" s="159">
        <f>Q118*H118</f>
        <v>0</v>
      </c>
      <c r="S118" s="159">
        <v>0</v>
      </c>
      <c r="T118" s="160">
        <f>S118*H118</f>
        <v>0</v>
      </c>
      <c r="AR118" s="161" t="s">
        <v>194</v>
      </c>
      <c r="AT118" s="161" t="s">
        <v>189</v>
      </c>
      <c r="AU118" s="161" t="s">
        <v>87</v>
      </c>
      <c r="AY118" s="17" t="s">
        <v>187</v>
      </c>
      <c r="BE118" s="162">
        <f>IF(N118="základní",J118,0)</f>
        <v>0</v>
      </c>
      <c r="BF118" s="162">
        <f>IF(N118="snížená",J118,0)</f>
        <v>0</v>
      </c>
      <c r="BG118" s="162">
        <f>IF(N118="zákl. přenesená",J118,0)</f>
        <v>0</v>
      </c>
      <c r="BH118" s="162">
        <f>IF(N118="sníž. přenesená",J118,0)</f>
        <v>0</v>
      </c>
      <c r="BI118" s="162">
        <f>IF(N118="nulová",J118,0)</f>
        <v>0</v>
      </c>
      <c r="BJ118" s="17" t="s">
        <v>81</v>
      </c>
      <c r="BK118" s="162">
        <f>ROUND(I118*H118,2)</f>
        <v>0</v>
      </c>
      <c r="BL118" s="17" t="s">
        <v>194</v>
      </c>
      <c r="BM118" s="161" t="s">
        <v>2931</v>
      </c>
    </row>
    <row r="119" spans="2:65" s="13" customFormat="1">
      <c r="B119" s="171"/>
      <c r="D119" s="164" t="s">
        <v>196</v>
      </c>
      <c r="E119" s="172" t="s">
        <v>3</v>
      </c>
      <c r="F119" s="173" t="s">
        <v>2932</v>
      </c>
      <c r="H119" s="174">
        <v>188.2</v>
      </c>
      <c r="I119" s="175"/>
      <c r="L119" s="171"/>
      <c r="M119" s="176"/>
      <c r="N119" s="177"/>
      <c r="O119" s="177"/>
      <c r="P119" s="177"/>
      <c r="Q119" s="177"/>
      <c r="R119" s="177"/>
      <c r="S119" s="177"/>
      <c r="T119" s="178"/>
      <c r="AT119" s="172" t="s">
        <v>196</v>
      </c>
      <c r="AU119" s="172" t="s">
        <v>87</v>
      </c>
      <c r="AV119" s="13" t="s">
        <v>87</v>
      </c>
      <c r="AW119" s="13" t="s">
        <v>35</v>
      </c>
      <c r="AX119" s="13" t="s">
        <v>81</v>
      </c>
      <c r="AY119" s="172" t="s">
        <v>187</v>
      </c>
    </row>
    <row r="120" spans="2:65" s="1" customFormat="1" ht="60" customHeight="1">
      <c r="B120" s="149"/>
      <c r="C120" s="150" t="s">
        <v>251</v>
      </c>
      <c r="D120" s="150" t="s">
        <v>189</v>
      </c>
      <c r="E120" s="151" t="s">
        <v>2933</v>
      </c>
      <c r="F120" s="152" t="s">
        <v>2934</v>
      </c>
      <c r="G120" s="153" t="s">
        <v>192</v>
      </c>
      <c r="H120" s="154">
        <v>376.4</v>
      </c>
      <c r="I120" s="155"/>
      <c r="J120" s="156">
        <f>ROUND(I120*H120,2)</f>
        <v>0</v>
      </c>
      <c r="K120" s="152" t="s">
        <v>193</v>
      </c>
      <c r="L120" s="32"/>
      <c r="M120" s="157" t="s">
        <v>3</v>
      </c>
      <c r="N120" s="158" t="s">
        <v>45</v>
      </c>
      <c r="O120" s="52"/>
      <c r="P120" s="159">
        <f>O120*H120</f>
        <v>0</v>
      </c>
      <c r="Q120" s="159">
        <v>0</v>
      </c>
      <c r="R120" s="159">
        <f>Q120*H120</f>
        <v>0</v>
      </c>
      <c r="S120" s="159">
        <v>0</v>
      </c>
      <c r="T120" s="160">
        <f>S120*H120</f>
        <v>0</v>
      </c>
      <c r="AR120" s="161" t="s">
        <v>194</v>
      </c>
      <c r="AT120" s="161" t="s">
        <v>189</v>
      </c>
      <c r="AU120" s="161" t="s">
        <v>87</v>
      </c>
      <c r="AY120" s="17" t="s">
        <v>187</v>
      </c>
      <c r="BE120" s="162">
        <f>IF(N120="základní",J120,0)</f>
        <v>0</v>
      </c>
      <c r="BF120" s="162">
        <f>IF(N120="snížená",J120,0)</f>
        <v>0</v>
      </c>
      <c r="BG120" s="162">
        <f>IF(N120="zákl. přenesená",J120,0)</f>
        <v>0</v>
      </c>
      <c r="BH120" s="162">
        <f>IF(N120="sníž. přenesená",J120,0)</f>
        <v>0</v>
      </c>
      <c r="BI120" s="162">
        <f>IF(N120="nulová",J120,0)</f>
        <v>0</v>
      </c>
      <c r="BJ120" s="17" t="s">
        <v>81</v>
      </c>
      <c r="BK120" s="162">
        <f>ROUND(I120*H120,2)</f>
        <v>0</v>
      </c>
      <c r="BL120" s="17" t="s">
        <v>194</v>
      </c>
      <c r="BM120" s="161" t="s">
        <v>2935</v>
      </c>
    </row>
    <row r="121" spans="2:65" s="13" customFormat="1">
      <c r="B121" s="171"/>
      <c r="D121" s="164" t="s">
        <v>196</v>
      </c>
      <c r="E121" s="172" t="s">
        <v>3</v>
      </c>
      <c r="F121" s="173" t="s">
        <v>2936</v>
      </c>
      <c r="H121" s="174">
        <v>376.4</v>
      </c>
      <c r="I121" s="175"/>
      <c r="L121" s="171"/>
      <c r="M121" s="176"/>
      <c r="N121" s="177"/>
      <c r="O121" s="177"/>
      <c r="P121" s="177"/>
      <c r="Q121" s="177"/>
      <c r="R121" s="177"/>
      <c r="S121" s="177"/>
      <c r="T121" s="178"/>
      <c r="AT121" s="172" t="s">
        <v>196</v>
      </c>
      <c r="AU121" s="172" t="s">
        <v>87</v>
      </c>
      <c r="AV121" s="13" t="s">
        <v>87</v>
      </c>
      <c r="AW121" s="13" t="s">
        <v>35</v>
      </c>
      <c r="AX121" s="13" t="s">
        <v>81</v>
      </c>
      <c r="AY121" s="172" t="s">
        <v>187</v>
      </c>
    </row>
    <row r="122" spans="2:65" s="1" customFormat="1" ht="48" customHeight="1">
      <c r="B122" s="149"/>
      <c r="C122" s="150" t="s">
        <v>257</v>
      </c>
      <c r="D122" s="150" t="s">
        <v>189</v>
      </c>
      <c r="E122" s="151" t="s">
        <v>2937</v>
      </c>
      <c r="F122" s="152" t="s">
        <v>2938</v>
      </c>
      <c r="G122" s="153" t="s">
        <v>391</v>
      </c>
      <c r="H122" s="154">
        <v>4</v>
      </c>
      <c r="I122" s="155"/>
      <c r="J122" s="156">
        <f t="shared" ref="J122:J127" si="0">ROUND(I122*H122,2)</f>
        <v>0</v>
      </c>
      <c r="K122" s="152" t="s">
        <v>193</v>
      </c>
      <c r="L122" s="32"/>
      <c r="M122" s="157" t="s">
        <v>3</v>
      </c>
      <c r="N122" s="158" t="s">
        <v>45</v>
      </c>
      <c r="O122" s="52"/>
      <c r="P122" s="159">
        <f t="shared" ref="P122:P127" si="1">O122*H122</f>
        <v>0</v>
      </c>
      <c r="Q122" s="159">
        <v>0</v>
      </c>
      <c r="R122" s="159">
        <f t="shared" ref="R122:R127" si="2">Q122*H122</f>
        <v>0</v>
      </c>
      <c r="S122" s="159">
        <v>0</v>
      </c>
      <c r="T122" s="160">
        <f t="shared" ref="T122:T127" si="3">S122*H122</f>
        <v>0</v>
      </c>
      <c r="AR122" s="161" t="s">
        <v>194</v>
      </c>
      <c r="AT122" s="161" t="s">
        <v>189</v>
      </c>
      <c r="AU122" s="161" t="s">
        <v>87</v>
      </c>
      <c r="AY122" s="17" t="s">
        <v>187</v>
      </c>
      <c r="BE122" s="162">
        <f t="shared" ref="BE122:BE127" si="4">IF(N122="základní",J122,0)</f>
        <v>0</v>
      </c>
      <c r="BF122" s="162">
        <f t="shared" ref="BF122:BF127" si="5">IF(N122="snížená",J122,0)</f>
        <v>0</v>
      </c>
      <c r="BG122" s="162">
        <f t="shared" ref="BG122:BG127" si="6">IF(N122="zákl. přenesená",J122,0)</f>
        <v>0</v>
      </c>
      <c r="BH122" s="162">
        <f t="shared" ref="BH122:BH127" si="7">IF(N122="sníž. přenesená",J122,0)</f>
        <v>0</v>
      </c>
      <c r="BI122" s="162">
        <f t="shared" ref="BI122:BI127" si="8">IF(N122="nulová",J122,0)</f>
        <v>0</v>
      </c>
      <c r="BJ122" s="17" t="s">
        <v>81</v>
      </c>
      <c r="BK122" s="162">
        <f t="shared" ref="BK122:BK127" si="9">ROUND(I122*H122,2)</f>
        <v>0</v>
      </c>
      <c r="BL122" s="17" t="s">
        <v>194</v>
      </c>
      <c r="BM122" s="161" t="s">
        <v>2939</v>
      </c>
    </row>
    <row r="123" spans="2:65" s="1" customFormat="1" ht="36" customHeight="1">
      <c r="B123" s="149"/>
      <c r="C123" s="150" t="s">
        <v>1757</v>
      </c>
      <c r="D123" s="150" t="s">
        <v>189</v>
      </c>
      <c r="E123" s="151" t="s">
        <v>2940</v>
      </c>
      <c r="F123" s="152" t="s">
        <v>2941</v>
      </c>
      <c r="G123" s="153" t="s">
        <v>391</v>
      </c>
      <c r="H123" s="154">
        <v>4</v>
      </c>
      <c r="I123" s="155"/>
      <c r="J123" s="156">
        <f t="shared" si="0"/>
        <v>0</v>
      </c>
      <c r="K123" s="152" t="s">
        <v>193</v>
      </c>
      <c r="L123" s="32"/>
      <c r="M123" s="157" t="s">
        <v>3</v>
      </c>
      <c r="N123" s="158" t="s">
        <v>45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194</v>
      </c>
      <c r="AT123" s="161" t="s">
        <v>189</v>
      </c>
      <c r="AU123" s="161" t="s">
        <v>87</v>
      </c>
      <c r="AY123" s="17" t="s">
        <v>187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81</v>
      </c>
      <c r="BK123" s="162">
        <f t="shared" si="9"/>
        <v>0</v>
      </c>
      <c r="BL123" s="17" t="s">
        <v>194</v>
      </c>
      <c r="BM123" s="161" t="s">
        <v>2942</v>
      </c>
    </row>
    <row r="124" spans="2:65" s="1" customFormat="1" ht="36" customHeight="1">
      <c r="B124" s="149"/>
      <c r="C124" s="150" t="s">
        <v>268</v>
      </c>
      <c r="D124" s="150" t="s">
        <v>189</v>
      </c>
      <c r="E124" s="151" t="s">
        <v>2943</v>
      </c>
      <c r="F124" s="152" t="s">
        <v>2944</v>
      </c>
      <c r="G124" s="153" t="s">
        <v>391</v>
      </c>
      <c r="H124" s="154">
        <v>4</v>
      </c>
      <c r="I124" s="155"/>
      <c r="J124" s="156">
        <f t="shared" si="0"/>
        <v>0</v>
      </c>
      <c r="K124" s="152" t="s">
        <v>193</v>
      </c>
      <c r="L124" s="32"/>
      <c r="M124" s="157" t="s">
        <v>3</v>
      </c>
      <c r="N124" s="158" t="s">
        <v>45</v>
      </c>
      <c r="O124" s="52"/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194</v>
      </c>
      <c r="AT124" s="161" t="s">
        <v>189</v>
      </c>
      <c r="AU124" s="161" t="s">
        <v>87</v>
      </c>
      <c r="AY124" s="17" t="s">
        <v>187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81</v>
      </c>
      <c r="BK124" s="162">
        <f t="shared" si="9"/>
        <v>0</v>
      </c>
      <c r="BL124" s="17" t="s">
        <v>194</v>
      </c>
      <c r="BM124" s="161" t="s">
        <v>2945</v>
      </c>
    </row>
    <row r="125" spans="2:65" s="1" customFormat="1" ht="48" customHeight="1">
      <c r="B125" s="149"/>
      <c r="C125" s="150" t="s">
        <v>273</v>
      </c>
      <c r="D125" s="150" t="s">
        <v>189</v>
      </c>
      <c r="E125" s="151" t="s">
        <v>231</v>
      </c>
      <c r="F125" s="152" t="s">
        <v>232</v>
      </c>
      <c r="G125" s="153" t="s">
        <v>192</v>
      </c>
      <c r="H125" s="154">
        <v>374</v>
      </c>
      <c r="I125" s="155"/>
      <c r="J125" s="156">
        <f t="shared" si="0"/>
        <v>0</v>
      </c>
      <c r="K125" s="152" t="s">
        <v>193</v>
      </c>
      <c r="L125" s="32"/>
      <c r="M125" s="157" t="s">
        <v>3</v>
      </c>
      <c r="N125" s="158" t="s">
        <v>45</v>
      </c>
      <c r="O125" s="52"/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194</v>
      </c>
      <c r="AT125" s="161" t="s">
        <v>189</v>
      </c>
      <c r="AU125" s="161" t="s">
        <v>87</v>
      </c>
      <c r="AY125" s="17" t="s">
        <v>187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81</v>
      </c>
      <c r="BK125" s="162">
        <f t="shared" si="9"/>
        <v>0</v>
      </c>
      <c r="BL125" s="17" t="s">
        <v>194</v>
      </c>
      <c r="BM125" s="161" t="s">
        <v>2946</v>
      </c>
    </row>
    <row r="126" spans="2:65" s="1" customFormat="1" ht="36" customHeight="1">
      <c r="B126" s="149"/>
      <c r="C126" s="150" t="s">
        <v>9</v>
      </c>
      <c r="D126" s="150" t="s">
        <v>189</v>
      </c>
      <c r="E126" s="151" t="s">
        <v>236</v>
      </c>
      <c r="F126" s="152" t="s">
        <v>237</v>
      </c>
      <c r="G126" s="153" t="s">
        <v>192</v>
      </c>
      <c r="H126" s="154">
        <v>188.2</v>
      </c>
      <c r="I126" s="155"/>
      <c r="J126" s="156">
        <f t="shared" si="0"/>
        <v>0</v>
      </c>
      <c r="K126" s="152" t="s">
        <v>193</v>
      </c>
      <c r="L126" s="32"/>
      <c r="M126" s="157" t="s">
        <v>3</v>
      </c>
      <c r="N126" s="158" t="s">
        <v>45</v>
      </c>
      <c r="O126" s="52"/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AR126" s="161" t="s">
        <v>194</v>
      </c>
      <c r="AT126" s="161" t="s">
        <v>189</v>
      </c>
      <c r="AU126" s="161" t="s">
        <v>87</v>
      </c>
      <c r="AY126" s="17" t="s">
        <v>187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81</v>
      </c>
      <c r="BK126" s="162">
        <f t="shared" si="9"/>
        <v>0</v>
      </c>
      <c r="BL126" s="17" t="s">
        <v>194</v>
      </c>
      <c r="BM126" s="161" t="s">
        <v>2947</v>
      </c>
    </row>
    <row r="127" spans="2:65" s="1" customFormat="1" ht="36" customHeight="1">
      <c r="B127" s="149"/>
      <c r="C127" s="150" t="s">
        <v>282</v>
      </c>
      <c r="D127" s="150" t="s">
        <v>189</v>
      </c>
      <c r="E127" s="151" t="s">
        <v>2948</v>
      </c>
      <c r="F127" s="152" t="s">
        <v>2949</v>
      </c>
      <c r="G127" s="153" t="s">
        <v>254</v>
      </c>
      <c r="H127" s="154">
        <v>941</v>
      </c>
      <c r="I127" s="155"/>
      <c r="J127" s="156">
        <f t="shared" si="0"/>
        <v>0</v>
      </c>
      <c r="K127" s="152" t="s">
        <v>193</v>
      </c>
      <c r="L127" s="32"/>
      <c r="M127" s="157" t="s">
        <v>3</v>
      </c>
      <c r="N127" s="158" t="s">
        <v>45</v>
      </c>
      <c r="O127" s="52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194</v>
      </c>
      <c r="AT127" s="161" t="s">
        <v>189</v>
      </c>
      <c r="AU127" s="161" t="s">
        <v>87</v>
      </c>
      <c r="AY127" s="17" t="s">
        <v>187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81</v>
      </c>
      <c r="BK127" s="162">
        <f t="shared" si="9"/>
        <v>0</v>
      </c>
      <c r="BL127" s="17" t="s">
        <v>194</v>
      </c>
      <c r="BM127" s="161" t="s">
        <v>2950</v>
      </c>
    </row>
    <row r="128" spans="2:65" s="13" customFormat="1">
      <c r="B128" s="171"/>
      <c r="D128" s="164" t="s">
        <v>196</v>
      </c>
      <c r="E128" s="172" t="s">
        <v>3</v>
      </c>
      <c r="F128" s="173" t="s">
        <v>2951</v>
      </c>
      <c r="H128" s="174">
        <v>941</v>
      </c>
      <c r="I128" s="175"/>
      <c r="L128" s="171"/>
      <c r="M128" s="176"/>
      <c r="N128" s="177"/>
      <c r="O128" s="177"/>
      <c r="P128" s="177"/>
      <c r="Q128" s="177"/>
      <c r="R128" s="177"/>
      <c r="S128" s="177"/>
      <c r="T128" s="178"/>
      <c r="AT128" s="172" t="s">
        <v>196</v>
      </c>
      <c r="AU128" s="172" t="s">
        <v>87</v>
      </c>
      <c r="AV128" s="13" t="s">
        <v>87</v>
      </c>
      <c r="AW128" s="13" t="s">
        <v>35</v>
      </c>
      <c r="AX128" s="13" t="s">
        <v>81</v>
      </c>
      <c r="AY128" s="172" t="s">
        <v>187</v>
      </c>
    </row>
    <row r="129" spans="2:65" s="1" customFormat="1" ht="24" customHeight="1">
      <c r="B129" s="149"/>
      <c r="C129" s="150" t="s">
        <v>1775</v>
      </c>
      <c r="D129" s="150" t="s">
        <v>189</v>
      </c>
      <c r="E129" s="151" t="s">
        <v>2952</v>
      </c>
      <c r="F129" s="152" t="s">
        <v>2953</v>
      </c>
      <c r="G129" s="153" t="s">
        <v>391</v>
      </c>
      <c r="H129" s="154">
        <v>7</v>
      </c>
      <c r="I129" s="155"/>
      <c r="J129" s="156">
        <f t="shared" ref="J129:J134" si="10">ROUND(I129*H129,2)</f>
        <v>0</v>
      </c>
      <c r="K129" s="152" t="s">
        <v>193</v>
      </c>
      <c r="L129" s="32"/>
      <c r="M129" s="157" t="s">
        <v>3</v>
      </c>
      <c r="N129" s="158" t="s">
        <v>45</v>
      </c>
      <c r="O129" s="52"/>
      <c r="P129" s="159">
        <f t="shared" ref="P129:P134" si="11">O129*H129</f>
        <v>0</v>
      </c>
      <c r="Q129" s="159">
        <v>0</v>
      </c>
      <c r="R129" s="159">
        <f t="shared" ref="R129:R134" si="12">Q129*H129</f>
        <v>0</v>
      </c>
      <c r="S129" s="159">
        <v>0</v>
      </c>
      <c r="T129" s="160">
        <f t="shared" ref="T129:T134" si="13">S129*H129</f>
        <v>0</v>
      </c>
      <c r="AR129" s="161" t="s">
        <v>194</v>
      </c>
      <c r="AT129" s="161" t="s">
        <v>189</v>
      </c>
      <c r="AU129" s="161" t="s">
        <v>87</v>
      </c>
      <c r="AY129" s="17" t="s">
        <v>187</v>
      </c>
      <c r="BE129" s="162">
        <f t="shared" ref="BE129:BE134" si="14">IF(N129="základní",J129,0)</f>
        <v>0</v>
      </c>
      <c r="BF129" s="162">
        <f t="shared" ref="BF129:BF134" si="15">IF(N129="snížená",J129,0)</f>
        <v>0</v>
      </c>
      <c r="BG129" s="162">
        <f t="shared" ref="BG129:BG134" si="16">IF(N129="zákl. přenesená",J129,0)</f>
        <v>0</v>
      </c>
      <c r="BH129" s="162">
        <f t="shared" ref="BH129:BH134" si="17">IF(N129="sníž. přenesená",J129,0)</f>
        <v>0</v>
      </c>
      <c r="BI129" s="162">
        <f t="shared" ref="BI129:BI134" si="18">IF(N129="nulová",J129,0)</f>
        <v>0</v>
      </c>
      <c r="BJ129" s="17" t="s">
        <v>81</v>
      </c>
      <c r="BK129" s="162">
        <f t="shared" ref="BK129:BK134" si="19">ROUND(I129*H129,2)</f>
        <v>0</v>
      </c>
      <c r="BL129" s="17" t="s">
        <v>194</v>
      </c>
      <c r="BM129" s="161" t="s">
        <v>2954</v>
      </c>
    </row>
    <row r="130" spans="2:65" s="1" customFormat="1" ht="36" customHeight="1">
      <c r="B130" s="149"/>
      <c r="C130" s="150" t="s">
        <v>302</v>
      </c>
      <c r="D130" s="150" t="s">
        <v>189</v>
      </c>
      <c r="E130" s="151" t="s">
        <v>2955</v>
      </c>
      <c r="F130" s="152" t="s">
        <v>2956</v>
      </c>
      <c r="G130" s="153" t="s">
        <v>391</v>
      </c>
      <c r="H130" s="154">
        <v>7</v>
      </c>
      <c r="I130" s="155"/>
      <c r="J130" s="156">
        <f t="shared" si="10"/>
        <v>0</v>
      </c>
      <c r="K130" s="152" t="s">
        <v>193</v>
      </c>
      <c r="L130" s="32"/>
      <c r="M130" s="157" t="s">
        <v>3</v>
      </c>
      <c r="N130" s="158" t="s">
        <v>45</v>
      </c>
      <c r="O130" s="52"/>
      <c r="P130" s="159">
        <f t="shared" si="11"/>
        <v>0</v>
      </c>
      <c r="Q130" s="159">
        <v>0</v>
      </c>
      <c r="R130" s="159">
        <f t="shared" si="12"/>
        <v>0</v>
      </c>
      <c r="S130" s="159">
        <v>0</v>
      </c>
      <c r="T130" s="160">
        <f t="shared" si="13"/>
        <v>0</v>
      </c>
      <c r="AR130" s="161" t="s">
        <v>194</v>
      </c>
      <c r="AT130" s="161" t="s">
        <v>189</v>
      </c>
      <c r="AU130" s="161" t="s">
        <v>87</v>
      </c>
      <c r="AY130" s="17" t="s">
        <v>187</v>
      </c>
      <c r="BE130" s="162">
        <f t="shared" si="14"/>
        <v>0</v>
      </c>
      <c r="BF130" s="162">
        <f t="shared" si="15"/>
        <v>0</v>
      </c>
      <c r="BG130" s="162">
        <f t="shared" si="16"/>
        <v>0</v>
      </c>
      <c r="BH130" s="162">
        <f t="shared" si="17"/>
        <v>0</v>
      </c>
      <c r="BI130" s="162">
        <f t="shared" si="18"/>
        <v>0</v>
      </c>
      <c r="BJ130" s="17" t="s">
        <v>81</v>
      </c>
      <c r="BK130" s="162">
        <f t="shared" si="19"/>
        <v>0</v>
      </c>
      <c r="BL130" s="17" t="s">
        <v>194</v>
      </c>
      <c r="BM130" s="161" t="s">
        <v>2957</v>
      </c>
    </row>
    <row r="131" spans="2:65" s="1" customFormat="1" ht="16.5" customHeight="1">
      <c r="B131" s="149"/>
      <c r="C131" s="195" t="s">
        <v>1782</v>
      </c>
      <c r="D131" s="195" t="s">
        <v>283</v>
      </c>
      <c r="E131" s="196" t="s">
        <v>2958</v>
      </c>
      <c r="F131" s="197" t="s">
        <v>2959</v>
      </c>
      <c r="G131" s="198" t="s">
        <v>391</v>
      </c>
      <c r="H131" s="199">
        <v>7</v>
      </c>
      <c r="I131" s="200"/>
      <c r="J131" s="201">
        <f t="shared" si="10"/>
        <v>0</v>
      </c>
      <c r="K131" s="197" t="s">
        <v>193</v>
      </c>
      <c r="L131" s="202"/>
      <c r="M131" s="203" t="s">
        <v>3</v>
      </c>
      <c r="N131" s="204" t="s">
        <v>45</v>
      </c>
      <c r="O131" s="52"/>
      <c r="P131" s="159">
        <f t="shared" si="11"/>
        <v>0</v>
      </c>
      <c r="Q131" s="159">
        <v>0.04</v>
      </c>
      <c r="R131" s="159">
        <f t="shared" si="12"/>
        <v>0.28000000000000003</v>
      </c>
      <c r="S131" s="159">
        <v>0</v>
      </c>
      <c r="T131" s="160">
        <f t="shared" si="13"/>
        <v>0</v>
      </c>
      <c r="AR131" s="161" t="s">
        <v>239</v>
      </c>
      <c r="AT131" s="161" t="s">
        <v>283</v>
      </c>
      <c r="AU131" s="161" t="s">
        <v>87</v>
      </c>
      <c r="AY131" s="17" t="s">
        <v>187</v>
      </c>
      <c r="BE131" s="162">
        <f t="shared" si="14"/>
        <v>0</v>
      </c>
      <c r="BF131" s="162">
        <f t="shared" si="15"/>
        <v>0</v>
      </c>
      <c r="BG131" s="162">
        <f t="shared" si="16"/>
        <v>0</v>
      </c>
      <c r="BH131" s="162">
        <f t="shared" si="17"/>
        <v>0</v>
      </c>
      <c r="BI131" s="162">
        <f t="shared" si="18"/>
        <v>0</v>
      </c>
      <c r="BJ131" s="17" t="s">
        <v>81</v>
      </c>
      <c r="BK131" s="162">
        <f t="shared" si="19"/>
        <v>0</v>
      </c>
      <c r="BL131" s="17" t="s">
        <v>194</v>
      </c>
      <c r="BM131" s="161" t="s">
        <v>2960</v>
      </c>
    </row>
    <row r="132" spans="2:65" s="1" customFormat="1" ht="16.5" customHeight="1">
      <c r="B132" s="149"/>
      <c r="C132" s="150" t="s">
        <v>330</v>
      </c>
      <c r="D132" s="150" t="s">
        <v>189</v>
      </c>
      <c r="E132" s="151" t="s">
        <v>2961</v>
      </c>
      <c r="F132" s="152" t="s">
        <v>2962</v>
      </c>
      <c r="G132" s="153" t="s">
        <v>391</v>
      </c>
      <c r="H132" s="154">
        <v>7</v>
      </c>
      <c r="I132" s="155"/>
      <c r="J132" s="156">
        <f t="shared" si="10"/>
        <v>0</v>
      </c>
      <c r="K132" s="152" t="s">
        <v>193</v>
      </c>
      <c r="L132" s="32"/>
      <c r="M132" s="157" t="s">
        <v>3</v>
      </c>
      <c r="N132" s="158" t="s">
        <v>45</v>
      </c>
      <c r="O132" s="52"/>
      <c r="P132" s="159">
        <f t="shared" si="11"/>
        <v>0</v>
      </c>
      <c r="Q132" s="159">
        <v>5.0000000000000002E-5</v>
      </c>
      <c r="R132" s="159">
        <f t="shared" si="12"/>
        <v>3.5E-4</v>
      </c>
      <c r="S132" s="159">
        <v>0</v>
      </c>
      <c r="T132" s="160">
        <f t="shared" si="13"/>
        <v>0</v>
      </c>
      <c r="AR132" s="161" t="s">
        <v>194</v>
      </c>
      <c r="AT132" s="161" t="s">
        <v>189</v>
      </c>
      <c r="AU132" s="161" t="s">
        <v>87</v>
      </c>
      <c r="AY132" s="17" t="s">
        <v>187</v>
      </c>
      <c r="BE132" s="162">
        <f t="shared" si="14"/>
        <v>0</v>
      </c>
      <c r="BF132" s="162">
        <f t="shared" si="15"/>
        <v>0</v>
      </c>
      <c r="BG132" s="162">
        <f t="shared" si="16"/>
        <v>0</v>
      </c>
      <c r="BH132" s="162">
        <f t="shared" si="17"/>
        <v>0</v>
      </c>
      <c r="BI132" s="162">
        <f t="shared" si="18"/>
        <v>0</v>
      </c>
      <c r="BJ132" s="17" t="s">
        <v>81</v>
      </c>
      <c r="BK132" s="162">
        <f t="shared" si="19"/>
        <v>0</v>
      </c>
      <c r="BL132" s="17" t="s">
        <v>194</v>
      </c>
      <c r="BM132" s="161" t="s">
        <v>2963</v>
      </c>
    </row>
    <row r="133" spans="2:65" s="1" customFormat="1" ht="16.5" customHeight="1">
      <c r="B133" s="149"/>
      <c r="C133" s="195" t="s">
        <v>8</v>
      </c>
      <c r="D133" s="195" t="s">
        <v>283</v>
      </c>
      <c r="E133" s="196" t="s">
        <v>2964</v>
      </c>
      <c r="F133" s="197" t="s">
        <v>2965</v>
      </c>
      <c r="G133" s="198" t="s">
        <v>391</v>
      </c>
      <c r="H133" s="199">
        <v>21</v>
      </c>
      <c r="I133" s="200"/>
      <c r="J133" s="201">
        <f t="shared" si="10"/>
        <v>0</v>
      </c>
      <c r="K133" s="197" t="s">
        <v>193</v>
      </c>
      <c r="L133" s="202"/>
      <c r="M133" s="203" t="s">
        <v>3</v>
      </c>
      <c r="N133" s="204" t="s">
        <v>45</v>
      </c>
      <c r="O133" s="52"/>
      <c r="P133" s="159">
        <f t="shared" si="11"/>
        <v>0</v>
      </c>
      <c r="Q133" s="159">
        <v>4.7200000000000002E-3</v>
      </c>
      <c r="R133" s="159">
        <f t="shared" si="12"/>
        <v>9.912E-2</v>
      </c>
      <c r="S133" s="159">
        <v>0</v>
      </c>
      <c r="T133" s="160">
        <f t="shared" si="13"/>
        <v>0</v>
      </c>
      <c r="AR133" s="161" t="s">
        <v>239</v>
      </c>
      <c r="AT133" s="161" t="s">
        <v>283</v>
      </c>
      <c r="AU133" s="161" t="s">
        <v>87</v>
      </c>
      <c r="AY133" s="17" t="s">
        <v>187</v>
      </c>
      <c r="BE133" s="162">
        <f t="shared" si="14"/>
        <v>0</v>
      </c>
      <c r="BF133" s="162">
        <f t="shared" si="15"/>
        <v>0</v>
      </c>
      <c r="BG133" s="162">
        <f t="shared" si="16"/>
        <v>0</v>
      </c>
      <c r="BH133" s="162">
        <f t="shared" si="17"/>
        <v>0</v>
      </c>
      <c r="BI133" s="162">
        <f t="shared" si="18"/>
        <v>0</v>
      </c>
      <c r="BJ133" s="17" t="s">
        <v>81</v>
      </c>
      <c r="BK133" s="162">
        <f t="shared" si="19"/>
        <v>0</v>
      </c>
      <c r="BL133" s="17" t="s">
        <v>194</v>
      </c>
      <c r="BM133" s="161" t="s">
        <v>2966</v>
      </c>
    </row>
    <row r="134" spans="2:65" s="1" customFormat="1" ht="36" customHeight="1">
      <c r="B134" s="149"/>
      <c r="C134" s="150" t="s">
        <v>339</v>
      </c>
      <c r="D134" s="150" t="s">
        <v>189</v>
      </c>
      <c r="E134" s="151" t="s">
        <v>2967</v>
      </c>
      <c r="F134" s="152" t="s">
        <v>2968</v>
      </c>
      <c r="G134" s="153" t="s">
        <v>242</v>
      </c>
      <c r="H134" s="154">
        <v>1</v>
      </c>
      <c r="I134" s="155"/>
      <c r="J134" s="156">
        <f t="shared" si="10"/>
        <v>0</v>
      </c>
      <c r="K134" s="152" t="s">
        <v>193</v>
      </c>
      <c r="L134" s="32"/>
      <c r="M134" s="157" t="s">
        <v>3</v>
      </c>
      <c r="N134" s="158" t="s">
        <v>45</v>
      </c>
      <c r="O134" s="52"/>
      <c r="P134" s="159">
        <f t="shared" si="11"/>
        <v>0</v>
      </c>
      <c r="Q134" s="159">
        <v>0</v>
      </c>
      <c r="R134" s="159">
        <f t="shared" si="12"/>
        <v>0</v>
      </c>
      <c r="S134" s="159">
        <v>0</v>
      </c>
      <c r="T134" s="160">
        <f t="shared" si="13"/>
        <v>0</v>
      </c>
      <c r="AR134" s="161" t="s">
        <v>194</v>
      </c>
      <c r="AT134" s="161" t="s">
        <v>189</v>
      </c>
      <c r="AU134" s="161" t="s">
        <v>87</v>
      </c>
      <c r="AY134" s="17" t="s">
        <v>187</v>
      </c>
      <c r="BE134" s="162">
        <f t="shared" si="14"/>
        <v>0</v>
      </c>
      <c r="BF134" s="162">
        <f t="shared" si="15"/>
        <v>0</v>
      </c>
      <c r="BG134" s="162">
        <f t="shared" si="16"/>
        <v>0</v>
      </c>
      <c r="BH134" s="162">
        <f t="shared" si="17"/>
        <v>0</v>
      </c>
      <c r="BI134" s="162">
        <f t="shared" si="18"/>
        <v>0</v>
      </c>
      <c r="BJ134" s="17" t="s">
        <v>81</v>
      </c>
      <c r="BK134" s="162">
        <f t="shared" si="19"/>
        <v>0</v>
      </c>
      <c r="BL134" s="17" t="s">
        <v>194</v>
      </c>
      <c r="BM134" s="161" t="s">
        <v>2969</v>
      </c>
    </row>
    <row r="135" spans="2:65" s="13" customFormat="1">
      <c r="B135" s="171"/>
      <c r="D135" s="164" t="s">
        <v>196</v>
      </c>
      <c r="E135" s="172" t="s">
        <v>3</v>
      </c>
      <c r="F135" s="173" t="s">
        <v>2970</v>
      </c>
      <c r="H135" s="174">
        <v>1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196</v>
      </c>
      <c r="AU135" s="172" t="s">
        <v>87</v>
      </c>
      <c r="AV135" s="13" t="s">
        <v>87</v>
      </c>
      <c r="AW135" s="13" t="s">
        <v>35</v>
      </c>
      <c r="AX135" s="13" t="s">
        <v>81</v>
      </c>
      <c r="AY135" s="172" t="s">
        <v>187</v>
      </c>
    </row>
    <row r="136" spans="2:65" s="1" customFormat="1" ht="36" customHeight="1">
      <c r="B136" s="149"/>
      <c r="C136" s="150" t="s">
        <v>348</v>
      </c>
      <c r="D136" s="150" t="s">
        <v>189</v>
      </c>
      <c r="E136" s="151" t="s">
        <v>240</v>
      </c>
      <c r="F136" s="152" t="s">
        <v>241</v>
      </c>
      <c r="G136" s="153" t="s">
        <v>242</v>
      </c>
      <c r="H136" s="154">
        <v>680.27</v>
      </c>
      <c r="I136" s="155"/>
      <c r="J136" s="156">
        <f>ROUND(I136*H136,2)</f>
        <v>0</v>
      </c>
      <c r="K136" s="152" t="s">
        <v>193</v>
      </c>
      <c r="L136" s="32"/>
      <c r="M136" s="157" t="s">
        <v>3</v>
      </c>
      <c r="N136" s="158" t="s">
        <v>45</v>
      </c>
      <c r="O136" s="52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194</v>
      </c>
      <c r="AT136" s="161" t="s">
        <v>189</v>
      </c>
      <c r="AU136" s="161" t="s">
        <v>87</v>
      </c>
      <c r="AY136" s="17" t="s">
        <v>187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7" t="s">
        <v>81</v>
      </c>
      <c r="BK136" s="162">
        <f>ROUND(I136*H136,2)</f>
        <v>0</v>
      </c>
      <c r="BL136" s="17" t="s">
        <v>194</v>
      </c>
      <c r="BM136" s="161" t="s">
        <v>2971</v>
      </c>
    </row>
    <row r="137" spans="2:65" s="13" customFormat="1">
      <c r="B137" s="171"/>
      <c r="D137" s="164" t="s">
        <v>196</v>
      </c>
      <c r="E137" s="172" t="s">
        <v>3</v>
      </c>
      <c r="F137" s="173" t="s">
        <v>2972</v>
      </c>
      <c r="H137" s="174">
        <v>748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196</v>
      </c>
      <c r="AU137" s="172" t="s">
        <v>87</v>
      </c>
      <c r="AV137" s="13" t="s">
        <v>87</v>
      </c>
      <c r="AW137" s="13" t="s">
        <v>35</v>
      </c>
      <c r="AX137" s="13" t="s">
        <v>74</v>
      </c>
      <c r="AY137" s="172" t="s">
        <v>187</v>
      </c>
    </row>
    <row r="138" spans="2:65" s="12" customFormat="1">
      <c r="B138" s="163"/>
      <c r="D138" s="164" t="s">
        <v>196</v>
      </c>
      <c r="E138" s="165" t="s">
        <v>3</v>
      </c>
      <c r="F138" s="166" t="s">
        <v>2973</v>
      </c>
      <c r="H138" s="165" t="s">
        <v>3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196</v>
      </c>
      <c r="AU138" s="165" t="s">
        <v>87</v>
      </c>
      <c r="AV138" s="12" t="s">
        <v>81</v>
      </c>
      <c r="AW138" s="12" t="s">
        <v>35</v>
      </c>
      <c r="AX138" s="12" t="s">
        <v>74</v>
      </c>
      <c r="AY138" s="165" t="s">
        <v>187</v>
      </c>
    </row>
    <row r="139" spans="2:65" s="13" customFormat="1">
      <c r="B139" s="171"/>
      <c r="D139" s="164" t="s">
        <v>196</v>
      </c>
      <c r="E139" s="172" t="s">
        <v>3</v>
      </c>
      <c r="F139" s="173" t="s">
        <v>2974</v>
      </c>
      <c r="H139" s="174">
        <v>-67.73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196</v>
      </c>
      <c r="AU139" s="172" t="s">
        <v>87</v>
      </c>
      <c r="AV139" s="13" t="s">
        <v>87</v>
      </c>
      <c r="AW139" s="13" t="s">
        <v>35</v>
      </c>
      <c r="AX139" s="13" t="s">
        <v>74</v>
      </c>
      <c r="AY139" s="172" t="s">
        <v>187</v>
      </c>
    </row>
    <row r="140" spans="2:65" s="14" customFormat="1">
      <c r="B140" s="179"/>
      <c r="D140" s="164" t="s">
        <v>196</v>
      </c>
      <c r="E140" s="180" t="s">
        <v>3</v>
      </c>
      <c r="F140" s="181" t="s">
        <v>201</v>
      </c>
      <c r="H140" s="182">
        <v>680.27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196</v>
      </c>
      <c r="AU140" s="180" t="s">
        <v>87</v>
      </c>
      <c r="AV140" s="14" t="s">
        <v>194</v>
      </c>
      <c r="AW140" s="14" t="s">
        <v>35</v>
      </c>
      <c r="AX140" s="14" t="s">
        <v>81</v>
      </c>
      <c r="AY140" s="180" t="s">
        <v>187</v>
      </c>
    </row>
    <row r="141" spans="2:65" s="1" customFormat="1" ht="36" customHeight="1">
      <c r="B141" s="149"/>
      <c r="C141" s="150" t="s">
        <v>354</v>
      </c>
      <c r="D141" s="150" t="s">
        <v>189</v>
      </c>
      <c r="E141" s="151" t="s">
        <v>1758</v>
      </c>
      <c r="F141" s="152" t="s">
        <v>1759</v>
      </c>
      <c r="G141" s="153" t="s">
        <v>242</v>
      </c>
      <c r="H141" s="154">
        <v>94.822000000000003</v>
      </c>
      <c r="I141" s="155"/>
      <c r="J141" s="156">
        <f>ROUND(I141*H141,2)</f>
        <v>0</v>
      </c>
      <c r="K141" s="152" t="s">
        <v>193</v>
      </c>
      <c r="L141" s="32"/>
      <c r="M141" s="157" t="s">
        <v>3</v>
      </c>
      <c r="N141" s="158" t="s">
        <v>45</v>
      </c>
      <c r="O141" s="52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194</v>
      </c>
      <c r="AT141" s="161" t="s">
        <v>189</v>
      </c>
      <c r="AU141" s="161" t="s">
        <v>87</v>
      </c>
      <c r="AY141" s="17" t="s">
        <v>187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7" t="s">
        <v>81</v>
      </c>
      <c r="BK141" s="162">
        <f>ROUND(I141*H141,2)</f>
        <v>0</v>
      </c>
      <c r="BL141" s="17" t="s">
        <v>194</v>
      </c>
      <c r="BM141" s="161" t="s">
        <v>2975</v>
      </c>
    </row>
    <row r="142" spans="2:65" s="12" customFormat="1">
      <c r="B142" s="163"/>
      <c r="D142" s="164" t="s">
        <v>196</v>
      </c>
      <c r="E142" s="165" t="s">
        <v>3</v>
      </c>
      <c r="F142" s="166" t="s">
        <v>2976</v>
      </c>
      <c r="H142" s="165" t="s">
        <v>3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196</v>
      </c>
      <c r="AU142" s="165" t="s">
        <v>87</v>
      </c>
      <c r="AV142" s="12" t="s">
        <v>81</v>
      </c>
      <c r="AW142" s="12" t="s">
        <v>35</v>
      </c>
      <c r="AX142" s="12" t="s">
        <v>74</v>
      </c>
      <c r="AY142" s="165" t="s">
        <v>187</v>
      </c>
    </row>
    <row r="143" spans="2:65" s="13" customFormat="1">
      <c r="B143" s="171"/>
      <c r="D143" s="164" t="s">
        <v>196</v>
      </c>
      <c r="E143" s="172" t="s">
        <v>3</v>
      </c>
      <c r="F143" s="173" t="s">
        <v>2977</v>
      </c>
      <c r="H143" s="174">
        <v>94.822000000000003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196</v>
      </c>
      <c r="AU143" s="172" t="s">
        <v>87</v>
      </c>
      <c r="AV143" s="13" t="s">
        <v>87</v>
      </c>
      <c r="AW143" s="13" t="s">
        <v>35</v>
      </c>
      <c r="AX143" s="13" t="s">
        <v>81</v>
      </c>
      <c r="AY143" s="172" t="s">
        <v>187</v>
      </c>
    </row>
    <row r="144" spans="2:65" s="11" customFormat="1" ht="22.9" customHeight="1">
      <c r="B144" s="136"/>
      <c r="D144" s="137" t="s">
        <v>73</v>
      </c>
      <c r="E144" s="147" t="s">
        <v>207</v>
      </c>
      <c r="F144" s="147" t="s">
        <v>338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SUM(P145:P165)</f>
        <v>0</v>
      </c>
      <c r="Q144" s="142"/>
      <c r="R144" s="143">
        <f>SUM(R145:R165)</f>
        <v>3.9333399999999998</v>
      </c>
      <c r="S144" s="142"/>
      <c r="T144" s="144">
        <f>SUM(T145:T165)</f>
        <v>0</v>
      </c>
      <c r="AR144" s="137" t="s">
        <v>81</v>
      </c>
      <c r="AT144" s="145" t="s">
        <v>73</v>
      </c>
      <c r="AU144" s="145" t="s">
        <v>81</v>
      </c>
      <c r="AY144" s="137" t="s">
        <v>187</v>
      </c>
      <c r="BK144" s="146">
        <f>SUM(BK145:BK165)</f>
        <v>0</v>
      </c>
    </row>
    <row r="145" spans="2:65" s="1" customFormat="1" ht="36" customHeight="1">
      <c r="B145" s="149"/>
      <c r="C145" s="150" t="s">
        <v>362</v>
      </c>
      <c r="D145" s="150" t="s">
        <v>189</v>
      </c>
      <c r="E145" s="151" t="s">
        <v>2978</v>
      </c>
      <c r="F145" s="152" t="s">
        <v>2979</v>
      </c>
      <c r="G145" s="153" t="s">
        <v>391</v>
      </c>
      <c r="H145" s="154">
        <v>11</v>
      </c>
      <c r="I145" s="155"/>
      <c r="J145" s="156">
        <f>ROUND(I145*H145,2)</f>
        <v>0</v>
      </c>
      <c r="K145" s="152" t="s">
        <v>193</v>
      </c>
      <c r="L145" s="32"/>
      <c r="M145" s="157" t="s">
        <v>3</v>
      </c>
      <c r="N145" s="158" t="s">
        <v>45</v>
      </c>
      <c r="O145" s="52"/>
      <c r="P145" s="159">
        <f>O145*H145</f>
        <v>0</v>
      </c>
      <c r="Q145" s="159">
        <v>0.17488999999999999</v>
      </c>
      <c r="R145" s="159">
        <f>Q145*H145</f>
        <v>1.9237899999999999</v>
      </c>
      <c r="S145" s="159">
        <v>0</v>
      </c>
      <c r="T145" s="160">
        <f>S145*H145</f>
        <v>0</v>
      </c>
      <c r="AR145" s="161" t="s">
        <v>194</v>
      </c>
      <c r="AT145" s="161" t="s">
        <v>189</v>
      </c>
      <c r="AU145" s="161" t="s">
        <v>87</v>
      </c>
      <c r="AY145" s="17" t="s">
        <v>187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7" t="s">
        <v>81</v>
      </c>
      <c r="BK145" s="162">
        <f>ROUND(I145*H145,2)</f>
        <v>0</v>
      </c>
      <c r="BL145" s="17" t="s">
        <v>194</v>
      </c>
      <c r="BM145" s="161" t="s">
        <v>2980</v>
      </c>
    </row>
    <row r="146" spans="2:65" s="1" customFormat="1" ht="16.5" customHeight="1">
      <c r="B146" s="149"/>
      <c r="C146" s="195" t="s">
        <v>372</v>
      </c>
      <c r="D146" s="195" t="s">
        <v>283</v>
      </c>
      <c r="E146" s="196" t="s">
        <v>2981</v>
      </c>
      <c r="F146" s="197" t="s">
        <v>2982</v>
      </c>
      <c r="G146" s="198" t="s">
        <v>192</v>
      </c>
      <c r="H146" s="199">
        <v>0.84</v>
      </c>
      <c r="I146" s="200"/>
      <c r="J146" s="201">
        <f>ROUND(I146*H146,2)</f>
        <v>0</v>
      </c>
      <c r="K146" s="197" t="s">
        <v>193</v>
      </c>
      <c r="L146" s="202"/>
      <c r="M146" s="203" t="s">
        <v>3</v>
      </c>
      <c r="N146" s="204" t="s">
        <v>45</v>
      </c>
      <c r="O146" s="52"/>
      <c r="P146" s="159">
        <f>O146*H146</f>
        <v>0</v>
      </c>
      <c r="Q146" s="159">
        <v>2.234</v>
      </c>
      <c r="R146" s="159">
        <f>Q146*H146</f>
        <v>1.87656</v>
      </c>
      <c r="S146" s="159">
        <v>0</v>
      </c>
      <c r="T146" s="160">
        <f>S146*H146</f>
        <v>0</v>
      </c>
      <c r="AR146" s="161" t="s">
        <v>239</v>
      </c>
      <c r="AT146" s="161" t="s">
        <v>283</v>
      </c>
      <c r="AU146" s="161" t="s">
        <v>87</v>
      </c>
      <c r="AY146" s="17" t="s">
        <v>187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7" t="s">
        <v>81</v>
      </c>
      <c r="BK146" s="162">
        <f>ROUND(I146*H146,2)</f>
        <v>0</v>
      </c>
      <c r="BL146" s="17" t="s">
        <v>194</v>
      </c>
      <c r="BM146" s="161" t="s">
        <v>2983</v>
      </c>
    </row>
    <row r="147" spans="2:65" s="13" customFormat="1">
      <c r="B147" s="171"/>
      <c r="D147" s="164" t="s">
        <v>196</v>
      </c>
      <c r="E147" s="172" t="s">
        <v>3</v>
      </c>
      <c r="F147" s="173" t="s">
        <v>2984</v>
      </c>
      <c r="H147" s="174">
        <v>0.84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196</v>
      </c>
      <c r="AU147" s="172" t="s">
        <v>87</v>
      </c>
      <c r="AV147" s="13" t="s">
        <v>87</v>
      </c>
      <c r="AW147" s="13" t="s">
        <v>35</v>
      </c>
      <c r="AX147" s="13" t="s">
        <v>81</v>
      </c>
      <c r="AY147" s="172" t="s">
        <v>187</v>
      </c>
    </row>
    <row r="148" spans="2:65" s="1" customFormat="1" ht="24" customHeight="1">
      <c r="B148" s="149"/>
      <c r="C148" s="195" t="s">
        <v>381</v>
      </c>
      <c r="D148" s="195" t="s">
        <v>283</v>
      </c>
      <c r="E148" s="196" t="s">
        <v>2985</v>
      </c>
      <c r="F148" s="197" t="s">
        <v>2986</v>
      </c>
      <c r="G148" s="198" t="s">
        <v>391</v>
      </c>
      <c r="H148" s="199">
        <v>7</v>
      </c>
      <c r="I148" s="200"/>
      <c r="J148" s="201">
        <f t="shared" ref="J148:J153" si="20">ROUND(I148*H148,2)</f>
        <v>0</v>
      </c>
      <c r="K148" s="197" t="s">
        <v>193</v>
      </c>
      <c r="L148" s="202"/>
      <c r="M148" s="203" t="s">
        <v>3</v>
      </c>
      <c r="N148" s="204" t="s">
        <v>45</v>
      </c>
      <c r="O148" s="52"/>
      <c r="P148" s="159">
        <f t="shared" ref="P148:P153" si="21">O148*H148</f>
        <v>0</v>
      </c>
      <c r="Q148" s="159">
        <v>5.1999999999999998E-3</v>
      </c>
      <c r="R148" s="159">
        <f t="shared" ref="R148:R153" si="22">Q148*H148</f>
        <v>3.6400000000000002E-2</v>
      </c>
      <c r="S148" s="159">
        <v>0</v>
      </c>
      <c r="T148" s="160">
        <f t="shared" ref="T148:T153" si="23">S148*H148</f>
        <v>0</v>
      </c>
      <c r="AR148" s="161" t="s">
        <v>239</v>
      </c>
      <c r="AT148" s="161" t="s">
        <v>283</v>
      </c>
      <c r="AU148" s="161" t="s">
        <v>87</v>
      </c>
      <c r="AY148" s="17" t="s">
        <v>187</v>
      </c>
      <c r="BE148" s="162">
        <f t="shared" ref="BE148:BE153" si="24">IF(N148="základní",J148,0)</f>
        <v>0</v>
      </c>
      <c r="BF148" s="162">
        <f t="shared" ref="BF148:BF153" si="25">IF(N148="snížená",J148,0)</f>
        <v>0</v>
      </c>
      <c r="BG148" s="162">
        <f t="shared" ref="BG148:BG153" si="26">IF(N148="zákl. přenesená",J148,0)</f>
        <v>0</v>
      </c>
      <c r="BH148" s="162">
        <f t="shared" ref="BH148:BH153" si="27">IF(N148="sníž. přenesená",J148,0)</f>
        <v>0</v>
      </c>
      <c r="BI148" s="162">
        <f t="shared" ref="BI148:BI153" si="28">IF(N148="nulová",J148,0)</f>
        <v>0</v>
      </c>
      <c r="BJ148" s="17" t="s">
        <v>81</v>
      </c>
      <c r="BK148" s="162">
        <f t="shared" ref="BK148:BK153" si="29">ROUND(I148*H148,2)</f>
        <v>0</v>
      </c>
      <c r="BL148" s="17" t="s">
        <v>194</v>
      </c>
      <c r="BM148" s="161" t="s">
        <v>2987</v>
      </c>
    </row>
    <row r="149" spans="2:65" s="1" customFormat="1" ht="16.5" customHeight="1">
      <c r="B149" s="149"/>
      <c r="C149" s="195" t="s">
        <v>388</v>
      </c>
      <c r="D149" s="195" t="s">
        <v>283</v>
      </c>
      <c r="E149" s="196" t="s">
        <v>2988</v>
      </c>
      <c r="F149" s="197" t="s">
        <v>2989</v>
      </c>
      <c r="G149" s="198" t="s">
        <v>391</v>
      </c>
      <c r="H149" s="199">
        <v>7</v>
      </c>
      <c r="I149" s="200"/>
      <c r="J149" s="201">
        <f t="shared" si="20"/>
        <v>0</v>
      </c>
      <c r="K149" s="197" t="s">
        <v>193</v>
      </c>
      <c r="L149" s="202"/>
      <c r="M149" s="203" t="s">
        <v>3</v>
      </c>
      <c r="N149" s="204" t="s">
        <v>45</v>
      </c>
      <c r="O149" s="52"/>
      <c r="P149" s="159">
        <f t="shared" si="21"/>
        <v>0</v>
      </c>
      <c r="Q149" s="159">
        <v>1.0000000000000001E-5</v>
      </c>
      <c r="R149" s="159">
        <f t="shared" si="22"/>
        <v>7.0000000000000007E-5</v>
      </c>
      <c r="S149" s="159">
        <v>0</v>
      </c>
      <c r="T149" s="160">
        <f t="shared" si="23"/>
        <v>0</v>
      </c>
      <c r="AR149" s="161" t="s">
        <v>239</v>
      </c>
      <c r="AT149" s="161" t="s">
        <v>283</v>
      </c>
      <c r="AU149" s="161" t="s">
        <v>87</v>
      </c>
      <c r="AY149" s="17" t="s">
        <v>187</v>
      </c>
      <c r="BE149" s="162">
        <f t="shared" si="24"/>
        <v>0</v>
      </c>
      <c r="BF149" s="162">
        <f t="shared" si="25"/>
        <v>0</v>
      </c>
      <c r="BG149" s="162">
        <f t="shared" si="26"/>
        <v>0</v>
      </c>
      <c r="BH149" s="162">
        <f t="shared" si="27"/>
        <v>0</v>
      </c>
      <c r="BI149" s="162">
        <f t="shared" si="28"/>
        <v>0</v>
      </c>
      <c r="BJ149" s="17" t="s">
        <v>81</v>
      </c>
      <c r="BK149" s="162">
        <f t="shared" si="29"/>
        <v>0</v>
      </c>
      <c r="BL149" s="17" t="s">
        <v>194</v>
      </c>
      <c r="BM149" s="161" t="s">
        <v>2990</v>
      </c>
    </row>
    <row r="150" spans="2:65" s="1" customFormat="1" ht="24" customHeight="1">
      <c r="B150" s="149"/>
      <c r="C150" s="195" t="s">
        <v>393</v>
      </c>
      <c r="D150" s="195" t="s">
        <v>283</v>
      </c>
      <c r="E150" s="196" t="s">
        <v>2991</v>
      </c>
      <c r="F150" s="197" t="s">
        <v>2992</v>
      </c>
      <c r="G150" s="198" t="s">
        <v>391</v>
      </c>
      <c r="H150" s="199">
        <v>4</v>
      </c>
      <c r="I150" s="200"/>
      <c r="J150" s="201">
        <f t="shared" si="20"/>
        <v>0</v>
      </c>
      <c r="K150" s="197" t="s">
        <v>193</v>
      </c>
      <c r="L150" s="202"/>
      <c r="M150" s="203" t="s">
        <v>3</v>
      </c>
      <c r="N150" s="204" t="s">
        <v>45</v>
      </c>
      <c r="O150" s="52"/>
      <c r="P150" s="159">
        <f t="shared" si="21"/>
        <v>0</v>
      </c>
      <c r="Q150" s="159">
        <v>4.0000000000000001E-3</v>
      </c>
      <c r="R150" s="159">
        <f t="shared" si="22"/>
        <v>1.6E-2</v>
      </c>
      <c r="S150" s="159">
        <v>0</v>
      </c>
      <c r="T150" s="160">
        <f t="shared" si="23"/>
        <v>0</v>
      </c>
      <c r="AR150" s="161" t="s">
        <v>239</v>
      </c>
      <c r="AT150" s="161" t="s">
        <v>283</v>
      </c>
      <c r="AU150" s="161" t="s">
        <v>87</v>
      </c>
      <c r="AY150" s="17" t="s">
        <v>187</v>
      </c>
      <c r="BE150" s="162">
        <f t="shared" si="24"/>
        <v>0</v>
      </c>
      <c r="BF150" s="162">
        <f t="shared" si="25"/>
        <v>0</v>
      </c>
      <c r="BG150" s="162">
        <f t="shared" si="26"/>
        <v>0</v>
      </c>
      <c r="BH150" s="162">
        <f t="shared" si="27"/>
        <v>0</v>
      </c>
      <c r="BI150" s="162">
        <f t="shared" si="28"/>
        <v>0</v>
      </c>
      <c r="BJ150" s="17" t="s">
        <v>81</v>
      </c>
      <c r="BK150" s="162">
        <f t="shared" si="29"/>
        <v>0</v>
      </c>
      <c r="BL150" s="17" t="s">
        <v>194</v>
      </c>
      <c r="BM150" s="161" t="s">
        <v>2993</v>
      </c>
    </row>
    <row r="151" spans="2:65" s="1" customFormat="1" ht="24" customHeight="1">
      <c r="B151" s="149"/>
      <c r="C151" s="150" t="s">
        <v>397</v>
      </c>
      <c r="D151" s="150" t="s">
        <v>189</v>
      </c>
      <c r="E151" s="151" t="s">
        <v>2994</v>
      </c>
      <c r="F151" s="152" t="s">
        <v>2995</v>
      </c>
      <c r="G151" s="153" t="s">
        <v>286</v>
      </c>
      <c r="H151" s="154">
        <v>20</v>
      </c>
      <c r="I151" s="155"/>
      <c r="J151" s="156">
        <f t="shared" si="20"/>
        <v>0</v>
      </c>
      <c r="K151" s="152" t="s">
        <v>193</v>
      </c>
      <c r="L151" s="32"/>
      <c r="M151" s="157" t="s">
        <v>3</v>
      </c>
      <c r="N151" s="158" t="s">
        <v>45</v>
      </c>
      <c r="O151" s="52"/>
      <c r="P151" s="159">
        <f t="shared" si="21"/>
        <v>0</v>
      </c>
      <c r="Q151" s="159">
        <v>0</v>
      </c>
      <c r="R151" s="159">
        <f t="shared" si="22"/>
        <v>0</v>
      </c>
      <c r="S151" s="159">
        <v>0</v>
      </c>
      <c r="T151" s="160">
        <f t="shared" si="23"/>
        <v>0</v>
      </c>
      <c r="AR151" s="161" t="s">
        <v>194</v>
      </c>
      <c r="AT151" s="161" t="s">
        <v>189</v>
      </c>
      <c r="AU151" s="161" t="s">
        <v>87</v>
      </c>
      <c r="AY151" s="17" t="s">
        <v>187</v>
      </c>
      <c r="BE151" s="162">
        <f t="shared" si="24"/>
        <v>0</v>
      </c>
      <c r="BF151" s="162">
        <f t="shared" si="25"/>
        <v>0</v>
      </c>
      <c r="BG151" s="162">
        <f t="shared" si="26"/>
        <v>0</v>
      </c>
      <c r="BH151" s="162">
        <f t="shared" si="27"/>
        <v>0</v>
      </c>
      <c r="BI151" s="162">
        <f t="shared" si="28"/>
        <v>0</v>
      </c>
      <c r="BJ151" s="17" t="s">
        <v>81</v>
      </c>
      <c r="BK151" s="162">
        <f t="shared" si="29"/>
        <v>0</v>
      </c>
      <c r="BL151" s="17" t="s">
        <v>194</v>
      </c>
      <c r="BM151" s="161" t="s">
        <v>2996</v>
      </c>
    </row>
    <row r="152" spans="2:65" s="1" customFormat="1" ht="24" customHeight="1">
      <c r="B152" s="149"/>
      <c r="C152" s="195" t="s">
        <v>401</v>
      </c>
      <c r="D152" s="195" t="s">
        <v>283</v>
      </c>
      <c r="E152" s="196" t="s">
        <v>2997</v>
      </c>
      <c r="F152" s="197" t="s">
        <v>2998</v>
      </c>
      <c r="G152" s="198" t="s">
        <v>286</v>
      </c>
      <c r="H152" s="199">
        <v>25</v>
      </c>
      <c r="I152" s="200"/>
      <c r="J152" s="201">
        <f t="shared" si="20"/>
        <v>0</v>
      </c>
      <c r="K152" s="197" t="s">
        <v>193</v>
      </c>
      <c r="L152" s="202"/>
      <c r="M152" s="203" t="s">
        <v>3</v>
      </c>
      <c r="N152" s="204" t="s">
        <v>45</v>
      </c>
      <c r="O152" s="52"/>
      <c r="P152" s="159">
        <f t="shared" si="21"/>
        <v>0</v>
      </c>
      <c r="Q152" s="159">
        <v>1.1999999999999999E-3</v>
      </c>
      <c r="R152" s="159">
        <f t="shared" si="22"/>
        <v>0.03</v>
      </c>
      <c r="S152" s="159">
        <v>0</v>
      </c>
      <c r="T152" s="160">
        <f t="shared" si="23"/>
        <v>0</v>
      </c>
      <c r="AR152" s="161" t="s">
        <v>239</v>
      </c>
      <c r="AT152" s="161" t="s">
        <v>283</v>
      </c>
      <c r="AU152" s="161" t="s">
        <v>87</v>
      </c>
      <c r="AY152" s="17" t="s">
        <v>187</v>
      </c>
      <c r="BE152" s="162">
        <f t="shared" si="24"/>
        <v>0</v>
      </c>
      <c r="BF152" s="162">
        <f t="shared" si="25"/>
        <v>0</v>
      </c>
      <c r="BG152" s="162">
        <f t="shared" si="26"/>
        <v>0</v>
      </c>
      <c r="BH152" s="162">
        <f t="shared" si="27"/>
        <v>0</v>
      </c>
      <c r="BI152" s="162">
        <f t="shared" si="28"/>
        <v>0</v>
      </c>
      <c r="BJ152" s="17" t="s">
        <v>81</v>
      </c>
      <c r="BK152" s="162">
        <f t="shared" si="29"/>
        <v>0</v>
      </c>
      <c r="BL152" s="17" t="s">
        <v>194</v>
      </c>
      <c r="BM152" s="161" t="s">
        <v>2999</v>
      </c>
    </row>
    <row r="153" spans="2:65" s="1" customFormat="1" ht="16.5" customHeight="1">
      <c r="B153" s="149"/>
      <c r="C153" s="195" t="s">
        <v>405</v>
      </c>
      <c r="D153" s="195" t="s">
        <v>283</v>
      </c>
      <c r="E153" s="196" t="s">
        <v>3000</v>
      </c>
      <c r="F153" s="197" t="s">
        <v>3001</v>
      </c>
      <c r="G153" s="198" t="s">
        <v>962</v>
      </c>
      <c r="H153" s="199">
        <v>6</v>
      </c>
      <c r="I153" s="200"/>
      <c r="J153" s="201">
        <f t="shared" si="20"/>
        <v>0</v>
      </c>
      <c r="K153" s="197" t="s">
        <v>896</v>
      </c>
      <c r="L153" s="202"/>
      <c r="M153" s="203" t="s">
        <v>3</v>
      </c>
      <c r="N153" s="204" t="s">
        <v>45</v>
      </c>
      <c r="O153" s="52"/>
      <c r="P153" s="159">
        <f t="shared" si="21"/>
        <v>0</v>
      </c>
      <c r="Q153" s="159">
        <v>1.1999999999999999E-3</v>
      </c>
      <c r="R153" s="159">
        <f t="shared" si="22"/>
        <v>7.1999999999999998E-3</v>
      </c>
      <c r="S153" s="159">
        <v>0</v>
      </c>
      <c r="T153" s="160">
        <f t="shared" si="23"/>
        <v>0</v>
      </c>
      <c r="AR153" s="161" t="s">
        <v>239</v>
      </c>
      <c r="AT153" s="161" t="s">
        <v>283</v>
      </c>
      <c r="AU153" s="161" t="s">
        <v>87</v>
      </c>
      <c r="AY153" s="17" t="s">
        <v>187</v>
      </c>
      <c r="BE153" s="162">
        <f t="shared" si="24"/>
        <v>0</v>
      </c>
      <c r="BF153" s="162">
        <f t="shared" si="25"/>
        <v>0</v>
      </c>
      <c r="BG153" s="162">
        <f t="shared" si="26"/>
        <v>0</v>
      </c>
      <c r="BH153" s="162">
        <f t="shared" si="27"/>
        <v>0</v>
      </c>
      <c r="BI153" s="162">
        <f t="shared" si="28"/>
        <v>0</v>
      </c>
      <c r="BJ153" s="17" t="s">
        <v>81</v>
      </c>
      <c r="BK153" s="162">
        <f t="shared" si="29"/>
        <v>0</v>
      </c>
      <c r="BL153" s="17" t="s">
        <v>194</v>
      </c>
      <c r="BM153" s="161" t="s">
        <v>3002</v>
      </c>
    </row>
    <row r="154" spans="2:65" s="13" customFormat="1">
      <c r="B154" s="171"/>
      <c r="D154" s="164" t="s">
        <v>196</v>
      </c>
      <c r="E154" s="172" t="s">
        <v>3</v>
      </c>
      <c r="F154" s="173" t="s">
        <v>3003</v>
      </c>
      <c r="H154" s="174">
        <v>6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196</v>
      </c>
      <c r="AU154" s="172" t="s">
        <v>87</v>
      </c>
      <c r="AV154" s="13" t="s">
        <v>87</v>
      </c>
      <c r="AW154" s="13" t="s">
        <v>35</v>
      </c>
      <c r="AX154" s="13" t="s">
        <v>81</v>
      </c>
      <c r="AY154" s="172" t="s">
        <v>187</v>
      </c>
    </row>
    <row r="155" spans="2:65" s="1" customFormat="1" ht="16.5" customHeight="1">
      <c r="B155" s="149"/>
      <c r="C155" s="195" t="s">
        <v>409</v>
      </c>
      <c r="D155" s="195" t="s">
        <v>283</v>
      </c>
      <c r="E155" s="196" t="s">
        <v>3004</v>
      </c>
      <c r="F155" s="197" t="s">
        <v>3005</v>
      </c>
      <c r="G155" s="198" t="s">
        <v>962</v>
      </c>
      <c r="H155" s="199">
        <v>33</v>
      </c>
      <c r="I155" s="200"/>
      <c r="J155" s="201">
        <f>ROUND(I155*H155,2)</f>
        <v>0</v>
      </c>
      <c r="K155" s="197" t="s">
        <v>896</v>
      </c>
      <c r="L155" s="202"/>
      <c r="M155" s="203" t="s">
        <v>3</v>
      </c>
      <c r="N155" s="204" t="s">
        <v>45</v>
      </c>
      <c r="O155" s="52"/>
      <c r="P155" s="159">
        <f>O155*H155</f>
        <v>0</v>
      </c>
      <c r="Q155" s="159">
        <v>1.1999999999999999E-3</v>
      </c>
      <c r="R155" s="159">
        <f>Q155*H155</f>
        <v>3.9599999999999996E-2</v>
      </c>
      <c r="S155" s="159">
        <v>0</v>
      </c>
      <c r="T155" s="160">
        <f>S155*H155</f>
        <v>0</v>
      </c>
      <c r="AR155" s="161" t="s">
        <v>239</v>
      </c>
      <c r="AT155" s="161" t="s">
        <v>283</v>
      </c>
      <c r="AU155" s="161" t="s">
        <v>87</v>
      </c>
      <c r="AY155" s="17" t="s">
        <v>187</v>
      </c>
      <c r="BE155" s="162">
        <f>IF(N155="základní",J155,0)</f>
        <v>0</v>
      </c>
      <c r="BF155" s="162">
        <f>IF(N155="snížená",J155,0)</f>
        <v>0</v>
      </c>
      <c r="BG155" s="162">
        <f>IF(N155="zákl. přenesená",J155,0)</f>
        <v>0</v>
      </c>
      <c r="BH155" s="162">
        <f>IF(N155="sníž. přenesená",J155,0)</f>
        <v>0</v>
      </c>
      <c r="BI155" s="162">
        <f>IF(N155="nulová",J155,0)</f>
        <v>0</v>
      </c>
      <c r="BJ155" s="17" t="s">
        <v>81</v>
      </c>
      <c r="BK155" s="162">
        <f>ROUND(I155*H155,2)</f>
        <v>0</v>
      </c>
      <c r="BL155" s="17" t="s">
        <v>194</v>
      </c>
      <c r="BM155" s="161" t="s">
        <v>3006</v>
      </c>
    </row>
    <row r="156" spans="2:65" s="13" customFormat="1">
      <c r="B156" s="171"/>
      <c r="D156" s="164" t="s">
        <v>196</v>
      </c>
      <c r="E156" s="172" t="s">
        <v>3</v>
      </c>
      <c r="F156" s="173" t="s">
        <v>3007</v>
      </c>
      <c r="H156" s="174">
        <v>33</v>
      </c>
      <c r="I156" s="175"/>
      <c r="L156" s="171"/>
      <c r="M156" s="176"/>
      <c r="N156" s="177"/>
      <c r="O156" s="177"/>
      <c r="P156" s="177"/>
      <c r="Q156" s="177"/>
      <c r="R156" s="177"/>
      <c r="S156" s="177"/>
      <c r="T156" s="178"/>
      <c r="AT156" s="172" t="s">
        <v>196</v>
      </c>
      <c r="AU156" s="172" t="s">
        <v>87</v>
      </c>
      <c r="AV156" s="13" t="s">
        <v>87</v>
      </c>
      <c r="AW156" s="13" t="s">
        <v>35</v>
      </c>
      <c r="AX156" s="13" t="s">
        <v>81</v>
      </c>
      <c r="AY156" s="172" t="s">
        <v>187</v>
      </c>
    </row>
    <row r="157" spans="2:65" s="1" customFormat="1" ht="16.5" customHeight="1">
      <c r="B157" s="149"/>
      <c r="C157" s="195" t="s">
        <v>413</v>
      </c>
      <c r="D157" s="195" t="s">
        <v>283</v>
      </c>
      <c r="E157" s="196" t="s">
        <v>3008</v>
      </c>
      <c r="F157" s="197" t="s">
        <v>3009</v>
      </c>
      <c r="G157" s="198" t="s">
        <v>286</v>
      </c>
      <c r="H157" s="199">
        <v>30</v>
      </c>
      <c r="I157" s="200"/>
      <c r="J157" s="201">
        <f>ROUND(I157*H157,2)</f>
        <v>0</v>
      </c>
      <c r="K157" s="197" t="s">
        <v>193</v>
      </c>
      <c r="L157" s="202"/>
      <c r="M157" s="203" t="s">
        <v>3</v>
      </c>
      <c r="N157" s="204" t="s">
        <v>45</v>
      </c>
      <c r="O157" s="52"/>
      <c r="P157" s="159">
        <f>O157*H157</f>
        <v>0</v>
      </c>
      <c r="Q157" s="159">
        <v>2.0000000000000002E-5</v>
      </c>
      <c r="R157" s="159">
        <f>Q157*H157</f>
        <v>6.0000000000000006E-4</v>
      </c>
      <c r="S157" s="159">
        <v>0</v>
      </c>
      <c r="T157" s="160">
        <f>S157*H157</f>
        <v>0</v>
      </c>
      <c r="AR157" s="161" t="s">
        <v>239</v>
      </c>
      <c r="AT157" s="161" t="s">
        <v>283</v>
      </c>
      <c r="AU157" s="161" t="s">
        <v>87</v>
      </c>
      <c r="AY157" s="17" t="s">
        <v>187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7" t="s">
        <v>81</v>
      </c>
      <c r="BK157" s="162">
        <f>ROUND(I157*H157,2)</f>
        <v>0</v>
      </c>
      <c r="BL157" s="17" t="s">
        <v>194</v>
      </c>
      <c r="BM157" s="161" t="s">
        <v>3010</v>
      </c>
    </row>
    <row r="158" spans="2:65" s="12" customFormat="1">
      <c r="B158" s="163"/>
      <c r="D158" s="164" t="s">
        <v>196</v>
      </c>
      <c r="E158" s="165" t="s">
        <v>3</v>
      </c>
      <c r="F158" s="166" t="s">
        <v>3011</v>
      </c>
      <c r="H158" s="165" t="s">
        <v>3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196</v>
      </c>
      <c r="AU158" s="165" t="s">
        <v>87</v>
      </c>
      <c r="AV158" s="12" t="s">
        <v>81</v>
      </c>
      <c r="AW158" s="12" t="s">
        <v>35</v>
      </c>
      <c r="AX158" s="12" t="s">
        <v>74</v>
      </c>
      <c r="AY158" s="165" t="s">
        <v>187</v>
      </c>
    </row>
    <row r="159" spans="2:65" s="13" customFormat="1">
      <c r="B159" s="171"/>
      <c r="D159" s="164" t="s">
        <v>196</v>
      </c>
      <c r="E159" s="172" t="s">
        <v>3</v>
      </c>
      <c r="F159" s="173" t="s">
        <v>397</v>
      </c>
      <c r="H159" s="174">
        <v>30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196</v>
      </c>
      <c r="AU159" s="172" t="s">
        <v>87</v>
      </c>
      <c r="AV159" s="13" t="s">
        <v>87</v>
      </c>
      <c r="AW159" s="13" t="s">
        <v>35</v>
      </c>
      <c r="AX159" s="13" t="s">
        <v>81</v>
      </c>
      <c r="AY159" s="172" t="s">
        <v>187</v>
      </c>
    </row>
    <row r="160" spans="2:65" s="1" customFormat="1" ht="24" customHeight="1">
      <c r="B160" s="149"/>
      <c r="C160" s="150" t="s">
        <v>418</v>
      </c>
      <c r="D160" s="150" t="s">
        <v>189</v>
      </c>
      <c r="E160" s="151" t="s">
        <v>3012</v>
      </c>
      <c r="F160" s="152" t="s">
        <v>3013</v>
      </c>
      <c r="G160" s="153" t="s">
        <v>286</v>
      </c>
      <c r="H160" s="154">
        <v>60</v>
      </c>
      <c r="I160" s="155"/>
      <c r="J160" s="156">
        <f>ROUND(I160*H160,2)</f>
        <v>0</v>
      </c>
      <c r="K160" s="152" t="s">
        <v>193</v>
      </c>
      <c r="L160" s="32"/>
      <c r="M160" s="157" t="s">
        <v>3</v>
      </c>
      <c r="N160" s="158" t="s">
        <v>45</v>
      </c>
      <c r="O160" s="52"/>
      <c r="P160" s="159">
        <f>O160*H160</f>
        <v>0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AR160" s="161" t="s">
        <v>194</v>
      </c>
      <c r="AT160" s="161" t="s">
        <v>189</v>
      </c>
      <c r="AU160" s="161" t="s">
        <v>87</v>
      </c>
      <c r="AY160" s="17" t="s">
        <v>187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7" t="s">
        <v>81</v>
      </c>
      <c r="BK160" s="162">
        <f>ROUND(I160*H160,2)</f>
        <v>0</v>
      </c>
      <c r="BL160" s="17" t="s">
        <v>194</v>
      </c>
      <c r="BM160" s="161" t="s">
        <v>3014</v>
      </c>
    </row>
    <row r="161" spans="2:65" s="13" customFormat="1">
      <c r="B161" s="171"/>
      <c r="D161" s="164" t="s">
        <v>196</v>
      </c>
      <c r="E161" s="172" t="s">
        <v>3</v>
      </c>
      <c r="F161" s="173" t="s">
        <v>3015</v>
      </c>
      <c r="H161" s="174">
        <v>60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196</v>
      </c>
      <c r="AU161" s="172" t="s">
        <v>87</v>
      </c>
      <c r="AV161" s="13" t="s">
        <v>87</v>
      </c>
      <c r="AW161" s="13" t="s">
        <v>35</v>
      </c>
      <c r="AX161" s="13" t="s">
        <v>81</v>
      </c>
      <c r="AY161" s="172" t="s">
        <v>187</v>
      </c>
    </row>
    <row r="162" spans="2:65" s="1" customFormat="1" ht="16.5" customHeight="1">
      <c r="B162" s="149"/>
      <c r="C162" s="195" t="s">
        <v>430</v>
      </c>
      <c r="D162" s="195" t="s">
        <v>283</v>
      </c>
      <c r="E162" s="196" t="s">
        <v>3016</v>
      </c>
      <c r="F162" s="197" t="s">
        <v>3017</v>
      </c>
      <c r="G162" s="198" t="s">
        <v>286</v>
      </c>
      <c r="H162" s="199">
        <v>78</v>
      </c>
      <c r="I162" s="200"/>
      <c r="J162" s="201">
        <f>ROUND(I162*H162,2)</f>
        <v>0</v>
      </c>
      <c r="K162" s="197" t="s">
        <v>193</v>
      </c>
      <c r="L162" s="202"/>
      <c r="M162" s="203" t="s">
        <v>3</v>
      </c>
      <c r="N162" s="204" t="s">
        <v>45</v>
      </c>
      <c r="O162" s="52"/>
      <c r="P162" s="159">
        <f>O162*H162</f>
        <v>0</v>
      </c>
      <c r="Q162" s="159">
        <v>4.0000000000000003E-5</v>
      </c>
      <c r="R162" s="159">
        <f>Q162*H162</f>
        <v>3.1200000000000004E-3</v>
      </c>
      <c r="S162" s="159">
        <v>0</v>
      </c>
      <c r="T162" s="160">
        <f>S162*H162</f>
        <v>0</v>
      </c>
      <c r="AR162" s="161" t="s">
        <v>239</v>
      </c>
      <c r="AT162" s="161" t="s">
        <v>283</v>
      </c>
      <c r="AU162" s="161" t="s">
        <v>87</v>
      </c>
      <c r="AY162" s="17" t="s">
        <v>187</v>
      </c>
      <c r="BE162" s="162">
        <f>IF(N162="základní",J162,0)</f>
        <v>0</v>
      </c>
      <c r="BF162" s="162">
        <f>IF(N162="snížená",J162,0)</f>
        <v>0</v>
      </c>
      <c r="BG162" s="162">
        <f>IF(N162="zákl. přenesená",J162,0)</f>
        <v>0</v>
      </c>
      <c r="BH162" s="162">
        <f>IF(N162="sníž. přenesená",J162,0)</f>
        <v>0</v>
      </c>
      <c r="BI162" s="162">
        <f>IF(N162="nulová",J162,0)</f>
        <v>0</v>
      </c>
      <c r="BJ162" s="17" t="s">
        <v>81</v>
      </c>
      <c r="BK162" s="162">
        <f>ROUND(I162*H162,2)</f>
        <v>0</v>
      </c>
      <c r="BL162" s="17" t="s">
        <v>194</v>
      </c>
      <c r="BM162" s="161" t="s">
        <v>3018</v>
      </c>
    </row>
    <row r="163" spans="2:65" s="12" customFormat="1">
      <c r="B163" s="163"/>
      <c r="D163" s="164" t="s">
        <v>196</v>
      </c>
      <c r="E163" s="165" t="s">
        <v>3</v>
      </c>
      <c r="F163" s="166" t="s">
        <v>3019</v>
      </c>
      <c r="H163" s="165" t="s">
        <v>3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196</v>
      </c>
      <c r="AU163" s="165" t="s">
        <v>87</v>
      </c>
      <c r="AV163" s="12" t="s">
        <v>81</v>
      </c>
      <c r="AW163" s="12" t="s">
        <v>35</v>
      </c>
      <c r="AX163" s="12" t="s">
        <v>74</v>
      </c>
      <c r="AY163" s="165" t="s">
        <v>187</v>
      </c>
    </row>
    <row r="164" spans="2:65" s="13" customFormat="1">
      <c r="B164" s="171"/>
      <c r="D164" s="164" t="s">
        <v>196</v>
      </c>
      <c r="E164" s="172" t="s">
        <v>3</v>
      </c>
      <c r="F164" s="173" t="s">
        <v>728</v>
      </c>
      <c r="H164" s="174">
        <v>78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196</v>
      </c>
      <c r="AU164" s="172" t="s">
        <v>87</v>
      </c>
      <c r="AV164" s="13" t="s">
        <v>87</v>
      </c>
      <c r="AW164" s="13" t="s">
        <v>35</v>
      </c>
      <c r="AX164" s="13" t="s">
        <v>81</v>
      </c>
      <c r="AY164" s="172" t="s">
        <v>187</v>
      </c>
    </row>
    <row r="165" spans="2:65" s="1" customFormat="1" ht="24" customHeight="1">
      <c r="B165" s="149"/>
      <c r="C165" s="150" t="s">
        <v>439</v>
      </c>
      <c r="D165" s="150" t="s">
        <v>189</v>
      </c>
      <c r="E165" s="151" t="s">
        <v>3020</v>
      </c>
      <c r="F165" s="152" t="s">
        <v>3021</v>
      </c>
      <c r="G165" s="153" t="s">
        <v>286</v>
      </c>
      <c r="H165" s="154">
        <v>60</v>
      </c>
      <c r="I165" s="155"/>
      <c r="J165" s="156">
        <f>ROUND(I165*H165,2)</f>
        <v>0</v>
      </c>
      <c r="K165" s="152" t="s">
        <v>193</v>
      </c>
      <c r="L165" s="32"/>
      <c r="M165" s="157" t="s">
        <v>3</v>
      </c>
      <c r="N165" s="158" t="s">
        <v>45</v>
      </c>
      <c r="O165" s="52"/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AR165" s="161" t="s">
        <v>194</v>
      </c>
      <c r="AT165" s="161" t="s">
        <v>189</v>
      </c>
      <c r="AU165" s="161" t="s">
        <v>87</v>
      </c>
      <c r="AY165" s="17" t="s">
        <v>187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7" t="s">
        <v>81</v>
      </c>
      <c r="BK165" s="162">
        <f>ROUND(I165*H165,2)</f>
        <v>0</v>
      </c>
      <c r="BL165" s="17" t="s">
        <v>194</v>
      </c>
      <c r="BM165" s="161" t="s">
        <v>3022</v>
      </c>
    </row>
    <row r="166" spans="2:65" s="11" customFormat="1" ht="22.9" customHeight="1">
      <c r="B166" s="136"/>
      <c r="D166" s="137" t="s">
        <v>73</v>
      </c>
      <c r="E166" s="147" t="s">
        <v>226</v>
      </c>
      <c r="F166" s="147" t="s">
        <v>596</v>
      </c>
      <c r="I166" s="139"/>
      <c r="J166" s="148">
        <f>BK166</f>
        <v>0</v>
      </c>
      <c r="L166" s="136"/>
      <c r="M166" s="141"/>
      <c r="N166" s="142"/>
      <c r="O166" s="142"/>
      <c r="P166" s="143">
        <f>SUM(P167:P191)</f>
        <v>0</v>
      </c>
      <c r="Q166" s="142"/>
      <c r="R166" s="143">
        <f>SUM(R167:R191)</f>
        <v>1013.29432952</v>
      </c>
      <c r="S166" s="142"/>
      <c r="T166" s="144">
        <f>SUM(T167:T191)</f>
        <v>0</v>
      </c>
      <c r="AR166" s="137" t="s">
        <v>81</v>
      </c>
      <c r="AT166" s="145" t="s">
        <v>73</v>
      </c>
      <c r="AU166" s="145" t="s">
        <v>81</v>
      </c>
      <c r="AY166" s="137" t="s">
        <v>187</v>
      </c>
      <c r="BK166" s="146">
        <f>SUM(BK167:BK191)</f>
        <v>0</v>
      </c>
    </row>
    <row r="167" spans="2:65" s="1" customFormat="1" ht="24" customHeight="1">
      <c r="B167" s="149"/>
      <c r="C167" s="150" t="s">
        <v>450</v>
      </c>
      <c r="D167" s="150" t="s">
        <v>189</v>
      </c>
      <c r="E167" s="151" t="s">
        <v>3023</v>
      </c>
      <c r="F167" s="152" t="s">
        <v>3024</v>
      </c>
      <c r="G167" s="153" t="s">
        <v>254</v>
      </c>
      <c r="H167" s="154">
        <v>680</v>
      </c>
      <c r="I167" s="155"/>
      <c r="J167" s="156">
        <f t="shared" ref="J167:J178" si="30">ROUND(I167*H167,2)</f>
        <v>0</v>
      </c>
      <c r="K167" s="152" t="s">
        <v>193</v>
      </c>
      <c r="L167" s="32"/>
      <c r="M167" s="157" t="s">
        <v>3</v>
      </c>
      <c r="N167" s="158" t="s">
        <v>45</v>
      </c>
      <c r="O167" s="52"/>
      <c r="P167" s="159">
        <f t="shared" ref="P167:P178" si="31">O167*H167</f>
        <v>0</v>
      </c>
      <c r="Q167" s="159">
        <v>0</v>
      </c>
      <c r="R167" s="159">
        <f t="shared" ref="R167:R178" si="32">Q167*H167</f>
        <v>0</v>
      </c>
      <c r="S167" s="159">
        <v>0</v>
      </c>
      <c r="T167" s="160">
        <f t="shared" ref="T167:T178" si="33">S167*H167</f>
        <v>0</v>
      </c>
      <c r="AR167" s="161" t="s">
        <v>194</v>
      </c>
      <c r="AT167" s="161" t="s">
        <v>189</v>
      </c>
      <c r="AU167" s="161" t="s">
        <v>87</v>
      </c>
      <c r="AY167" s="17" t="s">
        <v>187</v>
      </c>
      <c r="BE167" s="162">
        <f t="shared" ref="BE167:BE178" si="34">IF(N167="základní",J167,0)</f>
        <v>0</v>
      </c>
      <c r="BF167" s="162">
        <f t="shared" ref="BF167:BF178" si="35">IF(N167="snížená",J167,0)</f>
        <v>0</v>
      </c>
      <c r="BG167" s="162">
        <f t="shared" ref="BG167:BG178" si="36">IF(N167="zákl. přenesená",J167,0)</f>
        <v>0</v>
      </c>
      <c r="BH167" s="162">
        <f t="shared" ref="BH167:BH178" si="37">IF(N167="sníž. přenesená",J167,0)</f>
        <v>0</v>
      </c>
      <c r="BI167" s="162">
        <f t="shared" ref="BI167:BI178" si="38">IF(N167="nulová",J167,0)</f>
        <v>0</v>
      </c>
      <c r="BJ167" s="17" t="s">
        <v>81</v>
      </c>
      <c r="BK167" s="162">
        <f t="shared" ref="BK167:BK178" si="39">ROUND(I167*H167,2)</f>
        <v>0</v>
      </c>
      <c r="BL167" s="17" t="s">
        <v>194</v>
      </c>
      <c r="BM167" s="161" t="s">
        <v>3025</v>
      </c>
    </row>
    <row r="168" spans="2:65" s="1" customFormat="1" ht="36" customHeight="1">
      <c r="B168" s="149"/>
      <c r="C168" s="150" t="s">
        <v>457</v>
      </c>
      <c r="D168" s="150" t="s">
        <v>189</v>
      </c>
      <c r="E168" s="151" t="s">
        <v>604</v>
      </c>
      <c r="F168" s="152" t="s">
        <v>605</v>
      </c>
      <c r="G168" s="153" t="s">
        <v>254</v>
      </c>
      <c r="H168" s="154">
        <v>680</v>
      </c>
      <c r="I168" s="155"/>
      <c r="J168" s="156">
        <f t="shared" si="30"/>
        <v>0</v>
      </c>
      <c r="K168" s="152" t="s">
        <v>193</v>
      </c>
      <c r="L168" s="32"/>
      <c r="M168" s="157" t="s">
        <v>3</v>
      </c>
      <c r="N168" s="158" t="s">
        <v>45</v>
      </c>
      <c r="O168" s="52"/>
      <c r="P168" s="159">
        <f t="shared" si="31"/>
        <v>0</v>
      </c>
      <c r="Q168" s="159">
        <v>0.16192000000000001</v>
      </c>
      <c r="R168" s="159">
        <f t="shared" si="32"/>
        <v>110.10560000000001</v>
      </c>
      <c r="S168" s="159">
        <v>0</v>
      </c>
      <c r="T168" s="160">
        <f t="shared" si="33"/>
        <v>0</v>
      </c>
      <c r="AR168" s="161" t="s">
        <v>194</v>
      </c>
      <c r="AT168" s="161" t="s">
        <v>189</v>
      </c>
      <c r="AU168" s="161" t="s">
        <v>87</v>
      </c>
      <c r="AY168" s="17" t="s">
        <v>187</v>
      </c>
      <c r="BE168" s="162">
        <f t="shared" si="34"/>
        <v>0</v>
      </c>
      <c r="BF168" s="162">
        <f t="shared" si="35"/>
        <v>0</v>
      </c>
      <c r="BG168" s="162">
        <f t="shared" si="36"/>
        <v>0</v>
      </c>
      <c r="BH168" s="162">
        <f t="shared" si="37"/>
        <v>0</v>
      </c>
      <c r="BI168" s="162">
        <f t="shared" si="38"/>
        <v>0</v>
      </c>
      <c r="BJ168" s="17" t="s">
        <v>81</v>
      </c>
      <c r="BK168" s="162">
        <f t="shared" si="39"/>
        <v>0</v>
      </c>
      <c r="BL168" s="17" t="s">
        <v>194</v>
      </c>
      <c r="BM168" s="161" t="s">
        <v>3026</v>
      </c>
    </row>
    <row r="169" spans="2:65" s="1" customFormat="1" ht="16.5" customHeight="1">
      <c r="B169" s="149"/>
      <c r="C169" s="150" t="s">
        <v>463</v>
      </c>
      <c r="D169" s="150" t="s">
        <v>189</v>
      </c>
      <c r="E169" s="151" t="s">
        <v>3027</v>
      </c>
      <c r="F169" s="152" t="s">
        <v>3028</v>
      </c>
      <c r="G169" s="153" t="s">
        <v>391</v>
      </c>
      <c r="H169" s="154">
        <v>2</v>
      </c>
      <c r="I169" s="155"/>
      <c r="J169" s="156">
        <f t="shared" si="30"/>
        <v>0</v>
      </c>
      <c r="K169" s="152" t="s">
        <v>1206</v>
      </c>
      <c r="L169" s="32"/>
      <c r="M169" s="157" t="s">
        <v>3</v>
      </c>
      <c r="N169" s="158" t="s">
        <v>45</v>
      </c>
      <c r="O169" s="52"/>
      <c r="P169" s="159">
        <f t="shared" si="31"/>
        <v>0</v>
      </c>
      <c r="Q169" s="159">
        <v>0</v>
      </c>
      <c r="R169" s="159">
        <f t="shared" si="32"/>
        <v>0</v>
      </c>
      <c r="S169" s="159">
        <v>0</v>
      </c>
      <c r="T169" s="160">
        <f t="shared" si="33"/>
        <v>0</v>
      </c>
      <c r="AR169" s="161" t="s">
        <v>194</v>
      </c>
      <c r="AT169" s="161" t="s">
        <v>189</v>
      </c>
      <c r="AU169" s="161" t="s">
        <v>87</v>
      </c>
      <c r="AY169" s="17" t="s">
        <v>187</v>
      </c>
      <c r="BE169" s="162">
        <f t="shared" si="34"/>
        <v>0</v>
      </c>
      <c r="BF169" s="162">
        <f t="shared" si="35"/>
        <v>0</v>
      </c>
      <c r="BG169" s="162">
        <f t="shared" si="36"/>
        <v>0</v>
      </c>
      <c r="BH169" s="162">
        <f t="shared" si="37"/>
        <v>0</v>
      </c>
      <c r="BI169" s="162">
        <f t="shared" si="38"/>
        <v>0</v>
      </c>
      <c r="BJ169" s="17" t="s">
        <v>81</v>
      </c>
      <c r="BK169" s="162">
        <f t="shared" si="39"/>
        <v>0</v>
      </c>
      <c r="BL169" s="17" t="s">
        <v>194</v>
      </c>
      <c r="BM169" s="161" t="s">
        <v>3029</v>
      </c>
    </row>
    <row r="170" spans="2:65" s="1" customFormat="1" ht="16.5" customHeight="1">
      <c r="B170" s="149"/>
      <c r="C170" s="150" t="s">
        <v>471</v>
      </c>
      <c r="D170" s="150" t="s">
        <v>189</v>
      </c>
      <c r="E170" s="151" t="s">
        <v>3030</v>
      </c>
      <c r="F170" s="152" t="s">
        <v>3031</v>
      </c>
      <c r="G170" s="153" t="s">
        <v>391</v>
      </c>
      <c r="H170" s="154">
        <v>3</v>
      </c>
      <c r="I170" s="155"/>
      <c r="J170" s="156">
        <f t="shared" si="30"/>
        <v>0</v>
      </c>
      <c r="K170" s="152" t="s">
        <v>1206</v>
      </c>
      <c r="L170" s="32"/>
      <c r="M170" s="157" t="s">
        <v>3</v>
      </c>
      <c r="N170" s="158" t="s">
        <v>45</v>
      </c>
      <c r="O170" s="52"/>
      <c r="P170" s="159">
        <f t="shared" si="31"/>
        <v>0</v>
      </c>
      <c r="Q170" s="159">
        <v>0</v>
      </c>
      <c r="R170" s="159">
        <f t="shared" si="32"/>
        <v>0</v>
      </c>
      <c r="S170" s="159">
        <v>0</v>
      </c>
      <c r="T170" s="160">
        <f t="shared" si="33"/>
        <v>0</v>
      </c>
      <c r="AR170" s="161" t="s">
        <v>194</v>
      </c>
      <c r="AT170" s="161" t="s">
        <v>189</v>
      </c>
      <c r="AU170" s="161" t="s">
        <v>87</v>
      </c>
      <c r="AY170" s="17" t="s">
        <v>187</v>
      </c>
      <c r="BE170" s="162">
        <f t="shared" si="34"/>
        <v>0</v>
      </c>
      <c r="BF170" s="162">
        <f t="shared" si="35"/>
        <v>0</v>
      </c>
      <c r="BG170" s="162">
        <f t="shared" si="36"/>
        <v>0</v>
      </c>
      <c r="BH170" s="162">
        <f t="shared" si="37"/>
        <v>0</v>
      </c>
      <c r="BI170" s="162">
        <f t="shared" si="38"/>
        <v>0</v>
      </c>
      <c r="BJ170" s="17" t="s">
        <v>81</v>
      </c>
      <c r="BK170" s="162">
        <f t="shared" si="39"/>
        <v>0</v>
      </c>
      <c r="BL170" s="17" t="s">
        <v>194</v>
      </c>
      <c r="BM170" s="161" t="s">
        <v>3032</v>
      </c>
    </row>
    <row r="171" spans="2:65" s="1" customFormat="1" ht="16.5" customHeight="1">
      <c r="B171" s="149"/>
      <c r="C171" s="150" t="s">
        <v>478</v>
      </c>
      <c r="D171" s="150" t="s">
        <v>189</v>
      </c>
      <c r="E171" s="151" t="s">
        <v>3033</v>
      </c>
      <c r="F171" s="152" t="s">
        <v>3034</v>
      </c>
      <c r="G171" s="153" t="s">
        <v>391</v>
      </c>
      <c r="H171" s="154">
        <v>2</v>
      </c>
      <c r="I171" s="155"/>
      <c r="J171" s="156">
        <f t="shared" si="30"/>
        <v>0</v>
      </c>
      <c r="K171" s="152" t="s">
        <v>1206</v>
      </c>
      <c r="L171" s="32"/>
      <c r="M171" s="157" t="s">
        <v>3</v>
      </c>
      <c r="N171" s="158" t="s">
        <v>45</v>
      </c>
      <c r="O171" s="52"/>
      <c r="P171" s="159">
        <f t="shared" si="31"/>
        <v>0</v>
      </c>
      <c r="Q171" s="159">
        <v>0</v>
      </c>
      <c r="R171" s="159">
        <f t="shared" si="32"/>
        <v>0</v>
      </c>
      <c r="S171" s="159">
        <v>0</v>
      </c>
      <c r="T171" s="160">
        <f t="shared" si="33"/>
        <v>0</v>
      </c>
      <c r="AR171" s="161" t="s">
        <v>194</v>
      </c>
      <c r="AT171" s="161" t="s">
        <v>189</v>
      </c>
      <c r="AU171" s="161" t="s">
        <v>87</v>
      </c>
      <c r="AY171" s="17" t="s">
        <v>187</v>
      </c>
      <c r="BE171" s="162">
        <f t="shared" si="34"/>
        <v>0</v>
      </c>
      <c r="BF171" s="162">
        <f t="shared" si="35"/>
        <v>0</v>
      </c>
      <c r="BG171" s="162">
        <f t="shared" si="36"/>
        <v>0</v>
      </c>
      <c r="BH171" s="162">
        <f t="shared" si="37"/>
        <v>0</v>
      </c>
      <c r="BI171" s="162">
        <f t="shared" si="38"/>
        <v>0</v>
      </c>
      <c r="BJ171" s="17" t="s">
        <v>81</v>
      </c>
      <c r="BK171" s="162">
        <f t="shared" si="39"/>
        <v>0</v>
      </c>
      <c r="BL171" s="17" t="s">
        <v>194</v>
      </c>
      <c r="BM171" s="161" t="s">
        <v>3035</v>
      </c>
    </row>
    <row r="172" spans="2:65" s="1" customFormat="1" ht="16.5" customHeight="1">
      <c r="B172" s="149"/>
      <c r="C172" s="150" t="s">
        <v>484</v>
      </c>
      <c r="D172" s="150" t="s">
        <v>189</v>
      </c>
      <c r="E172" s="151" t="s">
        <v>3036</v>
      </c>
      <c r="F172" s="152" t="s">
        <v>3037</v>
      </c>
      <c r="G172" s="153" t="s">
        <v>391</v>
      </c>
      <c r="H172" s="154">
        <v>1</v>
      </c>
      <c r="I172" s="155"/>
      <c r="J172" s="156">
        <f t="shared" si="30"/>
        <v>0</v>
      </c>
      <c r="K172" s="152" t="s">
        <v>1206</v>
      </c>
      <c r="L172" s="32"/>
      <c r="M172" s="157" t="s">
        <v>3</v>
      </c>
      <c r="N172" s="158" t="s">
        <v>45</v>
      </c>
      <c r="O172" s="52"/>
      <c r="P172" s="159">
        <f t="shared" si="31"/>
        <v>0</v>
      </c>
      <c r="Q172" s="159">
        <v>0</v>
      </c>
      <c r="R172" s="159">
        <f t="shared" si="32"/>
        <v>0</v>
      </c>
      <c r="S172" s="159">
        <v>0</v>
      </c>
      <c r="T172" s="160">
        <f t="shared" si="33"/>
        <v>0</v>
      </c>
      <c r="AR172" s="161" t="s">
        <v>194</v>
      </c>
      <c r="AT172" s="161" t="s">
        <v>189</v>
      </c>
      <c r="AU172" s="161" t="s">
        <v>87</v>
      </c>
      <c r="AY172" s="17" t="s">
        <v>187</v>
      </c>
      <c r="BE172" s="162">
        <f t="shared" si="34"/>
        <v>0</v>
      </c>
      <c r="BF172" s="162">
        <f t="shared" si="35"/>
        <v>0</v>
      </c>
      <c r="BG172" s="162">
        <f t="shared" si="36"/>
        <v>0</v>
      </c>
      <c r="BH172" s="162">
        <f t="shared" si="37"/>
        <v>0</v>
      </c>
      <c r="BI172" s="162">
        <f t="shared" si="38"/>
        <v>0</v>
      </c>
      <c r="BJ172" s="17" t="s">
        <v>81</v>
      </c>
      <c r="BK172" s="162">
        <f t="shared" si="39"/>
        <v>0</v>
      </c>
      <c r="BL172" s="17" t="s">
        <v>194</v>
      </c>
      <c r="BM172" s="161" t="s">
        <v>3038</v>
      </c>
    </row>
    <row r="173" spans="2:65" s="1" customFormat="1" ht="24" customHeight="1">
      <c r="B173" s="149"/>
      <c r="C173" s="150" t="s">
        <v>491</v>
      </c>
      <c r="D173" s="150" t="s">
        <v>189</v>
      </c>
      <c r="E173" s="151" t="s">
        <v>3039</v>
      </c>
      <c r="F173" s="152" t="s">
        <v>3040</v>
      </c>
      <c r="G173" s="153" t="s">
        <v>254</v>
      </c>
      <c r="H173" s="154">
        <v>5</v>
      </c>
      <c r="I173" s="155"/>
      <c r="J173" s="156">
        <f t="shared" si="30"/>
        <v>0</v>
      </c>
      <c r="K173" s="152" t="s">
        <v>2899</v>
      </c>
      <c r="L173" s="32"/>
      <c r="M173" s="157" t="s">
        <v>3</v>
      </c>
      <c r="N173" s="158" t="s">
        <v>45</v>
      </c>
      <c r="O173" s="52"/>
      <c r="P173" s="159">
        <f t="shared" si="31"/>
        <v>0</v>
      </c>
      <c r="Q173" s="159">
        <v>0</v>
      </c>
      <c r="R173" s="159">
        <f t="shared" si="32"/>
        <v>0</v>
      </c>
      <c r="S173" s="159">
        <v>0</v>
      </c>
      <c r="T173" s="160">
        <f t="shared" si="33"/>
        <v>0</v>
      </c>
      <c r="AR173" s="161" t="s">
        <v>194</v>
      </c>
      <c r="AT173" s="161" t="s">
        <v>189</v>
      </c>
      <c r="AU173" s="161" t="s">
        <v>87</v>
      </c>
      <c r="AY173" s="17" t="s">
        <v>187</v>
      </c>
      <c r="BE173" s="162">
        <f t="shared" si="34"/>
        <v>0</v>
      </c>
      <c r="BF173" s="162">
        <f t="shared" si="35"/>
        <v>0</v>
      </c>
      <c r="BG173" s="162">
        <f t="shared" si="36"/>
        <v>0</v>
      </c>
      <c r="BH173" s="162">
        <f t="shared" si="37"/>
        <v>0</v>
      </c>
      <c r="BI173" s="162">
        <f t="shared" si="38"/>
        <v>0</v>
      </c>
      <c r="BJ173" s="17" t="s">
        <v>81</v>
      </c>
      <c r="BK173" s="162">
        <f t="shared" si="39"/>
        <v>0</v>
      </c>
      <c r="BL173" s="17" t="s">
        <v>194</v>
      </c>
      <c r="BM173" s="161" t="s">
        <v>3041</v>
      </c>
    </row>
    <row r="174" spans="2:65" s="1" customFormat="1" ht="16.5" customHeight="1">
      <c r="B174" s="149"/>
      <c r="C174" s="150" t="s">
        <v>499</v>
      </c>
      <c r="D174" s="150" t="s">
        <v>189</v>
      </c>
      <c r="E174" s="151" t="s">
        <v>3042</v>
      </c>
      <c r="F174" s="152" t="s">
        <v>3043</v>
      </c>
      <c r="G174" s="153" t="s">
        <v>254</v>
      </c>
      <c r="H174" s="154">
        <v>6</v>
      </c>
      <c r="I174" s="155"/>
      <c r="J174" s="156">
        <f t="shared" si="30"/>
        <v>0</v>
      </c>
      <c r="K174" s="152" t="s">
        <v>1206</v>
      </c>
      <c r="L174" s="32"/>
      <c r="M174" s="157" t="s">
        <v>3</v>
      </c>
      <c r="N174" s="158" t="s">
        <v>45</v>
      </c>
      <c r="O174" s="52"/>
      <c r="P174" s="159">
        <f t="shared" si="31"/>
        <v>0</v>
      </c>
      <c r="Q174" s="159">
        <v>0</v>
      </c>
      <c r="R174" s="159">
        <f t="shared" si="32"/>
        <v>0</v>
      </c>
      <c r="S174" s="159">
        <v>0</v>
      </c>
      <c r="T174" s="160">
        <f t="shared" si="33"/>
        <v>0</v>
      </c>
      <c r="AR174" s="161" t="s">
        <v>194</v>
      </c>
      <c r="AT174" s="161" t="s">
        <v>189</v>
      </c>
      <c r="AU174" s="161" t="s">
        <v>87</v>
      </c>
      <c r="AY174" s="17" t="s">
        <v>187</v>
      </c>
      <c r="BE174" s="162">
        <f t="shared" si="34"/>
        <v>0</v>
      </c>
      <c r="BF174" s="162">
        <f t="shared" si="35"/>
        <v>0</v>
      </c>
      <c r="BG174" s="162">
        <f t="shared" si="36"/>
        <v>0</v>
      </c>
      <c r="BH174" s="162">
        <f t="shared" si="37"/>
        <v>0</v>
      </c>
      <c r="BI174" s="162">
        <f t="shared" si="38"/>
        <v>0</v>
      </c>
      <c r="BJ174" s="17" t="s">
        <v>81</v>
      </c>
      <c r="BK174" s="162">
        <f t="shared" si="39"/>
        <v>0</v>
      </c>
      <c r="BL174" s="17" t="s">
        <v>194</v>
      </c>
      <c r="BM174" s="161" t="s">
        <v>3044</v>
      </c>
    </row>
    <row r="175" spans="2:65" s="1" customFormat="1" ht="16.5" customHeight="1">
      <c r="B175" s="149"/>
      <c r="C175" s="150" t="s">
        <v>504</v>
      </c>
      <c r="D175" s="150" t="s">
        <v>189</v>
      </c>
      <c r="E175" s="151" t="s">
        <v>3045</v>
      </c>
      <c r="F175" s="152" t="s">
        <v>3046</v>
      </c>
      <c r="G175" s="153" t="s">
        <v>286</v>
      </c>
      <c r="H175" s="154">
        <v>12.5</v>
      </c>
      <c r="I175" s="155"/>
      <c r="J175" s="156">
        <f t="shared" si="30"/>
        <v>0</v>
      </c>
      <c r="K175" s="152" t="s">
        <v>1206</v>
      </c>
      <c r="L175" s="32"/>
      <c r="M175" s="157" t="s">
        <v>3</v>
      </c>
      <c r="N175" s="158" t="s">
        <v>45</v>
      </c>
      <c r="O175" s="52"/>
      <c r="P175" s="159">
        <f t="shared" si="31"/>
        <v>0</v>
      </c>
      <c r="Q175" s="159">
        <v>0</v>
      </c>
      <c r="R175" s="159">
        <f t="shared" si="32"/>
        <v>0</v>
      </c>
      <c r="S175" s="159">
        <v>0</v>
      </c>
      <c r="T175" s="160">
        <f t="shared" si="33"/>
        <v>0</v>
      </c>
      <c r="AR175" s="161" t="s">
        <v>194</v>
      </c>
      <c r="AT175" s="161" t="s">
        <v>189</v>
      </c>
      <c r="AU175" s="161" t="s">
        <v>87</v>
      </c>
      <c r="AY175" s="17" t="s">
        <v>187</v>
      </c>
      <c r="BE175" s="162">
        <f t="shared" si="34"/>
        <v>0</v>
      </c>
      <c r="BF175" s="162">
        <f t="shared" si="35"/>
        <v>0</v>
      </c>
      <c r="BG175" s="162">
        <f t="shared" si="36"/>
        <v>0</v>
      </c>
      <c r="BH175" s="162">
        <f t="shared" si="37"/>
        <v>0</v>
      </c>
      <c r="BI175" s="162">
        <f t="shared" si="38"/>
        <v>0</v>
      </c>
      <c r="BJ175" s="17" t="s">
        <v>81</v>
      </c>
      <c r="BK175" s="162">
        <f t="shared" si="39"/>
        <v>0</v>
      </c>
      <c r="BL175" s="17" t="s">
        <v>194</v>
      </c>
      <c r="BM175" s="161" t="s">
        <v>3047</v>
      </c>
    </row>
    <row r="176" spans="2:65" s="1" customFormat="1" ht="24" customHeight="1">
      <c r="B176" s="149"/>
      <c r="C176" s="150" t="s">
        <v>511</v>
      </c>
      <c r="D176" s="150" t="s">
        <v>189</v>
      </c>
      <c r="E176" s="151" t="s">
        <v>598</v>
      </c>
      <c r="F176" s="152" t="s">
        <v>599</v>
      </c>
      <c r="G176" s="153" t="s">
        <v>254</v>
      </c>
      <c r="H176" s="154">
        <v>680</v>
      </c>
      <c r="I176" s="155"/>
      <c r="J176" s="156">
        <f t="shared" si="30"/>
        <v>0</v>
      </c>
      <c r="K176" s="152" t="s">
        <v>193</v>
      </c>
      <c r="L176" s="32"/>
      <c r="M176" s="157" t="s">
        <v>3</v>
      </c>
      <c r="N176" s="158" t="s">
        <v>45</v>
      </c>
      <c r="O176" s="52"/>
      <c r="P176" s="159">
        <f t="shared" si="31"/>
        <v>0</v>
      </c>
      <c r="Q176" s="159">
        <v>0.27994000000000002</v>
      </c>
      <c r="R176" s="159">
        <f t="shared" si="32"/>
        <v>190.35920000000002</v>
      </c>
      <c r="S176" s="159">
        <v>0</v>
      </c>
      <c r="T176" s="160">
        <f t="shared" si="33"/>
        <v>0</v>
      </c>
      <c r="AR176" s="161" t="s">
        <v>194</v>
      </c>
      <c r="AT176" s="161" t="s">
        <v>189</v>
      </c>
      <c r="AU176" s="161" t="s">
        <v>87</v>
      </c>
      <c r="AY176" s="17" t="s">
        <v>187</v>
      </c>
      <c r="BE176" s="162">
        <f t="shared" si="34"/>
        <v>0</v>
      </c>
      <c r="BF176" s="162">
        <f t="shared" si="35"/>
        <v>0</v>
      </c>
      <c r="BG176" s="162">
        <f t="shared" si="36"/>
        <v>0</v>
      </c>
      <c r="BH176" s="162">
        <f t="shared" si="37"/>
        <v>0</v>
      </c>
      <c r="BI176" s="162">
        <f t="shared" si="38"/>
        <v>0</v>
      </c>
      <c r="BJ176" s="17" t="s">
        <v>81</v>
      </c>
      <c r="BK176" s="162">
        <f t="shared" si="39"/>
        <v>0</v>
      </c>
      <c r="BL176" s="17" t="s">
        <v>194</v>
      </c>
      <c r="BM176" s="161" t="s">
        <v>3048</v>
      </c>
    </row>
    <row r="177" spans="2:65" s="1" customFormat="1" ht="24" customHeight="1">
      <c r="B177" s="149"/>
      <c r="C177" s="150" t="s">
        <v>515</v>
      </c>
      <c r="D177" s="150" t="s">
        <v>189</v>
      </c>
      <c r="E177" s="151" t="s">
        <v>3049</v>
      </c>
      <c r="F177" s="152" t="s">
        <v>3050</v>
      </c>
      <c r="G177" s="153" t="s">
        <v>254</v>
      </c>
      <c r="H177" s="154">
        <v>680</v>
      </c>
      <c r="I177" s="155"/>
      <c r="J177" s="156">
        <f t="shared" si="30"/>
        <v>0</v>
      </c>
      <c r="K177" s="152" t="s">
        <v>193</v>
      </c>
      <c r="L177" s="32"/>
      <c r="M177" s="157" t="s">
        <v>3</v>
      </c>
      <c r="N177" s="158" t="s">
        <v>45</v>
      </c>
      <c r="O177" s="52"/>
      <c r="P177" s="159">
        <f t="shared" si="31"/>
        <v>0</v>
      </c>
      <c r="Q177" s="159">
        <v>0.27994000000000002</v>
      </c>
      <c r="R177" s="159">
        <f t="shared" si="32"/>
        <v>190.35920000000002</v>
      </c>
      <c r="S177" s="159">
        <v>0</v>
      </c>
      <c r="T177" s="160">
        <f t="shared" si="33"/>
        <v>0</v>
      </c>
      <c r="AR177" s="161" t="s">
        <v>194</v>
      </c>
      <c r="AT177" s="161" t="s">
        <v>189</v>
      </c>
      <c r="AU177" s="161" t="s">
        <v>87</v>
      </c>
      <c r="AY177" s="17" t="s">
        <v>187</v>
      </c>
      <c r="BE177" s="162">
        <f t="shared" si="34"/>
        <v>0</v>
      </c>
      <c r="BF177" s="162">
        <f t="shared" si="35"/>
        <v>0</v>
      </c>
      <c r="BG177" s="162">
        <f t="shared" si="36"/>
        <v>0</v>
      </c>
      <c r="BH177" s="162">
        <f t="shared" si="37"/>
        <v>0</v>
      </c>
      <c r="BI177" s="162">
        <f t="shared" si="38"/>
        <v>0</v>
      </c>
      <c r="BJ177" s="17" t="s">
        <v>81</v>
      </c>
      <c r="BK177" s="162">
        <f t="shared" si="39"/>
        <v>0</v>
      </c>
      <c r="BL177" s="17" t="s">
        <v>194</v>
      </c>
      <c r="BM177" s="161" t="s">
        <v>3051</v>
      </c>
    </row>
    <row r="178" spans="2:65" s="1" customFormat="1" ht="24" customHeight="1">
      <c r="B178" s="149"/>
      <c r="C178" s="150" t="s">
        <v>520</v>
      </c>
      <c r="D178" s="150" t="s">
        <v>189</v>
      </c>
      <c r="E178" s="151" t="s">
        <v>3052</v>
      </c>
      <c r="F178" s="152" t="s">
        <v>3053</v>
      </c>
      <c r="G178" s="153" t="s">
        <v>254</v>
      </c>
      <c r="H178" s="154">
        <v>340</v>
      </c>
      <c r="I178" s="155"/>
      <c r="J178" s="156">
        <f t="shared" si="30"/>
        <v>0</v>
      </c>
      <c r="K178" s="152" t="s">
        <v>193</v>
      </c>
      <c r="L178" s="32"/>
      <c r="M178" s="157" t="s">
        <v>3</v>
      </c>
      <c r="N178" s="158" t="s">
        <v>45</v>
      </c>
      <c r="O178" s="52"/>
      <c r="P178" s="159">
        <f t="shared" si="31"/>
        <v>0</v>
      </c>
      <c r="Q178" s="159">
        <v>0</v>
      </c>
      <c r="R178" s="159">
        <f t="shared" si="32"/>
        <v>0</v>
      </c>
      <c r="S178" s="159">
        <v>0</v>
      </c>
      <c r="T178" s="160">
        <f t="shared" si="33"/>
        <v>0</v>
      </c>
      <c r="AR178" s="161" t="s">
        <v>194</v>
      </c>
      <c r="AT178" s="161" t="s">
        <v>189</v>
      </c>
      <c r="AU178" s="161" t="s">
        <v>87</v>
      </c>
      <c r="AY178" s="17" t="s">
        <v>187</v>
      </c>
      <c r="BE178" s="162">
        <f t="shared" si="34"/>
        <v>0</v>
      </c>
      <c r="BF178" s="162">
        <f t="shared" si="35"/>
        <v>0</v>
      </c>
      <c r="BG178" s="162">
        <f t="shared" si="36"/>
        <v>0</v>
      </c>
      <c r="BH178" s="162">
        <f t="shared" si="37"/>
        <v>0</v>
      </c>
      <c r="BI178" s="162">
        <f t="shared" si="38"/>
        <v>0</v>
      </c>
      <c r="BJ178" s="17" t="s">
        <v>81</v>
      </c>
      <c r="BK178" s="162">
        <f t="shared" si="39"/>
        <v>0</v>
      </c>
      <c r="BL178" s="17" t="s">
        <v>194</v>
      </c>
      <c r="BM178" s="161" t="s">
        <v>3054</v>
      </c>
    </row>
    <row r="179" spans="2:65" s="12" customFormat="1" ht="22.5">
      <c r="B179" s="163"/>
      <c r="D179" s="164" t="s">
        <v>196</v>
      </c>
      <c r="E179" s="165" t="s">
        <v>3</v>
      </c>
      <c r="F179" s="166" t="s">
        <v>2926</v>
      </c>
      <c r="H179" s="165" t="s">
        <v>3</v>
      </c>
      <c r="I179" s="167"/>
      <c r="L179" s="163"/>
      <c r="M179" s="168"/>
      <c r="N179" s="169"/>
      <c r="O179" s="169"/>
      <c r="P179" s="169"/>
      <c r="Q179" s="169"/>
      <c r="R179" s="169"/>
      <c r="S179" s="169"/>
      <c r="T179" s="170"/>
      <c r="AT179" s="165" t="s">
        <v>196</v>
      </c>
      <c r="AU179" s="165" t="s">
        <v>87</v>
      </c>
      <c r="AV179" s="12" t="s">
        <v>81</v>
      </c>
      <c r="AW179" s="12" t="s">
        <v>35</v>
      </c>
      <c r="AX179" s="12" t="s">
        <v>74</v>
      </c>
      <c r="AY179" s="165" t="s">
        <v>187</v>
      </c>
    </row>
    <row r="180" spans="2:65" s="13" customFormat="1">
      <c r="B180" s="171"/>
      <c r="D180" s="164" t="s">
        <v>196</v>
      </c>
      <c r="E180" s="172" t="s">
        <v>3</v>
      </c>
      <c r="F180" s="173" t="s">
        <v>3055</v>
      </c>
      <c r="H180" s="174">
        <v>340</v>
      </c>
      <c r="I180" s="175"/>
      <c r="L180" s="171"/>
      <c r="M180" s="176"/>
      <c r="N180" s="177"/>
      <c r="O180" s="177"/>
      <c r="P180" s="177"/>
      <c r="Q180" s="177"/>
      <c r="R180" s="177"/>
      <c r="S180" s="177"/>
      <c r="T180" s="178"/>
      <c r="AT180" s="172" t="s">
        <v>196</v>
      </c>
      <c r="AU180" s="172" t="s">
        <v>87</v>
      </c>
      <c r="AV180" s="13" t="s">
        <v>87</v>
      </c>
      <c r="AW180" s="13" t="s">
        <v>35</v>
      </c>
      <c r="AX180" s="13" t="s">
        <v>81</v>
      </c>
      <c r="AY180" s="172" t="s">
        <v>187</v>
      </c>
    </row>
    <row r="181" spans="2:65" s="1" customFormat="1" ht="16.5" customHeight="1">
      <c r="B181" s="149"/>
      <c r="C181" s="150" t="s">
        <v>525</v>
      </c>
      <c r="D181" s="150" t="s">
        <v>189</v>
      </c>
      <c r="E181" s="151" t="s">
        <v>3056</v>
      </c>
      <c r="F181" s="152" t="s">
        <v>3057</v>
      </c>
      <c r="G181" s="153" t="s">
        <v>254</v>
      </c>
      <c r="H181" s="154">
        <v>680</v>
      </c>
      <c r="I181" s="155"/>
      <c r="J181" s="156">
        <f>ROUND(I181*H181,2)</f>
        <v>0</v>
      </c>
      <c r="K181" s="152" t="s">
        <v>193</v>
      </c>
      <c r="L181" s="32"/>
      <c r="M181" s="157" t="s">
        <v>3</v>
      </c>
      <c r="N181" s="158" t="s">
        <v>45</v>
      </c>
      <c r="O181" s="52"/>
      <c r="P181" s="159">
        <f>O181*H181</f>
        <v>0</v>
      </c>
      <c r="Q181" s="159">
        <v>0.36924000000000001</v>
      </c>
      <c r="R181" s="159">
        <f>Q181*H181</f>
        <v>251.08320000000001</v>
      </c>
      <c r="S181" s="159">
        <v>0</v>
      </c>
      <c r="T181" s="160">
        <f>S181*H181</f>
        <v>0</v>
      </c>
      <c r="AR181" s="161" t="s">
        <v>194</v>
      </c>
      <c r="AT181" s="161" t="s">
        <v>189</v>
      </c>
      <c r="AU181" s="161" t="s">
        <v>87</v>
      </c>
      <c r="AY181" s="17" t="s">
        <v>187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7" t="s">
        <v>81</v>
      </c>
      <c r="BK181" s="162">
        <f>ROUND(I181*H181,2)</f>
        <v>0</v>
      </c>
      <c r="BL181" s="17" t="s">
        <v>194</v>
      </c>
      <c r="BM181" s="161" t="s">
        <v>3058</v>
      </c>
    </row>
    <row r="182" spans="2:65" s="1" customFormat="1" ht="72" customHeight="1">
      <c r="B182" s="149"/>
      <c r="C182" s="150" t="s">
        <v>1880</v>
      </c>
      <c r="D182" s="150" t="s">
        <v>189</v>
      </c>
      <c r="E182" s="151" t="s">
        <v>3059</v>
      </c>
      <c r="F182" s="152" t="s">
        <v>3060</v>
      </c>
      <c r="G182" s="153" t="s">
        <v>254</v>
      </c>
      <c r="H182" s="154">
        <v>680</v>
      </c>
      <c r="I182" s="155"/>
      <c r="J182" s="156">
        <f>ROUND(I182*H182,2)</f>
        <v>0</v>
      </c>
      <c r="K182" s="152" t="s">
        <v>193</v>
      </c>
      <c r="L182" s="32"/>
      <c r="M182" s="157" t="s">
        <v>3</v>
      </c>
      <c r="N182" s="158" t="s">
        <v>45</v>
      </c>
      <c r="O182" s="52"/>
      <c r="P182" s="159">
        <f>O182*H182</f>
        <v>0</v>
      </c>
      <c r="Q182" s="159">
        <v>0.10362</v>
      </c>
      <c r="R182" s="159">
        <f>Q182*H182</f>
        <v>70.461600000000004</v>
      </c>
      <c r="S182" s="159">
        <v>0</v>
      </c>
      <c r="T182" s="160">
        <f>S182*H182</f>
        <v>0</v>
      </c>
      <c r="AR182" s="161" t="s">
        <v>194</v>
      </c>
      <c r="AT182" s="161" t="s">
        <v>189</v>
      </c>
      <c r="AU182" s="161" t="s">
        <v>87</v>
      </c>
      <c r="AY182" s="17" t="s">
        <v>187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7" t="s">
        <v>81</v>
      </c>
      <c r="BK182" s="162">
        <f>ROUND(I182*H182,2)</f>
        <v>0</v>
      </c>
      <c r="BL182" s="17" t="s">
        <v>194</v>
      </c>
      <c r="BM182" s="161" t="s">
        <v>3061</v>
      </c>
    </row>
    <row r="183" spans="2:65" s="1" customFormat="1" ht="16.5" customHeight="1">
      <c r="B183" s="149"/>
      <c r="C183" s="195" t="s">
        <v>543</v>
      </c>
      <c r="D183" s="195" t="s">
        <v>283</v>
      </c>
      <c r="E183" s="196" t="s">
        <v>3062</v>
      </c>
      <c r="F183" s="197" t="s">
        <v>3063</v>
      </c>
      <c r="G183" s="198" t="s">
        <v>254</v>
      </c>
      <c r="H183" s="199">
        <v>748</v>
      </c>
      <c r="I183" s="200"/>
      <c r="J183" s="201">
        <f>ROUND(I183*H183,2)</f>
        <v>0</v>
      </c>
      <c r="K183" s="197" t="s">
        <v>193</v>
      </c>
      <c r="L183" s="202"/>
      <c r="M183" s="203" t="s">
        <v>3</v>
      </c>
      <c r="N183" s="204" t="s">
        <v>45</v>
      </c>
      <c r="O183" s="52"/>
      <c r="P183" s="159">
        <f>O183*H183</f>
        <v>0</v>
      </c>
      <c r="Q183" s="159">
        <v>0.17599999999999999</v>
      </c>
      <c r="R183" s="159">
        <f>Q183*H183</f>
        <v>131.648</v>
      </c>
      <c r="S183" s="159">
        <v>0</v>
      </c>
      <c r="T183" s="160">
        <f>S183*H183</f>
        <v>0</v>
      </c>
      <c r="AR183" s="161" t="s">
        <v>239</v>
      </c>
      <c r="AT183" s="161" t="s">
        <v>283</v>
      </c>
      <c r="AU183" s="161" t="s">
        <v>87</v>
      </c>
      <c r="AY183" s="17" t="s">
        <v>187</v>
      </c>
      <c r="BE183" s="162">
        <f>IF(N183="základní",J183,0)</f>
        <v>0</v>
      </c>
      <c r="BF183" s="162">
        <f>IF(N183="snížená",J183,0)</f>
        <v>0</v>
      </c>
      <c r="BG183" s="162">
        <f>IF(N183="zákl. přenesená",J183,0)</f>
        <v>0</v>
      </c>
      <c r="BH183" s="162">
        <f>IF(N183="sníž. přenesená",J183,0)</f>
        <v>0</v>
      </c>
      <c r="BI183" s="162">
        <f>IF(N183="nulová",J183,0)</f>
        <v>0</v>
      </c>
      <c r="BJ183" s="17" t="s">
        <v>81</v>
      </c>
      <c r="BK183" s="162">
        <f>ROUND(I183*H183,2)</f>
        <v>0</v>
      </c>
      <c r="BL183" s="17" t="s">
        <v>194</v>
      </c>
      <c r="BM183" s="161" t="s">
        <v>3064</v>
      </c>
    </row>
    <row r="184" spans="2:65" s="13" customFormat="1">
      <c r="B184" s="171"/>
      <c r="D184" s="164" t="s">
        <v>196</v>
      </c>
      <c r="E184" s="172" t="s">
        <v>3</v>
      </c>
      <c r="F184" s="173" t="s">
        <v>3065</v>
      </c>
      <c r="H184" s="174">
        <v>748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196</v>
      </c>
      <c r="AU184" s="172" t="s">
        <v>87</v>
      </c>
      <c r="AV184" s="13" t="s">
        <v>87</v>
      </c>
      <c r="AW184" s="13" t="s">
        <v>35</v>
      </c>
      <c r="AX184" s="13" t="s">
        <v>81</v>
      </c>
      <c r="AY184" s="172" t="s">
        <v>187</v>
      </c>
    </row>
    <row r="185" spans="2:65" s="1" customFormat="1" ht="48" customHeight="1">
      <c r="B185" s="149"/>
      <c r="C185" s="150" t="s">
        <v>552</v>
      </c>
      <c r="D185" s="150" t="s">
        <v>189</v>
      </c>
      <c r="E185" s="151" t="s">
        <v>3066</v>
      </c>
      <c r="F185" s="152" t="s">
        <v>3067</v>
      </c>
      <c r="G185" s="153" t="s">
        <v>286</v>
      </c>
      <c r="H185" s="154">
        <v>196.7</v>
      </c>
      <c r="I185" s="155"/>
      <c r="J185" s="156">
        <f>ROUND(I185*H185,2)</f>
        <v>0</v>
      </c>
      <c r="K185" s="152" t="s">
        <v>193</v>
      </c>
      <c r="L185" s="32"/>
      <c r="M185" s="157" t="s">
        <v>3</v>
      </c>
      <c r="N185" s="158" t="s">
        <v>45</v>
      </c>
      <c r="O185" s="52"/>
      <c r="P185" s="159">
        <f>O185*H185</f>
        <v>0</v>
      </c>
      <c r="Q185" s="159">
        <v>0.15540000000000001</v>
      </c>
      <c r="R185" s="159">
        <f>Q185*H185</f>
        <v>30.56718</v>
      </c>
      <c r="S185" s="159">
        <v>0</v>
      </c>
      <c r="T185" s="160">
        <f>S185*H185</f>
        <v>0</v>
      </c>
      <c r="AR185" s="161" t="s">
        <v>194</v>
      </c>
      <c r="AT185" s="161" t="s">
        <v>189</v>
      </c>
      <c r="AU185" s="161" t="s">
        <v>87</v>
      </c>
      <c r="AY185" s="17" t="s">
        <v>187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7" t="s">
        <v>81</v>
      </c>
      <c r="BK185" s="162">
        <f>ROUND(I185*H185,2)</f>
        <v>0</v>
      </c>
      <c r="BL185" s="17" t="s">
        <v>194</v>
      </c>
      <c r="BM185" s="161" t="s">
        <v>3068</v>
      </c>
    </row>
    <row r="186" spans="2:65" s="13" customFormat="1">
      <c r="B186" s="171"/>
      <c r="D186" s="164" t="s">
        <v>196</v>
      </c>
      <c r="E186" s="172" t="s">
        <v>3</v>
      </c>
      <c r="F186" s="173" t="s">
        <v>3069</v>
      </c>
      <c r="H186" s="174">
        <v>196.7</v>
      </c>
      <c r="I186" s="175"/>
      <c r="L186" s="171"/>
      <c r="M186" s="176"/>
      <c r="N186" s="177"/>
      <c r="O186" s="177"/>
      <c r="P186" s="177"/>
      <c r="Q186" s="177"/>
      <c r="R186" s="177"/>
      <c r="S186" s="177"/>
      <c r="T186" s="178"/>
      <c r="AT186" s="172" t="s">
        <v>196</v>
      </c>
      <c r="AU186" s="172" t="s">
        <v>87</v>
      </c>
      <c r="AV186" s="13" t="s">
        <v>87</v>
      </c>
      <c r="AW186" s="13" t="s">
        <v>35</v>
      </c>
      <c r="AX186" s="13" t="s">
        <v>81</v>
      </c>
      <c r="AY186" s="172" t="s">
        <v>187</v>
      </c>
    </row>
    <row r="187" spans="2:65" s="1" customFormat="1" ht="16.5" customHeight="1">
      <c r="B187" s="149"/>
      <c r="C187" s="195" t="s">
        <v>556</v>
      </c>
      <c r="D187" s="195" t="s">
        <v>283</v>
      </c>
      <c r="E187" s="196" t="s">
        <v>3070</v>
      </c>
      <c r="F187" s="197" t="s">
        <v>3071</v>
      </c>
      <c r="G187" s="198" t="s">
        <v>286</v>
      </c>
      <c r="H187" s="199">
        <v>217</v>
      </c>
      <c r="I187" s="200"/>
      <c r="J187" s="201">
        <f>ROUND(I187*H187,2)</f>
        <v>0</v>
      </c>
      <c r="K187" s="197" t="s">
        <v>193</v>
      </c>
      <c r="L187" s="202"/>
      <c r="M187" s="203" t="s">
        <v>3</v>
      </c>
      <c r="N187" s="204" t="s">
        <v>45</v>
      </c>
      <c r="O187" s="52"/>
      <c r="P187" s="159">
        <f>O187*H187</f>
        <v>0</v>
      </c>
      <c r="Q187" s="159">
        <v>8.1000000000000003E-2</v>
      </c>
      <c r="R187" s="159">
        <f>Q187*H187</f>
        <v>17.577000000000002</v>
      </c>
      <c r="S187" s="159">
        <v>0</v>
      </c>
      <c r="T187" s="160">
        <f>S187*H187</f>
        <v>0</v>
      </c>
      <c r="AR187" s="161" t="s">
        <v>239</v>
      </c>
      <c r="AT187" s="161" t="s">
        <v>283</v>
      </c>
      <c r="AU187" s="161" t="s">
        <v>87</v>
      </c>
      <c r="AY187" s="17" t="s">
        <v>187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7" t="s">
        <v>81</v>
      </c>
      <c r="BK187" s="162">
        <f>ROUND(I187*H187,2)</f>
        <v>0</v>
      </c>
      <c r="BL187" s="17" t="s">
        <v>194</v>
      </c>
      <c r="BM187" s="161" t="s">
        <v>3072</v>
      </c>
    </row>
    <row r="188" spans="2:65" s="1" customFormat="1" ht="48" customHeight="1">
      <c r="B188" s="149"/>
      <c r="C188" s="150" t="s">
        <v>1895</v>
      </c>
      <c r="D188" s="150" t="s">
        <v>189</v>
      </c>
      <c r="E188" s="151" t="s">
        <v>3066</v>
      </c>
      <c r="F188" s="152" t="s">
        <v>3067</v>
      </c>
      <c r="G188" s="153" t="s">
        <v>286</v>
      </c>
      <c r="H188" s="154">
        <v>11.5</v>
      </c>
      <c r="I188" s="155"/>
      <c r="J188" s="156">
        <f>ROUND(I188*H188,2)</f>
        <v>0</v>
      </c>
      <c r="K188" s="152" t="s">
        <v>193</v>
      </c>
      <c r="L188" s="32"/>
      <c r="M188" s="157" t="s">
        <v>3</v>
      </c>
      <c r="N188" s="158" t="s">
        <v>45</v>
      </c>
      <c r="O188" s="52"/>
      <c r="P188" s="159">
        <f>O188*H188</f>
        <v>0</v>
      </c>
      <c r="Q188" s="159">
        <v>0.15540000000000001</v>
      </c>
      <c r="R188" s="159">
        <f>Q188*H188</f>
        <v>1.7871000000000001</v>
      </c>
      <c r="S188" s="159">
        <v>0</v>
      </c>
      <c r="T188" s="160">
        <f>S188*H188</f>
        <v>0</v>
      </c>
      <c r="AR188" s="161" t="s">
        <v>194</v>
      </c>
      <c r="AT188" s="161" t="s">
        <v>189</v>
      </c>
      <c r="AU188" s="161" t="s">
        <v>87</v>
      </c>
      <c r="AY188" s="17" t="s">
        <v>187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7" t="s">
        <v>81</v>
      </c>
      <c r="BK188" s="162">
        <f>ROUND(I188*H188,2)</f>
        <v>0</v>
      </c>
      <c r="BL188" s="17" t="s">
        <v>194</v>
      </c>
      <c r="BM188" s="161" t="s">
        <v>3073</v>
      </c>
    </row>
    <row r="189" spans="2:65" s="1" customFormat="1" ht="24" customHeight="1">
      <c r="B189" s="149"/>
      <c r="C189" s="195" t="s">
        <v>573</v>
      </c>
      <c r="D189" s="195" t="s">
        <v>283</v>
      </c>
      <c r="E189" s="196" t="s">
        <v>3074</v>
      </c>
      <c r="F189" s="197" t="s">
        <v>3075</v>
      </c>
      <c r="G189" s="198" t="s">
        <v>286</v>
      </c>
      <c r="H189" s="199">
        <v>11.5</v>
      </c>
      <c r="I189" s="200"/>
      <c r="J189" s="201">
        <f>ROUND(I189*H189,2)</f>
        <v>0</v>
      </c>
      <c r="K189" s="197" t="s">
        <v>193</v>
      </c>
      <c r="L189" s="202"/>
      <c r="M189" s="203" t="s">
        <v>3</v>
      </c>
      <c r="N189" s="204" t="s">
        <v>45</v>
      </c>
      <c r="O189" s="52"/>
      <c r="P189" s="159">
        <f>O189*H189</f>
        <v>0</v>
      </c>
      <c r="Q189" s="159">
        <v>4.8300000000000003E-2</v>
      </c>
      <c r="R189" s="159">
        <f>Q189*H189</f>
        <v>0.55545</v>
      </c>
      <c r="S189" s="159">
        <v>0</v>
      </c>
      <c r="T189" s="160">
        <f>S189*H189</f>
        <v>0</v>
      </c>
      <c r="AR189" s="161" t="s">
        <v>239</v>
      </c>
      <c r="AT189" s="161" t="s">
        <v>283</v>
      </c>
      <c r="AU189" s="161" t="s">
        <v>87</v>
      </c>
      <c r="AY189" s="17" t="s">
        <v>187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7" t="s">
        <v>81</v>
      </c>
      <c r="BK189" s="162">
        <f>ROUND(I189*H189,2)</f>
        <v>0</v>
      </c>
      <c r="BL189" s="17" t="s">
        <v>194</v>
      </c>
      <c r="BM189" s="161" t="s">
        <v>3076</v>
      </c>
    </row>
    <row r="190" spans="2:65" s="1" customFormat="1" ht="24" customHeight="1">
      <c r="B190" s="149"/>
      <c r="C190" s="150" t="s">
        <v>582</v>
      </c>
      <c r="D190" s="150" t="s">
        <v>189</v>
      </c>
      <c r="E190" s="151" t="s">
        <v>626</v>
      </c>
      <c r="F190" s="152" t="s">
        <v>627</v>
      </c>
      <c r="G190" s="153" t="s">
        <v>192</v>
      </c>
      <c r="H190" s="154">
        <v>8.3279999999999994</v>
      </c>
      <c r="I190" s="155"/>
      <c r="J190" s="156">
        <f>ROUND(I190*H190,2)</f>
        <v>0</v>
      </c>
      <c r="K190" s="152" t="s">
        <v>193</v>
      </c>
      <c r="L190" s="32"/>
      <c r="M190" s="157" t="s">
        <v>3</v>
      </c>
      <c r="N190" s="158" t="s">
        <v>45</v>
      </c>
      <c r="O190" s="52"/>
      <c r="P190" s="159">
        <f>O190*H190</f>
        <v>0</v>
      </c>
      <c r="Q190" s="159">
        <v>2.2563399999999998</v>
      </c>
      <c r="R190" s="159">
        <f>Q190*H190</f>
        <v>18.790799519999997</v>
      </c>
      <c r="S190" s="159">
        <v>0</v>
      </c>
      <c r="T190" s="160">
        <f>S190*H190</f>
        <v>0</v>
      </c>
      <c r="AR190" s="161" t="s">
        <v>194</v>
      </c>
      <c r="AT190" s="161" t="s">
        <v>189</v>
      </c>
      <c r="AU190" s="161" t="s">
        <v>87</v>
      </c>
      <c r="AY190" s="17" t="s">
        <v>187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7" t="s">
        <v>81</v>
      </c>
      <c r="BK190" s="162">
        <f>ROUND(I190*H190,2)</f>
        <v>0</v>
      </c>
      <c r="BL190" s="17" t="s">
        <v>194</v>
      </c>
      <c r="BM190" s="161" t="s">
        <v>3077</v>
      </c>
    </row>
    <row r="191" spans="2:65" s="13" customFormat="1">
      <c r="B191" s="171"/>
      <c r="D191" s="164" t="s">
        <v>196</v>
      </c>
      <c r="E191" s="172" t="s">
        <v>3</v>
      </c>
      <c r="F191" s="173" t="s">
        <v>3078</v>
      </c>
      <c r="H191" s="174">
        <v>8.3279999999999994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2" t="s">
        <v>196</v>
      </c>
      <c r="AU191" s="172" t="s">
        <v>87</v>
      </c>
      <c r="AV191" s="13" t="s">
        <v>87</v>
      </c>
      <c r="AW191" s="13" t="s">
        <v>35</v>
      </c>
      <c r="AX191" s="13" t="s">
        <v>81</v>
      </c>
      <c r="AY191" s="172" t="s">
        <v>187</v>
      </c>
    </row>
    <row r="192" spans="2:65" s="11" customFormat="1" ht="22.9" customHeight="1">
      <c r="B192" s="136"/>
      <c r="D192" s="137" t="s">
        <v>73</v>
      </c>
      <c r="E192" s="147" t="s">
        <v>3079</v>
      </c>
      <c r="F192" s="147" t="s">
        <v>3080</v>
      </c>
      <c r="I192" s="139"/>
      <c r="J192" s="148">
        <f>BK192</f>
        <v>0</v>
      </c>
      <c r="L192" s="136"/>
      <c r="M192" s="141"/>
      <c r="N192" s="142"/>
      <c r="O192" s="142"/>
      <c r="P192" s="143">
        <f>SUM(P193:P196)</f>
        <v>0</v>
      </c>
      <c r="Q192" s="142"/>
      <c r="R192" s="143">
        <f>SUM(R193:R196)</f>
        <v>1.0064999999999999E-2</v>
      </c>
      <c r="S192" s="142"/>
      <c r="T192" s="144">
        <f>SUM(T193:T196)</f>
        <v>0</v>
      </c>
      <c r="AR192" s="137" t="s">
        <v>81</v>
      </c>
      <c r="AT192" s="145" t="s">
        <v>73</v>
      </c>
      <c r="AU192" s="145" t="s">
        <v>81</v>
      </c>
      <c r="AY192" s="137" t="s">
        <v>187</v>
      </c>
      <c r="BK192" s="146">
        <f>SUM(BK193:BK196)</f>
        <v>0</v>
      </c>
    </row>
    <row r="193" spans="2:65" s="1" customFormat="1" ht="48" customHeight="1">
      <c r="B193" s="149"/>
      <c r="C193" s="150" t="s">
        <v>592</v>
      </c>
      <c r="D193" s="150" t="s">
        <v>189</v>
      </c>
      <c r="E193" s="151" t="s">
        <v>3081</v>
      </c>
      <c r="F193" s="152" t="s">
        <v>3082</v>
      </c>
      <c r="G193" s="153" t="s">
        <v>254</v>
      </c>
      <c r="H193" s="154">
        <v>941</v>
      </c>
      <c r="I193" s="155"/>
      <c r="J193" s="156">
        <f>ROUND(I193*H193,2)</f>
        <v>0</v>
      </c>
      <c r="K193" s="152" t="s">
        <v>193</v>
      </c>
      <c r="L193" s="32"/>
      <c r="M193" s="157" t="s">
        <v>3</v>
      </c>
      <c r="N193" s="158" t="s">
        <v>45</v>
      </c>
      <c r="O193" s="52"/>
      <c r="P193" s="159">
        <f>O193*H193</f>
        <v>0</v>
      </c>
      <c r="Q193" s="159">
        <v>0</v>
      </c>
      <c r="R193" s="159">
        <f>Q193*H193</f>
        <v>0</v>
      </c>
      <c r="S193" s="159">
        <v>0</v>
      </c>
      <c r="T193" s="160">
        <f>S193*H193</f>
        <v>0</v>
      </c>
      <c r="AR193" s="161" t="s">
        <v>194</v>
      </c>
      <c r="AT193" s="161" t="s">
        <v>189</v>
      </c>
      <c r="AU193" s="161" t="s">
        <v>87</v>
      </c>
      <c r="AY193" s="17" t="s">
        <v>187</v>
      </c>
      <c r="BE193" s="162">
        <f>IF(N193="základní",J193,0)</f>
        <v>0</v>
      </c>
      <c r="BF193" s="162">
        <f>IF(N193="snížená",J193,0)</f>
        <v>0</v>
      </c>
      <c r="BG193" s="162">
        <f>IF(N193="zákl. přenesená",J193,0)</f>
        <v>0</v>
      </c>
      <c r="BH193" s="162">
        <f>IF(N193="sníž. přenesená",J193,0)</f>
        <v>0</v>
      </c>
      <c r="BI193" s="162">
        <f>IF(N193="nulová",J193,0)</f>
        <v>0</v>
      </c>
      <c r="BJ193" s="17" t="s">
        <v>81</v>
      </c>
      <c r="BK193" s="162">
        <f>ROUND(I193*H193,2)</f>
        <v>0</v>
      </c>
      <c r="BL193" s="17" t="s">
        <v>194</v>
      </c>
      <c r="BM193" s="161" t="s">
        <v>3083</v>
      </c>
    </row>
    <row r="194" spans="2:65" s="1" customFormat="1" ht="36" customHeight="1">
      <c r="B194" s="149"/>
      <c r="C194" s="150" t="s">
        <v>597</v>
      </c>
      <c r="D194" s="150" t="s">
        <v>189</v>
      </c>
      <c r="E194" s="151" t="s">
        <v>3084</v>
      </c>
      <c r="F194" s="152" t="s">
        <v>3085</v>
      </c>
      <c r="G194" s="153" t="s">
        <v>254</v>
      </c>
      <c r="H194" s="154">
        <v>941</v>
      </c>
      <c r="I194" s="155"/>
      <c r="J194" s="156">
        <f>ROUND(I194*H194,2)</f>
        <v>0</v>
      </c>
      <c r="K194" s="152" t="s">
        <v>193</v>
      </c>
      <c r="L194" s="32"/>
      <c r="M194" s="157" t="s">
        <v>3</v>
      </c>
      <c r="N194" s="158" t="s">
        <v>45</v>
      </c>
      <c r="O194" s="52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AR194" s="161" t="s">
        <v>194</v>
      </c>
      <c r="AT194" s="161" t="s">
        <v>189</v>
      </c>
      <c r="AU194" s="161" t="s">
        <v>87</v>
      </c>
      <c r="AY194" s="17" t="s">
        <v>187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7" t="s">
        <v>81</v>
      </c>
      <c r="BK194" s="162">
        <f>ROUND(I194*H194,2)</f>
        <v>0</v>
      </c>
      <c r="BL194" s="17" t="s">
        <v>194</v>
      </c>
      <c r="BM194" s="161" t="s">
        <v>3086</v>
      </c>
    </row>
    <row r="195" spans="2:65" s="1" customFormat="1" ht="16.5" customHeight="1">
      <c r="B195" s="149"/>
      <c r="C195" s="195" t="s">
        <v>603</v>
      </c>
      <c r="D195" s="195" t="s">
        <v>283</v>
      </c>
      <c r="E195" s="196" t="s">
        <v>3087</v>
      </c>
      <c r="F195" s="197" t="s">
        <v>3088</v>
      </c>
      <c r="G195" s="198" t="s">
        <v>987</v>
      </c>
      <c r="H195" s="199">
        <v>10.065</v>
      </c>
      <c r="I195" s="200"/>
      <c r="J195" s="201">
        <f>ROUND(I195*H195,2)</f>
        <v>0</v>
      </c>
      <c r="K195" s="197" t="s">
        <v>193</v>
      </c>
      <c r="L195" s="202"/>
      <c r="M195" s="203" t="s">
        <v>3</v>
      </c>
      <c r="N195" s="204" t="s">
        <v>45</v>
      </c>
      <c r="O195" s="52"/>
      <c r="P195" s="159">
        <f>O195*H195</f>
        <v>0</v>
      </c>
      <c r="Q195" s="159">
        <v>1E-3</v>
      </c>
      <c r="R195" s="159">
        <f>Q195*H195</f>
        <v>1.0064999999999999E-2</v>
      </c>
      <c r="S195" s="159">
        <v>0</v>
      </c>
      <c r="T195" s="160">
        <f>S195*H195</f>
        <v>0</v>
      </c>
      <c r="AR195" s="161" t="s">
        <v>239</v>
      </c>
      <c r="AT195" s="161" t="s">
        <v>283</v>
      </c>
      <c r="AU195" s="161" t="s">
        <v>87</v>
      </c>
      <c r="AY195" s="17" t="s">
        <v>187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7" t="s">
        <v>81</v>
      </c>
      <c r="BK195" s="162">
        <f>ROUND(I195*H195,2)</f>
        <v>0</v>
      </c>
      <c r="BL195" s="17" t="s">
        <v>194</v>
      </c>
      <c r="BM195" s="161" t="s">
        <v>3089</v>
      </c>
    </row>
    <row r="196" spans="2:65" s="13" customFormat="1">
      <c r="B196" s="171"/>
      <c r="D196" s="164" t="s">
        <v>196</v>
      </c>
      <c r="F196" s="173" t="s">
        <v>3090</v>
      </c>
      <c r="H196" s="174">
        <v>10.065</v>
      </c>
      <c r="I196" s="175"/>
      <c r="L196" s="171"/>
      <c r="M196" s="176"/>
      <c r="N196" s="177"/>
      <c r="O196" s="177"/>
      <c r="P196" s="177"/>
      <c r="Q196" s="177"/>
      <c r="R196" s="177"/>
      <c r="S196" s="177"/>
      <c r="T196" s="178"/>
      <c r="AT196" s="172" t="s">
        <v>196</v>
      </c>
      <c r="AU196" s="172" t="s">
        <v>87</v>
      </c>
      <c r="AV196" s="13" t="s">
        <v>87</v>
      </c>
      <c r="AW196" s="13" t="s">
        <v>4</v>
      </c>
      <c r="AX196" s="13" t="s">
        <v>81</v>
      </c>
      <c r="AY196" s="172" t="s">
        <v>187</v>
      </c>
    </row>
    <row r="197" spans="2:65" s="11" customFormat="1" ht="22.9" customHeight="1">
      <c r="B197" s="136"/>
      <c r="D197" s="137" t="s">
        <v>73</v>
      </c>
      <c r="E197" s="147" t="s">
        <v>245</v>
      </c>
      <c r="F197" s="147" t="s">
        <v>898</v>
      </c>
      <c r="I197" s="139"/>
      <c r="J197" s="148">
        <f>BK197</f>
        <v>0</v>
      </c>
      <c r="L197" s="136"/>
      <c r="M197" s="141"/>
      <c r="N197" s="142"/>
      <c r="O197" s="142"/>
      <c r="P197" s="143">
        <f>SUM(P198:P202)</f>
        <v>0</v>
      </c>
      <c r="Q197" s="142"/>
      <c r="R197" s="143">
        <f>SUM(R198:R202)</f>
        <v>1.4102124999999999</v>
      </c>
      <c r="S197" s="142"/>
      <c r="T197" s="144">
        <f>SUM(T198:T202)</f>
        <v>0.12648000000000001</v>
      </c>
      <c r="AR197" s="137" t="s">
        <v>81</v>
      </c>
      <c r="AT197" s="145" t="s">
        <v>73</v>
      </c>
      <c r="AU197" s="145" t="s">
        <v>81</v>
      </c>
      <c r="AY197" s="137" t="s">
        <v>187</v>
      </c>
      <c r="BK197" s="146">
        <f>SUM(BK198:BK202)</f>
        <v>0</v>
      </c>
    </row>
    <row r="198" spans="2:65" s="1" customFormat="1" ht="24" customHeight="1">
      <c r="B198" s="149"/>
      <c r="C198" s="150" t="s">
        <v>607</v>
      </c>
      <c r="D198" s="150" t="s">
        <v>189</v>
      </c>
      <c r="E198" s="151" t="s">
        <v>3091</v>
      </c>
      <c r="F198" s="152" t="s">
        <v>3092</v>
      </c>
      <c r="G198" s="153" t="s">
        <v>391</v>
      </c>
      <c r="H198" s="154">
        <v>1</v>
      </c>
      <c r="I198" s="155"/>
      <c r="J198" s="156">
        <f>ROUND(I198*H198,2)</f>
        <v>0</v>
      </c>
      <c r="K198" s="152" t="s">
        <v>1206</v>
      </c>
      <c r="L198" s="32"/>
      <c r="M198" s="157" t="s">
        <v>3</v>
      </c>
      <c r="N198" s="158" t="s">
        <v>45</v>
      </c>
      <c r="O198" s="52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AR198" s="161" t="s">
        <v>194</v>
      </c>
      <c r="AT198" s="161" t="s">
        <v>189</v>
      </c>
      <c r="AU198" s="161" t="s">
        <v>87</v>
      </c>
      <c r="AY198" s="17" t="s">
        <v>187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7" t="s">
        <v>81</v>
      </c>
      <c r="BK198" s="162">
        <f>ROUND(I198*H198,2)</f>
        <v>0</v>
      </c>
      <c r="BL198" s="17" t="s">
        <v>194</v>
      </c>
      <c r="BM198" s="161" t="s">
        <v>3093</v>
      </c>
    </row>
    <row r="199" spans="2:65" s="1" customFormat="1" ht="24" customHeight="1">
      <c r="B199" s="149"/>
      <c r="C199" s="150" t="s">
        <v>611</v>
      </c>
      <c r="D199" s="150" t="s">
        <v>189</v>
      </c>
      <c r="E199" s="151" t="s">
        <v>3094</v>
      </c>
      <c r="F199" s="152" t="s">
        <v>3095</v>
      </c>
      <c r="G199" s="153" t="s">
        <v>286</v>
      </c>
      <c r="H199" s="154">
        <v>9</v>
      </c>
      <c r="I199" s="155"/>
      <c r="J199" s="156">
        <f>ROUND(I199*H199,2)</f>
        <v>0</v>
      </c>
      <c r="K199" s="152" t="s">
        <v>1206</v>
      </c>
      <c r="L199" s="32"/>
      <c r="M199" s="157" t="s">
        <v>3</v>
      </c>
      <c r="N199" s="158" t="s">
        <v>45</v>
      </c>
      <c r="O199" s="52"/>
      <c r="P199" s="159">
        <f>O199*H199</f>
        <v>0</v>
      </c>
      <c r="Q199" s="159">
        <v>0</v>
      </c>
      <c r="R199" s="159">
        <f>Q199*H199</f>
        <v>0</v>
      </c>
      <c r="S199" s="159">
        <v>0</v>
      </c>
      <c r="T199" s="160">
        <f>S199*H199</f>
        <v>0</v>
      </c>
      <c r="AR199" s="161" t="s">
        <v>194</v>
      </c>
      <c r="AT199" s="161" t="s">
        <v>189</v>
      </c>
      <c r="AU199" s="161" t="s">
        <v>87</v>
      </c>
      <c r="AY199" s="17" t="s">
        <v>187</v>
      </c>
      <c r="BE199" s="162">
        <f>IF(N199="základní",J199,0)</f>
        <v>0</v>
      </c>
      <c r="BF199" s="162">
        <f>IF(N199="snížená",J199,0)</f>
        <v>0</v>
      </c>
      <c r="BG199" s="162">
        <f>IF(N199="zákl. přenesená",J199,0)</f>
        <v>0</v>
      </c>
      <c r="BH199" s="162">
        <f>IF(N199="sníž. přenesená",J199,0)</f>
        <v>0</v>
      </c>
      <c r="BI199" s="162">
        <f>IF(N199="nulová",J199,0)</f>
        <v>0</v>
      </c>
      <c r="BJ199" s="17" t="s">
        <v>81</v>
      </c>
      <c r="BK199" s="162">
        <f>ROUND(I199*H199,2)</f>
        <v>0</v>
      </c>
      <c r="BL199" s="17" t="s">
        <v>194</v>
      </c>
      <c r="BM199" s="161" t="s">
        <v>3096</v>
      </c>
    </row>
    <row r="200" spans="2:65" s="1" customFormat="1" ht="24" customHeight="1">
      <c r="B200" s="149"/>
      <c r="C200" s="150" t="s">
        <v>616</v>
      </c>
      <c r="D200" s="150" t="s">
        <v>189</v>
      </c>
      <c r="E200" s="151" t="s">
        <v>626</v>
      </c>
      <c r="F200" s="152" t="s">
        <v>627</v>
      </c>
      <c r="G200" s="153" t="s">
        <v>192</v>
      </c>
      <c r="H200" s="154">
        <v>0.625</v>
      </c>
      <c r="I200" s="155"/>
      <c r="J200" s="156">
        <f>ROUND(I200*H200,2)</f>
        <v>0</v>
      </c>
      <c r="K200" s="152" t="s">
        <v>193</v>
      </c>
      <c r="L200" s="32"/>
      <c r="M200" s="157" t="s">
        <v>3</v>
      </c>
      <c r="N200" s="158" t="s">
        <v>45</v>
      </c>
      <c r="O200" s="52"/>
      <c r="P200" s="159">
        <f>O200*H200</f>
        <v>0</v>
      </c>
      <c r="Q200" s="159">
        <v>2.2563399999999998</v>
      </c>
      <c r="R200" s="159">
        <f>Q200*H200</f>
        <v>1.4102124999999999</v>
      </c>
      <c r="S200" s="159">
        <v>0</v>
      </c>
      <c r="T200" s="160">
        <f>S200*H200</f>
        <v>0</v>
      </c>
      <c r="AR200" s="161" t="s">
        <v>194</v>
      </c>
      <c r="AT200" s="161" t="s">
        <v>189</v>
      </c>
      <c r="AU200" s="161" t="s">
        <v>87</v>
      </c>
      <c r="AY200" s="17" t="s">
        <v>187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7" t="s">
        <v>81</v>
      </c>
      <c r="BK200" s="162">
        <f>ROUND(I200*H200,2)</f>
        <v>0</v>
      </c>
      <c r="BL200" s="17" t="s">
        <v>194</v>
      </c>
      <c r="BM200" s="161" t="s">
        <v>3097</v>
      </c>
    </row>
    <row r="201" spans="2:65" s="13" customFormat="1">
      <c r="B201" s="171"/>
      <c r="D201" s="164" t="s">
        <v>196</v>
      </c>
      <c r="E201" s="172" t="s">
        <v>3</v>
      </c>
      <c r="F201" s="173" t="s">
        <v>3098</v>
      </c>
      <c r="H201" s="174">
        <v>0.625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196</v>
      </c>
      <c r="AU201" s="172" t="s">
        <v>87</v>
      </c>
      <c r="AV201" s="13" t="s">
        <v>87</v>
      </c>
      <c r="AW201" s="13" t="s">
        <v>35</v>
      </c>
      <c r="AX201" s="13" t="s">
        <v>81</v>
      </c>
      <c r="AY201" s="172" t="s">
        <v>187</v>
      </c>
    </row>
    <row r="202" spans="2:65" s="1" customFormat="1" ht="24" customHeight="1">
      <c r="B202" s="149"/>
      <c r="C202" s="150" t="s">
        <v>621</v>
      </c>
      <c r="D202" s="150" t="s">
        <v>189</v>
      </c>
      <c r="E202" s="151" t="s">
        <v>3099</v>
      </c>
      <c r="F202" s="152" t="s">
        <v>3100</v>
      </c>
      <c r="G202" s="153" t="s">
        <v>286</v>
      </c>
      <c r="H202" s="154">
        <v>51</v>
      </c>
      <c r="I202" s="155"/>
      <c r="J202" s="156">
        <f>ROUND(I202*H202,2)</f>
        <v>0</v>
      </c>
      <c r="K202" s="152" t="s">
        <v>193</v>
      </c>
      <c r="L202" s="32"/>
      <c r="M202" s="157" t="s">
        <v>3</v>
      </c>
      <c r="N202" s="158" t="s">
        <v>45</v>
      </c>
      <c r="O202" s="52"/>
      <c r="P202" s="159">
        <f>O202*H202</f>
        <v>0</v>
      </c>
      <c r="Q202" s="159">
        <v>0</v>
      </c>
      <c r="R202" s="159">
        <f>Q202*H202</f>
        <v>0</v>
      </c>
      <c r="S202" s="159">
        <v>2.48E-3</v>
      </c>
      <c r="T202" s="160">
        <f>S202*H202</f>
        <v>0.12648000000000001</v>
      </c>
      <c r="AR202" s="161" t="s">
        <v>194</v>
      </c>
      <c r="AT202" s="161" t="s">
        <v>189</v>
      </c>
      <c r="AU202" s="161" t="s">
        <v>87</v>
      </c>
      <c r="AY202" s="17" t="s">
        <v>187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7" t="s">
        <v>81</v>
      </c>
      <c r="BK202" s="162">
        <f>ROUND(I202*H202,2)</f>
        <v>0</v>
      </c>
      <c r="BL202" s="17" t="s">
        <v>194</v>
      </c>
      <c r="BM202" s="161" t="s">
        <v>3101</v>
      </c>
    </row>
    <row r="203" spans="2:65" s="11" customFormat="1" ht="22.9" customHeight="1">
      <c r="B203" s="136"/>
      <c r="D203" s="137" t="s">
        <v>73</v>
      </c>
      <c r="E203" s="147" t="s">
        <v>949</v>
      </c>
      <c r="F203" s="147" t="s">
        <v>950</v>
      </c>
      <c r="I203" s="139"/>
      <c r="J203" s="148">
        <f>BK203</f>
        <v>0</v>
      </c>
      <c r="L203" s="136"/>
      <c r="M203" s="141"/>
      <c r="N203" s="142"/>
      <c r="O203" s="142"/>
      <c r="P203" s="143">
        <f>P204</f>
        <v>0</v>
      </c>
      <c r="Q203" s="142"/>
      <c r="R203" s="143">
        <f>R204</f>
        <v>0</v>
      </c>
      <c r="S203" s="142"/>
      <c r="T203" s="144">
        <f>T204</f>
        <v>0</v>
      </c>
      <c r="AR203" s="137" t="s">
        <v>81</v>
      </c>
      <c r="AT203" s="145" t="s">
        <v>73</v>
      </c>
      <c r="AU203" s="145" t="s">
        <v>81</v>
      </c>
      <c r="AY203" s="137" t="s">
        <v>187</v>
      </c>
      <c r="BK203" s="146">
        <f>BK204</f>
        <v>0</v>
      </c>
    </row>
    <row r="204" spans="2:65" s="1" customFormat="1" ht="36" customHeight="1">
      <c r="B204" s="149"/>
      <c r="C204" s="150" t="s">
        <v>625</v>
      </c>
      <c r="D204" s="150" t="s">
        <v>189</v>
      </c>
      <c r="E204" s="151" t="s">
        <v>3102</v>
      </c>
      <c r="F204" s="152" t="s">
        <v>3103</v>
      </c>
      <c r="G204" s="153" t="s">
        <v>242</v>
      </c>
      <c r="H204" s="154">
        <v>1019.027</v>
      </c>
      <c r="I204" s="155"/>
      <c r="J204" s="156">
        <f>ROUND(I204*H204,2)</f>
        <v>0</v>
      </c>
      <c r="K204" s="152" t="s">
        <v>193</v>
      </c>
      <c r="L204" s="32"/>
      <c r="M204" s="206" t="s">
        <v>3</v>
      </c>
      <c r="N204" s="207" t="s">
        <v>45</v>
      </c>
      <c r="O204" s="208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AR204" s="161" t="s">
        <v>194</v>
      </c>
      <c r="AT204" s="161" t="s">
        <v>189</v>
      </c>
      <c r="AU204" s="161" t="s">
        <v>87</v>
      </c>
      <c r="AY204" s="17" t="s">
        <v>187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7" t="s">
        <v>81</v>
      </c>
      <c r="BK204" s="162">
        <f>ROUND(I204*H204,2)</f>
        <v>0</v>
      </c>
      <c r="BL204" s="17" t="s">
        <v>194</v>
      </c>
      <c r="BM204" s="161" t="s">
        <v>3104</v>
      </c>
    </row>
    <row r="205" spans="2:65" s="1" customFormat="1" ht="6.95" customHeight="1">
      <c r="B205" s="41"/>
      <c r="C205" s="42"/>
      <c r="D205" s="42"/>
      <c r="E205" s="42"/>
      <c r="F205" s="42"/>
      <c r="G205" s="42"/>
      <c r="H205" s="42"/>
      <c r="I205" s="110"/>
      <c r="J205" s="42"/>
      <c r="K205" s="42"/>
      <c r="L205" s="32"/>
    </row>
  </sheetData>
  <autoFilter ref="C91:K204" xr:uid="{00000000-0009-0000-0000-00000A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30"/>
  <sheetViews>
    <sheetView showGridLines="0" topLeftCell="A7" zoomScale="66" zoomScaleNormal="66" workbookViewId="0">
      <selection activeCell="Z44" sqref="Z4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115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2894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3105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ROUND(J89,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ROUND((SUM(BE89:BE129)),  2)</f>
        <v>0</v>
      </c>
      <c r="I35" s="102">
        <v>0.21</v>
      </c>
      <c r="J35" s="101">
        <f>ROUND(((SUM(BE89:BE129))*I35),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ROUND((SUM(BF89:BF129)),  2)</f>
        <v>0</v>
      </c>
      <c r="G36" s="215"/>
      <c r="H36" s="215"/>
      <c r="I36" s="216">
        <v>0.15</v>
      </c>
      <c r="J36" s="214">
        <f>ROUND(((SUM(BF89:BF129))*I36),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ROUND((SUM(BG89:BG129)),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ROUND((SUM(BH89:BH129)),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ROUND((SUM(BI89:BI129)),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2894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SO02 - 02 - IO 01 - Přípojka vody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J89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J90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J91</f>
        <v>0</v>
      </c>
      <c r="L65" s="121"/>
    </row>
    <row r="66" spans="2:12" s="9" customFormat="1" ht="19.899999999999999" hidden="1" customHeight="1">
      <c r="B66" s="121"/>
      <c r="D66" s="122" t="s">
        <v>3106</v>
      </c>
      <c r="E66" s="123"/>
      <c r="F66" s="123"/>
      <c r="G66" s="123"/>
      <c r="H66" s="123"/>
      <c r="I66" s="124"/>
      <c r="J66" s="125">
        <f>J117</f>
        <v>0</v>
      </c>
      <c r="L66" s="121"/>
    </row>
    <row r="67" spans="2:12" s="9" customFormat="1" ht="19.899999999999999" hidden="1" customHeight="1">
      <c r="B67" s="121"/>
      <c r="D67" s="122" t="s">
        <v>155</v>
      </c>
      <c r="E67" s="123"/>
      <c r="F67" s="123"/>
      <c r="G67" s="123"/>
      <c r="H67" s="123"/>
      <c r="I67" s="124"/>
      <c r="J67" s="125">
        <f>J128</f>
        <v>0</v>
      </c>
      <c r="L67" s="121"/>
    </row>
    <row r="68" spans="2:12" s="1" customFormat="1" ht="21.75" hidden="1" customHeight="1">
      <c r="B68" s="32"/>
      <c r="I68" s="93"/>
      <c r="L68" s="32"/>
    </row>
    <row r="69" spans="2:12" s="1" customFormat="1" ht="6.95" hidden="1" customHeight="1">
      <c r="B69" s="41"/>
      <c r="C69" s="42"/>
      <c r="D69" s="42"/>
      <c r="E69" s="42"/>
      <c r="F69" s="42"/>
      <c r="G69" s="42"/>
      <c r="H69" s="42"/>
      <c r="I69" s="110"/>
      <c r="J69" s="42"/>
      <c r="K69" s="42"/>
      <c r="L69" s="32"/>
    </row>
    <row r="70" spans="2:12" hidden="1"/>
    <row r="71" spans="2:12" hidden="1"/>
    <row r="72" spans="2:12" hidden="1"/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111"/>
      <c r="J73" s="44"/>
      <c r="K73" s="44"/>
      <c r="L73" s="32"/>
    </row>
    <row r="74" spans="2:12" s="1" customFormat="1" ht="24.95" customHeight="1">
      <c r="B74" s="32"/>
      <c r="C74" s="21" t="s">
        <v>172</v>
      </c>
      <c r="I74" s="93"/>
      <c r="L74" s="32"/>
    </row>
    <row r="75" spans="2:12" s="1" customFormat="1" ht="6.95" customHeight="1">
      <c r="B75" s="32"/>
      <c r="I75" s="93"/>
      <c r="L75" s="32"/>
    </row>
    <row r="76" spans="2:12" s="1" customFormat="1" ht="12" customHeight="1">
      <c r="B76" s="32"/>
      <c r="C76" s="27" t="s">
        <v>17</v>
      </c>
      <c r="I76" s="93"/>
      <c r="L76" s="32"/>
    </row>
    <row r="77" spans="2:12" s="1" customFormat="1" ht="16.5" customHeight="1">
      <c r="B77" s="32"/>
      <c r="E77" s="260" t="str">
        <f>E7</f>
        <v>Sociální bydlení - ul. Mlýnská, BpH- doplnění - ceník</v>
      </c>
      <c r="F77" s="261"/>
      <c r="G77" s="261"/>
      <c r="H77" s="261"/>
      <c r="I77" s="93"/>
      <c r="L77" s="32"/>
    </row>
    <row r="78" spans="2:12" ht="12" customHeight="1">
      <c r="B78" s="20"/>
      <c r="C78" s="27" t="s">
        <v>135</v>
      </c>
      <c r="L78" s="20"/>
    </row>
    <row r="79" spans="2:12" s="1" customFormat="1" ht="16.5" customHeight="1">
      <c r="B79" s="32"/>
      <c r="E79" s="260" t="s">
        <v>2894</v>
      </c>
      <c r="F79" s="259"/>
      <c r="G79" s="259"/>
      <c r="H79" s="259"/>
      <c r="I79" s="93"/>
      <c r="L79" s="32"/>
    </row>
    <row r="80" spans="2:12" s="1" customFormat="1" ht="12" customHeight="1">
      <c r="B80" s="32"/>
      <c r="C80" s="27" t="s">
        <v>137</v>
      </c>
      <c r="I80" s="93"/>
      <c r="L80" s="32"/>
    </row>
    <row r="81" spans="2:65" s="1" customFormat="1" ht="16.5" customHeight="1">
      <c r="B81" s="32"/>
      <c r="E81" s="242" t="str">
        <f>E11</f>
        <v>SO02 - 02 - IO 01 - Přípojka vody</v>
      </c>
      <c r="F81" s="259"/>
      <c r="G81" s="259"/>
      <c r="H81" s="259"/>
      <c r="I81" s="93"/>
      <c r="L81" s="32"/>
    </row>
    <row r="82" spans="2:65" s="1" customFormat="1" ht="6.95" customHeight="1">
      <c r="B82" s="32"/>
      <c r="I82" s="93"/>
      <c r="L82" s="32"/>
    </row>
    <row r="83" spans="2:65" s="1" customFormat="1" ht="12" customHeight="1">
      <c r="B83" s="32"/>
      <c r="C83" s="27" t="s">
        <v>21</v>
      </c>
      <c r="F83" s="25" t="str">
        <f>F14</f>
        <v>Bystřice pod Hostýnem</v>
      </c>
      <c r="I83" s="94" t="s">
        <v>23</v>
      </c>
      <c r="J83" s="49" t="str">
        <f>IF(J14="","",J14)</f>
        <v>11. 12. 2019</v>
      </c>
      <c r="L83" s="32"/>
    </row>
    <row r="84" spans="2:65" s="1" customFormat="1" ht="6.95" customHeight="1">
      <c r="B84" s="32"/>
      <c r="I84" s="93"/>
      <c r="L84" s="32"/>
    </row>
    <row r="85" spans="2:65" s="1" customFormat="1" ht="15.2" customHeight="1">
      <c r="B85" s="32"/>
      <c r="C85" s="27" t="s">
        <v>25</v>
      </c>
      <c r="F85" s="25" t="str">
        <f>E17</f>
        <v>Město Bystřice pod Hostýnem, Masarykovo nám. 137</v>
      </c>
      <c r="I85" s="94" t="s">
        <v>32</v>
      </c>
      <c r="J85" s="30" t="str">
        <f>E23</f>
        <v>dnprojekce s.r.o.</v>
      </c>
      <c r="L85" s="32"/>
    </row>
    <row r="86" spans="2:65" s="1" customFormat="1" ht="15.2" customHeight="1">
      <c r="B86" s="32"/>
      <c r="C86" s="27" t="s">
        <v>30</v>
      </c>
      <c r="F86" s="25" t="str">
        <f>IF(E20="","",E20)</f>
        <v>Vyplň údaj</v>
      </c>
      <c r="I86" s="94" t="s">
        <v>36</v>
      </c>
      <c r="J86" s="30" t="str">
        <f>E26</f>
        <v xml:space="preserve"> </v>
      </c>
      <c r="L86" s="32"/>
    </row>
    <row r="87" spans="2:65" s="1" customFormat="1" ht="10.35" customHeight="1">
      <c r="B87" s="32"/>
      <c r="I87" s="93"/>
      <c r="L87" s="32"/>
    </row>
    <row r="88" spans="2:65" s="10" customFormat="1" ht="29.25" customHeight="1">
      <c r="B88" s="126"/>
      <c r="C88" s="127" t="s">
        <v>173</v>
      </c>
      <c r="D88" s="128" t="s">
        <v>59</v>
      </c>
      <c r="E88" s="128" t="s">
        <v>55</v>
      </c>
      <c r="F88" s="128" t="s">
        <v>56</v>
      </c>
      <c r="G88" s="128" t="s">
        <v>174</v>
      </c>
      <c r="H88" s="128" t="s">
        <v>175</v>
      </c>
      <c r="I88" s="129" t="s">
        <v>176</v>
      </c>
      <c r="J88" s="130" t="s">
        <v>141</v>
      </c>
      <c r="K88" s="131" t="s">
        <v>177</v>
      </c>
      <c r="L88" s="126"/>
      <c r="M88" s="56" t="s">
        <v>3</v>
      </c>
      <c r="N88" s="57" t="s">
        <v>44</v>
      </c>
      <c r="O88" s="57" t="s">
        <v>178</v>
      </c>
      <c r="P88" s="57" t="s">
        <v>179</v>
      </c>
      <c r="Q88" s="57" t="s">
        <v>180</v>
      </c>
      <c r="R88" s="57" t="s">
        <v>181</v>
      </c>
      <c r="S88" s="57" t="s">
        <v>182</v>
      </c>
      <c r="T88" s="58" t="s">
        <v>183</v>
      </c>
    </row>
    <row r="89" spans="2:65" s="1" customFormat="1" ht="22.9" customHeight="1">
      <c r="B89" s="32"/>
      <c r="C89" s="61" t="s">
        <v>184</v>
      </c>
      <c r="I89" s="93"/>
      <c r="J89" s="132">
        <f>BK89</f>
        <v>0</v>
      </c>
      <c r="L89" s="32"/>
      <c r="M89" s="59"/>
      <c r="N89" s="50"/>
      <c r="O89" s="50"/>
      <c r="P89" s="133">
        <f>P90</f>
        <v>0</v>
      </c>
      <c r="Q89" s="50"/>
      <c r="R89" s="133">
        <f>R90</f>
        <v>39.192799399999998</v>
      </c>
      <c r="S89" s="50"/>
      <c r="T89" s="134">
        <f>T90</f>
        <v>0</v>
      </c>
      <c r="AT89" s="17" t="s">
        <v>73</v>
      </c>
      <c r="AU89" s="17" t="s">
        <v>142</v>
      </c>
      <c r="BK89" s="135">
        <f>BK90</f>
        <v>0</v>
      </c>
    </row>
    <row r="90" spans="2:65" s="11" customFormat="1" ht="25.9" customHeight="1">
      <c r="B90" s="136"/>
      <c r="D90" s="137" t="s">
        <v>73</v>
      </c>
      <c r="E90" s="138" t="s">
        <v>185</v>
      </c>
      <c r="F90" s="138" t="s">
        <v>186</v>
      </c>
      <c r="I90" s="139"/>
      <c r="J90" s="140">
        <f>BK90</f>
        <v>0</v>
      </c>
      <c r="L90" s="136"/>
      <c r="M90" s="141"/>
      <c r="N90" s="142"/>
      <c r="O90" s="142"/>
      <c r="P90" s="143">
        <f>P91+P117+P128</f>
        <v>0</v>
      </c>
      <c r="Q90" s="142"/>
      <c r="R90" s="143">
        <f>R91+R117+R128</f>
        <v>39.192799399999998</v>
      </c>
      <c r="S90" s="142"/>
      <c r="T90" s="144">
        <f>T91+T117+T128</f>
        <v>0</v>
      </c>
      <c r="AR90" s="137" t="s">
        <v>81</v>
      </c>
      <c r="AT90" s="145" t="s">
        <v>73</v>
      </c>
      <c r="AU90" s="145" t="s">
        <v>74</v>
      </c>
      <c r="AY90" s="137" t="s">
        <v>187</v>
      </c>
      <c r="BK90" s="146">
        <f>BK91+BK117+BK128</f>
        <v>0</v>
      </c>
    </row>
    <row r="91" spans="2:65" s="11" customFormat="1" ht="22.9" customHeight="1">
      <c r="B91" s="136"/>
      <c r="D91" s="137" t="s">
        <v>73</v>
      </c>
      <c r="E91" s="147" t="s">
        <v>81</v>
      </c>
      <c r="F91" s="147" t="s">
        <v>188</v>
      </c>
      <c r="I91" s="139"/>
      <c r="J91" s="148">
        <f>BK91</f>
        <v>0</v>
      </c>
      <c r="L91" s="136"/>
      <c r="M91" s="141"/>
      <c r="N91" s="142"/>
      <c r="O91" s="142"/>
      <c r="P91" s="143">
        <f>SUM(P92:P116)</f>
        <v>0</v>
      </c>
      <c r="Q91" s="142"/>
      <c r="R91" s="143">
        <f>SUM(R92:R116)</f>
        <v>39.153819399999996</v>
      </c>
      <c r="S91" s="142"/>
      <c r="T91" s="144">
        <f>SUM(T92:T116)</f>
        <v>0</v>
      </c>
      <c r="AR91" s="137" t="s">
        <v>81</v>
      </c>
      <c r="AT91" s="145" t="s">
        <v>73</v>
      </c>
      <c r="AU91" s="145" t="s">
        <v>81</v>
      </c>
      <c r="AY91" s="137" t="s">
        <v>187</v>
      </c>
      <c r="BK91" s="146">
        <f>SUM(BK92:BK116)</f>
        <v>0</v>
      </c>
    </row>
    <row r="92" spans="2:65" s="1" customFormat="1" ht="36" customHeight="1">
      <c r="B92" s="149"/>
      <c r="C92" s="150" t="s">
        <v>81</v>
      </c>
      <c r="D92" s="150" t="s">
        <v>189</v>
      </c>
      <c r="E92" s="151" t="s">
        <v>211</v>
      </c>
      <c r="F92" s="152" t="s">
        <v>212</v>
      </c>
      <c r="G92" s="153" t="s">
        <v>192</v>
      </c>
      <c r="H92" s="154">
        <v>48</v>
      </c>
      <c r="I92" s="155"/>
      <c r="J92" s="156">
        <f>ROUND(I92*H92,2)</f>
        <v>0</v>
      </c>
      <c r="K92" s="152" t="s">
        <v>193</v>
      </c>
      <c r="L92" s="32"/>
      <c r="M92" s="157" t="s">
        <v>3</v>
      </c>
      <c r="N92" s="158" t="s">
        <v>46</v>
      </c>
      <c r="O92" s="52"/>
      <c r="P92" s="159">
        <f>O92*H92</f>
        <v>0</v>
      </c>
      <c r="Q92" s="159">
        <v>0</v>
      </c>
      <c r="R92" s="159">
        <f>Q92*H92</f>
        <v>0</v>
      </c>
      <c r="S92" s="159">
        <v>0</v>
      </c>
      <c r="T92" s="160">
        <f>S92*H92</f>
        <v>0</v>
      </c>
      <c r="AR92" s="161" t="s">
        <v>194</v>
      </c>
      <c r="AT92" s="161" t="s">
        <v>189</v>
      </c>
      <c r="AU92" s="161" t="s">
        <v>87</v>
      </c>
      <c r="AY92" s="17" t="s">
        <v>187</v>
      </c>
      <c r="BE92" s="162">
        <f>IF(N92="základní",J92,0)</f>
        <v>0</v>
      </c>
      <c r="BF92" s="162">
        <f>IF(N92="snížená",J92,0)</f>
        <v>0</v>
      </c>
      <c r="BG92" s="162">
        <f>IF(N92="zákl. přenesená",J92,0)</f>
        <v>0</v>
      </c>
      <c r="BH92" s="162">
        <f>IF(N92="sníž. přenesená",J92,0)</f>
        <v>0</v>
      </c>
      <c r="BI92" s="162">
        <f>IF(N92="nulová",J92,0)</f>
        <v>0</v>
      </c>
      <c r="BJ92" s="17" t="s">
        <v>87</v>
      </c>
      <c r="BK92" s="162">
        <f>ROUND(I92*H92,2)</f>
        <v>0</v>
      </c>
      <c r="BL92" s="17" t="s">
        <v>194</v>
      </c>
      <c r="BM92" s="161" t="s">
        <v>3107</v>
      </c>
    </row>
    <row r="93" spans="2:65" s="12" customFormat="1">
      <c r="B93" s="163"/>
      <c r="D93" s="164" t="s">
        <v>196</v>
      </c>
      <c r="E93" s="165" t="s">
        <v>3</v>
      </c>
      <c r="F93" s="166" t="s">
        <v>3108</v>
      </c>
      <c r="H93" s="165" t="s">
        <v>3</v>
      </c>
      <c r="I93" s="167"/>
      <c r="L93" s="163"/>
      <c r="M93" s="168"/>
      <c r="N93" s="169"/>
      <c r="O93" s="169"/>
      <c r="P93" s="169"/>
      <c r="Q93" s="169"/>
      <c r="R93" s="169"/>
      <c r="S93" s="169"/>
      <c r="T93" s="170"/>
      <c r="AT93" s="165" t="s">
        <v>196</v>
      </c>
      <c r="AU93" s="165" t="s">
        <v>87</v>
      </c>
      <c r="AV93" s="12" t="s">
        <v>81</v>
      </c>
      <c r="AW93" s="12" t="s">
        <v>35</v>
      </c>
      <c r="AX93" s="12" t="s">
        <v>74</v>
      </c>
      <c r="AY93" s="165" t="s">
        <v>187</v>
      </c>
    </row>
    <row r="94" spans="2:65" s="13" customFormat="1">
      <c r="B94" s="171"/>
      <c r="D94" s="164" t="s">
        <v>196</v>
      </c>
      <c r="E94" s="172" t="s">
        <v>3</v>
      </c>
      <c r="F94" s="173" t="s">
        <v>3109</v>
      </c>
      <c r="H94" s="174">
        <v>48</v>
      </c>
      <c r="I94" s="175"/>
      <c r="L94" s="171"/>
      <c r="M94" s="176"/>
      <c r="N94" s="177"/>
      <c r="O94" s="177"/>
      <c r="P94" s="177"/>
      <c r="Q94" s="177"/>
      <c r="R94" s="177"/>
      <c r="S94" s="177"/>
      <c r="T94" s="178"/>
      <c r="AT94" s="172" t="s">
        <v>196</v>
      </c>
      <c r="AU94" s="172" t="s">
        <v>87</v>
      </c>
      <c r="AV94" s="13" t="s">
        <v>87</v>
      </c>
      <c r="AW94" s="13" t="s">
        <v>35</v>
      </c>
      <c r="AX94" s="13" t="s">
        <v>81</v>
      </c>
      <c r="AY94" s="172" t="s">
        <v>187</v>
      </c>
    </row>
    <row r="95" spans="2:65" s="1" customFormat="1" ht="48" customHeight="1">
      <c r="B95" s="149"/>
      <c r="C95" s="150" t="s">
        <v>87</v>
      </c>
      <c r="D95" s="150" t="s">
        <v>189</v>
      </c>
      <c r="E95" s="151" t="s">
        <v>227</v>
      </c>
      <c r="F95" s="152" t="s">
        <v>228</v>
      </c>
      <c r="G95" s="153" t="s">
        <v>192</v>
      </c>
      <c r="H95" s="154">
        <v>48</v>
      </c>
      <c r="I95" s="155"/>
      <c r="J95" s="156">
        <f>ROUND(I95*H95,2)</f>
        <v>0</v>
      </c>
      <c r="K95" s="152" t="s">
        <v>193</v>
      </c>
      <c r="L95" s="32"/>
      <c r="M95" s="157" t="s">
        <v>3</v>
      </c>
      <c r="N95" s="158" t="s">
        <v>46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87</v>
      </c>
      <c r="BK95" s="162">
        <f>ROUND(I95*H95,2)</f>
        <v>0</v>
      </c>
      <c r="BL95" s="17" t="s">
        <v>194</v>
      </c>
      <c r="BM95" s="161" t="s">
        <v>3110</v>
      </c>
    </row>
    <row r="96" spans="2:65" s="1" customFormat="1" ht="48" customHeight="1">
      <c r="B96" s="149"/>
      <c r="C96" s="150" t="s">
        <v>207</v>
      </c>
      <c r="D96" s="150" t="s">
        <v>189</v>
      </c>
      <c r="E96" s="151" t="s">
        <v>3111</v>
      </c>
      <c r="F96" s="152" t="s">
        <v>3112</v>
      </c>
      <c r="G96" s="153" t="s">
        <v>192</v>
      </c>
      <c r="H96" s="154">
        <v>4.2</v>
      </c>
      <c r="I96" s="155"/>
      <c r="J96" s="156">
        <f>ROUND(I96*H96,2)</f>
        <v>0</v>
      </c>
      <c r="K96" s="152" t="s">
        <v>193</v>
      </c>
      <c r="L96" s="32"/>
      <c r="M96" s="157" t="s">
        <v>3</v>
      </c>
      <c r="N96" s="158" t="s">
        <v>46</v>
      </c>
      <c r="O96" s="52"/>
      <c r="P96" s="159">
        <f>O96*H96</f>
        <v>0</v>
      </c>
      <c r="Q96" s="159">
        <v>0</v>
      </c>
      <c r="R96" s="159">
        <f>Q96*H96</f>
        <v>0</v>
      </c>
      <c r="S96" s="159">
        <v>0</v>
      </c>
      <c r="T96" s="160">
        <f>S96*H96</f>
        <v>0</v>
      </c>
      <c r="AR96" s="161" t="s">
        <v>194</v>
      </c>
      <c r="AT96" s="161" t="s">
        <v>189</v>
      </c>
      <c r="AU96" s="161" t="s">
        <v>87</v>
      </c>
      <c r="AY96" s="17" t="s">
        <v>187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87</v>
      </c>
      <c r="BK96" s="162">
        <f>ROUND(I96*H96,2)</f>
        <v>0</v>
      </c>
      <c r="BL96" s="17" t="s">
        <v>194</v>
      </c>
      <c r="BM96" s="161" t="s">
        <v>3113</v>
      </c>
    </row>
    <row r="97" spans="2:65" s="12" customFormat="1">
      <c r="B97" s="163"/>
      <c r="D97" s="164" t="s">
        <v>196</v>
      </c>
      <c r="E97" s="165" t="s">
        <v>3</v>
      </c>
      <c r="F97" s="166" t="s">
        <v>3114</v>
      </c>
      <c r="H97" s="165" t="s">
        <v>3</v>
      </c>
      <c r="I97" s="167"/>
      <c r="L97" s="163"/>
      <c r="M97" s="168"/>
      <c r="N97" s="169"/>
      <c r="O97" s="169"/>
      <c r="P97" s="169"/>
      <c r="Q97" s="169"/>
      <c r="R97" s="169"/>
      <c r="S97" s="169"/>
      <c r="T97" s="170"/>
      <c r="AT97" s="165" t="s">
        <v>196</v>
      </c>
      <c r="AU97" s="165" t="s">
        <v>87</v>
      </c>
      <c r="AV97" s="12" t="s">
        <v>81</v>
      </c>
      <c r="AW97" s="12" t="s">
        <v>35</v>
      </c>
      <c r="AX97" s="12" t="s">
        <v>74</v>
      </c>
      <c r="AY97" s="165" t="s">
        <v>187</v>
      </c>
    </row>
    <row r="98" spans="2:65" s="13" customFormat="1">
      <c r="B98" s="171"/>
      <c r="D98" s="164" t="s">
        <v>196</v>
      </c>
      <c r="E98" s="172" t="s">
        <v>3</v>
      </c>
      <c r="F98" s="173" t="s">
        <v>3115</v>
      </c>
      <c r="H98" s="174">
        <v>4.2</v>
      </c>
      <c r="I98" s="175"/>
      <c r="L98" s="171"/>
      <c r="M98" s="176"/>
      <c r="N98" s="177"/>
      <c r="O98" s="177"/>
      <c r="P98" s="177"/>
      <c r="Q98" s="177"/>
      <c r="R98" s="177"/>
      <c r="S98" s="177"/>
      <c r="T98" s="178"/>
      <c r="AT98" s="172" t="s">
        <v>196</v>
      </c>
      <c r="AU98" s="172" t="s">
        <v>87</v>
      </c>
      <c r="AV98" s="13" t="s">
        <v>87</v>
      </c>
      <c r="AW98" s="13" t="s">
        <v>35</v>
      </c>
      <c r="AX98" s="13" t="s">
        <v>81</v>
      </c>
      <c r="AY98" s="172" t="s">
        <v>187</v>
      </c>
    </row>
    <row r="99" spans="2:65" s="1" customFormat="1" ht="48" customHeight="1">
      <c r="B99" s="149"/>
      <c r="C99" s="150" t="s">
        <v>194</v>
      </c>
      <c r="D99" s="150" t="s">
        <v>189</v>
      </c>
      <c r="E99" s="151" t="s">
        <v>3116</v>
      </c>
      <c r="F99" s="152" t="s">
        <v>3117</v>
      </c>
      <c r="G99" s="153" t="s">
        <v>192</v>
      </c>
      <c r="H99" s="154">
        <v>4.2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3118</v>
      </c>
    </row>
    <row r="100" spans="2:65" s="1" customFormat="1" ht="36" customHeight="1">
      <c r="B100" s="149"/>
      <c r="C100" s="150" t="s">
        <v>226</v>
      </c>
      <c r="D100" s="150" t="s">
        <v>189</v>
      </c>
      <c r="E100" s="151" t="s">
        <v>3119</v>
      </c>
      <c r="F100" s="152" t="s">
        <v>3120</v>
      </c>
      <c r="G100" s="153" t="s">
        <v>192</v>
      </c>
      <c r="H100" s="154">
        <v>4.05</v>
      </c>
      <c r="I100" s="155"/>
      <c r="J100" s="156">
        <f>ROUND(I100*H100,2)</f>
        <v>0</v>
      </c>
      <c r="K100" s="152" t="s">
        <v>193</v>
      </c>
      <c r="L100" s="32"/>
      <c r="M100" s="157" t="s">
        <v>3</v>
      </c>
      <c r="N100" s="158" t="s">
        <v>46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0</v>
      </c>
      <c r="T100" s="160">
        <f>S100*H100</f>
        <v>0</v>
      </c>
      <c r="AR100" s="161" t="s">
        <v>194</v>
      </c>
      <c r="AT100" s="161" t="s">
        <v>189</v>
      </c>
      <c r="AU100" s="161" t="s">
        <v>87</v>
      </c>
      <c r="AY100" s="17" t="s">
        <v>187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87</v>
      </c>
      <c r="BK100" s="162">
        <f>ROUND(I100*H100,2)</f>
        <v>0</v>
      </c>
      <c r="BL100" s="17" t="s">
        <v>194</v>
      </c>
      <c r="BM100" s="161" t="s">
        <v>3121</v>
      </c>
    </row>
    <row r="101" spans="2:65" s="12" customFormat="1">
      <c r="B101" s="163"/>
      <c r="D101" s="164" t="s">
        <v>196</v>
      </c>
      <c r="E101" s="165" t="s">
        <v>3</v>
      </c>
      <c r="F101" s="166" t="s">
        <v>3122</v>
      </c>
      <c r="H101" s="165" t="s">
        <v>3</v>
      </c>
      <c r="I101" s="167"/>
      <c r="L101" s="163"/>
      <c r="M101" s="168"/>
      <c r="N101" s="169"/>
      <c r="O101" s="169"/>
      <c r="P101" s="169"/>
      <c r="Q101" s="169"/>
      <c r="R101" s="169"/>
      <c r="S101" s="169"/>
      <c r="T101" s="170"/>
      <c r="AT101" s="165" t="s">
        <v>196</v>
      </c>
      <c r="AU101" s="165" t="s">
        <v>87</v>
      </c>
      <c r="AV101" s="12" t="s">
        <v>81</v>
      </c>
      <c r="AW101" s="12" t="s">
        <v>35</v>
      </c>
      <c r="AX101" s="12" t="s">
        <v>74</v>
      </c>
      <c r="AY101" s="165" t="s">
        <v>187</v>
      </c>
    </row>
    <row r="102" spans="2:65" s="13" customFormat="1">
      <c r="B102" s="171"/>
      <c r="D102" s="164" t="s">
        <v>196</v>
      </c>
      <c r="E102" s="172" t="s">
        <v>3</v>
      </c>
      <c r="F102" s="173" t="s">
        <v>3123</v>
      </c>
      <c r="H102" s="174">
        <v>4.05</v>
      </c>
      <c r="I102" s="175"/>
      <c r="L102" s="171"/>
      <c r="M102" s="176"/>
      <c r="N102" s="177"/>
      <c r="O102" s="177"/>
      <c r="P102" s="177"/>
      <c r="Q102" s="177"/>
      <c r="R102" s="177"/>
      <c r="S102" s="177"/>
      <c r="T102" s="178"/>
      <c r="AT102" s="172" t="s">
        <v>196</v>
      </c>
      <c r="AU102" s="172" t="s">
        <v>87</v>
      </c>
      <c r="AV102" s="13" t="s">
        <v>87</v>
      </c>
      <c r="AW102" s="13" t="s">
        <v>35</v>
      </c>
      <c r="AX102" s="13" t="s">
        <v>81</v>
      </c>
      <c r="AY102" s="172" t="s">
        <v>187</v>
      </c>
    </row>
    <row r="103" spans="2:65" s="1" customFormat="1" ht="36" customHeight="1">
      <c r="B103" s="149"/>
      <c r="C103" s="150" t="s">
        <v>230</v>
      </c>
      <c r="D103" s="150" t="s">
        <v>189</v>
      </c>
      <c r="E103" s="151" t="s">
        <v>3124</v>
      </c>
      <c r="F103" s="152" t="s">
        <v>3125</v>
      </c>
      <c r="G103" s="153" t="s">
        <v>192</v>
      </c>
      <c r="H103" s="154">
        <v>4.05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3126</v>
      </c>
    </row>
    <row r="104" spans="2:65" s="1" customFormat="1" ht="48" customHeight="1">
      <c r="B104" s="149"/>
      <c r="C104" s="150" t="s">
        <v>235</v>
      </c>
      <c r="D104" s="150" t="s">
        <v>189</v>
      </c>
      <c r="E104" s="151" t="s">
        <v>231</v>
      </c>
      <c r="F104" s="152" t="s">
        <v>232</v>
      </c>
      <c r="G104" s="153" t="s">
        <v>192</v>
      </c>
      <c r="H104" s="154">
        <v>25.93</v>
      </c>
      <c r="I104" s="155"/>
      <c r="J104" s="156">
        <f>ROUND(I104*H104,2)</f>
        <v>0</v>
      </c>
      <c r="K104" s="152" t="s">
        <v>193</v>
      </c>
      <c r="L104" s="32"/>
      <c r="M104" s="157" t="s">
        <v>3</v>
      </c>
      <c r="N104" s="158" t="s">
        <v>46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194</v>
      </c>
      <c r="AT104" s="161" t="s">
        <v>189</v>
      </c>
      <c r="AU104" s="161" t="s">
        <v>87</v>
      </c>
      <c r="AY104" s="17" t="s">
        <v>187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87</v>
      </c>
      <c r="BK104" s="162">
        <f>ROUND(I104*H104,2)</f>
        <v>0</v>
      </c>
      <c r="BL104" s="17" t="s">
        <v>194</v>
      </c>
      <c r="BM104" s="161" t="s">
        <v>3127</v>
      </c>
    </row>
    <row r="105" spans="2:65" s="13" customFormat="1">
      <c r="B105" s="171"/>
      <c r="D105" s="164" t="s">
        <v>196</v>
      </c>
      <c r="E105" s="172" t="s">
        <v>3</v>
      </c>
      <c r="F105" s="173" t="s">
        <v>3128</v>
      </c>
      <c r="H105" s="174">
        <v>25.93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196</v>
      </c>
      <c r="AU105" s="172" t="s">
        <v>87</v>
      </c>
      <c r="AV105" s="13" t="s">
        <v>87</v>
      </c>
      <c r="AW105" s="13" t="s">
        <v>35</v>
      </c>
      <c r="AX105" s="13" t="s">
        <v>81</v>
      </c>
      <c r="AY105" s="172" t="s">
        <v>187</v>
      </c>
    </row>
    <row r="106" spans="2:65" s="1" customFormat="1" ht="36" customHeight="1">
      <c r="B106" s="149"/>
      <c r="C106" s="150" t="s">
        <v>239</v>
      </c>
      <c r="D106" s="150" t="s">
        <v>189</v>
      </c>
      <c r="E106" s="151" t="s">
        <v>236</v>
      </c>
      <c r="F106" s="152" t="s">
        <v>237</v>
      </c>
      <c r="G106" s="153" t="s">
        <v>192</v>
      </c>
      <c r="H106" s="154">
        <v>25.93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46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87</v>
      </c>
      <c r="BK106" s="162">
        <f>ROUND(I106*H106,2)</f>
        <v>0</v>
      </c>
      <c r="BL106" s="17" t="s">
        <v>194</v>
      </c>
      <c r="BM106" s="161" t="s">
        <v>3129</v>
      </c>
    </row>
    <row r="107" spans="2:65" s="1" customFormat="1" ht="36" customHeight="1">
      <c r="B107" s="149"/>
      <c r="C107" s="150" t="s">
        <v>245</v>
      </c>
      <c r="D107" s="150" t="s">
        <v>189</v>
      </c>
      <c r="E107" s="151" t="s">
        <v>240</v>
      </c>
      <c r="F107" s="152" t="s">
        <v>241</v>
      </c>
      <c r="G107" s="153" t="s">
        <v>242</v>
      </c>
      <c r="H107" s="154">
        <v>41.488</v>
      </c>
      <c r="I107" s="155"/>
      <c r="J107" s="156">
        <f>ROUND(I107*H107,2)</f>
        <v>0</v>
      </c>
      <c r="K107" s="152" t="s">
        <v>193</v>
      </c>
      <c r="L107" s="32"/>
      <c r="M107" s="157" t="s">
        <v>3</v>
      </c>
      <c r="N107" s="158" t="s">
        <v>46</v>
      </c>
      <c r="O107" s="52"/>
      <c r="P107" s="159">
        <f>O107*H107</f>
        <v>0</v>
      </c>
      <c r="Q107" s="159">
        <v>0</v>
      </c>
      <c r="R107" s="159">
        <f>Q107*H107</f>
        <v>0</v>
      </c>
      <c r="S107" s="159">
        <v>0</v>
      </c>
      <c r="T107" s="160">
        <f>S107*H107</f>
        <v>0</v>
      </c>
      <c r="AR107" s="161" t="s">
        <v>194</v>
      </c>
      <c r="AT107" s="161" t="s">
        <v>189</v>
      </c>
      <c r="AU107" s="161" t="s">
        <v>87</v>
      </c>
      <c r="AY107" s="17" t="s">
        <v>187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87</v>
      </c>
      <c r="BK107" s="162">
        <f>ROUND(I107*H107,2)</f>
        <v>0</v>
      </c>
      <c r="BL107" s="17" t="s">
        <v>194</v>
      </c>
      <c r="BM107" s="161" t="s">
        <v>3130</v>
      </c>
    </row>
    <row r="108" spans="2:65" s="13" customFormat="1">
      <c r="B108" s="171"/>
      <c r="D108" s="164" t="s">
        <v>196</v>
      </c>
      <c r="E108" s="172" t="s">
        <v>3</v>
      </c>
      <c r="F108" s="173" t="s">
        <v>3131</v>
      </c>
      <c r="H108" s="174">
        <v>41.488</v>
      </c>
      <c r="I108" s="175"/>
      <c r="L108" s="171"/>
      <c r="M108" s="176"/>
      <c r="N108" s="177"/>
      <c r="O108" s="177"/>
      <c r="P108" s="177"/>
      <c r="Q108" s="177"/>
      <c r="R108" s="177"/>
      <c r="S108" s="177"/>
      <c r="T108" s="178"/>
      <c r="AT108" s="172" t="s">
        <v>196</v>
      </c>
      <c r="AU108" s="172" t="s">
        <v>87</v>
      </c>
      <c r="AV108" s="13" t="s">
        <v>87</v>
      </c>
      <c r="AW108" s="13" t="s">
        <v>35</v>
      </c>
      <c r="AX108" s="13" t="s">
        <v>81</v>
      </c>
      <c r="AY108" s="172" t="s">
        <v>187</v>
      </c>
    </row>
    <row r="109" spans="2:65" s="1" customFormat="1" ht="36" customHeight="1">
      <c r="B109" s="149"/>
      <c r="C109" s="150" t="s">
        <v>251</v>
      </c>
      <c r="D109" s="150" t="s">
        <v>189</v>
      </c>
      <c r="E109" s="151" t="s">
        <v>246</v>
      </c>
      <c r="F109" s="152" t="s">
        <v>247</v>
      </c>
      <c r="G109" s="153" t="s">
        <v>192</v>
      </c>
      <c r="H109" s="154">
        <v>31.32</v>
      </c>
      <c r="I109" s="155"/>
      <c r="J109" s="156">
        <f>ROUND(I109*H109,2)</f>
        <v>0</v>
      </c>
      <c r="K109" s="152" t="s">
        <v>193</v>
      </c>
      <c r="L109" s="32"/>
      <c r="M109" s="157" t="s">
        <v>3</v>
      </c>
      <c r="N109" s="158" t="s">
        <v>46</v>
      </c>
      <c r="O109" s="52"/>
      <c r="P109" s="159">
        <f>O109*H109</f>
        <v>0</v>
      </c>
      <c r="Q109" s="159">
        <v>0</v>
      </c>
      <c r="R109" s="159">
        <f>Q109*H109</f>
        <v>0</v>
      </c>
      <c r="S109" s="159">
        <v>0</v>
      </c>
      <c r="T109" s="160">
        <f>S109*H109</f>
        <v>0</v>
      </c>
      <c r="AR109" s="161" t="s">
        <v>194</v>
      </c>
      <c r="AT109" s="161" t="s">
        <v>189</v>
      </c>
      <c r="AU109" s="161" t="s">
        <v>87</v>
      </c>
      <c r="AY109" s="17" t="s">
        <v>187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87</v>
      </c>
      <c r="BK109" s="162">
        <f>ROUND(I109*H109,2)</f>
        <v>0</v>
      </c>
      <c r="BL109" s="17" t="s">
        <v>194</v>
      </c>
      <c r="BM109" s="161" t="s">
        <v>3132</v>
      </c>
    </row>
    <row r="110" spans="2:65" s="13" customFormat="1">
      <c r="B110" s="171"/>
      <c r="D110" s="164" t="s">
        <v>196</v>
      </c>
      <c r="E110" s="172" t="s">
        <v>3</v>
      </c>
      <c r="F110" s="173" t="s">
        <v>3133</v>
      </c>
      <c r="H110" s="174">
        <v>31.32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196</v>
      </c>
      <c r="AU110" s="172" t="s">
        <v>87</v>
      </c>
      <c r="AV110" s="13" t="s">
        <v>87</v>
      </c>
      <c r="AW110" s="13" t="s">
        <v>35</v>
      </c>
      <c r="AX110" s="13" t="s">
        <v>81</v>
      </c>
      <c r="AY110" s="172" t="s">
        <v>187</v>
      </c>
    </row>
    <row r="111" spans="2:65" s="1" customFormat="1" ht="60" customHeight="1">
      <c r="B111" s="149"/>
      <c r="C111" s="150" t="s">
        <v>257</v>
      </c>
      <c r="D111" s="150" t="s">
        <v>189</v>
      </c>
      <c r="E111" s="151" t="s">
        <v>2317</v>
      </c>
      <c r="F111" s="152" t="s">
        <v>2318</v>
      </c>
      <c r="G111" s="153" t="s">
        <v>192</v>
      </c>
      <c r="H111" s="154">
        <v>15.66</v>
      </c>
      <c r="I111" s="155"/>
      <c r="J111" s="156">
        <f>ROUND(I111*H111,2)</f>
        <v>0</v>
      </c>
      <c r="K111" s="152" t="s">
        <v>193</v>
      </c>
      <c r="L111" s="32"/>
      <c r="M111" s="157" t="s">
        <v>3</v>
      </c>
      <c r="N111" s="158" t="s">
        <v>46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194</v>
      </c>
      <c r="AT111" s="161" t="s">
        <v>189</v>
      </c>
      <c r="AU111" s="161" t="s">
        <v>87</v>
      </c>
      <c r="AY111" s="17" t="s">
        <v>187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87</v>
      </c>
      <c r="BK111" s="162">
        <f>ROUND(I111*H111,2)</f>
        <v>0</v>
      </c>
      <c r="BL111" s="17" t="s">
        <v>194</v>
      </c>
      <c r="BM111" s="161" t="s">
        <v>3134</v>
      </c>
    </row>
    <row r="112" spans="2:65" s="13" customFormat="1">
      <c r="B112" s="171"/>
      <c r="D112" s="164" t="s">
        <v>196</v>
      </c>
      <c r="E112" s="172" t="s">
        <v>3</v>
      </c>
      <c r="F112" s="173" t="s">
        <v>3135</v>
      </c>
      <c r="H112" s="174">
        <v>15.66</v>
      </c>
      <c r="I112" s="175"/>
      <c r="L112" s="171"/>
      <c r="M112" s="176"/>
      <c r="N112" s="177"/>
      <c r="O112" s="177"/>
      <c r="P112" s="177"/>
      <c r="Q112" s="177"/>
      <c r="R112" s="177"/>
      <c r="S112" s="177"/>
      <c r="T112" s="178"/>
      <c r="AT112" s="172" t="s">
        <v>196</v>
      </c>
      <c r="AU112" s="172" t="s">
        <v>87</v>
      </c>
      <c r="AV112" s="13" t="s">
        <v>87</v>
      </c>
      <c r="AW112" s="13" t="s">
        <v>35</v>
      </c>
      <c r="AX112" s="13" t="s">
        <v>81</v>
      </c>
      <c r="AY112" s="172" t="s">
        <v>187</v>
      </c>
    </row>
    <row r="113" spans="2:65" s="1" customFormat="1" ht="16.5" customHeight="1">
      <c r="B113" s="149"/>
      <c r="C113" s="195" t="s">
        <v>1757</v>
      </c>
      <c r="D113" s="195" t="s">
        <v>283</v>
      </c>
      <c r="E113" s="196" t="s">
        <v>3136</v>
      </c>
      <c r="F113" s="197" t="s">
        <v>3137</v>
      </c>
      <c r="G113" s="198" t="s">
        <v>242</v>
      </c>
      <c r="H113" s="199">
        <v>29.283999999999999</v>
      </c>
      <c r="I113" s="200"/>
      <c r="J113" s="201">
        <f>ROUND(I113*H113,2)</f>
        <v>0</v>
      </c>
      <c r="K113" s="197" t="s">
        <v>193</v>
      </c>
      <c r="L113" s="202"/>
      <c r="M113" s="203" t="s">
        <v>3</v>
      </c>
      <c r="N113" s="204" t="s">
        <v>46</v>
      </c>
      <c r="O113" s="52"/>
      <c r="P113" s="159">
        <f>O113*H113</f>
        <v>0</v>
      </c>
      <c r="Q113" s="159">
        <v>1</v>
      </c>
      <c r="R113" s="159">
        <f>Q113*H113</f>
        <v>29.283999999999999</v>
      </c>
      <c r="S113" s="159">
        <v>0</v>
      </c>
      <c r="T113" s="160">
        <f>S113*H113</f>
        <v>0</v>
      </c>
      <c r="AR113" s="161" t="s">
        <v>239</v>
      </c>
      <c r="AT113" s="161" t="s">
        <v>283</v>
      </c>
      <c r="AU113" s="161" t="s">
        <v>87</v>
      </c>
      <c r="AY113" s="17" t="s">
        <v>187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87</v>
      </c>
      <c r="BK113" s="162">
        <f>ROUND(I113*H113,2)</f>
        <v>0</v>
      </c>
      <c r="BL113" s="17" t="s">
        <v>194</v>
      </c>
      <c r="BM113" s="161" t="s">
        <v>3138</v>
      </c>
    </row>
    <row r="114" spans="2:65" s="13" customFormat="1">
      <c r="B114" s="171"/>
      <c r="D114" s="164" t="s">
        <v>196</v>
      </c>
      <c r="E114" s="172" t="s">
        <v>3</v>
      </c>
      <c r="F114" s="173" t="s">
        <v>3139</v>
      </c>
      <c r="H114" s="174">
        <v>29.283999999999999</v>
      </c>
      <c r="I114" s="175"/>
      <c r="L114" s="171"/>
      <c r="M114" s="176"/>
      <c r="N114" s="177"/>
      <c r="O114" s="177"/>
      <c r="P114" s="177"/>
      <c r="Q114" s="177"/>
      <c r="R114" s="177"/>
      <c r="S114" s="177"/>
      <c r="T114" s="178"/>
      <c r="AT114" s="172" t="s">
        <v>196</v>
      </c>
      <c r="AU114" s="172" t="s">
        <v>87</v>
      </c>
      <c r="AV114" s="13" t="s">
        <v>87</v>
      </c>
      <c r="AW114" s="13" t="s">
        <v>35</v>
      </c>
      <c r="AX114" s="13" t="s">
        <v>81</v>
      </c>
      <c r="AY114" s="172" t="s">
        <v>187</v>
      </c>
    </row>
    <row r="115" spans="2:65" s="1" customFormat="1" ht="24" customHeight="1">
      <c r="B115" s="149"/>
      <c r="C115" s="150" t="s">
        <v>268</v>
      </c>
      <c r="D115" s="150" t="s">
        <v>189</v>
      </c>
      <c r="E115" s="151" t="s">
        <v>3140</v>
      </c>
      <c r="F115" s="152" t="s">
        <v>3141</v>
      </c>
      <c r="G115" s="153" t="s">
        <v>192</v>
      </c>
      <c r="H115" s="154">
        <v>5.22</v>
      </c>
      <c r="I115" s="155"/>
      <c r="J115" s="156">
        <f>ROUND(I115*H115,2)</f>
        <v>0</v>
      </c>
      <c r="K115" s="152" t="s">
        <v>193</v>
      </c>
      <c r="L115" s="32"/>
      <c r="M115" s="157" t="s">
        <v>3</v>
      </c>
      <c r="N115" s="158" t="s">
        <v>46</v>
      </c>
      <c r="O115" s="52"/>
      <c r="P115" s="159">
        <f>O115*H115</f>
        <v>0</v>
      </c>
      <c r="Q115" s="159">
        <v>1.8907700000000001</v>
      </c>
      <c r="R115" s="159">
        <f>Q115*H115</f>
        <v>9.869819399999999</v>
      </c>
      <c r="S115" s="159">
        <v>0</v>
      </c>
      <c r="T115" s="160">
        <f>S115*H115</f>
        <v>0</v>
      </c>
      <c r="AR115" s="161" t="s">
        <v>194</v>
      </c>
      <c r="AT115" s="161" t="s">
        <v>189</v>
      </c>
      <c r="AU115" s="161" t="s">
        <v>87</v>
      </c>
      <c r="AY115" s="17" t="s">
        <v>187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87</v>
      </c>
      <c r="BK115" s="162">
        <f>ROUND(I115*H115,2)</f>
        <v>0</v>
      </c>
      <c r="BL115" s="17" t="s">
        <v>194</v>
      </c>
      <c r="BM115" s="161" t="s">
        <v>3142</v>
      </c>
    </row>
    <row r="116" spans="2:65" s="13" customFormat="1">
      <c r="B116" s="171"/>
      <c r="D116" s="164" t="s">
        <v>196</v>
      </c>
      <c r="E116" s="172" t="s">
        <v>3</v>
      </c>
      <c r="F116" s="173" t="s">
        <v>3143</v>
      </c>
      <c r="H116" s="174">
        <v>5.22</v>
      </c>
      <c r="I116" s="175"/>
      <c r="L116" s="171"/>
      <c r="M116" s="176"/>
      <c r="N116" s="177"/>
      <c r="O116" s="177"/>
      <c r="P116" s="177"/>
      <c r="Q116" s="177"/>
      <c r="R116" s="177"/>
      <c r="S116" s="177"/>
      <c r="T116" s="178"/>
      <c r="AT116" s="172" t="s">
        <v>196</v>
      </c>
      <c r="AU116" s="172" t="s">
        <v>87</v>
      </c>
      <c r="AV116" s="13" t="s">
        <v>87</v>
      </c>
      <c r="AW116" s="13" t="s">
        <v>35</v>
      </c>
      <c r="AX116" s="13" t="s">
        <v>81</v>
      </c>
      <c r="AY116" s="172" t="s">
        <v>187</v>
      </c>
    </row>
    <row r="117" spans="2:65" s="11" customFormat="1" ht="22.9" customHeight="1">
      <c r="B117" s="136"/>
      <c r="D117" s="137" t="s">
        <v>73</v>
      </c>
      <c r="E117" s="147" t="s">
        <v>239</v>
      </c>
      <c r="F117" s="147" t="s">
        <v>3144</v>
      </c>
      <c r="I117" s="139"/>
      <c r="J117" s="148">
        <f>BK117</f>
        <v>0</v>
      </c>
      <c r="L117" s="136"/>
      <c r="M117" s="141"/>
      <c r="N117" s="142"/>
      <c r="O117" s="142"/>
      <c r="P117" s="143">
        <f>SUM(P118:P127)</f>
        <v>0</v>
      </c>
      <c r="Q117" s="142"/>
      <c r="R117" s="143">
        <f>SUM(R118:R127)</f>
        <v>3.8980000000000001E-2</v>
      </c>
      <c r="S117" s="142"/>
      <c r="T117" s="144">
        <f>SUM(T118:T127)</f>
        <v>0</v>
      </c>
      <c r="AR117" s="137" t="s">
        <v>81</v>
      </c>
      <c r="AT117" s="145" t="s">
        <v>73</v>
      </c>
      <c r="AU117" s="145" t="s">
        <v>81</v>
      </c>
      <c r="AY117" s="137" t="s">
        <v>187</v>
      </c>
      <c r="BK117" s="146">
        <f>SUM(BK118:BK127)</f>
        <v>0</v>
      </c>
    </row>
    <row r="118" spans="2:65" s="1" customFormat="1" ht="16.5" customHeight="1">
      <c r="B118" s="149"/>
      <c r="C118" s="150" t="s">
        <v>273</v>
      </c>
      <c r="D118" s="150" t="s">
        <v>189</v>
      </c>
      <c r="E118" s="151" t="s">
        <v>3145</v>
      </c>
      <c r="F118" s="152" t="s">
        <v>3146</v>
      </c>
      <c r="G118" s="153" t="s">
        <v>1219</v>
      </c>
      <c r="H118" s="154">
        <v>1</v>
      </c>
      <c r="I118" s="155"/>
      <c r="J118" s="156">
        <f t="shared" ref="J118:J127" si="0">ROUND(I118*H118,2)</f>
        <v>0</v>
      </c>
      <c r="K118" s="152" t="s">
        <v>1206</v>
      </c>
      <c r="L118" s="32"/>
      <c r="M118" s="157" t="s">
        <v>3</v>
      </c>
      <c r="N118" s="158" t="s">
        <v>46</v>
      </c>
      <c r="O118" s="52"/>
      <c r="P118" s="159">
        <f t="shared" ref="P118:P127" si="1">O118*H118</f>
        <v>0</v>
      </c>
      <c r="Q118" s="159">
        <v>0</v>
      </c>
      <c r="R118" s="159">
        <f t="shared" ref="R118:R127" si="2">Q118*H118</f>
        <v>0</v>
      </c>
      <c r="S118" s="159">
        <v>0</v>
      </c>
      <c r="T118" s="160">
        <f t="shared" ref="T118:T127" si="3">S118*H118</f>
        <v>0</v>
      </c>
      <c r="AR118" s="161" t="s">
        <v>194</v>
      </c>
      <c r="AT118" s="161" t="s">
        <v>189</v>
      </c>
      <c r="AU118" s="161" t="s">
        <v>87</v>
      </c>
      <c r="AY118" s="17" t="s">
        <v>187</v>
      </c>
      <c r="BE118" s="162">
        <f t="shared" ref="BE118:BE127" si="4">IF(N118="základní",J118,0)</f>
        <v>0</v>
      </c>
      <c r="BF118" s="162">
        <f t="shared" ref="BF118:BF127" si="5">IF(N118="snížená",J118,0)</f>
        <v>0</v>
      </c>
      <c r="BG118" s="162">
        <f t="shared" ref="BG118:BG127" si="6">IF(N118="zákl. přenesená",J118,0)</f>
        <v>0</v>
      </c>
      <c r="BH118" s="162">
        <f t="shared" ref="BH118:BH127" si="7">IF(N118="sníž. přenesená",J118,0)</f>
        <v>0</v>
      </c>
      <c r="BI118" s="162">
        <f t="shared" ref="BI118:BI127" si="8">IF(N118="nulová",J118,0)</f>
        <v>0</v>
      </c>
      <c r="BJ118" s="17" t="s">
        <v>87</v>
      </c>
      <c r="BK118" s="162">
        <f t="shared" ref="BK118:BK127" si="9">ROUND(I118*H118,2)</f>
        <v>0</v>
      </c>
      <c r="BL118" s="17" t="s">
        <v>194</v>
      </c>
      <c r="BM118" s="161" t="s">
        <v>3147</v>
      </c>
    </row>
    <row r="119" spans="2:65" s="1" customFormat="1" ht="16.5" customHeight="1">
      <c r="B119" s="149"/>
      <c r="C119" s="150" t="s">
        <v>9</v>
      </c>
      <c r="D119" s="150" t="s">
        <v>189</v>
      </c>
      <c r="E119" s="151" t="s">
        <v>3148</v>
      </c>
      <c r="F119" s="152" t="s">
        <v>3149</v>
      </c>
      <c r="G119" s="153" t="s">
        <v>1219</v>
      </c>
      <c r="H119" s="154">
        <v>1</v>
      </c>
      <c r="I119" s="155"/>
      <c r="J119" s="156">
        <f t="shared" si="0"/>
        <v>0</v>
      </c>
      <c r="K119" s="152" t="s">
        <v>1206</v>
      </c>
      <c r="L119" s="32"/>
      <c r="M119" s="157" t="s">
        <v>3</v>
      </c>
      <c r="N119" s="158" t="s">
        <v>46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194</v>
      </c>
      <c r="AT119" s="161" t="s">
        <v>189</v>
      </c>
      <c r="AU119" s="161" t="s">
        <v>87</v>
      </c>
      <c r="AY119" s="17" t="s">
        <v>187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87</v>
      </c>
      <c r="BK119" s="162">
        <f t="shared" si="9"/>
        <v>0</v>
      </c>
      <c r="BL119" s="17" t="s">
        <v>194</v>
      </c>
      <c r="BM119" s="161" t="s">
        <v>3150</v>
      </c>
    </row>
    <row r="120" spans="2:65" s="1" customFormat="1" ht="16.5" customHeight="1">
      <c r="B120" s="149"/>
      <c r="C120" s="150" t="s">
        <v>282</v>
      </c>
      <c r="D120" s="150" t="s">
        <v>189</v>
      </c>
      <c r="E120" s="151" t="s">
        <v>3151</v>
      </c>
      <c r="F120" s="152" t="s">
        <v>3152</v>
      </c>
      <c r="G120" s="153" t="s">
        <v>286</v>
      </c>
      <c r="H120" s="154">
        <v>80</v>
      </c>
      <c r="I120" s="155"/>
      <c r="J120" s="156">
        <f t="shared" si="0"/>
        <v>0</v>
      </c>
      <c r="K120" s="152" t="s">
        <v>1206</v>
      </c>
      <c r="L120" s="32"/>
      <c r="M120" s="157" t="s">
        <v>3</v>
      </c>
      <c r="N120" s="158" t="s">
        <v>46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194</v>
      </c>
      <c r="AT120" s="161" t="s">
        <v>189</v>
      </c>
      <c r="AU120" s="161" t="s">
        <v>87</v>
      </c>
      <c r="AY120" s="17" t="s">
        <v>187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87</v>
      </c>
      <c r="BK120" s="162">
        <f t="shared" si="9"/>
        <v>0</v>
      </c>
      <c r="BL120" s="17" t="s">
        <v>194</v>
      </c>
      <c r="BM120" s="161" t="s">
        <v>3153</v>
      </c>
    </row>
    <row r="121" spans="2:65" s="1" customFormat="1" ht="16.5" customHeight="1">
      <c r="B121" s="149"/>
      <c r="C121" s="150" t="s">
        <v>1775</v>
      </c>
      <c r="D121" s="150" t="s">
        <v>189</v>
      </c>
      <c r="E121" s="151" t="s">
        <v>3154</v>
      </c>
      <c r="F121" s="152" t="s">
        <v>3155</v>
      </c>
      <c r="G121" s="153" t="s">
        <v>962</v>
      </c>
      <c r="H121" s="154">
        <v>1</v>
      </c>
      <c r="I121" s="155"/>
      <c r="J121" s="156">
        <f t="shared" si="0"/>
        <v>0</v>
      </c>
      <c r="K121" s="152" t="s">
        <v>1206</v>
      </c>
      <c r="L121" s="32"/>
      <c r="M121" s="157" t="s">
        <v>3</v>
      </c>
      <c r="N121" s="158" t="s">
        <v>46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194</v>
      </c>
      <c r="AT121" s="161" t="s">
        <v>189</v>
      </c>
      <c r="AU121" s="161" t="s">
        <v>87</v>
      </c>
      <c r="AY121" s="17" t="s">
        <v>187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87</v>
      </c>
      <c r="BK121" s="162">
        <f t="shared" si="9"/>
        <v>0</v>
      </c>
      <c r="BL121" s="17" t="s">
        <v>194</v>
      </c>
      <c r="BM121" s="161" t="s">
        <v>3156</v>
      </c>
    </row>
    <row r="122" spans="2:65" s="1" customFormat="1" ht="24" customHeight="1">
      <c r="B122" s="149"/>
      <c r="C122" s="150" t="s">
        <v>302</v>
      </c>
      <c r="D122" s="150" t="s">
        <v>189</v>
      </c>
      <c r="E122" s="151" t="s">
        <v>3157</v>
      </c>
      <c r="F122" s="152" t="s">
        <v>3158</v>
      </c>
      <c r="G122" s="153" t="s">
        <v>391</v>
      </c>
      <c r="H122" s="154">
        <v>1</v>
      </c>
      <c r="I122" s="155"/>
      <c r="J122" s="156">
        <f t="shared" si="0"/>
        <v>0</v>
      </c>
      <c r="K122" s="152" t="s">
        <v>2899</v>
      </c>
      <c r="L122" s="32"/>
      <c r="M122" s="157" t="s">
        <v>3</v>
      </c>
      <c r="N122" s="158" t="s">
        <v>46</v>
      </c>
      <c r="O122" s="52"/>
      <c r="P122" s="159">
        <f t="shared" si="1"/>
        <v>0</v>
      </c>
      <c r="Q122" s="159">
        <v>3.6000000000000002E-4</v>
      </c>
      <c r="R122" s="159">
        <f t="shared" si="2"/>
        <v>3.6000000000000002E-4</v>
      </c>
      <c r="S122" s="159">
        <v>0</v>
      </c>
      <c r="T122" s="160">
        <f t="shared" si="3"/>
        <v>0</v>
      </c>
      <c r="AR122" s="161" t="s">
        <v>194</v>
      </c>
      <c r="AT122" s="161" t="s">
        <v>189</v>
      </c>
      <c r="AU122" s="161" t="s">
        <v>87</v>
      </c>
      <c r="AY122" s="17" t="s">
        <v>187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87</v>
      </c>
      <c r="BK122" s="162">
        <f t="shared" si="9"/>
        <v>0</v>
      </c>
      <c r="BL122" s="17" t="s">
        <v>194</v>
      </c>
      <c r="BM122" s="161" t="s">
        <v>3159</v>
      </c>
    </row>
    <row r="123" spans="2:65" s="1" customFormat="1" ht="16.5" customHeight="1">
      <c r="B123" s="149"/>
      <c r="C123" s="150" t="s">
        <v>1782</v>
      </c>
      <c r="D123" s="150" t="s">
        <v>189</v>
      </c>
      <c r="E123" s="151" t="s">
        <v>3160</v>
      </c>
      <c r="F123" s="152" t="s">
        <v>3161</v>
      </c>
      <c r="G123" s="153" t="s">
        <v>1219</v>
      </c>
      <c r="H123" s="154">
        <v>1</v>
      </c>
      <c r="I123" s="155"/>
      <c r="J123" s="156">
        <f t="shared" si="0"/>
        <v>0</v>
      </c>
      <c r="K123" s="152" t="s">
        <v>1206</v>
      </c>
      <c r="L123" s="32"/>
      <c r="M123" s="157" t="s">
        <v>3</v>
      </c>
      <c r="N123" s="158" t="s">
        <v>46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194</v>
      </c>
      <c r="AT123" s="161" t="s">
        <v>189</v>
      </c>
      <c r="AU123" s="161" t="s">
        <v>87</v>
      </c>
      <c r="AY123" s="17" t="s">
        <v>187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87</v>
      </c>
      <c r="BK123" s="162">
        <f t="shared" si="9"/>
        <v>0</v>
      </c>
      <c r="BL123" s="17" t="s">
        <v>194</v>
      </c>
      <c r="BM123" s="161" t="s">
        <v>3162</v>
      </c>
    </row>
    <row r="124" spans="2:65" s="1" customFormat="1" ht="36" customHeight="1">
      <c r="B124" s="149"/>
      <c r="C124" s="150" t="s">
        <v>330</v>
      </c>
      <c r="D124" s="150" t="s">
        <v>189</v>
      </c>
      <c r="E124" s="151" t="s">
        <v>3163</v>
      </c>
      <c r="F124" s="152" t="s">
        <v>2539</v>
      </c>
      <c r="G124" s="153" t="s">
        <v>286</v>
      </c>
      <c r="H124" s="154">
        <v>80</v>
      </c>
      <c r="I124" s="155"/>
      <c r="J124" s="156">
        <f t="shared" si="0"/>
        <v>0</v>
      </c>
      <c r="K124" s="152" t="s">
        <v>193</v>
      </c>
      <c r="L124" s="32"/>
      <c r="M124" s="157" t="s">
        <v>3</v>
      </c>
      <c r="N124" s="158" t="s">
        <v>46</v>
      </c>
      <c r="O124" s="52"/>
      <c r="P124" s="159">
        <f t="shared" si="1"/>
        <v>0</v>
      </c>
      <c r="Q124" s="159">
        <v>1.9000000000000001E-4</v>
      </c>
      <c r="R124" s="159">
        <f t="shared" si="2"/>
        <v>1.5200000000000002E-2</v>
      </c>
      <c r="S124" s="159">
        <v>0</v>
      </c>
      <c r="T124" s="160">
        <f t="shared" si="3"/>
        <v>0</v>
      </c>
      <c r="AR124" s="161" t="s">
        <v>194</v>
      </c>
      <c r="AT124" s="161" t="s">
        <v>189</v>
      </c>
      <c r="AU124" s="161" t="s">
        <v>87</v>
      </c>
      <c r="AY124" s="17" t="s">
        <v>187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87</v>
      </c>
      <c r="BK124" s="162">
        <f t="shared" si="9"/>
        <v>0</v>
      </c>
      <c r="BL124" s="17" t="s">
        <v>194</v>
      </c>
      <c r="BM124" s="161" t="s">
        <v>3164</v>
      </c>
    </row>
    <row r="125" spans="2:65" s="1" customFormat="1" ht="24" customHeight="1">
      <c r="B125" s="149"/>
      <c r="C125" s="150" t="s">
        <v>8</v>
      </c>
      <c r="D125" s="150" t="s">
        <v>189</v>
      </c>
      <c r="E125" s="151" t="s">
        <v>3165</v>
      </c>
      <c r="F125" s="152" t="s">
        <v>2542</v>
      </c>
      <c r="G125" s="153" t="s">
        <v>286</v>
      </c>
      <c r="H125" s="154">
        <v>80</v>
      </c>
      <c r="I125" s="155"/>
      <c r="J125" s="156">
        <f t="shared" si="0"/>
        <v>0</v>
      </c>
      <c r="K125" s="152" t="s">
        <v>193</v>
      </c>
      <c r="L125" s="32"/>
      <c r="M125" s="157" t="s">
        <v>3</v>
      </c>
      <c r="N125" s="158" t="s">
        <v>46</v>
      </c>
      <c r="O125" s="52"/>
      <c r="P125" s="159">
        <f t="shared" si="1"/>
        <v>0</v>
      </c>
      <c r="Q125" s="159">
        <v>1.0000000000000001E-5</v>
      </c>
      <c r="R125" s="159">
        <f t="shared" si="2"/>
        <v>8.0000000000000004E-4</v>
      </c>
      <c r="S125" s="159">
        <v>0</v>
      </c>
      <c r="T125" s="160">
        <f t="shared" si="3"/>
        <v>0</v>
      </c>
      <c r="AR125" s="161" t="s">
        <v>194</v>
      </c>
      <c r="AT125" s="161" t="s">
        <v>189</v>
      </c>
      <c r="AU125" s="161" t="s">
        <v>87</v>
      </c>
      <c r="AY125" s="17" t="s">
        <v>187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87</v>
      </c>
      <c r="BK125" s="162">
        <f t="shared" si="9"/>
        <v>0</v>
      </c>
      <c r="BL125" s="17" t="s">
        <v>194</v>
      </c>
      <c r="BM125" s="161" t="s">
        <v>3166</v>
      </c>
    </row>
    <row r="126" spans="2:65" s="1" customFormat="1" ht="16.5" customHeight="1">
      <c r="B126" s="149"/>
      <c r="C126" s="150" t="s">
        <v>339</v>
      </c>
      <c r="D126" s="150" t="s">
        <v>189</v>
      </c>
      <c r="E126" s="151" t="s">
        <v>3167</v>
      </c>
      <c r="F126" s="152" t="s">
        <v>3168</v>
      </c>
      <c r="G126" s="153" t="s">
        <v>286</v>
      </c>
      <c r="H126" s="154">
        <v>87</v>
      </c>
      <c r="I126" s="155"/>
      <c r="J126" s="156">
        <f t="shared" si="0"/>
        <v>0</v>
      </c>
      <c r="K126" s="152" t="s">
        <v>193</v>
      </c>
      <c r="L126" s="32"/>
      <c r="M126" s="157" t="s">
        <v>3</v>
      </c>
      <c r="N126" s="158" t="s">
        <v>46</v>
      </c>
      <c r="O126" s="52"/>
      <c r="P126" s="159">
        <f t="shared" si="1"/>
        <v>0</v>
      </c>
      <c r="Q126" s="159">
        <v>1.9000000000000001E-4</v>
      </c>
      <c r="R126" s="159">
        <f t="shared" si="2"/>
        <v>1.653E-2</v>
      </c>
      <c r="S126" s="159">
        <v>0</v>
      </c>
      <c r="T126" s="160">
        <f t="shared" si="3"/>
        <v>0</v>
      </c>
      <c r="AR126" s="161" t="s">
        <v>194</v>
      </c>
      <c r="AT126" s="161" t="s">
        <v>189</v>
      </c>
      <c r="AU126" s="161" t="s">
        <v>87</v>
      </c>
      <c r="AY126" s="17" t="s">
        <v>187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87</v>
      </c>
      <c r="BK126" s="162">
        <f t="shared" si="9"/>
        <v>0</v>
      </c>
      <c r="BL126" s="17" t="s">
        <v>194</v>
      </c>
      <c r="BM126" s="161" t="s">
        <v>3169</v>
      </c>
    </row>
    <row r="127" spans="2:65" s="1" customFormat="1" ht="16.5" customHeight="1">
      <c r="B127" s="149"/>
      <c r="C127" s="150" t="s">
        <v>348</v>
      </c>
      <c r="D127" s="150" t="s">
        <v>189</v>
      </c>
      <c r="E127" s="151" t="s">
        <v>3170</v>
      </c>
      <c r="F127" s="152" t="s">
        <v>3171</v>
      </c>
      <c r="G127" s="153" t="s">
        <v>286</v>
      </c>
      <c r="H127" s="154">
        <v>87</v>
      </c>
      <c r="I127" s="155"/>
      <c r="J127" s="156">
        <f t="shared" si="0"/>
        <v>0</v>
      </c>
      <c r="K127" s="152" t="s">
        <v>193</v>
      </c>
      <c r="L127" s="32"/>
      <c r="M127" s="157" t="s">
        <v>3</v>
      </c>
      <c r="N127" s="158" t="s">
        <v>46</v>
      </c>
      <c r="O127" s="52"/>
      <c r="P127" s="159">
        <f t="shared" si="1"/>
        <v>0</v>
      </c>
      <c r="Q127" s="159">
        <v>6.9999999999999994E-5</v>
      </c>
      <c r="R127" s="159">
        <f t="shared" si="2"/>
        <v>6.0899999999999991E-3</v>
      </c>
      <c r="S127" s="159">
        <v>0</v>
      </c>
      <c r="T127" s="160">
        <f t="shared" si="3"/>
        <v>0</v>
      </c>
      <c r="AR127" s="161" t="s">
        <v>194</v>
      </c>
      <c r="AT127" s="161" t="s">
        <v>189</v>
      </c>
      <c r="AU127" s="161" t="s">
        <v>87</v>
      </c>
      <c r="AY127" s="17" t="s">
        <v>187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87</v>
      </c>
      <c r="BK127" s="162">
        <f t="shared" si="9"/>
        <v>0</v>
      </c>
      <c r="BL127" s="17" t="s">
        <v>194</v>
      </c>
      <c r="BM127" s="161" t="s">
        <v>3172</v>
      </c>
    </row>
    <row r="128" spans="2:65" s="11" customFormat="1" ht="22.9" customHeight="1">
      <c r="B128" s="136"/>
      <c r="D128" s="137" t="s">
        <v>73</v>
      </c>
      <c r="E128" s="147" t="s">
        <v>949</v>
      </c>
      <c r="F128" s="147" t="s">
        <v>950</v>
      </c>
      <c r="I128" s="139"/>
      <c r="J128" s="148">
        <f>BK128</f>
        <v>0</v>
      </c>
      <c r="L128" s="136"/>
      <c r="M128" s="141"/>
      <c r="N128" s="142"/>
      <c r="O128" s="142"/>
      <c r="P128" s="143">
        <f>P129</f>
        <v>0</v>
      </c>
      <c r="Q128" s="142"/>
      <c r="R128" s="143">
        <f>R129</f>
        <v>0</v>
      </c>
      <c r="S128" s="142"/>
      <c r="T128" s="144">
        <f>T129</f>
        <v>0</v>
      </c>
      <c r="AR128" s="137" t="s">
        <v>81</v>
      </c>
      <c r="AT128" s="145" t="s">
        <v>73</v>
      </c>
      <c r="AU128" s="145" t="s">
        <v>81</v>
      </c>
      <c r="AY128" s="137" t="s">
        <v>187</v>
      </c>
      <c r="BK128" s="146">
        <f>BK129</f>
        <v>0</v>
      </c>
    </row>
    <row r="129" spans="2:65" s="1" customFormat="1" ht="48" customHeight="1">
      <c r="B129" s="149"/>
      <c r="C129" s="150" t="s">
        <v>354</v>
      </c>
      <c r="D129" s="150" t="s">
        <v>189</v>
      </c>
      <c r="E129" s="151" t="s">
        <v>3173</v>
      </c>
      <c r="F129" s="152" t="s">
        <v>3174</v>
      </c>
      <c r="G129" s="153" t="s">
        <v>242</v>
      </c>
      <c r="H129" s="154">
        <v>39.192999999999998</v>
      </c>
      <c r="I129" s="155"/>
      <c r="J129" s="156">
        <f>ROUND(I129*H129,2)</f>
        <v>0</v>
      </c>
      <c r="K129" s="152" t="s">
        <v>193</v>
      </c>
      <c r="L129" s="32"/>
      <c r="M129" s="206" t="s">
        <v>3</v>
      </c>
      <c r="N129" s="207" t="s">
        <v>46</v>
      </c>
      <c r="O129" s="208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AR129" s="161" t="s">
        <v>194</v>
      </c>
      <c r="AT129" s="161" t="s">
        <v>189</v>
      </c>
      <c r="AU129" s="161" t="s">
        <v>87</v>
      </c>
      <c r="AY129" s="17" t="s">
        <v>187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7" t="s">
        <v>87</v>
      </c>
      <c r="BK129" s="162">
        <f>ROUND(I129*H129,2)</f>
        <v>0</v>
      </c>
      <c r="BL129" s="17" t="s">
        <v>194</v>
      </c>
      <c r="BM129" s="161" t="s">
        <v>3175</v>
      </c>
    </row>
    <row r="130" spans="2:65" s="1" customFormat="1" ht="6.95" customHeight="1">
      <c r="B130" s="41"/>
      <c r="C130" s="42"/>
      <c r="D130" s="42"/>
      <c r="E130" s="42"/>
      <c r="F130" s="42"/>
      <c r="G130" s="42"/>
      <c r="H130" s="42"/>
      <c r="I130" s="110"/>
      <c r="J130" s="42"/>
      <c r="K130" s="42"/>
      <c r="L130" s="32"/>
    </row>
  </sheetData>
  <autoFilter ref="C88:K129" xr:uid="{00000000-0009-0000-0000-00000B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53"/>
  <sheetViews>
    <sheetView showGridLines="0" topLeftCell="A24" workbookViewId="0">
      <selection activeCell="L77" sqref="L7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118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2894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3176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ROUND(J91,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ROUND((SUM(BE91:BE152)),  2)</f>
        <v>0</v>
      </c>
      <c r="I35" s="102">
        <v>0.21</v>
      </c>
      <c r="J35" s="101">
        <f>ROUND(((SUM(BE91:BE152))*I35),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ROUND((SUM(BF91:BF152)),  2)</f>
        <v>0</v>
      </c>
      <c r="G36" s="215"/>
      <c r="H36" s="215"/>
      <c r="I36" s="216">
        <v>0.15</v>
      </c>
      <c r="J36" s="214">
        <f>ROUND(((SUM(BF91:BF152))*I36),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ROUND((SUM(BG91:BG152)),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ROUND((SUM(BH91:BH152)),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ROUND((SUM(BI91:BI152)),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2894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SO02 - 03 - IO 02 - Přípojka kanalizace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J91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J92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J93</f>
        <v>0</v>
      </c>
      <c r="L65" s="121"/>
    </row>
    <row r="66" spans="2:12" s="9" customFormat="1" ht="19.899999999999999" hidden="1" customHeight="1">
      <c r="B66" s="121"/>
      <c r="D66" s="122" t="s">
        <v>3106</v>
      </c>
      <c r="E66" s="123"/>
      <c r="F66" s="123"/>
      <c r="G66" s="123"/>
      <c r="H66" s="123"/>
      <c r="I66" s="124"/>
      <c r="J66" s="125">
        <f>J127</f>
        <v>0</v>
      </c>
      <c r="L66" s="121"/>
    </row>
    <row r="67" spans="2:12" s="9" customFormat="1" ht="19.899999999999999" hidden="1" customHeight="1">
      <c r="B67" s="121"/>
      <c r="D67" s="122" t="s">
        <v>155</v>
      </c>
      <c r="E67" s="123"/>
      <c r="F67" s="123"/>
      <c r="G67" s="123"/>
      <c r="H67" s="123"/>
      <c r="I67" s="124"/>
      <c r="J67" s="125">
        <f>J143</f>
        <v>0</v>
      </c>
      <c r="L67" s="121"/>
    </row>
    <row r="68" spans="2:12" s="8" customFormat="1" ht="24.95" hidden="1" customHeight="1">
      <c r="B68" s="116"/>
      <c r="D68" s="117" t="s">
        <v>156</v>
      </c>
      <c r="E68" s="118"/>
      <c r="F68" s="118"/>
      <c r="G68" s="118"/>
      <c r="H68" s="118"/>
      <c r="I68" s="119"/>
      <c r="J68" s="120">
        <f>J145</f>
        <v>0</v>
      </c>
      <c r="L68" s="116"/>
    </row>
    <row r="69" spans="2:12" s="9" customFormat="1" ht="19.899999999999999" hidden="1" customHeight="1">
      <c r="B69" s="121"/>
      <c r="D69" s="122" t="s">
        <v>160</v>
      </c>
      <c r="E69" s="123"/>
      <c r="F69" s="123"/>
      <c r="G69" s="123"/>
      <c r="H69" s="123"/>
      <c r="I69" s="124"/>
      <c r="J69" s="125">
        <f>J146</f>
        <v>0</v>
      </c>
      <c r="L69" s="121"/>
    </row>
    <row r="70" spans="2:12" s="1" customFormat="1" ht="21.75" hidden="1" customHeight="1">
      <c r="B70" s="32"/>
      <c r="I70" s="93"/>
      <c r="L70" s="32"/>
    </row>
    <row r="71" spans="2:12" s="1" customFormat="1" ht="6.95" hidden="1" customHeight="1">
      <c r="B71" s="41"/>
      <c r="C71" s="42"/>
      <c r="D71" s="42"/>
      <c r="E71" s="42"/>
      <c r="F71" s="42"/>
      <c r="G71" s="42"/>
      <c r="H71" s="42"/>
      <c r="I71" s="110"/>
      <c r="J71" s="42"/>
      <c r="K71" s="42"/>
      <c r="L71" s="32"/>
    </row>
    <row r="72" spans="2:12" hidden="1"/>
    <row r="73" spans="2:12" hidden="1"/>
    <row r="74" spans="2:12" hidden="1"/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111"/>
      <c r="J75" s="44"/>
      <c r="K75" s="44"/>
      <c r="L75" s="32"/>
    </row>
    <row r="76" spans="2:12" s="1" customFormat="1" ht="24.95" customHeight="1">
      <c r="B76" s="32"/>
      <c r="C76" s="21" t="s">
        <v>172</v>
      </c>
      <c r="I76" s="93"/>
      <c r="L76" s="32"/>
    </row>
    <row r="77" spans="2:12" s="1" customFormat="1" ht="6.95" customHeight="1">
      <c r="B77" s="32"/>
      <c r="I77" s="93"/>
      <c r="L77" s="32"/>
    </row>
    <row r="78" spans="2:12" s="1" customFormat="1" ht="12" customHeight="1">
      <c r="B78" s="32"/>
      <c r="C78" s="27" t="s">
        <v>17</v>
      </c>
      <c r="I78" s="93"/>
      <c r="L78" s="32"/>
    </row>
    <row r="79" spans="2:12" s="1" customFormat="1" ht="16.5" customHeight="1">
      <c r="B79" s="32"/>
      <c r="E79" s="260" t="str">
        <f>E7</f>
        <v>Sociální bydlení - ul. Mlýnská, BpH- doplnění - ceník</v>
      </c>
      <c r="F79" s="261"/>
      <c r="G79" s="261"/>
      <c r="H79" s="261"/>
      <c r="I79" s="93"/>
      <c r="L79" s="32"/>
    </row>
    <row r="80" spans="2:12" ht="12" customHeight="1">
      <c r="B80" s="20"/>
      <c r="C80" s="27" t="s">
        <v>135</v>
      </c>
      <c r="L80" s="20"/>
    </row>
    <row r="81" spans="2:65" s="1" customFormat="1" ht="16.5" customHeight="1">
      <c r="B81" s="32"/>
      <c r="E81" s="260" t="s">
        <v>2894</v>
      </c>
      <c r="F81" s="259"/>
      <c r="G81" s="259"/>
      <c r="H81" s="259"/>
      <c r="I81" s="93"/>
      <c r="L81" s="32"/>
    </row>
    <row r="82" spans="2:65" s="1" customFormat="1" ht="12" customHeight="1">
      <c r="B82" s="32"/>
      <c r="C82" s="27" t="s">
        <v>137</v>
      </c>
      <c r="I82" s="93"/>
      <c r="L82" s="32"/>
    </row>
    <row r="83" spans="2:65" s="1" customFormat="1" ht="16.5" customHeight="1">
      <c r="B83" s="32"/>
      <c r="E83" s="242" t="str">
        <f>E11</f>
        <v>SO02 - 03 - IO 02 - Přípojka kanalizace</v>
      </c>
      <c r="F83" s="259"/>
      <c r="G83" s="259"/>
      <c r="H83" s="259"/>
      <c r="I83" s="93"/>
      <c r="L83" s="32"/>
    </row>
    <row r="84" spans="2:65" s="1" customFormat="1" ht="6.95" customHeight="1">
      <c r="B84" s="32"/>
      <c r="I84" s="93"/>
      <c r="L84" s="32"/>
    </row>
    <row r="85" spans="2:65" s="1" customFormat="1" ht="12" customHeight="1">
      <c r="B85" s="32"/>
      <c r="C85" s="27" t="s">
        <v>21</v>
      </c>
      <c r="F85" s="25" t="str">
        <f>F14</f>
        <v>Bystřice pod Hostýnem</v>
      </c>
      <c r="I85" s="94" t="s">
        <v>23</v>
      </c>
      <c r="J85" s="49" t="str">
        <f>IF(J14="","",J14)</f>
        <v>11. 12. 2019</v>
      </c>
      <c r="L85" s="32"/>
    </row>
    <row r="86" spans="2:65" s="1" customFormat="1" ht="6.95" customHeight="1">
      <c r="B86" s="32"/>
      <c r="I86" s="93"/>
      <c r="L86" s="32"/>
    </row>
    <row r="87" spans="2:65" s="1" customFormat="1" ht="15.2" customHeight="1">
      <c r="B87" s="32"/>
      <c r="C87" s="27" t="s">
        <v>25</v>
      </c>
      <c r="F87" s="25" t="str">
        <f>E17</f>
        <v>Město Bystřice pod Hostýnem, Masarykovo nám. 137</v>
      </c>
      <c r="I87" s="94" t="s">
        <v>32</v>
      </c>
      <c r="J87" s="30" t="str">
        <f>E23</f>
        <v>dnprojekce s.r.o.</v>
      </c>
      <c r="L87" s="32"/>
    </row>
    <row r="88" spans="2:65" s="1" customFormat="1" ht="15.2" customHeight="1">
      <c r="B88" s="32"/>
      <c r="C88" s="27" t="s">
        <v>30</v>
      </c>
      <c r="F88" s="25" t="str">
        <f>IF(E20="","",E20)</f>
        <v>Vyplň údaj</v>
      </c>
      <c r="I88" s="94" t="s">
        <v>36</v>
      </c>
      <c r="J88" s="30" t="str">
        <f>E26</f>
        <v xml:space="preserve"> </v>
      </c>
      <c r="L88" s="32"/>
    </row>
    <row r="89" spans="2:65" s="1" customFormat="1" ht="10.35" customHeight="1">
      <c r="B89" s="32"/>
      <c r="I89" s="93"/>
      <c r="L89" s="32"/>
    </row>
    <row r="90" spans="2:65" s="10" customFormat="1" ht="29.25" customHeight="1">
      <c r="B90" s="126"/>
      <c r="C90" s="127" t="s">
        <v>173</v>
      </c>
      <c r="D90" s="128" t="s">
        <v>59</v>
      </c>
      <c r="E90" s="128" t="s">
        <v>55</v>
      </c>
      <c r="F90" s="128" t="s">
        <v>56</v>
      </c>
      <c r="G90" s="128" t="s">
        <v>174</v>
      </c>
      <c r="H90" s="128" t="s">
        <v>175</v>
      </c>
      <c r="I90" s="129" t="s">
        <v>176</v>
      </c>
      <c r="J90" s="130" t="s">
        <v>141</v>
      </c>
      <c r="K90" s="131" t="s">
        <v>177</v>
      </c>
      <c r="L90" s="126"/>
      <c r="M90" s="56" t="s">
        <v>3</v>
      </c>
      <c r="N90" s="57" t="s">
        <v>44</v>
      </c>
      <c r="O90" s="57" t="s">
        <v>178</v>
      </c>
      <c r="P90" s="57" t="s">
        <v>179</v>
      </c>
      <c r="Q90" s="57" t="s">
        <v>180</v>
      </c>
      <c r="R90" s="57" t="s">
        <v>181</v>
      </c>
      <c r="S90" s="57" t="s">
        <v>182</v>
      </c>
      <c r="T90" s="58" t="s">
        <v>183</v>
      </c>
    </row>
    <row r="91" spans="2:65" s="1" customFormat="1" ht="22.9" customHeight="1">
      <c r="B91" s="32"/>
      <c r="C91" s="61" t="s">
        <v>184</v>
      </c>
      <c r="I91" s="93"/>
      <c r="J91" s="132">
        <f>BK91</f>
        <v>0</v>
      </c>
      <c r="L91" s="32"/>
      <c r="M91" s="59"/>
      <c r="N91" s="50"/>
      <c r="O91" s="50"/>
      <c r="P91" s="133">
        <f>P92+P145</f>
        <v>0</v>
      </c>
      <c r="Q91" s="50"/>
      <c r="R91" s="133">
        <f>R92+R145</f>
        <v>104.377291</v>
      </c>
      <c r="S91" s="50"/>
      <c r="T91" s="134">
        <f>T92+T145</f>
        <v>0</v>
      </c>
      <c r="AT91" s="17" t="s">
        <v>73</v>
      </c>
      <c r="AU91" s="17" t="s">
        <v>142</v>
      </c>
      <c r="BK91" s="135">
        <f>BK92+BK145</f>
        <v>0</v>
      </c>
    </row>
    <row r="92" spans="2:65" s="11" customFormat="1" ht="25.9" customHeight="1">
      <c r="B92" s="136"/>
      <c r="D92" s="137" t="s">
        <v>73</v>
      </c>
      <c r="E92" s="138" t="s">
        <v>185</v>
      </c>
      <c r="F92" s="138" t="s">
        <v>186</v>
      </c>
      <c r="I92" s="139"/>
      <c r="J92" s="140">
        <f>BK92</f>
        <v>0</v>
      </c>
      <c r="L92" s="136"/>
      <c r="M92" s="141"/>
      <c r="N92" s="142"/>
      <c r="O92" s="142"/>
      <c r="P92" s="143">
        <f>P93+P127+P143</f>
        <v>0</v>
      </c>
      <c r="Q92" s="142"/>
      <c r="R92" s="143">
        <f>R93+R127+R143</f>
        <v>103.948926</v>
      </c>
      <c r="S92" s="142"/>
      <c r="T92" s="144">
        <f>T93+T127+T143</f>
        <v>0</v>
      </c>
      <c r="AR92" s="137" t="s">
        <v>81</v>
      </c>
      <c r="AT92" s="145" t="s">
        <v>73</v>
      </c>
      <c r="AU92" s="145" t="s">
        <v>74</v>
      </c>
      <c r="AY92" s="137" t="s">
        <v>187</v>
      </c>
      <c r="BK92" s="146">
        <f>BK93+BK127+BK143</f>
        <v>0</v>
      </c>
    </row>
    <row r="93" spans="2:65" s="11" customFormat="1" ht="22.9" customHeight="1">
      <c r="B93" s="136"/>
      <c r="D93" s="137" t="s">
        <v>73</v>
      </c>
      <c r="E93" s="147" t="s">
        <v>81</v>
      </c>
      <c r="F93" s="147" t="s">
        <v>188</v>
      </c>
      <c r="I93" s="139"/>
      <c r="J93" s="148">
        <f>BK93</f>
        <v>0</v>
      </c>
      <c r="L93" s="136"/>
      <c r="M93" s="141"/>
      <c r="N93" s="142"/>
      <c r="O93" s="142"/>
      <c r="P93" s="143">
        <f>SUM(P94:P126)</f>
        <v>0</v>
      </c>
      <c r="Q93" s="142"/>
      <c r="R93" s="143">
        <f>SUM(R94:R126)</f>
        <v>103.510626</v>
      </c>
      <c r="S93" s="142"/>
      <c r="T93" s="144">
        <f>SUM(T94:T126)</f>
        <v>0</v>
      </c>
      <c r="AR93" s="137" t="s">
        <v>81</v>
      </c>
      <c r="AT93" s="145" t="s">
        <v>73</v>
      </c>
      <c r="AU93" s="145" t="s">
        <v>81</v>
      </c>
      <c r="AY93" s="137" t="s">
        <v>187</v>
      </c>
      <c r="BK93" s="146">
        <f>SUM(BK94:BK126)</f>
        <v>0</v>
      </c>
    </row>
    <row r="94" spans="2:65" s="1" customFormat="1" ht="24" customHeight="1">
      <c r="B94" s="149"/>
      <c r="C94" s="150" t="s">
        <v>81</v>
      </c>
      <c r="D94" s="150" t="s">
        <v>189</v>
      </c>
      <c r="E94" s="151" t="s">
        <v>3177</v>
      </c>
      <c r="F94" s="152" t="s">
        <v>3178</v>
      </c>
      <c r="G94" s="153" t="s">
        <v>3179</v>
      </c>
      <c r="H94" s="154">
        <v>40</v>
      </c>
      <c r="I94" s="155"/>
      <c r="J94" s="156">
        <f>ROUND(I94*H94,2)</f>
        <v>0</v>
      </c>
      <c r="K94" s="152" t="s">
        <v>193</v>
      </c>
      <c r="L94" s="32"/>
      <c r="M94" s="157" t="s">
        <v>3</v>
      </c>
      <c r="N94" s="158" t="s">
        <v>46</v>
      </c>
      <c r="O94" s="52"/>
      <c r="P94" s="159">
        <f>O94*H94</f>
        <v>0</v>
      </c>
      <c r="Q94" s="159">
        <v>0</v>
      </c>
      <c r="R94" s="159">
        <f>Q94*H94</f>
        <v>0</v>
      </c>
      <c r="S94" s="159">
        <v>0</v>
      </c>
      <c r="T94" s="160">
        <f>S94*H94</f>
        <v>0</v>
      </c>
      <c r="AR94" s="161" t="s">
        <v>194</v>
      </c>
      <c r="AT94" s="161" t="s">
        <v>189</v>
      </c>
      <c r="AU94" s="161" t="s">
        <v>87</v>
      </c>
      <c r="AY94" s="17" t="s">
        <v>187</v>
      </c>
      <c r="BE94" s="162">
        <f>IF(N94="základní",J94,0)</f>
        <v>0</v>
      </c>
      <c r="BF94" s="162">
        <f>IF(N94="snížená",J94,0)</f>
        <v>0</v>
      </c>
      <c r="BG94" s="162">
        <f>IF(N94="zákl. přenesená",J94,0)</f>
        <v>0</v>
      </c>
      <c r="BH94" s="162">
        <f>IF(N94="sníž. přenesená",J94,0)</f>
        <v>0</v>
      </c>
      <c r="BI94" s="162">
        <f>IF(N94="nulová",J94,0)</f>
        <v>0</v>
      </c>
      <c r="BJ94" s="17" t="s">
        <v>87</v>
      </c>
      <c r="BK94" s="162">
        <f>ROUND(I94*H94,2)</f>
        <v>0</v>
      </c>
      <c r="BL94" s="17" t="s">
        <v>194</v>
      </c>
      <c r="BM94" s="161" t="s">
        <v>3180</v>
      </c>
    </row>
    <row r="95" spans="2:65" s="1" customFormat="1" ht="36" customHeight="1">
      <c r="B95" s="149"/>
      <c r="C95" s="150" t="s">
        <v>87</v>
      </c>
      <c r="D95" s="150" t="s">
        <v>189</v>
      </c>
      <c r="E95" s="151" t="s">
        <v>211</v>
      </c>
      <c r="F95" s="152" t="s">
        <v>212</v>
      </c>
      <c r="G95" s="153" t="s">
        <v>192</v>
      </c>
      <c r="H95" s="154">
        <v>138</v>
      </c>
      <c r="I95" s="155"/>
      <c r="J95" s="156">
        <f>ROUND(I95*H95,2)</f>
        <v>0</v>
      </c>
      <c r="K95" s="152" t="s">
        <v>193</v>
      </c>
      <c r="L95" s="32"/>
      <c r="M95" s="157" t="s">
        <v>3</v>
      </c>
      <c r="N95" s="158" t="s">
        <v>46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87</v>
      </c>
      <c r="BK95" s="162">
        <f>ROUND(I95*H95,2)</f>
        <v>0</v>
      </c>
      <c r="BL95" s="17" t="s">
        <v>194</v>
      </c>
      <c r="BM95" s="161" t="s">
        <v>3181</v>
      </c>
    </row>
    <row r="96" spans="2:65" s="12" customFormat="1">
      <c r="B96" s="163"/>
      <c r="D96" s="164" t="s">
        <v>196</v>
      </c>
      <c r="E96" s="165" t="s">
        <v>3</v>
      </c>
      <c r="F96" s="166" t="s">
        <v>3108</v>
      </c>
      <c r="H96" s="165" t="s">
        <v>3</v>
      </c>
      <c r="I96" s="167"/>
      <c r="L96" s="163"/>
      <c r="M96" s="168"/>
      <c r="N96" s="169"/>
      <c r="O96" s="169"/>
      <c r="P96" s="169"/>
      <c r="Q96" s="169"/>
      <c r="R96" s="169"/>
      <c r="S96" s="169"/>
      <c r="T96" s="170"/>
      <c r="AT96" s="165" t="s">
        <v>196</v>
      </c>
      <c r="AU96" s="165" t="s">
        <v>87</v>
      </c>
      <c r="AV96" s="12" t="s">
        <v>81</v>
      </c>
      <c r="AW96" s="12" t="s">
        <v>35</v>
      </c>
      <c r="AX96" s="12" t="s">
        <v>74</v>
      </c>
      <c r="AY96" s="165" t="s">
        <v>187</v>
      </c>
    </row>
    <row r="97" spans="2:65" s="13" customFormat="1">
      <c r="B97" s="171"/>
      <c r="D97" s="164" t="s">
        <v>196</v>
      </c>
      <c r="E97" s="172" t="s">
        <v>3</v>
      </c>
      <c r="F97" s="173" t="s">
        <v>3182</v>
      </c>
      <c r="H97" s="174">
        <v>138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196</v>
      </c>
      <c r="AU97" s="172" t="s">
        <v>87</v>
      </c>
      <c r="AV97" s="13" t="s">
        <v>87</v>
      </c>
      <c r="AW97" s="13" t="s">
        <v>35</v>
      </c>
      <c r="AX97" s="13" t="s">
        <v>81</v>
      </c>
      <c r="AY97" s="172" t="s">
        <v>187</v>
      </c>
    </row>
    <row r="98" spans="2:65" s="1" customFormat="1" ht="48" customHeight="1">
      <c r="B98" s="149"/>
      <c r="C98" s="150" t="s">
        <v>207</v>
      </c>
      <c r="D98" s="150" t="s">
        <v>189</v>
      </c>
      <c r="E98" s="151" t="s">
        <v>227</v>
      </c>
      <c r="F98" s="152" t="s">
        <v>228</v>
      </c>
      <c r="G98" s="153" t="s">
        <v>192</v>
      </c>
      <c r="H98" s="154">
        <v>138</v>
      </c>
      <c r="I98" s="155"/>
      <c r="J98" s="156">
        <f>ROUND(I98*H98,2)</f>
        <v>0</v>
      </c>
      <c r="K98" s="152" t="s">
        <v>193</v>
      </c>
      <c r="L98" s="32"/>
      <c r="M98" s="157" t="s">
        <v>3</v>
      </c>
      <c r="N98" s="158" t="s">
        <v>46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194</v>
      </c>
      <c r="AT98" s="161" t="s">
        <v>189</v>
      </c>
      <c r="AU98" s="161" t="s">
        <v>87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87</v>
      </c>
      <c r="BK98" s="162">
        <f>ROUND(I98*H98,2)</f>
        <v>0</v>
      </c>
      <c r="BL98" s="17" t="s">
        <v>194</v>
      </c>
      <c r="BM98" s="161" t="s">
        <v>3183</v>
      </c>
    </row>
    <row r="99" spans="2:65" s="1" customFormat="1" ht="48" customHeight="1">
      <c r="B99" s="149"/>
      <c r="C99" s="150" t="s">
        <v>194</v>
      </c>
      <c r="D99" s="150" t="s">
        <v>189</v>
      </c>
      <c r="E99" s="151" t="s">
        <v>3111</v>
      </c>
      <c r="F99" s="152" t="s">
        <v>3112</v>
      </c>
      <c r="G99" s="153" t="s">
        <v>192</v>
      </c>
      <c r="H99" s="154">
        <v>2.4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3184</v>
      </c>
    </row>
    <row r="100" spans="2:65" s="12" customFormat="1">
      <c r="B100" s="163"/>
      <c r="D100" s="164" t="s">
        <v>196</v>
      </c>
      <c r="E100" s="165" t="s">
        <v>3</v>
      </c>
      <c r="F100" s="166" t="s">
        <v>3114</v>
      </c>
      <c r="H100" s="165" t="s">
        <v>3</v>
      </c>
      <c r="I100" s="167"/>
      <c r="L100" s="163"/>
      <c r="M100" s="168"/>
      <c r="N100" s="169"/>
      <c r="O100" s="169"/>
      <c r="P100" s="169"/>
      <c r="Q100" s="169"/>
      <c r="R100" s="169"/>
      <c r="S100" s="169"/>
      <c r="T100" s="170"/>
      <c r="AT100" s="165" t="s">
        <v>196</v>
      </c>
      <c r="AU100" s="165" t="s">
        <v>87</v>
      </c>
      <c r="AV100" s="12" t="s">
        <v>81</v>
      </c>
      <c r="AW100" s="12" t="s">
        <v>35</v>
      </c>
      <c r="AX100" s="12" t="s">
        <v>74</v>
      </c>
      <c r="AY100" s="165" t="s">
        <v>187</v>
      </c>
    </row>
    <row r="101" spans="2:65" s="13" customFormat="1">
      <c r="B101" s="171"/>
      <c r="D101" s="164" t="s">
        <v>196</v>
      </c>
      <c r="E101" s="172" t="s">
        <v>3</v>
      </c>
      <c r="F101" s="173" t="s">
        <v>3185</v>
      </c>
      <c r="H101" s="174">
        <v>2.4</v>
      </c>
      <c r="I101" s="175"/>
      <c r="L101" s="171"/>
      <c r="M101" s="176"/>
      <c r="N101" s="177"/>
      <c r="O101" s="177"/>
      <c r="P101" s="177"/>
      <c r="Q101" s="177"/>
      <c r="R101" s="177"/>
      <c r="S101" s="177"/>
      <c r="T101" s="178"/>
      <c r="AT101" s="172" t="s">
        <v>196</v>
      </c>
      <c r="AU101" s="172" t="s">
        <v>87</v>
      </c>
      <c r="AV101" s="13" t="s">
        <v>87</v>
      </c>
      <c r="AW101" s="13" t="s">
        <v>35</v>
      </c>
      <c r="AX101" s="13" t="s">
        <v>81</v>
      </c>
      <c r="AY101" s="172" t="s">
        <v>187</v>
      </c>
    </row>
    <row r="102" spans="2:65" s="1" customFormat="1" ht="48" customHeight="1">
      <c r="B102" s="149"/>
      <c r="C102" s="150" t="s">
        <v>226</v>
      </c>
      <c r="D102" s="150" t="s">
        <v>189</v>
      </c>
      <c r="E102" s="151" t="s">
        <v>3116</v>
      </c>
      <c r="F102" s="152" t="s">
        <v>3117</v>
      </c>
      <c r="G102" s="153" t="s">
        <v>192</v>
      </c>
      <c r="H102" s="154">
        <v>2.4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46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87</v>
      </c>
      <c r="BK102" s="162">
        <f>ROUND(I102*H102,2)</f>
        <v>0</v>
      </c>
      <c r="BL102" s="17" t="s">
        <v>194</v>
      </c>
      <c r="BM102" s="161" t="s">
        <v>3186</v>
      </c>
    </row>
    <row r="103" spans="2:65" s="1" customFormat="1" ht="36" customHeight="1">
      <c r="B103" s="149"/>
      <c r="C103" s="150" t="s">
        <v>230</v>
      </c>
      <c r="D103" s="150" t="s">
        <v>189</v>
      </c>
      <c r="E103" s="151" t="s">
        <v>3119</v>
      </c>
      <c r="F103" s="152" t="s">
        <v>3120</v>
      </c>
      <c r="G103" s="153" t="s">
        <v>192</v>
      </c>
      <c r="H103" s="154">
        <v>31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3187</v>
      </c>
    </row>
    <row r="104" spans="2:65" s="12" customFormat="1">
      <c r="B104" s="163"/>
      <c r="D104" s="164" t="s">
        <v>196</v>
      </c>
      <c r="E104" s="165" t="s">
        <v>3</v>
      </c>
      <c r="F104" s="166" t="s">
        <v>3188</v>
      </c>
      <c r="H104" s="165" t="s">
        <v>3</v>
      </c>
      <c r="I104" s="167"/>
      <c r="L104" s="163"/>
      <c r="M104" s="168"/>
      <c r="N104" s="169"/>
      <c r="O104" s="169"/>
      <c r="P104" s="169"/>
      <c r="Q104" s="169"/>
      <c r="R104" s="169"/>
      <c r="S104" s="169"/>
      <c r="T104" s="170"/>
      <c r="AT104" s="165" t="s">
        <v>196</v>
      </c>
      <c r="AU104" s="165" t="s">
        <v>87</v>
      </c>
      <c r="AV104" s="12" t="s">
        <v>81</v>
      </c>
      <c r="AW104" s="12" t="s">
        <v>35</v>
      </c>
      <c r="AX104" s="12" t="s">
        <v>74</v>
      </c>
      <c r="AY104" s="165" t="s">
        <v>187</v>
      </c>
    </row>
    <row r="105" spans="2:65" s="13" customFormat="1">
      <c r="B105" s="171"/>
      <c r="D105" s="164" t="s">
        <v>196</v>
      </c>
      <c r="E105" s="172" t="s">
        <v>3</v>
      </c>
      <c r="F105" s="173" t="s">
        <v>3189</v>
      </c>
      <c r="H105" s="174">
        <v>12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196</v>
      </c>
      <c r="AU105" s="172" t="s">
        <v>87</v>
      </c>
      <c r="AV105" s="13" t="s">
        <v>87</v>
      </c>
      <c r="AW105" s="13" t="s">
        <v>35</v>
      </c>
      <c r="AX105" s="13" t="s">
        <v>74</v>
      </c>
      <c r="AY105" s="172" t="s">
        <v>187</v>
      </c>
    </row>
    <row r="106" spans="2:65" s="12" customFormat="1">
      <c r="B106" s="163"/>
      <c r="D106" s="164" t="s">
        <v>196</v>
      </c>
      <c r="E106" s="165" t="s">
        <v>3</v>
      </c>
      <c r="F106" s="166" t="s">
        <v>3190</v>
      </c>
      <c r="H106" s="165" t="s">
        <v>3</v>
      </c>
      <c r="I106" s="167"/>
      <c r="L106" s="163"/>
      <c r="M106" s="168"/>
      <c r="N106" s="169"/>
      <c r="O106" s="169"/>
      <c r="P106" s="169"/>
      <c r="Q106" s="169"/>
      <c r="R106" s="169"/>
      <c r="S106" s="169"/>
      <c r="T106" s="170"/>
      <c r="AT106" s="165" t="s">
        <v>196</v>
      </c>
      <c r="AU106" s="165" t="s">
        <v>87</v>
      </c>
      <c r="AV106" s="12" t="s">
        <v>81</v>
      </c>
      <c r="AW106" s="12" t="s">
        <v>35</v>
      </c>
      <c r="AX106" s="12" t="s">
        <v>74</v>
      </c>
      <c r="AY106" s="165" t="s">
        <v>187</v>
      </c>
    </row>
    <row r="107" spans="2:65" s="13" customFormat="1">
      <c r="B107" s="171"/>
      <c r="D107" s="164" t="s">
        <v>196</v>
      </c>
      <c r="E107" s="172" t="s">
        <v>3</v>
      </c>
      <c r="F107" s="173" t="s">
        <v>636</v>
      </c>
      <c r="H107" s="174">
        <v>2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196</v>
      </c>
      <c r="AU107" s="172" t="s">
        <v>87</v>
      </c>
      <c r="AV107" s="13" t="s">
        <v>87</v>
      </c>
      <c r="AW107" s="13" t="s">
        <v>35</v>
      </c>
      <c r="AX107" s="13" t="s">
        <v>74</v>
      </c>
      <c r="AY107" s="172" t="s">
        <v>187</v>
      </c>
    </row>
    <row r="108" spans="2:65" s="12" customFormat="1">
      <c r="B108" s="163"/>
      <c r="D108" s="164" t="s">
        <v>196</v>
      </c>
      <c r="E108" s="165" t="s">
        <v>3</v>
      </c>
      <c r="F108" s="166" t="s">
        <v>3191</v>
      </c>
      <c r="H108" s="165" t="s">
        <v>3</v>
      </c>
      <c r="I108" s="167"/>
      <c r="L108" s="163"/>
      <c r="M108" s="168"/>
      <c r="N108" s="169"/>
      <c r="O108" s="169"/>
      <c r="P108" s="169"/>
      <c r="Q108" s="169"/>
      <c r="R108" s="169"/>
      <c r="S108" s="169"/>
      <c r="T108" s="170"/>
      <c r="AT108" s="165" t="s">
        <v>196</v>
      </c>
      <c r="AU108" s="165" t="s">
        <v>87</v>
      </c>
      <c r="AV108" s="12" t="s">
        <v>81</v>
      </c>
      <c r="AW108" s="12" t="s">
        <v>35</v>
      </c>
      <c r="AX108" s="12" t="s">
        <v>74</v>
      </c>
      <c r="AY108" s="165" t="s">
        <v>187</v>
      </c>
    </row>
    <row r="109" spans="2:65" s="13" customFormat="1">
      <c r="B109" s="171"/>
      <c r="D109" s="164" t="s">
        <v>196</v>
      </c>
      <c r="E109" s="172" t="s">
        <v>3</v>
      </c>
      <c r="F109" s="173" t="s">
        <v>1775</v>
      </c>
      <c r="H109" s="174">
        <v>17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196</v>
      </c>
      <c r="AU109" s="172" t="s">
        <v>87</v>
      </c>
      <c r="AV109" s="13" t="s">
        <v>87</v>
      </c>
      <c r="AW109" s="13" t="s">
        <v>35</v>
      </c>
      <c r="AX109" s="13" t="s">
        <v>74</v>
      </c>
      <c r="AY109" s="172" t="s">
        <v>187</v>
      </c>
    </row>
    <row r="110" spans="2:65" s="14" customFormat="1">
      <c r="B110" s="179"/>
      <c r="D110" s="164" t="s">
        <v>196</v>
      </c>
      <c r="E110" s="180" t="s">
        <v>3</v>
      </c>
      <c r="F110" s="181" t="s">
        <v>201</v>
      </c>
      <c r="H110" s="182">
        <v>31</v>
      </c>
      <c r="I110" s="183"/>
      <c r="L110" s="179"/>
      <c r="M110" s="184"/>
      <c r="N110" s="185"/>
      <c r="O110" s="185"/>
      <c r="P110" s="185"/>
      <c r="Q110" s="185"/>
      <c r="R110" s="185"/>
      <c r="S110" s="185"/>
      <c r="T110" s="186"/>
      <c r="AT110" s="180" t="s">
        <v>196</v>
      </c>
      <c r="AU110" s="180" t="s">
        <v>87</v>
      </c>
      <c r="AV110" s="14" t="s">
        <v>194</v>
      </c>
      <c r="AW110" s="14" t="s">
        <v>35</v>
      </c>
      <c r="AX110" s="14" t="s">
        <v>81</v>
      </c>
      <c r="AY110" s="180" t="s">
        <v>187</v>
      </c>
    </row>
    <row r="111" spans="2:65" s="1" customFormat="1" ht="36" customHeight="1">
      <c r="B111" s="149"/>
      <c r="C111" s="150" t="s">
        <v>235</v>
      </c>
      <c r="D111" s="150" t="s">
        <v>189</v>
      </c>
      <c r="E111" s="151" t="s">
        <v>3124</v>
      </c>
      <c r="F111" s="152" t="s">
        <v>3125</v>
      </c>
      <c r="G111" s="153" t="s">
        <v>192</v>
      </c>
      <c r="H111" s="154">
        <v>31</v>
      </c>
      <c r="I111" s="155"/>
      <c r="J111" s="156">
        <f>ROUND(I111*H111,2)</f>
        <v>0</v>
      </c>
      <c r="K111" s="152" t="s">
        <v>193</v>
      </c>
      <c r="L111" s="32"/>
      <c r="M111" s="157" t="s">
        <v>3</v>
      </c>
      <c r="N111" s="158" t="s">
        <v>46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194</v>
      </c>
      <c r="AT111" s="161" t="s">
        <v>189</v>
      </c>
      <c r="AU111" s="161" t="s">
        <v>87</v>
      </c>
      <c r="AY111" s="17" t="s">
        <v>187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87</v>
      </c>
      <c r="BK111" s="162">
        <f>ROUND(I111*H111,2)</f>
        <v>0</v>
      </c>
      <c r="BL111" s="17" t="s">
        <v>194</v>
      </c>
      <c r="BM111" s="161" t="s">
        <v>3192</v>
      </c>
    </row>
    <row r="112" spans="2:65" s="1" customFormat="1" ht="48" customHeight="1">
      <c r="B112" s="149"/>
      <c r="C112" s="150" t="s">
        <v>239</v>
      </c>
      <c r="D112" s="150" t="s">
        <v>189</v>
      </c>
      <c r="E112" s="151" t="s">
        <v>231</v>
      </c>
      <c r="F112" s="152" t="s">
        <v>232</v>
      </c>
      <c r="G112" s="153" t="s">
        <v>192</v>
      </c>
      <c r="H112" s="154">
        <v>88.6</v>
      </c>
      <c r="I112" s="155"/>
      <c r="J112" s="156">
        <f>ROUND(I112*H112,2)</f>
        <v>0</v>
      </c>
      <c r="K112" s="152" t="s">
        <v>193</v>
      </c>
      <c r="L112" s="32"/>
      <c r="M112" s="157" t="s">
        <v>3</v>
      </c>
      <c r="N112" s="158" t="s">
        <v>46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194</v>
      </c>
      <c r="AT112" s="161" t="s">
        <v>189</v>
      </c>
      <c r="AU112" s="161" t="s">
        <v>87</v>
      </c>
      <c r="AY112" s="17" t="s">
        <v>187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87</v>
      </c>
      <c r="BK112" s="162">
        <f>ROUND(I112*H112,2)</f>
        <v>0</v>
      </c>
      <c r="BL112" s="17" t="s">
        <v>194</v>
      </c>
      <c r="BM112" s="161" t="s">
        <v>3193</v>
      </c>
    </row>
    <row r="113" spans="2:65" s="13" customFormat="1">
      <c r="B113" s="171"/>
      <c r="D113" s="164" t="s">
        <v>196</v>
      </c>
      <c r="E113" s="172" t="s">
        <v>3</v>
      </c>
      <c r="F113" s="173" t="s">
        <v>3194</v>
      </c>
      <c r="H113" s="174">
        <v>88.6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196</v>
      </c>
      <c r="AU113" s="172" t="s">
        <v>87</v>
      </c>
      <c r="AV113" s="13" t="s">
        <v>87</v>
      </c>
      <c r="AW113" s="13" t="s">
        <v>35</v>
      </c>
      <c r="AX113" s="13" t="s">
        <v>81</v>
      </c>
      <c r="AY113" s="172" t="s">
        <v>187</v>
      </c>
    </row>
    <row r="114" spans="2:65" s="1" customFormat="1" ht="36" customHeight="1">
      <c r="B114" s="149"/>
      <c r="C114" s="150" t="s">
        <v>245</v>
      </c>
      <c r="D114" s="150" t="s">
        <v>189</v>
      </c>
      <c r="E114" s="151" t="s">
        <v>236</v>
      </c>
      <c r="F114" s="152" t="s">
        <v>237</v>
      </c>
      <c r="G114" s="153" t="s">
        <v>192</v>
      </c>
      <c r="H114" s="154">
        <v>88.6</v>
      </c>
      <c r="I114" s="155"/>
      <c r="J114" s="156">
        <f>ROUND(I114*H114,2)</f>
        <v>0</v>
      </c>
      <c r="K114" s="152" t="s">
        <v>193</v>
      </c>
      <c r="L114" s="32"/>
      <c r="M114" s="157" t="s">
        <v>3</v>
      </c>
      <c r="N114" s="158" t="s">
        <v>46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194</v>
      </c>
      <c r="AT114" s="161" t="s">
        <v>189</v>
      </c>
      <c r="AU114" s="161" t="s">
        <v>87</v>
      </c>
      <c r="AY114" s="17" t="s">
        <v>187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87</v>
      </c>
      <c r="BK114" s="162">
        <f>ROUND(I114*H114,2)</f>
        <v>0</v>
      </c>
      <c r="BL114" s="17" t="s">
        <v>194</v>
      </c>
      <c r="BM114" s="161" t="s">
        <v>3195</v>
      </c>
    </row>
    <row r="115" spans="2:65" s="1" customFormat="1" ht="36" customHeight="1">
      <c r="B115" s="149"/>
      <c r="C115" s="150" t="s">
        <v>251</v>
      </c>
      <c r="D115" s="150" t="s">
        <v>189</v>
      </c>
      <c r="E115" s="151" t="s">
        <v>240</v>
      </c>
      <c r="F115" s="152" t="s">
        <v>241</v>
      </c>
      <c r="G115" s="153" t="s">
        <v>242</v>
      </c>
      <c r="H115" s="154">
        <v>141.76</v>
      </c>
      <c r="I115" s="155"/>
      <c r="J115" s="156">
        <f>ROUND(I115*H115,2)</f>
        <v>0</v>
      </c>
      <c r="K115" s="152" t="s">
        <v>193</v>
      </c>
      <c r="L115" s="32"/>
      <c r="M115" s="157" t="s">
        <v>3</v>
      </c>
      <c r="N115" s="158" t="s">
        <v>46</v>
      </c>
      <c r="O115" s="52"/>
      <c r="P115" s="159">
        <f>O115*H115</f>
        <v>0</v>
      </c>
      <c r="Q115" s="159">
        <v>0</v>
      </c>
      <c r="R115" s="159">
        <f>Q115*H115</f>
        <v>0</v>
      </c>
      <c r="S115" s="159">
        <v>0</v>
      </c>
      <c r="T115" s="160">
        <f>S115*H115</f>
        <v>0</v>
      </c>
      <c r="AR115" s="161" t="s">
        <v>194</v>
      </c>
      <c r="AT115" s="161" t="s">
        <v>189</v>
      </c>
      <c r="AU115" s="161" t="s">
        <v>87</v>
      </c>
      <c r="AY115" s="17" t="s">
        <v>187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87</v>
      </c>
      <c r="BK115" s="162">
        <f>ROUND(I115*H115,2)</f>
        <v>0</v>
      </c>
      <c r="BL115" s="17" t="s">
        <v>194</v>
      </c>
      <c r="BM115" s="161" t="s">
        <v>3196</v>
      </c>
    </row>
    <row r="116" spans="2:65" s="13" customFormat="1">
      <c r="B116" s="171"/>
      <c r="D116" s="164" t="s">
        <v>196</v>
      </c>
      <c r="E116" s="172" t="s">
        <v>3</v>
      </c>
      <c r="F116" s="173" t="s">
        <v>3197</v>
      </c>
      <c r="H116" s="174">
        <v>141.76</v>
      </c>
      <c r="I116" s="175"/>
      <c r="L116" s="171"/>
      <c r="M116" s="176"/>
      <c r="N116" s="177"/>
      <c r="O116" s="177"/>
      <c r="P116" s="177"/>
      <c r="Q116" s="177"/>
      <c r="R116" s="177"/>
      <c r="S116" s="177"/>
      <c r="T116" s="178"/>
      <c r="AT116" s="172" t="s">
        <v>196</v>
      </c>
      <c r="AU116" s="172" t="s">
        <v>87</v>
      </c>
      <c r="AV116" s="13" t="s">
        <v>87</v>
      </c>
      <c r="AW116" s="13" t="s">
        <v>35</v>
      </c>
      <c r="AX116" s="13" t="s">
        <v>81</v>
      </c>
      <c r="AY116" s="172" t="s">
        <v>187</v>
      </c>
    </row>
    <row r="117" spans="2:65" s="1" customFormat="1" ht="36" customHeight="1">
      <c r="B117" s="149"/>
      <c r="C117" s="150" t="s">
        <v>257</v>
      </c>
      <c r="D117" s="150" t="s">
        <v>189</v>
      </c>
      <c r="E117" s="151" t="s">
        <v>246</v>
      </c>
      <c r="F117" s="152" t="s">
        <v>247</v>
      </c>
      <c r="G117" s="153" t="s">
        <v>192</v>
      </c>
      <c r="H117" s="154">
        <v>82.8</v>
      </c>
      <c r="I117" s="155"/>
      <c r="J117" s="156">
        <f>ROUND(I117*H117,2)</f>
        <v>0</v>
      </c>
      <c r="K117" s="152" t="s">
        <v>193</v>
      </c>
      <c r="L117" s="32"/>
      <c r="M117" s="157" t="s">
        <v>3</v>
      </c>
      <c r="N117" s="158" t="s">
        <v>46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194</v>
      </c>
      <c r="AT117" s="161" t="s">
        <v>189</v>
      </c>
      <c r="AU117" s="161" t="s">
        <v>87</v>
      </c>
      <c r="AY117" s="17" t="s">
        <v>187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87</v>
      </c>
      <c r="BK117" s="162">
        <f>ROUND(I117*H117,2)</f>
        <v>0</v>
      </c>
      <c r="BL117" s="17" t="s">
        <v>194</v>
      </c>
      <c r="BM117" s="161" t="s">
        <v>3198</v>
      </c>
    </row>
    <row r="118" spans="2:65" s="13" customFormat="1">
      <c r="B118" s="171"/>
      <c r="D118" s="164" t="s">
        <v>196</v>
      </c>
      <c r="E118" s="172" t="s">
        <v>3</v>
      </c>
      <c r="F118" s="173" t="s">
        <v>3199</v>
      </c>
      <c r="H118" s="174">
        <v>82.8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196</v>
      </c>
      <c r="AU118" s="172" t="s">
        <v>87</v>
      </c>
      <c r="AV118" s="13" t="s">
        <v>87</v>
      </c>
      <c r="AW118" s="13" t="s">
        <v>35</v>
      </c>
      <c r="AX118" s="13" t="s">
        <v>81</v>
      </c>
      <c r="AY118" s="172" t="s">
        <v>187</v>
      </c>
    </row>
    <row r="119" spans="2:65" s="1" customFormat="1" ht="60" customHeight="1">
      <c r="B119" s="149"/>
      <c r="C119" s="150" t="s">
        <v>1757</v>
      </c>
      <c r="D119" s="150" t="s">
        <v>189</v>
      </c>
      <c r="E119" s="151" t="s">
        <v>2317</v>
      </c>
      <c r="F119" s="152" t="s">
        <v>2318</v>
      </c>
      <c r="G119" s="153" t="s">
        <v>192</v>
      </c>
      <c r="H119" s="154">
        <v>41.4</v>
      </c>
      <c r="I119" s="155"/>
      <c r="J119" s="156">
        <f>ROUND(I119*H119,2)</f>
        <v>0</v>
      </c>
      <c r="K119" s="152" t="s">
        <v>193</v>
      </c>
      <c r="L119" s="32"/>
      <c r="M119" s="157" t="s">
        <v>3</v>
      </c>
      <c r="N119" s="158" t="s">
        <v>46</v>
      </c>
      <c r="O119" s="52"/>
      <c r="P119" s="159">
        <f>O119*H119</f>
        <v>0</v>
      </c>
      <c r="Q119" s="159">
        <v>0</v>
      </c>
      <c r="R119" s="159">
        <f>Q119*H119</f>
        <v>0</v>
      </c>
      <c r="S119" s="159">
        <v>0</v>
      </c>
      <c r="T119" s="160">
        <f>S119*H119</f>
        <v>0</v>
      </c>
      <c r="AR119" s="161" t="s">
        <v>194</v>
      </c>
      <c r="AT119" s="161" t="s">
        <v>189</v>
      </c>
      <c r="AU119" s="161" t="s">
        <v>87</v>
      </c>
      <c r="AY119" s="17" t="s">
        <v>187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87</v>
      </c>
      <c r="BK119" s="162">
        <f>ROUND(I119*H119,2)</f>
        <v>0</v>
      </c>
      <c r="BL119" s="17" t="s">
        <v>194</v>
      </c>
      <c r="BM119" s="161" t="s">
        <v>3200</v>
      </c>
    </row>
    <row r="120" spans="2:65" s="13" customFormat="1">
      <c r="B120" s="171"/>
      <c r="D120" s="164" t="s">
        <v>196</v>
      </c>
      <c r="E120" s="172" t="s">
        <v>3</v>
      </c>
      <c r="F120" s="173" t="s">
        <v>3201</v>
      </c>
      <c r="H120" s="174">
        <v>41.4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196</v>
      </c>
      <c r="AU120" s="172" t="s">
        <v>87</v>
      </c>
      <c r="AV120" s="13" t="s">
        <v>87</v>
      </c>
      <c r="AW120" s="13" t="s">
        <v>35</v>
      </c>
      <c r="AX120" s="13" t="s">
        <v>81</v>
      </c>
      <c r="AY120" s="172" t="s">
        <v>187</v>
      </c>
    </row>
    <row r="121" spans="2:65" s="1" customFormat="1" ht="16.5" customHeight="1">
      <c r="B121" s="149"/>
      <c r="C121" s="195" t="s">
        <v>268</v>
      </c>
      <c r="D121" s="195" t="s">
        <v>283</v>
      </c>
      <c r="E121" s="196" t="s">
        <v>3136</v>
      </c>
      <c r="F121" s="197" t="s">
        <v>3137</v>
      </c>
      <c r="G121" s="198" t="s">
        <v>242</v>
      </c>
      <c r="H121" s="199">
        <v>77.418000000000006</v>
      </c>
      <c r="I121" s="200"/>
      <c r="J121" s="201">
        <f>ROUND(I121*H121,2)</f>
        <v>0</v>
      </c>
      <c r="K121" s="197" t="s">
        <v>193</v>
      </c>
      <c r="L121" s="202"/>
      <c r="M121" s="203" t="s">
        <v>3</v>
      </c>
      <c r="N121" s="204" t="s">
        <v>46</v>
      </c>
      <c r="O121" s="52"/>
      <c r="P121" s="159">
        <f>O121*H121</f>
        <v>0</v>
      </c>
      <c r="Q121" s="159">
        <v>1</v>
      </c>
      <c r="R121" s="159">
        <f>Q121*H121</f>
        <v>77.418000000000006</v>
      </c>
      <c r="S121" s="159">
        <v>0</v>
      </c>
      <c r="T121" s="160">
        <f>S121*H121</f>
        <v>0</v>
      </c>
      <c r="AR121" s="161" t="s">
        <v>239</v>
      </c>
      <c r="AT121" s="161" t="s">
        <v>283</v>
      </c>
      <c r="AU121" s="161" t="s">
        <v>87</v>
      </c>
      <c r="AY121" s="17" t="s">
        <v>187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87</v>
      </c>
      <c r="BK121" s="162">
        <f>ROUND(I121*H121,2)</f>
        <v>0</v>
      </c>
      <c r="BL121" s="17" t="s">
        <v>194</v>
      </c>
      <c r="BM121" s="161" t="s">
        <v>3202</v>
      </c>
    </row>
    <row r="122" spans="2:65" s="13" customFormat="1">
      <c r="B122" s="171"/>
      <c r="D122" s="164" t="s">
        <v>196</v>
      </c>
      <c r="E122" s="172" t="s">
        <v>3</v>
      </c>
      <c r="F122" s="173" t="s">
        <v>3203</v>
      </c>
      <c r="H122" s="174">
        <v>77.418000000000006</v>
      </c>
      <c r="I122" s="175"/>
      <c r="L122" s="171"/>
      <c r="M122" s="176"/>
      <c r="N122" s="177"/>
      <c r="O122" s="177"/>
      <c r="P122" s="177"/>
      <c r="Q122" s="177"/>
      <c r="R122" s="177"/>
      <c r="S122" s="177"/>
      <c r="T122" s="178"/>
      <c r="AT122" s="172" t="s">
        <v>196</v>
      </c>
      <c r="AU122" s="172" t="s">
        <v>87</v>
      </c>
      <c r="AV122" s="13" t="s">
        <v>87</v>
      </c>
      <c r="AW122" s="13" t="s">
        <v>35</v>
      </c>
      <c r="AX122" s="13" t="s">
        <v>81</v>
      </c>
      <c r="AY122" s="172" t="s">
        <v>187</v>
      </c>
    </row>
    <row r="123" spans="2:65" s="1" customFormat="1" ht="24" customHeight="1">
      <c r="B123" s="149"/>
      <c r="C123" s="150" t="s">
        <v>273</v>
      </c>
      <c r="D123" s="150" t="s">
        <v>189</v>
      </c>
      <c r="E123" s="151" t="s">
        <v>3140</v>
      </c>
      <c r="F123" s="152" t="s">
        <v>3141</v>
      </c>
      <c r="G123" s="153" t="s">
        <v>192</v>
      </c>
      <c r="H123" s="154">
        <v>13.8</v>
      </c>
      <c r="I123" s="155"/>
      <c r="J123" s="156">
        <f>ROUND(I123*H123,2)</f>
        <v>0</v>
      </c>
      <c r="K123" s="152" t="s">
        <v>193</v>
      </c>
      <c r="L123" s="32"/>
      <c r="M123" s="157" t="s">
        <v>3</v>
      </c>
      <c r="N123" s="158" t="s">
        <v>46</v>
      </c>
      <c r="O123" s="52"/>
      <c r="P123" s="159">
        <f>O123*H123</f>
        <v>0</v>
      </c>
      <c r="Q123" s="159">
        <v>1.8907700000000001</v>
      </c>
      <c r="R123" s="159">
        <f>Q123*H123</f>
        <v>26.092626000000003</v>
      </c>
      <c r="S123" s="159">
        <v>0</v>
      </c>
      <c r="T123" s="160">
        <f>S123*H123</f>
        <v>0</v>
      </c>
      <c r="AR123" s="161" t="s">
        <v>194</v>
      </c>
      <c r="AT123" s="161" t="s">
        <v>189</v>
      </c>
      <c r="AU123" s="161" t="s">
        <v>87</v>
      </c>
      <c r="AY123" s="17" t="s">
        <v>187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87</v>
      </c>
      <c r="BK123" s="162">
        <f>ROUND(I123*H123,2)</f>
        <v>0</v>
      </c>
      <c r="BL123" s="17" t="s">
        <v>194</v>
      </c>
      <c r="BM123" s="161" t="s">
        <v>3204</v>
      </c>
    </row>
    <row r="124" spans="2:65" s="13" customFormat="1">
      <c r="B124" s="171"/>
      <c r="D124" s="164" t="s">
        <v>196</v>
      </c>
      <c r="E124" s="172" t="s">
        <v>3</v>
      </c>
      <c r="F124" s="173" t="s">
        <v>3205</v>
      </c>
      <c r="H124" s="174">
        <v>13.8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196</v>
      </c>
      <c r="AU124" s="172" t="s">
        <v>87</v>
      </c>
      <c r="AV124" s="13" t="s">
        <v>87</v>
      </c>
      <c r="AW124" s="13" t="s">
        <v>35</v>
      </c>
      <c r="AX124" s="13" t="s">
        <v>81</v>
      </c>
      <c r="AY124" s="172" t="s">
        <v>187</v>
      </c>
    </row>
    <row r="125" spans="2:65" s="1" customFormat="1" ht="16.5" customHeight="1">
      <c r="B125" s="149"/>
      <c r="C125" s="150" t="s">
        <v>9</v>
      </c>
      <c r="D125" s="150" t="s">
        <v>189</v>
      </c>
      <c r="E125" s="151" t="s">
        <v>2897</v>
      </c>
      <c r="F125" s="152" t="s">
        <v>3206</v>
      </c>
      <c r="G125" s="153" t="s">
        <v>1219</v>
      </c>
      <c r="H125" s="154">
        <v>1</v>
      </c>
      <c r="I125" s="155"/>
      <c r="J125" s="156">
        <f>ROUND(I125*H125,2)</f>
        <v>0</v>
      </c>
      <c r="K125" s="152" t="s">
        <v>1206</v>
      </c>
      <c r="L125" s="32"/>
      <c r="M125" s="157" t="s">
        <v>3</v>
      </c>
      <c r="N125" s="158" t="s">
        <v>46</v>
      </c>
      <c r="O125" s="52"/>
      <c r="P125" s="159">
        <f>O125*H125</f>
        <v>0</v>
      </c>
      <c r="Q125" s="159">
        <v>0</v>
      </c>
      <c r="R125" s="159">
        <f>Q125*H125</f>
        <v>0</v>
      </c>
      <c r="S125" s="159">
        <v>0</v>
      </c>
      <c r="T125" s="160">
        <f>S125*H125</f>
        <v>0</v>
      </c>
      <c r="AR125" s="161" t="s">
        <v>194</v>
      </c>
      <c r="AT125" s="161" t="s">
        <v>189</v>
      </c>
      <c r="AU125" s="161" t="s">
        <v>87</v>
      </c>
      <c r="AY125" s="17" t="s">
        <v>187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7" t="s">
        <v>87</v>
      </c>
      <c r="BK125" s="162">
        <f>ROUND(I125*H125,2)</f>
        <v>0</v>
      </c>
      <c r="BL125" s="17" t="s">
        <v>194</v>
      </c>
      <c r="BM125" s="161" t="s">
        <v>3207</v>
      </c>
    </row>
    <row r="126" spans="2:65" s="1" customFormat="1" ht="16.5" customHeight="1">
      <c r="B126" s="149"/>
      <c r="C126" s="150" t="s">
        <v>282</v>
      </c>
      <c r="D126" s="150" t="s">
        <v>189</v>
      </c>
      <c r="E126" s="151" t="s">
        <v>2903</v>
      </c>
      <c r="F126" s="152" t="s">
        <v>3208</v>
      </c>
      <c r="G126" s="153" t="s">
        <v>3209</v>
      </c>
      <c r="H126" s="154">
        <v>10</v>
      </c>
      <c r="I126" s="155"/>
      <c r="J126" s="156">
        <f>ROUND(I126*H126,2)</f>
        <v>0</v>
      </c>
      <c r="K126" s="152" t="s">
        <v>1206</v>
      </c>
      <c r="L126" s="32"/>
      <c r="M126" s="157" t="s">
        <v>3</v>
      </c>
      <c r="N126" s="158" t="s">
        <v>46</v>
      </c>
      <c r="O126" s="52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194</v>
      </c>
      <c r="AT126" s="161" t="s">
        <v>189</v>
      </c>
      <c r="AU126" s="161" t="s">
        <v>87</v>
      </c>
      <c r="AY126" s="17" t="s">
        <v>187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7" t="s">
        <v>87</v>
      </c>
      <c r="BK126" s="162">
        <f>ROUND(I126*H126,2)</f>
        <v>0</v>
      </c>
      <c r="BL126" s="17" t="s">
        <v>194</v>
      </c>
      <c r="BM126" s="161" t="s">
        <v>3210</v>
      </c>
    </row>
    <row r="127" spans="2:65" s="11" customFormat="1" ht="22.9" customHeight="1">
      <c r="B127" s="136"/>
      <c r="D127" s="137" t="s">
        <v>73</v>
      </c>
      <c r="E127" s="147" t="s">
        <v>239</v>
      </c>
      <c r="F127" s="147" t="s">
        <v>3144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SUM(P128:P142)</f>
        <v>0</v>
      </c>
      <c r="Q127" s="142"/>
      <c r="R127" s="143">
        <f>SUM(R128:R142)</f>
        <v>0.43830000000000008</v>
      </c>
      <c r="S127" s="142"/>
      <c r="T127" s="144">
        <f>SUM(T128:T142)</f>
        <v>0</v>
      </c>
      <c r="AR127" s="137" t="s">
        <v>81</v>
      </c>
      <c r="AT127" s="145" t="s">
        <v>73</v>
      </c>
      <c r="AU127" s="145" t="s">
        <v>81</v>
      </c>
      <c r="AY127" s="137" t="s">
        <v>187</v>
      </c>
      <c r="BK127" s="146">
        <f>SUM(BK128:BK142)</f>
        <v>0</v>
      </c>
    </row>
    <row r="128" spans="2:65" s="1" customFormat="1" ht="16.5" customHeight="1">
      <c r="B128" s="149"/>
      <c r="C128" s="150" t="s">
        <v>1775</v>
      </c>
      <c r="D128" s="150" t="s">
        <v>189</v>
      </c>
      <c r="E128" s="151" t="s">
        <v>3211</v>
      </c>
      <c r="F128" s="152" t="s">
        <v>3212</v>
      </c>
      <c r="G128" s="153" t="s">
        <v>1219</v>
      </c>
      <c r="H128" s="154">
        <v>1</v>
      </c>
      <c r="I128" s="155"/>
      <c r="J128" s="156">
        <f t="shared" ref="J128:J142" si="0">ROUND(I128*H128,2)</f>
        <v>0</v>
      </c>
      <c r="K128" s="152" t="s">
        <v>1206</v>
      </c>
      <c r="L128" s="32"/>
      <c r="M128" s="157" t="s">
        <v>3</v>
      </c>
      <c r="N128" s="158" t="s">
        <v>46</v>
      </c>
      <c r="O128" s="52"/>
      <c r="P128" s="159">
        <f t="shared" ref="P128:P142" si="1">O128*H128</f>
        <v>0</v>
      </c>
      <c r="Q128" s="159">
        <v>0</v>
      </c>
      <c r="R128" s="159">
        <f t="shared" ref="R128:R142" si="2">Q128*H128</f>
        <v>0</v>
      </c>
      <c r="S128" s="159">
        <v>0</v>
      </c>
      <c r="T128" s="160">
        <f t="shared" ref="T128:T142" si="3">S128*H128</f>
        <v>0</v>
      </c>
      <c r="AR128" s="161" t="s">
        <v>194</v>
      </c>
      <c r="AT128" s="161" t="s">
        <v>189</v>
      </c>
      <c r="AU128" s="161" t="s">
        <v>87</v>
      </c>
      <c r="AY128" s="17" t="s">
        <v>187</v>
      </c>
      <c r="BE128" s="162">
        <f t="shared" ref="BE128:BE142" si="4">IF(N128="základní",J128,0)</f>
        <v>0</v>
      </c>
      <c r="BF128" s="162">
        <f t="shared" ref="BF128:BF142" si="5">IF(N128="snížená",J128,0)</f>
        <v>0</v>
      </c>
      <c r="BG128" s="162">
        <f t="shared" ref="BG128:BG142" si="6">IF(N128="zákl. přenesená",J128,0)</f>
        <v>0</v>
      </c>
      <c r="BH128" s="162">
        <f t="shared" ref="BH128:BH142" si="7">IF(N128="sníž. přenesená",J128,0)</f>
        <v>0</v>
      </c>
      <c r="BI128" s="162">
        <f t="shared" ref="BI128:BI142" si="8">IF(N128="nulová",J128,0)</f>
        <v>0</v>
      </c>
      <c r="BJ128" s="17" t="s">
        <v>87</v>
      </c>
      <c r="BK128" s="162">
        <f t="shared" ref="BK128:BK142" si="9">ROUND(I128*H128,2)</f>
        <v>0</v>
      </c>
      <c r="BL128" s="17" t="s">
        <v>194</v>
      </c>
      <c r="BM128" s="161" t="s">
        <v>3213</v>
      </c>
    </row>
    <row r="129" spans="2:65" s="1" customFormat="1" ht="24" customHeight="1">
      <c r="B129" s="149"/>
      <c r="C129" s="150" t="s">
        <v>302</v>
      </c>
      <c r="D129" s="150" t="s">
        <v>189</v>
      </c>
      <c r="E129" s="151" t="s">
        <v>3214</v>
      </c>
      <c r="F129" s="152" t="s">
        <v>3215</v>
      </c>
      <c r="G129" s="153" t="s">
        <v>962</v>
      </c>
      <c r="H129" s="154">
        <v>11</v>
      </c>
      <c r="I129" s="155"/>
      <c r="J129" s="156">
        <f t="shared" si="0"/>
        <v>0</v>
      </c>
      <c r="K129" s="152" t="s">
        <v>1206</v>
      </c>
      <c r="L129" s="32"/>
      <c r="M129" s="157" t="s">
        <v>3</v>
      </c>
      <c r="N129" s="158" t="s">
        <v>46</v>
      </c>
      <c r="O129" s="52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194</v>
      </c>
      <c r="AT129" s="161" t="s">
        <v>189</v>
      </c>
      <c r="AU129" s="161" t="s">
        <v>87</v>
      </c>
      <c r="AY129" s="17" t="s">
        <v>187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7" t="s">
        <v>87</v>
      </c>
      <c r="BK129" s="162">
        <f t="shared" si="9"/>
        <v>0</v>
      </c>
      <c r="BL129" s="17" t="s">
        <v>194</v>
      </c>
      <c r="BM129" s="161" t="s">
        <v>3216</v>
      </c>
    </row>
    <row r="130" spans="2:65" s="1" customFormat="1" ht="24" customHeight="1">
      <c r="B130" s="149"/>
      <c r="C130" s="150" t="s">
        <v>1782</v>
      </c>
      <c r="D130" s="150" t="s">
        <v>189</v>
      </c>
      <c r="E130" s="151" t="s">
        <v>3217</v>
      </c>
      <c r="F130" s="152" t="s">
        <v>3218</v>
      </c>
      <c r="G130" s="153" t="s">
        <v>962</v>
      </c>
      <c r="H130" s="154">
        <v>1</v>
      </c>
      <c r="I130" s="155"/>
      <c r="J130" s="156">
        <f t="shared" si="0"/>
        <v>0</v>
      </c>
      <c r="K130" s="152" t="s">
        <v>1206</v>
      </c>
      <c r="L130" s="32"/>
      <c r="M130" s="157" t="s">
        <v>3</v>
      </c>
      <c r="N130" s="158" t="s">
        <v>46</v>
      </c>
      <c r="O130" s="52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194</v>
      </c>
      <c r="AT130" s="161" t="s">
        <v>189</v>
      </c>
      <c r="AU130" s="161" t="s">
        <v>87</v>
      </c>
      <c r="AY130" s="17" t="s">
        <v>187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7" t="s">
        <v>87</v>
      </c>
      <c r="BK130" s="162">
        <f t="shared" si="9"/>
        <v>0</v>
      </c>
      <c r="BL130" s="17" t="s">
        <v>194</v>
      </c>
      <c r="BM130" s="161" t="s">
        <v>3219</v>
      </c>
    </row>
    <row r="131" spans="2:65" s="1" customFormat="1" ht="16.5" customHeight="1">
      <c r="B131" s="149"/>
      <c r="C131" s="150" t="s">
        <v>330</v>
      </c>
      <c r="D131" s="150" t="s">
        <v>189</v>
      </c>
      <c r="E131" s="151" t="s">
        <v>3220</v>
      </c>
      <c r="F131" s="152" t="s">
        <v>3221</v>
      </c>
      <c r="G131" s="153" t="s">
        <v>962</v>
      </c>
      <c r="H131" s="154">
        <v>1</v>
      </c>
      <c r="I131" s="155"/>
      <c r="J131" s="156">
        <f t="shared" si="0"/>
        <v>0</v>
      </c>
      <c r="K131" s="152" t="s">
        <v>1206</v>
      </c>
      <c r="L131" s="32"/>
      <c r="M131" s="157" t="s">
        <v>3</v>
      </c>
      <c r="N131" s="158" t="s">
        <v>46</v>
      </c>
      <c r="O131" s="52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194</v>
      </c>
      <c r="AT131" s="161" t="s">
        <v>189</v>
      </c>
      <c r="AU131" s="161" t="s">
        <v>87</v>
      </c>
      <c r="AY131" s="17" t="s">
        <v>187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87</v>
      </c>
      <c r="BK131" s="162">
        <f t="shared" si="9"/>
        <v>0</v>
      </c>
      <c r="BL131" s="17" t="s">
        <v>194</v>
      </c>
      <c r="BM131" s="161" t="s">
        <v>3222</v>
      </c>
    </row>
    <row r="132" spans="2:65" s="1" customFormat="1" ht="16.5" customHeight="1">
      <c r="B132" s="149"/>
      <c r="C132" s="150" t="s">
        <v>8</v>
      </c>
      <c r="D132" s="150" t="s">
        <v>189</v>
      </c>
      <c r="E132" s="151" t="s">
        <v>3223</v>
      </c>
      <c r="F132" s="152" t="s">
        <v>3224</v>
      </c>
      <c r="G132" s="153" t="s">
        <v>1219</v>
      </c>
      <c r="H132" s="154">
        <v>1</v>
      </c>
      <c r="I132" s="155"/>
      <c r="J132" s="156">
        <f t="shared" si="0"/>
        <v>0</v>
      </c>
      <c r="K132" s="152" t="s">
        <v>1206</v>
      </c>
      <c r="L132" s="32"/>
      <c r="M132" s="157" t="s">
        <v>3</v>
      </c>
      <c r="N132" s="158" t="s">
        <v>46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194</v>
      </c>
      <c r="AT132" s="161" t="s">
        <v>189</v>
      </c>
      <c r="AU132" s="161" t="s">
        <v>87</v>
      </c>
      <c r="AY132" s="17" t="s">
        <v>187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87</v>
      </c>
      <c r="BK132" s="162">
        <f t="shared" si="9"/>
        <v>0</v>
      </c>
      <c r="BL132" s="17" t="s">
        <v>194</v>
      </c>
      <c r="BM132" s="161" t="s">
        <v>3225</v>
      </c>
    </row>
    <row r="133" spans="2:65" s="1" customFormat="1" ht="16.5" customHeight="1">
      <c r="B133" s="149"/>
      <c r="C133" s="150" t="s">
        <v>339</v>
      </c>
      <c r="D133" s="150" t="s">
        <v>189</v>
      </c>
      <c r="E133" s="151" t="s">
        <v>3226</v>
      </c>
      <c r="F133" s="152" t="s">
        <v>3227</v>
      </c>
      <c r="G133" s="153" t="s">
        <v>1219</v>
      </c>
      <c r="H133" s="154">
        <v>2</v>
      </c>
      <c r="I133" s="155"/>
      <c r="J133" s="156">
        <f t="shared" si="0"/>
        <v>0</v>
      </c>
      <c r="K133" s="152" t="s">
        <v>1206</v>
      </c>
      <c r="L133" s="32"/>
      <c r="M133" s="157" t="s">
        <v>3</v>
      </c>
      <c r="N133" s="158" t="s">
        <v>46</v>
      </c>
      <c r="O133" s="52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194</v>
      </c>
      <c r="AT133" s="161" t="s">
        <v>189</v>
      </c>
      <c r="AU133" s="161" t="s">
        <v>87</v>
      </c>
      <c r="AY133" s="17" t="s">
        <v>187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87</v>
      </c>
      <c r="BK133" s="162">
        <f t="shared" si="9"/>
        <v>0</v>
      </c>
      <c r="BL133" s="17" t="s">
        <v>194</v>
      </c>
      <c r="BM133" s="161" t="s">
        <v>3228</v>
      </c>
    </row>
    <row r="134" spans="2:65" s="1" customFormat="1" ht="24" customHeight="1">
      <c r="B134" s="149"/>
      <c r="C134" s="150" t="s">
        <v>348</v>
      </c>
      <c r="D134" s="150" t="s">
        <v>189</v>
      </c>
      <c r="E134" s="151" t="s">
        <v>3229</v>
      </c>
      <c r="F134" s="152" t="s">
        <v>3230</v>
      </c>
      <c r="G134" s="153" t="s">
        <v>391</v>
      </c>
      <c r="H134" s="154">
        <v>1</v>
      </c>
      <c r="I134" s="155"/>
      <c r="J134" s="156">
        <f t="shared" si="0"/>
        <v>0</v>
      </c>
      <c r="K134" s="152" t="s">
        <v>1206</v>
      </c>
      <c r="L134" s="32"/>
      <c r="M134" s="157" t="s">
        <v>3</v>
      </c>
      <c r="N134" s="158" t="s">
        <v>46</v>
      </c>
      <c r="O134" s="52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194</v>
      </c>
      <c r="AT134" s="161" t="s">
        <v>189</v>
      </c>
      <c r="AU134" s="161" t="s">
        <v>87</v>
      </c>
      <c r="AY134" s="17" t="s">
        <v>187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87</v>
      </c>
      <c r="BK134" s="162">
        <f t="shared" si="9"/>
        <v>0</v>
      </c>
      <c r="BL134" s="17" t="s">
        <v>194</v>
      </c>
      <c r="BM134" s="161" t="s">
        <v>3231</v>
      </c>
    </row>
    <row r="135" spans="2:65" s="1" customFormat="1" ht="16.5" customHeight="1">
      <c r="B135" s="149"/>
      <c r="C135" s="150" t="s">
        <v>354</v>
      </c>
      <c r="D135" s="150" t="s">
        <v>189</v>
      </c>
      <c r="E135" s="151" t="s">
        <v>3232</v>
      </c>
      <c r="F135" s="152" t="s">
        <v>3233</v>
      </c>
      <c r="G135" s="153" t="s">
        <v>391</v>
      </c>
      <c r="H135" s="154">
        <v>3</v>
      </c>
      <c r="I135" s="155"/>
      <c r="J135" s="156">
        <f t="shared" si="0"/>
        <v>0</v>
      </c>
      <c r="K135" s="152" t="s">
        <v>1206</v>
      </c>
      <c r="L135" s="32"/>
      <c r="M135" s="157" t="s">
        <v>3</v>
      </c>
      <c r="N135" s="158" t="s">
        <v>46</v>
      </c>
      <c r="O135" s="52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AR135" s="161" t="s">
        <v>194</v>
      </c>
      <c r="AT135" s="161" t="s">
        <v>189</v>
      </c>
      <c r="AU135" s="161" t="s">
        <v>87</v>
      </c>
      <c r="AY135" s="17" t="s">
        <v>187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7" t="s">
        <v>87</v>
      </c>
      <c r="BK135" s="162">
        <f t="shared" si="9"/>
        <v>0</v>
      </c>
      <c r="BL135" s="17" t="s">
        <v>194</v>
      </c>
      <c r="BM135" s="161" t="s">
        <v>3234</v>
      </c>
    </row>
    <row r="136" spans="2:65" s="1" customFormat="1" ht="16.5" customHeight="1">
      <c r="B136" s="149"/>
      <c r="C136" s="150" t="s">
        <v>362</v>
      </c>
      <c r="D136" s="150" t="s">
        <v>189</v>
      </c>
      <c r="E136" s="151" t="s">
        <v>3235</v>
      </c>
      <c r="F136" s="152" t="s">
        <v>3236</v>
      </c>
      <c r="G136" s="153" t="s">
        <v>1330</v>
      </c>
      <c r="H136" s="154">
        <v>230</v>
      </c>
      <c r="I136" s="155"/>
      <c r="J136" s="156">
        <f t="shared" si="0"/>
        <v>0</v>
      </c>
      <c r="K136" s="152" t="s">
        <v>1206</v>
      </c>
      <c r="L136" s="32"/>
      <c r="M136" s="157" t="s">
        <v>3</v>
      </c>
      <c r="N136" s="158" t="s">
        <v>46</v>
      </c>
      <c r="O136" s="52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194</v>
      </c>
      <c r="AT136" s="161" t="s">
        <v>189</v>
      </c>
      <c r="AU136" s="161" t="s">
        <v>87</v>
      </c>
      <c r="AY136" s="17" t="s">
        <v>187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7" t="s">
        <v>87</v>
      </c>
      <c r="BK136" s="162">
        <f t="shared" si="9"/>
        <v>0</v>
      </c>
      <c r="BL136" s="17" t="s">
        <v>194</v>
      </c>
      <c r="BM136" s="161" t="s">
        <v>3237</v>
      </c>
    </row>
    <row r="137" spans="2:65" s="1" customFormat="1" ht="24" customHeight="1">
      <c r="B137" s="149"/>
      <c r="C137" s="150" t="s">
        <v>372</v>
      </c>
      <c r="D137" s="150" t="s">
        <v>189</v>
      </c>
      <c r="E137" s="151" t="s">
        <v>3238</v>
      </c>
      <c r="F137" s="152" t="s">
        <v>3239</v>
      </c>
      <c r="G137" s="153" t="s">
        <v>391</v>
      </c>
      <c r="H137" s="154">
        <v>30</v>
      </c>
      <c r="I137" s="155"/>
      <c r="J137" s="156">
        <f t="shared" si="0"/>
        <v>0</v>
      </c>
      <c r="K137" s="152" t="s">
        <v>1206</v>
      </c>
      <c r="L137" s="32"/>
      <c r="M137" s="157" t="s">
        <v>3</v>
      </c>
      <c r="N137" s="158" t="s">
        <v>46</v>
      </c>
      <c r="O137" s="52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194</v>
      </c>
      <c r="AT137" s="161" t="s">
        <v>189</v>
      </c>
      <c r="AU137" s="161" t="s">
        <v>87</v>
      </c>
      <c r="AY137" s="17" t="s">
        <v>187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7" t="s">
        <v>87</v>
      </c>
      <c r="BK137" s="162">
        <f t="shared" si="9"/>
        <v>0</v>
      </c>
      <c r="BL137" s="17" t="s">
        <v>194</v>
      </c>
      <c r="BM137" s="161" t="s">
        <v>3240</v>
      </c>
    </row>
    <row r="138" spans="2:65" s="1" customFormat="1" ht="36" customHeight="1">
      <c r="B138" s="149"/>
      <c r="C138" s="150" t="s">
        <v>381</v>
      </c>
      <c r="D138" s="150" t="s">
        <v>189</v>
      </c>
      <c r="E138" s="151" t="s">
        <v>3241</v>
      </c>
      <c r="F138" s="152" t="s">
        <v>3242</v>
      </c>
      <c r="G138" s="153" t="s">
        <v>286</v>
      </c>
      <c r="H138" s="154">
        <v>36</v>
      </c>
      <c r="I138" s="155"/>
      <c r="J138" s="156">
        <f t="shared" si="0"/>
        <v>0</v>
      </c>
      <c r="K138" s="152" t="s">
        <v>193</v>
      </c>
      <c r="L138" s="32"/>
      <c r="M138" s="157" t="s">
        <v>3</v>
      </c>
      <c r="N138" s="158" t="s">
        <v>46</v>
      </c>
      <c r="O138" s="52"/>
      <c r="P138" s="159">
        <f t="shared" si="1"/>
        <v>0</v>
      </c>
      <c r="Q138" s="159">
        <v>1.4E-3</v>
      </c>
      <c r="R138" s="159">
        <f t="shared" si="2"/>
        <v>5.04E-2</v>
      </c>
      <c r="S138" s="159">
        <v>0</v>
      </c>
      <c r="T138" s="160">
        <f t="shared" si="3"/>
        <v>0</v>
      </c>
      <c r="AR138" s="161" t="s">
        <v>194</v>
      </c>
      <c r="AT138" s="161" t="s">
        <v>189</v>
      </c>
      <c r="AU138" s="161" t="s">
        <v>87</v>
      </c>
      <c r="AY138" s="17" t="s">
        <v>187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7" t="s">
        <v>87</v>
      </c>
      <c r="BK138" s="162">
        <f t="shared" si="9"/>
        <v>0</v>
      </c>
      <c r="BL138" s="17" t="s">
        <v>194</v>
      </c>
      <c r="BM138" s="161" t="s">
        <v>3243</v>
      </c>
    </row>
    <row r="139" spans="2:65" s="1" customFormat="1" ht="36" customHeight="1">
      <c r="B139" s="149"/>
      <c r="C139" s="150" t="s">
        <v>388</v>
      </c>
      <c r="D139" s="150" t="s">
        <v>189</v>
      </c>
      <c r="E139" s="151" t="s">
        <v>3244</v>
      </c>
      <c r="F139" s="152" t="s">
        <v>3245</v>
      </c>
      <c r="G139" s="153" t="s">
        <v>286</v>
      </c>
      <c r="H139" s="154">
        <v>90</v>
      </c>
      <c r="I139" s="155"/>
      <c r="J139" s="156">
        <f t="shared" si="0"/>
        <v>0</v>
      </c>
      <c r="K139" s="152" t="s">
        <v>193</v>
      </c>
      <c r="L139" s="32"/>
      <c r="M139" s="157" t="s">
        <v>3</v>
      </c>
      <c r="N139" s="158" t="s">
        <v>46</v>
      </c>
      <c r="O139" s="52"/>
      <c r="P139" s="159">
        <f t="shared" si="1"/>
        <v>0</v>
      </c>
      <c r="Q139" s="159">
        <v>4.1000000000000003E-3</v>
      </c>
      <c r="R139" s="159">
        <f t="shared" si="2"/>
        <v>0.36900000000000005</v>
      </c>
      <c r="S139" s="159">
        <v>0</v>
      </c>
      <c r="T139" s="160">
        <f t="shared" si="3"/>
        <v>0</v>
      </c>
      <c r="AR139" s="161" t="s">
        <v>194</v>
      </c>
      <c r="AT139" s="161" t="s">
        <v>189</v>
      </c>
      <c r="AU139" s="161" t="s">
        <v>87</v>
      </c>
      <c r="AY139" s="17" t="s">
        <v>187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7" t="s">
        <v>87</v>
      </c>
      <c r="BK139" s="162">
        <f t="shared" si="9"/>
        <v>0</v>
      </c>
      <c r="BL139" s="17" t="s">
        <v>194</v>
      </c>
      <c r="BM139" s="161" t="s">
        <v>3246</v>
      </c>
    </row>
    <row r="140" spans="2:65" s="1" customFormat="1" ht="36" customHeight="1">
      <c r="B140" s="149"/>
      <c r="C140" s="150" t="s">
        <v>393</v>
      </c>
      <c r="D140" s="150" t="s">
        <v>189</v>
      </c>
      <c r="E140" s="151" t="s">
        <v>3247</v>
      </c>
      <c r="F140" s="152" t="s">
        <v>3248</v>
      </c>
      <c r="G140" s="153" t="s">
        <v>391</v>
      </c>
      <c r="H140" s="154">
        <v>2</v>
      </c>
      <c r="I140" s="155"/>
      <c r="J140" s="156">
        <f t="shared" si="0"/>
        <v>0</v>
      </c>
      <c r="K140" s="152" t="s">
        <v>193</v>
      </c>
      <c r="L140" s="32"/>
      <c r="M140" s="157" t="s">
        <v>3</v>
      </c>
      <c r="N140" s="158" t="s">
        <v>46</v>
      </c>
      <c r="O140" s="52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194</v>
      </c>
      <c r="AT140" s="161" t="s">
        <v>189</v>
      </c>
      <c r="AU140" s="161" t="s">
        <v>87</v>
      </c>
      <c r="AY140" s="17" t="s">
        <v>187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7" t="s">
        <v>87</v>
      </c>
      <c r="BK140" s="162">
        <f t="shared" si="9"/>
        <v>0</v>
      </c>
      <c r="BL140" s="17" t="s">
        <v>194</v>
      </c>
      <c r="BM140" s="161" t="s">
        <v>3249</v>
      </c>
    </row>
    <row r="141" spans="2:65" s="1" customFormat="1" ht="24" customHeight="1">
      <c r="B141" s="149"/>
      <c r="C141" s="195" t="s">
        <v>397</v>
      </c>
      <c r="D141" s="195" t="s">
        <v>283</v>
      </c>
      <c r="E141" s="196" t="s">
        <v>3250</v>
      </c>
      <c r="F141" s="197" t="s">
        <v>3251</v>
      </c>
      <c r="G141" s="198" t="s">
        <v>391</v>
      </c>
      <c r="H141" s="199">
        <v>2</v>
      </c>
      <c r="I141" s="200"/>
      <c r="J141" s="201">
        <f t="shared" si="0"/>
        <v>0</v>
      </c>
      <c r="K141" s="197" t="s">
        <v>193</v>
      </c>
      <c r="L141" s="202"/>
      <c r="M141" s="203" t="s">
        <v>3</v>
      </c>
      <c r="N141" s="204" t="s">
        <v>46</v>
      </c>
      <c r="O141" s="52"/>
      <c r="P141" s="159">
        <f t="shared" si="1"/>
        <v>0</v>
      </c>
      <c r="Q141" s="159">
        <v>1.4E-3</v>
      </c>
      <c r="R141" s="159">
        <f t="shared" si="2"/>
        <v>2.8E-3</v>
      </c>
      <c r="S141" s="159">
        <v>0</v>
      </c>
      <c r="T141" s="160">
        <f t="shared" si="3"/>
        <v>0</v>
      </c>
      <c r="AR141" s="161" t="s">
        <v>239</v>
      </c>
      <c r="AT141" s="161" t="s">
        <v>283</v>
      </c>
      <c r="AU141" s="161" t="s">
        <v>87</v>
      </c>
      <c r="AY141" s="17" t="s">
        <v>187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7" t="s">
        <v>87</v>
      </c>
      <c r="BK141" s="162">
        <f t="shared" si="9"/>
        <v>0</v>
      </c>
      <c r="BL141" s="17" t="s">
        <v>194</v>
      </c>
      <c r="BM141" s="161" t="s">
        <v>3252</v>
      </c>
    </row>
    <row r="142" spans="2:65" s="1" customFormat="1" ht="16.5" customHeight="1">
      <c r="B142" s="149"/>
      <c r="C142" s="150" t="s">
        <v>401</v>
      </c>
      <c r="D142" s="150" t="s">
        <v>189</v>
      </c>
      <c r="E142" s="151" t="s">
        <v>3170</v>
      </c>
      <c r="F142" s="152" t="s">
        <v>3171</v>
      </c>
      <c r="G142" s="153" t="s">
        <v>286</v>
      </c>
      <c r="H142" s="154">
        <v>230</v>
      </c>
      <c r="I142" s="155"/>
      <c r="J142" s="156">
        <f t="shared" si="0"/>
        <v>0</v>
      </c>
      <c r="K142" s="152" t="s">
        <v>193</v>
      </c>
      <c r="L142" s="32"/>
      <c r="M142" s="157" t="s">
        <v>3</v>
      </c>
      <c r="N142" s="158" t="s">
        <v>46</v>
      </c>
      <c r="O142" s="52"/>
      <c r="P142" s="159">
        <f t="shared" si="1"/>
        <v>0</v>
      </c>
      <c r="Q142" s="159">
        <v>6.9999999999999994E-5</v>
      </c>
      <c r="R142" s="159">
        <f t="shared" si="2"/>
        <v>1.61E-2</v>
      </c>
      <c r="S142" s="159">
        <v>0</v>
      </c>
      <c r="T142" s="160">
        <f t="shared" si="3"/>
        <v>0</v>
      </c>
      <c r="AR142" s="161" t="s">
        <v>194</v>
      </c>
      <c r="AT142" s="161" t="s">
        <v>189</v>
      </c>
      <c r="AU142" s="161" t="s">
        <v>87</v>
      </c>
      <c r="AY142" s="17" t="s">
        <v>187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7" t="s">
        <v>87</v>
      </c>
      <c r="BK142" s="162">
        <f t="shared" si="9"/>
        <v>0</v>
      </c>
      <c r="BL142" s="17" t="s">
        <v>194</v>
      </c>
      <c r="BM142" s="161" t="s">
        <v>3253</v>
      </c>
    </row>
    <row r="143" spans="2:65" s="11" customFormat="1" ht="22.9" customHeight="1">
      <c r="B143" s="136"/>
      <c r="D143" s="137" t="s">
        <v>73</v>
      </c>
      <c r="E143" s="147" t="s">
        <v>949</v>
      </c>
      <c r="F143" s="147" t="s">
        <v>950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81</v>
      </c>
      <c r="AT143" s="145" t="s">
        <v>73</v>
      </c>
      <c r="AU143" s="145" t="s">
        <v>81</v>
      </c>
      <c r="AY143" s="137" t="s">
        <v>187</v>
      </c>
      <c r="BK143" s="146">
        <f>BK144</f>
        <v>0</v>
      </c>
    </row>
    <row r="144" spans="2:65" s="1" customFormat="1" ht="48" customHeight="1">
      <c r="B144" s="149"/>
      <c r="C144" s="150" t="s">
        <v>405</v>
      </c>
      <c r="D144" s="150" t="s">
        <v>189</v>
      </c>
      <c r="E144" s="151" t="s">
        <v>3173</v>
      </c>
      <c r="F144" s="152" t="s">
        <v>3174</v>
      </c>
      <c r="G144" s="153" t="s">
        <v>242</v>
      </c>
      <c r="H144" s="154">
        <v>103.949</v>
      </c>
      <c r="I144" s="155"/>
      <c r="J144" s="156">
        <f>ROUND(I144*H144,2)</f>
        <v>0</v>
      </c>
      <c r="K144" s="152" t="s">
        <v>193</v>
      </c>
      <c r="L144" s="32"/>
      <c r="M144" s="157" t="s">
        <v>3</v>
      </c>
      <c r="N144" s="158" t="s">
        <v>46</v>
      </c>
      <c r="O144" s="52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AR144" s="161" t="s">
        <v>194</v>
      </c>
      <c r="AT144" s="161" t="s">
        <v>189</v>
      </c>
      <c r="AU144" s="161" t="s">
        <v>87</v>
      </c>
      <c r="AY144" s="17" t="s">
        <v>187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7" t="s">
        <v>87</v>
      </c>
      <c r="BK144" s="162">
        <f>ROUND(I144*H144,2)</f>
        <v>0</v>
      </c>
      <c r="BL144" s="17" t="s">
        <v>194</v>
      </c>
      <c r="BM144" s="161" t="s">
        <v>3254</v>
      </c>
    </row>
    <row r="145" spans="2:65" s="11" customFormat="1" ht="25.9" customHeight="1">
      <c r="B145" s="136"/>
      <c r="D145" s="137" t="s">
        <v>73</v>
      </c>
      <c r="E145" s="138" t="s">
        <v>955</v>
      </c>
      <c r="F145" s="138" t="s">
        <v>956</v>
      </c>
      <c r="I145" s="139"/>
      <c r="J145" s="140">
        <f>BK145</f>
        <v>0</v>
      </c>
      <c r="L145" s="136"/>
      <c r="M145" s="141"/>
      <c r="N145" s="142"/>
      <c r="O145" s="142"/>
      <c r="P145" s="143">
        <f>P146</f>
        <v>0</v>
      </c>
      <c r="Q145" s="142"/>
      <c r="R145" s="143">
        <f>R146</f>
        <v>0.428365</v>
      </c>
      <c r="S145" s="142"/>
      <c r="T145" s="144">
        <f>T146</f>
        <v>0</v>
      </c>
      <c r="AR145" s="137" t="s">
        <v>87</v>
      </c>
      <c r="AT145" s="145" t="s">
        <v>73</v>
      </c>
      <c r="AU145" s="145" t="s">
        <v>74</v>
      </c>
      <c r="AY145" s="137" t="s">
        <v>187</v>
      </c>
      <c r="BK145" s="146">
        <f>BK146</f>
        <v>0</v>
      </c>
    </row>
    <row r="146" spans="2:65" s="11" customFormat="1" ht="22.9" customHeight="1">
      <c r="B146" s="136"/>
      <c r="D146" s="137" t="s">
        <v>73</v>
      </c>
      <c r="E146" s="147" t="s">
        <v>1178</v>
      </c>
      <c r="F146" s="147" t="s">
        <v>1179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SUM(P147:P152)</f>
        <v>0</v>
      </c>
      <c r="Q146" s="142"/>
      <c r="R146" s="143">
        <f>SUM(R147:R152)</f>
        <v>0.428365</v>
      </c>
      <c r="S146" s="142"/>
      <c r="T146" s="144">
        <f>SUM(T147:T152)</f>
        <v>0</v>
      </c>
      <c r="AR146" s="137" t="s">
        <v>87</v>
      </c>
      <c r="AT146" s="145" t="s">
        <v>73</v>
      </c>
      <c r="AU146" s="145" t="s">
        <v>81</v>
      </c>
      <c r="AY146" s="137" t="s">
        <v>187</v>
      </c>
      <c r="BK146" s="146">
        <f>SUM(BK147:BK152)</f>
        <v>0</v>
      </c>
    </row>
    <row r="147" spans="2:65" s="1" customFormat="1" ht="16.5" customHeight="1">
      <c r="B147" s="149"/>
      <c r="C147" s="150" t="s">
        <v>409</v>
      </c>
      <c r="D147" s="150" t="s">
        <v>189</v>
      </c>
      <c r="E147" s="151" t="s">
        <v>3255</v>
      </c>
      <c r="F147" s="152" t="s">
        <v>3256</v>
      </c>
      <c r="G147" s="153" t="s">
        <v>286</v>
      </c>
      <c r="H147" s="154">
        <v>18</v>
      </c>
      <c r="I147" s="155"/>
      <c r="J147" s="156">
        <f t="shared" ref="J147:J152" si="10">ROUND(I147*H147,2)</f>
        <v>0</v>
      </c>
      <c r="K147" s="152" t="s">
        <v>193</v>
      </c>
      <c r="L147" s="32"/>
      <c r="M147" s="157" t="s">
        <v>3</v>
      </c>
      <c r="N147" s="158" t="s">
        <v>46</v>
      </c>
      <c r="O147" s="52"/>
      <c r="P147" s="159">
        <f t="shared" ref="P147:P152" si="11">O147*H147</f>
        <v>0</v>
      </c>
      <c r="Q147" s="159">
        <v>1.8699999999999999E-3</v>
      </c>
      <c r="R147" s="159">
        <f t="shared" ref="R147:R152" si="12">Q147*H147</f>
        <v>3.3659999999999995E-2</v>
      </c>
      <c r="S147" s="159">
        <v>0</v>
      </c>
      <c r="T147" s="160">
        <f t="shared" ref="T147:T152" si="13">S147*H147</f>
        <v>0</v>
      </c>
      <c r="AR147" s="161" t="s">
        <v>282</v>
      </c>
      <c r="AT147" s="161" t="s">
        <v>189</v>
      </c>
      <c r="AU147" s="161" t="s">
        <v>87</v>
      </c>
      <c r="AY147" s="17" t="s">
        <v>187</v>
      </c>
      <c r="BE147" s="162">
        <f t="shared" ref="BE147:BE152" si="14">IF(N147="základní",J147,0)</f>
        <v>0</v>
      </c>
      <c r="BF147" s="162">
        <f t="shared" ref="BF147:BF152" si="15">IF(N147="snížená",J147,0)</f>
        <v>0</v>
      </c>
      <c r="BG147" s="162">
        <f t="shared" ref="BG147:BG152" si="16">IF(N147="zákl. přenesená",J147,0)</f>
        <v>0</v>
      </c>
      <c r="BH147" s="162">
        <f t="shared" ref="BH147:BH152" si="17">IF(N147="sníž. přenesená",J147,0)</f>
        <v>0</v>
      </c>
      <c r="BI147" s="162">
        <f t="shared" ref="BI147:BI152" si="18">IF(N147="nulová",J147,0)</f>
        <v>0</v>
      </c>
      <c r="BJ147" s="17" t="s">
        <v>87</v>
      </c>
      <c r="BK147" s="162">
        <f t="shared" ref="BK147:BK152" si="19">ROUND(I147*H147,2)</f>
        <v>0</v>
      </c>
      <c r="BL147" s="17" t="s">
        <v>282</v>
      </c>
      <c r="BM147" s="161" t="s">
        <v>3257</v>
      </c>
    </row>
    <row r="148" spans="2:65" s="1" customFormat="1" ht="16.5" customHeight="1">
      <c r="B148" s="149"/>
      <c r="C148" s="150" t="s">
        <v>413</v>
      </c>
      <c r="D148" s="150" t="s">
        <v>189</v>
      </c>
      <c r="E148" s="151" t="s">
        <v>3258</v>
      </c>
      <c r="F148" s="152" t="s">
        <v>3259</v>
      </c>
      <c r="G148" s="153" t="s">
        <v>286</v>
      </c>
      <c r="H148" s="154">
        <v>15</v>
      </c>
      <c r="I148" s="155"/>
      <c r="J148" s="156">
        <f t="shared" si="10"/>
        <v>0</v>
      </c>
      <c r="K148" s="152" t="s">
        <v>193</v>
      </c>
      <c r="L148" s="32"/>
      <c r="M148" s="157" t="s">
        <v>3</v>
      </c>
      <c r="N148" s="158" t="s">
        <v>46</v>
      </c>
      <c r="O148" s="52"/>
      <c r="P148" s="159">
        <f t="shared" si="11"/>
        <v>0</v>
      </c>
      <c r="Q148" s="159">
        <v>2.2200000000000002E-3</v>
      </c>
      <c r="R148" s="159">
        <f t="shared" si="12"/>
        <v>3.3300000000000003E-2</v>
      </c>
      <c r="S148" s="159">
        <v>0</v>
      </c>
      <c r="T148" s="160">
        <f t="shared" si="13"/>
        <v>0</v>
      </c>
      <c r="AR148" s="161" t="s">
        <v>282</v>
      </c>
      <c r="AT148" s="161" t="s">
        <v>189</v>
      </c>
      <c r="AU148" s="161" t="s">
        <v>87</v>
      </c>
      <c r="AY148" s="17" t="s">
        <v>187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7" t="s">
        <v>87</v>
      </c>
      <c r="BK148" s="162">
        <f t="shared" si="19"/>
        <v>0</v>
      </c>
      <c r="BL148" s="17" t="s">
        <v>282</v>
      </c>
      <c r="BM148" s="161" t="s">
        <v>3260</v>
      </c>
    </row>
    <row r="149" spans="2:65" s="1" customFormat="1" ht="16.5" customHeight="1">
      <c r="B149" s="149"/>
      <c r="C149" s="150" t="s">
        <v>418</v>
      </c>
      <c r="D149" s="150" t="s">
        <v>189</v>
      </c>
      <c r="E149" s="151" t="s">
        <v>3261</v>
      </c>
      <c r="F149" s="152" t="s">
        <v>3262</v>
      </c>
      <c r="G149" s="153" t="s">
        <v>286</v>
      </c>
      <c r="H149" s="154">
        <v>38</v>
      </c>
      <c r="I149" s="155"/>
      <c r="J149" s="156">
        <f t="shared" si="10"/>
        <v>0</v>
      </c>
      <c r="K149" s="152" t="s">
        <v>193</v>
      </c>
      <c r="L149" s="32"/>
      <c r="M149" s="157" t="s">
        <v>3</v>
      </c>
      <c r="N149" s="158" t="s">
        <v>46</v>
      </c>
      <c r="O149" s="52"/>
      <c r="P149" s="159">
        <f t="shared" si="11"/>
        <v>0</v>
      </c>
      <c r="Q149" s="159">
        <v>3.4099999999999998E-3</v>
      </c>
      <c r="R149" s="159">
        <f t="shared" si="12"/>
        <v>0.12958</v>
      </c>
      <c r="S149" s="159">
        <v>0</v>
      </c>
      <c r="T149" s="160">
        <f t="shared" si="13"/>
        <v>0</v>
      </c>
      <c r="AR149" s="161" t="s">
        <v>282</v>
      </c>
      <c r="AT149" s="161" t="s">
        <v>189</v>
      </c>
      <c r="AU149" s="161" t="s">
        <v>87</v>
      </c>
      <c r="AY149" s="17" t="s">
        <v>187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7" t="s">
        <v>87</v>
      </c>
      <c r="BK149" s="162">
        <f t="shared" si="19"/>
        <v>0</v>
      </c>
      <c r="BL149" s="17" t="s">
        <v>282</v>
      </c>
      <c r="BM149" s="161" t="s">
        <v>3263</v>
      </c>
    </row>
    <row r="150" spans="2:65" s="1" customFormat="1" ht="24" customHeight="1">
      <c r="B150" s="149"/>
      <c r="C150" s="150" t="s">
        <v>430</v>
      </c>
      <c r="D150" s="150" t="s">
        <v>189</v>
      </c>
      <c r="E150" s="151" t="s">
        <v>3264</v>
      </c>
      <c r="F150" s="152" t="s">
        <v>3265</v>
      </c>
      <c r="G150" s="153" t="s">
        <v>286</v>
      </c>
      <c r="H150" s="154">
        <v>22.5</v>
      </c>
      <c r="I150" s="155"/>
      <c r="J150" s="156">
        <f t="shared" si="10"/>
        <v>0</v>
      </c>
      <c r="K150" s="152" t="s">
        <v>193</v>
      </c>
      <c r="L150" s="32"/>
      <c r="M150" s="157" t="s">
        <v>3</v>
      </c>
      <c r="N150" s="158" t="s">
        <v>46</v>
      </c>
      <c r="O150" s="52"/>
      <c r="P150" s="159">
        <f t="shared" si="11"/>
        <v>0</v>
      </c>
      <c r="Q150" s="159">
        <v>4.4099999999999999E-3</v>
      </c>
      <c r="R150" s="159">
        <f t="shared" si="12"/>
        <v>9.9224999999999994E-2</v>
      </c>
      <c r="S150" s="159">
        <v>0</v>
      </c>
      <c r="T150" s="160">
        <f t="shared" si="13"/>
        <v>0</v>
      </c>
      <c r="AR150" s="161" t="s">
        <v>282</v>
      </c>
      <c r="AT150" s="161" t="s">
        <v>189</v>
      </c>
      <c r="AU150" s="161" t="s">
        <v>87</v>
      </c>
      <c r="AY150" s="17" t="s">
        <v>187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7" t="s">
        <v>87</v>
      </c>
      <c r="BK150" s="162">
        <f t="shared" si="19"/>
        <v>0</v>
      </c>
      <c r="BL150" s="17" t="s">
        <v>282</v>
      </c>
      <c r="BM150" s="161" t="s">
        <v>3266</v>
      </c>
    </row>
    <row r="151" spans="2:65" s="1" customFormat="1" ht="16.5" customHeight="1">
      <c r="B151" s="149"/>
      <c r="C151" s="150" t="s">
        <v>439</v>
      </c>
      <c r="D151" s="150" t="s">
        <v>189</v>
      </c>
      <c r="E151" s="151" t="s">
        <v>3267</v>
      </c>
      <c r="F151" s="152" t="s">
        <v>3268</v>
      </c>
      <c r="G151" s="153" t="s">
        <v>391</v>
      </c>
      <c r="H151" s="154">
        <v>5</v>
      </c>
      <c r="I151" s="155"/>
      <c r="J151" s="156">
        <f t="shared" si="10"/>
        <v>0</v>
      </c>
      <c r="K151" s="152" t="s">
        <v>193</v>
      </c>
      <c r="L151" s="32"/>
      <c r="M151" s="157" t="s">
        <v>3</v>
      </c>
      <c r="N151" s="158" t="s">
        <v>46</v>
      </c>
      <c r="O151" s="52"/>
      <c r="P151" s="159">
        <f t="shared" si="11"/>
        <v>0</v>
      </c>
      <c r="Q151" s="159">
        <v>2.6519999999999998E-2</v>
      </c>
      <c r="R151" s="159">
        <f t="shared" si="12"/>
        <v>0.1326</v>
      </c>
      <c r="S151" s="159">
        <v>0</v>
      </c>
      <c r="T151" s="160">
        <f t="shared" si="13"/>
        <v>0</v>
      </c>
      <c r="AR151" s="161" t="s">
        <v>282</v>
      </c>
      <c r="AT151" s="161" t="s">
        <v>189</v>
      </c>
      <c r="AU151" s="161" t="s">
        <v>87</v>
      </c>
      <c r="AY151" s="17" t="s">
        <v>187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7" t="s">
        <v>87</v>
      </c>
      <c r="BK151" s="162">
        <f t="shared" si="19"/>
        <v>0</v>
      </c>
      <c r="BL151" s="17" t="s">
        <v>282</v>
      </c>
      <c r="BM151" s="161" t="s">
        <v>3269</v>
      </c>
    </row>
    <row r="152" spans="2:65" s="1" customFormat="1" ht="24" customHeight="1">
      <c r="B152" s="149"/>
      <c r="C152" s="150" t="s">
        <v>450</v>
      </c>
      <c r="D152" s="150" t="s">
        <v>189</v>
      </c>
      <c r="E152" s="151" t="s">
        <v>3270</v>
      </c>
      <c r="F152" s="152" t="s">
        <v>3271</v>
      </c>
      <c r="G152" s="153" t="s">
        <v>286</v>
      </c>
      <c r="H152" s="154">
        <v>196</v>
      </c>
      <c r="I152" s="155"/>
      <c r="J152" s="156">
        <f t="shared" si="10"/>
        <v>0</v>
      </c>
      <c r="K152" s="152" t="s">
        <v>193</v>
      </c>
      <c r="L152" s="32"/>
      <c r="M152" s="206" t="s">
        <v>3</v>
      </c>
      <c r="N152" s="207" t="s">
        <v>46</v>
      </c>
      <c r="O152" s="208"/>
      <c r="P152" s="209">
        <f t="shared" si="11"/>
        <v>0</v>
      </c>
      <c r="Q152" s="209">
        <v>0</v>
      </c>
      <c r="R152" s="209">
        <f t="shared" si="12"/>
        <v>0</v>
      </c>
      <c r="S152" s="209">
        <v>0</v>
      </c>
      <c r="T152" s="210">
        <f t="shared" si="13"/>
        <v>0</v>
      </c>
      <c r="AR152" s="161" t="s">
        <v>282</v>
      </c>
      <c r="AT152" s="161" t="s">
        <v>189</v>
      </c>
      <c r="AU152" s="161" t="s">
        <v>87</v>
      </c>
      <c r="AY152" s="17" t="s">
        <v>187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7" t="s">
        <v>87</v>
      </c>
      <c r="BK152" s="162">
        <f t="shared" si="19"/>
        <v>0</v>
      </c>
      <c r="BL152" s="17" t="s">
        <v>282</v>
      </c>
      <c r="BM152" s="161" t="s">
        <v>3272</v>
      </c>
    </row>
    <row r="153" spans="2:65" s="1" customFormat="1" ht="6.95" customHeight="1">
      <c r="B153" s="41"/>
      <c r="C153" s="42"/>
      <c r="D153" s="42"/>
      <c r="E153" s="42"/>
      <c r="F153" s="42"/>
      <c r="G153" s="42"/>
      <c r="H153" s="42"/>
      <c r="I153" s="110"/>
      <c r="J153" s="42"/>
      <c r="K153" s="42"/>
      <c r="L153" s="32"/>
    </row>
  </sheetData>
  <autoFilter ref="C90:K152" xr:uid="{00000000-0009-0000-0000-00000C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19"/>
  <sheetViews>
    <sheetView showGridLines="0" topLeftCell="A10" workbookViewId="0">
      <selection activeCell="V35" sqref="V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2894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3273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ROUND(J91,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ROUND((SUM(BE91:BE118)),  2)</f>
        <v>0</v>
      </c>
      <c r="I35" s="102">
        <v>0.21</v>
      </c>
      <c r="J35" s="101">
        <f>ROUND(((SUM(BE91:BE118))*I35),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ROUND((SUM(BF91:BF118)),  2)</f>
        <v>0</v>
      </c>
      <c r="G36" s="215"/>
      <c r="H36" s="215"/>
      <c r="I36" s="216">
        <v>0.15</v>
      </c>
      <c r="J36" s="214">
        <f>ROUND(((SUM(BF91:BF118))*I36),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ROUND((SUM(BG91:BG118)),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ROUND((SUM(BH91:BH118)),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ROUND((SUM(BI91:BI118)),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2894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SO02 - 04 - IO 03 - Přípojka elektro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J91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J92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J93</f>
        <v>0</v>
      </c>
      <c r="L65" s="121"/>
    </row>
    <row r="66" spans="2:12" s="9" customFormat="1" ht="19.899999999999999" hidden="1" customHeight="1">
      <c r="B66" s="121"/>
      <c r="D66" s="122" t="s">
        <v>3106</v>
      </c>
      <c r="E66" s="123"/>
      <c r="F66" s="123"/>
      <c r="G66" s="123"/>
      <c r="H66" s="123"/>
      <c r="I66" s="124"/>
      <c r="J66" s="125">
        <f>J111</f>
        <v>0</v>
      </c>
      <c r="L66" s="121"/>
    </row>
    <row r="67" spans="2:12" s="9" customFormat="1" ht="19.899999999999999" hidden="1" customHeight="1">
      <c r="B67" s="121"/>
      <c r="D67" s="122" t="s">
        <v>155</v>
      </c>
      <c r="E67" s="123"/>
      <c r="F67" s="123"/>
      <c r="G67" s="123"/>
      <c r="H67" s="123"/>
      <c r="I67" s="124"/>
      <c r="J67" s="125">
        <f>J113</f>
        <v>0</v>
      </c>
      <c r="L67" s="121"/>
    </row>
    <row r="68" spans="2:12" s="8" customFormat="1" ht="24.95" hidden="1" customHeight="1">
      <c r="B68" s="116"/>
      <c r="D68" s="117" t="s">
        <v>3274</v>
      </c>
      <c r="E68" s="118"/>
      <c r="F68" s="118"/>
      <c r="G68" s="118"/>
      <c r="H68" s="118"/>
      <c r="I68" s="119"/>
      <c r="J68" s="120">
        <f>J115</f>
        <v>0</v>
      </c>
      <c r="L68" s="116"/>
    </row>
    <row r="69" spans="2:12" s="9" customFormat="1" ht="19.899999999999999" hidden="1" customHeight="1">
      <c r="B69" s="121"/>
      <c r="D69" s="122" t="s">
        <v>3275</v>
      </c>
      <c r="E69" s="123"/>
      <c r="F69" s="123"/>
      <c r="G69" s="123"/>
      <c r="H69" s="123"/>
      <c r="I69" s="124"/>
      <c r="J69" s="125">
        <f>J116</f>
        <v>0</v>
      </c>
      <c r="L69" s="121"/>
    </row>
    <row r="70" spans="2:12" s="1" customFormat="1" ht="21.75" hidden="1" customHeight="1">
      <c r="B70" s="32"/>
      <c r="I70" s="93"/>
      <c r="L70" s="32"/>
    </row>
    <row r="71" spans="2:12" s="1" customFormat="1" ht="6.95" hidden="1" customHeight="1">
      <c r="B71" s="41"/>
      <c r="C71" s="42"/>
      <c r="D71" s="42"/>
      <c r="E71" s="42"/>
      <c r="F71" s="42"/>
      <c r="G71" s="42"/>
      <c r="H71" s="42"/>
      <c r="I71" s="110"/>
      <c r="J71" s="42"/>
      <c r="K71" s="42"/>
      <c r="L71" s="32"/>
    </row>
    <row r="72" spans="2:12" hidden="1"/>
    <row r="73" spans="2:12" hidden="1"/>
    <row r="74" spans="2:12" hidden="1"/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111"/>
      <c r="J75" s="44"/>
      <c r="K75" s="44"/>
      <c r="L75" s="32"/>
    </row>
    <row r="76" spans="2:12" s="1" customFormat="1" ht="24.95" customHeight="1">
      <c r="B76" s="32"/>
      <c r="C76" s="21" t="s">
        <v>172</v>
      </c>
      <c r="I76" s="93"/>
      <c r="L76" s="32"/>
    </row>
    <row r="77" spans="2:12" s="1" customFormat="1" ht="6.95" customHeight="1">
      <c r="B77" s="32"/>
      <c r="I77" s="93"/>
      <c r="L77" s="32"/>
    </row>
    <row r="78" spans="2:12" s="1" customFormat="1" ht="12" customHeight="1">
      <c r="B78" s="32"/>
      <c r="C78" s="27" t="s">
        <v>17</v>
      </c>
      <c r="I78" s="93"/>
      <c r="L78" s="32"/>
    </row>
    <row r="79" spans="2:12" s="1" customFormat="1" ht="16.5" customHeight="1">
      <c r="B79" s="32"/>
      <c r="E79" s="260" t="str">
        <f>E7</f>
        <v>Sociální bydlení - ul. Mlýnská, BpH- doplnění - ceník</v>
      </c>
      <c r="F79" s="261"/>
      <c r="G79" s="261"/>
      <c r="H79" s="261"/>
      <c r="I79" s="93"/>
      <c r="L79" s="32"/>
    </row>
    <row r="80" spans="2:12" ht="12" customHeight="1">
      <c r="B80" s="20"/>
      <c r="C80" s="27" t="s">
        <v>135</v>
      </c>
      <c r="L80" s="20"/>
    </row>
    <row r="81" spans="2:65" s="1" customFormat="1" ht="16.5" customHeight="1">
      <c r="B81" s="32"/>
      <c r="E81" s="260" t="s">
        <v>2894</v>
      </c>
      <c r="F81" s="259"/>
      <c r="G81" s="259"/>
      <c r="H81" s="259"/>
      <c r="I81" s="93"/>
      <c r="L81" s="32"/>
    </row>
    <row r="82" spans="2:65" s="1" customFormat="1" ht="12" customHeight="1">
      <c r="B82" s="32"/>
      <c r="C82" s="27" t="s">
        <v>137</v>
      </c>
      <c r="I82" s="93"/>
      <c r="L82" s="32"/>
    </row>
    <row r="83" spans="2:65" s="1" customFormat="1" ht="16.5" customHeight="1">
      <c r="B83" s="32"/>
      <c r="E83" s="242" t="str">
        <f>E11</f>
        <v>SO02 - 04 - IO 03 - Přípojka elektro</v>
      </c>
      <c r="F83" s="259"/>
      <c r="G83" s="259"/>
      <c r="H83" s="259"/>
      <c r="I83" s="93"/>
      <c r="L83" s="32"/>
    </row>
    <row r="84" spans="2:65" s="1" customFormat="1" ht="6.95" customHeight="1">
      <c r="B84" s="32"/>
      <c r="I84" s="93"/>
      <c r="L84" s="32"/>
    </row>
    <row r="85" spans="2:65" s="1" customFormat="1" ht="12" customHeight="1">
      <c r="B85" s="32"/>
      <c r="C85" s="27" t="s">
        <v>21</v>
      </c>
      <c r="F85" s="25" t="str">
        <f>F14</f>
        <v>Bystřice pod Hostýnem</v>
      </c>
      <c r="I85" s="94" t="s">
        <v>23</v>
      </c>
      <c r="J85" s="49" t="str">
        <f>IF(J14="","",J14)</f>
        <v>11. 12. 2019</v>
      </c>
      <c r="L85" s="32"/>
    </row>
    <row r="86" spans="2:65" s="1" customFormat="1" ht="6.95" customHeight="1">
      <c r="B86" s="32"/>
      <c r="I86" s="93"/>
      <c r="L86" s="32"/>
    </row>
    <row r="87" spans="2:65" s="1" customFormat="1" ht="15.2" customHeight="1">
      <c r="B87" s="32"/>
      <c r="C87" s="27" t="s">
        <v>25</v>
      </c>
      <c r="F87" s="25" t="str">
        <f>E17</f>
        <v>Město Bystřice pod Hostýnem, Masarykovo nám. 137</v>
      </c>
      <c r="I87" s="94" t="s">
        <v>32</v>
      </c>
      <c r="J87" s="30" t="str">
        <f>E23</f>
        <v>dnprojekce s.r.o.</v>
      </c>
      <c r="L87" s="32"/>
    </row>
    <row r="88" spans="2:65" s="1" customFormat="1" ht="15.2" customHeight="1">
      <c r="B88" s="32"/>
      <c r="C88" s="27" t="s">
        <v>30</v>
      </c>
      <c r="F88" s="25" t="str">
        <f>IF(E20="","",E20)</f>
        <v>Vyplň údaj</v>
      </c>
      <c r="I88" s="94" t="s">
        <v>36</v>
      </c>
      <c r="J88" s="30" t="str">
        <f>E26</f>
        <v xml:space="preserve"> </v>
      </c>
      <c r="L88" s="32"/>
    </row>
    <row r="89" spans="2:65" s="1" customFormat="1" ht="10.35" customHeight="1">
      <c r="B89" s="32"/>
      <c r="I89" s="93"/>
      <c r="L89" s="32"/>
    </row>
    <row r="90" spans="2:65" s="10" customFormat="1" ht="29.25" customHeight="1">
      <c r="B90" s="126"/>
      <c r="C90" s="127" t="s">
        <v>173</v>
      </c>
      <c r="D90" s="128" t="s">
        <v>59</v>
      </c>
      <c r="E90" s="128" t="s">
        <v>55</v>
      </c>
      <c r="F90" s="128" t="s">
        <v>56</v>
      </c>
      <c r="G90" s="128" t="s">
        <v>174</v>
      </c>
      <c r="H90" s="128" t="s">
        <v>175</v>
      </c>
      <c r="I90" s="129" t="s">
        <v>176</v>
      </c>
      <c r="J90" s="130" t="s">
        <v>141</v>
      </c>
      <c r="K90" s="131" t="s">
        <v>177</v>
      </c>
      <c r="L90" s="126"/>
      <c r="M90" s="56" t="s">
        <v>3</v>
      </c>
      <c r="N90" s="57" t="s">
        <v>44</v>
      </c>
      <c r="O90" s="57" t="s">
        <v>178</v>
      </c>
      <c r="P90" s="57" t="s">
        <v>179</v>
      </c>
      <c r="Q90" s="57" t="s">
        <v>180</v>
      </c>
      <c r="R90" s="57" t="s">
        <v>181</v>
      </c>
      <c r="S90" s="57" t="s">
        <v>182</v>
      </c>
      <c r="T90" s="58" t="s">
        <v>183</v>
      </c>
    </row>
    <row r="91" spans="2:65" s="1" customFormat="1" ht="22.9" customHeight="1">
      <c r="B91" s="32"/>
      <c r="C91" s="61" t="s">
        <v>184</v>
      </c>
      <c r="I91" s="93"/>
      <c r="J91" s="132">
        <f>BK91</f>
        <v>0</v>
      </c>
      <c r="L91" s="32"/>
      <c r="M91" s="59"/>
      <c r="N91" s="50"/>
      <c r="O91" s="50"/>
      <c r="P91" s="133">
        <f>P92+P115</f>
        <v>0</v>
      </c>
      <c r="Q91" s="50"/>
      <c r="R91" s="133">
        <f>R92+R115</f>
        <v>2.7291471999999999</v>
      </c>
      <c r="S91" s="50"/>
      <c r="T91" s="134">
        <f>T92+T115</f>
        <v>0</v>
      </c>
      <c r="AT91" s="17" t="s">
        <v>73</v>
      </c>
      <c r="AU91" s="17" t="s">
        <v>142</v>
      </c>
      <c r="BK91" s="135">
        <f>BK92+BK115</f>
        <v>0</v>
      </c>
    </row>
    <row r="92" spans="2:65" s="11" customFormat="1" ht="25.9" customHeight="1">
      <c r="B92" s="136"/>
      <c r="D92" s="137" t="s">
        <v>73</v>
      </c>
      <c r="E92" s="138" t="s">
        <v>185</v>
      </c>
      <c r="F92" s="138" t="s">
        <v>186</v>
      </c>
      <c r="I92" s="139"/>
      <c r="J92" s="140">
        <f>BK92</f>
        <v>0</v>
      </c>
      <c r="L92" s="136"/>
      <c r="M92" s="141"/>
      <c r="N92" s="142"/>
      <c r="O92" s="142"/>
      <c r="P92" s="143">
        <f>P93+P111+P113</f>
        <v>0</v>
      </c>
      <c r="Q92" s="142"/>
      <c r="R92" s="143">
        <f>R93+R111+R113</f>
        <v>2.7010972</v>
      </c>
      <c r="S92" s="142"/>
      <c r="T92" s="144">
        <f>T93+T111+T113</f>
        <v>0</v>
      </c>
      <c r="AR92" s="137" t="s">
        <v>81</v>
      </c>
      <c r="AT92" s="145" t="s">
        <v>73</v>
      </c>
      <c r="AU92" s="145" t="s">
        <v>74</v>
      </c>
      <c r="AY92" s="137" t="s">
        <v>187</v>
      </c>
      <c r="BK92" s="146">
        <f>BK93+BK111+BK113</f>
        <v>0</v>
      </c>
    </row>
    <row r="93" spans="2:65" s="11" customFormat="1" ht="22.9" customHeight="1">
      <c r="B93" s="136"/>
      <c r="D93" s="137" t="s">
        <v>73</v>
      </c>
      <c r="E93" s="147" t="s">
        <v>81</v>
      </c>
      <c r="F93" s="147" t="s">
        <v>188</v>
      </c>
      <c r="I93" s="139"/>
      <c r="J93" s="148">
        <f>BK93</f>
        <v>0</v>
      </c>
      <c r="L93" s="136"/>
      <c r="M93" s="141"/>
      <c r="N93" s="142"/>
      <c r="O93" s="142"/>
      <c r="P93" s="143">
        <f>SUM(P94:P110)</f>
        <v>0</v>
      </c>
      <c r="Q93" s="142"/>
      <c r="R93" s="143">
        <f>SUM(R94:R110)</f>
        <v>2.7006771999999999</v>
      </c>
      <c r="S93" s="142"/>
      <c r="T93" s="144">
        <f>SUM(T94:T110)</f>
        <v>0</v>
      </c>
      <c r="AR93" s="137" t="s">
        <v>81</v>
      </c>
      <c r="AT93" s="145" t="s">
        <v>73</v>
      </c>
      <c r="AU93" s="145" t="s">
        <v>81</v>
      </c>
      <c r="AY93" s="137" t="s">
        <v>187</v>
      </c>
      <c r="BK93" s="146">
        <f>SUM(BK94:BK110)</f>
        <v>0</v>
      </c>
    </row>
    <row r="94" spans="2:65" s="1" customFormat="1" ht="36" customHeight="1">
      <c r="B94" s="149"/>
      <c r="C94" s="150" t="s">
        <v>81</v>
      </c>
      <c r="D94" s="150" t="s">
        <v>189</v>
      </c>
      <c r="E94" s="151" t="s">
        <v>211</v>
      </c>
      <c r="F94" s="152" t="s">
        <v>212</v>
      </c>
      <c r="G94" s="153" t="s">
        <v>192</v>
      </c>
      <c r="H94" s="154">
        <v>2.88</v>
      </c>
      <c r="I94" s="155"/>
      <c r="J94" s="156">
        <f>ROUND(I94*H94,2)</f>
        <v>0</v>
      </c>
      <c r="K94" s="152" t="s">
        <v>193</v>
      </c>
      <c r="L94" s="32"/>
      <c r="M94" s="157" t="s">
        <v>3</v>
      </c>
      <c r="N94" s="158" t="s">
        <v>46</v>
      </c>
      <c r="O94" s="52"/>
      <c r="P94" s="159">
        <f>O94*H94</f>
        <v>0</v>
      </c>
      <c r="Q94" s="159">
        <v>0</v>
      </c>
      <c r="R94" s="159">
        <f>Q94*H94</f>
        <v>0</v>
      </c>
      <c r="S94" s="159">
        <v>0</v>
      </c>
      <c r="T94" s="160">
        <f>S94*H94</f>
        <v>0</v>
      </c>
      <c r="AR94" s="161" t="s">
        <v>194</v>
      </c>
      <c r="AT94" s="161" t="s">
        <v>189</v>
      </c>
      <c r="AU94" s="161" t="s">
        <v>87</v>
      </c>
      <c r="AY94" s="17" t="s">
        <v>187</v>
      </c>
      <c r="BE94" s="162">
        <f>IF(N94="základní",J94,0)</f>
        <v>0</v>
      </c>
      <c r="BF94" s="162">
        <f>IF(N94="snížená",J94,0)</f>
        <v>0</v>
      </c>
      <c r="BG94" s="162">
        <f>IF(N94="zákl. přenesená",J94,0)</f>
        <v>0</v>
      </c>
      <c r="BH94" s="162">
        <f>IF(N94="sníž. přenesená",J94,0)</f>
        <v>0</v>
      </c>
      <c r="BI94" s="162">
        <f>IF(N94="nulová",J94,0)</f>
        <v>0</v>
      </c>
      <c r="BJ94" s="17" t="s">
        <v>87</v>
      </c>
      <c r="BK94" s="162">
        <f>ROUND(I94*H94,2)</f>
        <v>0</v>
      </c>
      <c r="BL94" s="17" t="s">
        <v>194</v>
      </c>
      <c r="BM94" s="161" t="s">
        <v>3276</v>
      </c>
    </row>
    <row r="95" spans="2:65" s="12" customFormat="1">
      <c r="B95" s="163"/>
      <c r="D95" s="164" t="s">
        <v>196</v>
      </c>
      <c r="E95" s="165" t="s">
        <v>3</v>
      </c>
      <c r="F95" s="166" t="s">
        <v>3108</v>
      </c>
      <c r="H95" s="165" t="s">
        <v>3</v>
      </c>
      <c r="I95" s="167"/>
      <c r="L95" s="163"/>
      <c r="M95" s="168"/>
      <c r="N95" s="169"/>
      <c r="O95" s="169"/>
      <c r="P95" s="169"/>
      <c r="Q95" s="169"/>
      <c r="R95" s="169"/>
      <c r="S95" s="169"/>
      <c r="T95" s="170"/>
      <c r="AT95" s="165" t="s">
        <v>196</v>
      </c>
      <c r="AU95" s="165" t="s">
        <v>87</v>
      </c>
      <c r="AV95" s="12" t="s">
        <v>81</v>
      </c>
      <c r="AW95" s="12" t="s">
        <v>35</v>
      </c>
      <c r="AX95" s="12" t="s">
        <v>74</v>
      </c>
      <c r="AY95" s="165" t="s">
        <v>187</v>
      </c>
    </row>
    <row r="96" spans="2:65" s="13" customFormat="1">
      <c r="B96" s="171"/>
      <c r="D96" s="164" t="s">
        <v>196</v>
      </c>
      <c r="E96" s="172" t="s">
        <v>3</v>
      </c>
      <c r="F96" s="173" t="s">
        <v>3277</v>
      </c>
      <c r="H96" s="174">
        <v>2.88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196</v>
      </c>
      <c r="AU96" s="172" t="s">
        <v>87</v>
      </c>
      <c r="AV96" s="13" t="s">
        <v>87</v>
      </c>
      <c r="AW96" s="13" t="s">
        <v>35</v>
      </c>
      <c r="AX96" s="13" t="s">
        <v>81</v>
      </c>
      <c r="AY96" s="172" t="s">
        <v>187</v>
      </c>
    </row>
    <row r="97" spans="2:65" s="1" customFormat="1" ht="48" customHeight="1">
      <c r="B97" s="149"/>
      <c r="C97" s="150" t="s">
        <v>87</v>
      </c>
      <c r="D97" s="150" t="s">
        <v>189</v>
      </c>
      <c r="E97" s="151" t="s">
        <v>227</v>
      </c>
      <c r="F97" s="152" t="s">
        <v>228</v>
      </c>
      <c r="G97" s="153" t="s">
        <v>192</v>
      </c>
      <c r="H97" s="154">
        <v>2.88</v>
      </c>
      <c r="I97" s="155"/>
      <c r="J97" s="156">
        <f>ROUND(I97*H97,2)</f>
        <v>0</v>
      </c>
      <c r="K97" s="152" t="s">
        <v>193</v>
      </c>
      <c r="L97" s="32"/>
      <c r="M97" s="157" t="s">
        <v>3</v>
      </c>
      <c r="N97" s="158" t="s">
        <v>46</v>
      </c>
      <c r="O97" s="52"/>
      <c r="P97" s="159">
        <f>O97*H97</f>
        <v>0</v>
      </c>
      <c r="Q97" s="159">
        <v>0</v>
      </c>
      <c r="R97" s="159">
        <f>Q97*H97</f>
        <v>0</v>
      </c>
      <c r="S97" s="159">
        <v>0</v>
      </c>
      <c r="T97" s="160">
        <f>S97*H97</f>
        <v>0</v>
      </c>
      <c r="AR97" s="161" t="s">
        <v>194</v>
      </c>
      <c r="AT97" s="161" t="s">
        <v>189</v>
      </c>
      <c r="AU97" s="161" t="s">
        <v>87</v>
      </c>
      <c r="AY97" s="17" t="s">
        <v>187</v>
      </c>
      <c r="BE97" s="162">
        <f>IF(N97="základní",J97,0)</f>
        <v>0</v>
      </c>
      <c r="BF97" s="162">
        <f>IF(N97="snížená",J97,0)</f>
        <v>0</v>
      </c>
      <c r="BG97" s="162">
        <f>IF(N97="zákl. přenesená",J97,0)</f>
        <v>0</v>
      </c>
      <c r="BH97" s="162">
        <f>IF(N97="sníž. přenesená",J97,0)</f>
        <v>0</v>
      </c>
      <c r="BI97" s="162">
        <f>IF(N97="nulová",J97,0)</f>
        <v>0</v>
      </c>
      <c r="BJ97" s="17" t="s">
        <v>87</v>
      </c>
      <c r="BK97" s="162">
        <f>ROUND(I97*H97,2)</f>
        <v>0</v>
      </c>
      <c r="BL97" s="17" t="s">
        <v>194</v>
      </c>
      <c r="BM97" s="161" t="s">
        <v>3278</v>
      </c>
    </row>
    <row r="98" spans="2:65" s="1" customFormat="1" ht="48" customHeight="1">
      <c r="B98" s="149"/>
      <c r="C98" s="150" t="s">
        <v>207</v>
      </c>
      <c r="D98" s="150" t="s">
        <v>189</v>
      </c>
      <c r="E98" s="151" t="s">
        <v>231</v>
      </c>
      <c r="F98" s="152" t="s">
        <v>232</v>
      </c>
      <c r="G98" s="153" t="s">
        <v>192</v>
      </c>
      <c r="H98" s="154">
        <v>1.44</v>
      </c>
      <c r="I98" s="155"/>
      <c r="J98" s="156">
        <f>ROUND(I98*H98,2)</f>
        <v>0</v>
      </c>
      <c r="K98" s="152" t="s">
        <v>193</v>
      </c>
      <c r="L98" s="32"/>
      <c r="M98" s="157" t="s">
        <v>3</v>
      </c>
      <c r="N98" s="158" t="s">
        <v>46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194</v>
      </c>
      <c r="AT98" s="161" t="s">
        <v>189</v>
      </c>
      <c r="AU98" s="161" t="s">
        <v>87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87</v>
      </c>
      <c r="BK98" s="162">
        <f>ROUND(I98*H98,2)</f>
        <v>0</v>
      </c>
      <c r="BL98" s="17" t="s">
        <v>194</v>
      </c>
      <c r="BM98" s="161" t="s">
        <v>3279</v>
      </c>
    </row>
    <row r="99" spans="2:65" s="13" customFormat="1">
      <c r="B99" s="171"/>
      <c r="D99" s="164" t="s">
        <v>196</v>
      </c>
      <c r="E99" s="172" t="s">
        <v>3</v>
      </c>
      <c r="F99" s="173" t="s">
        <v>3280</v>
      </c>
      <c r="H99" s="174">
        <v>1.44</v>
      </c>
      <c r="I99" s="175"/>
      <c r="L99" s="171"/>
      <c r="M99" s="176"/>
      <c r="N99" s="177"/>
      <c r="O99" s="177"/>
      <c r="P99" s="177"/>
      <c r="Q99" s="177"/>
      <c r="R99" s="177"/>
      <c r="S99" s="177"/>
      <c r="T99" s="178"/>
      <c r="AT99" s="172" t="s">
        <v>196</v>
      </c>
      <c r="AU99" s="172" t="s">
        <v>87</v>
      </c>
      <c r="AV99" s="13" t="s">
        <v>87</v>
      </c>
      <c r="AW99" s="13" t="s">
        <v>35</v>
      </c>
      <c r="AX99" s="13" t="s">
        <v>81</v>
      </c>
      <c r="AY99" s="172" t="s">
        <v>187</v>
      </c>
    </row>
    <row r="100" spans="2:65" s="1" customFormat="1" ht="36" customHeight="1">
      <c r="B100" s="149"/>
      <c r="C100" s="150" t="s">
        <v>194</v>
      </c>
      <c r="D100" s="150" t="s">
        <v>189</v>
      </c>
      <c r="E100" s="151" t="s">
        <v>236</v>
      </c>
      <c r="F100" s="152" t="s">
        <v>237</v>
      </c>
      <c r="G100" s="153" t="s">
        <v>192</v>
      </c>
      <c r="H100" s="154">
        <v>1.44</v>
      </c>
      <c r="I100" s="155"/>
      <c r="J100" s="156">
        <f>ROUND(I100*H100,2)</f>
        <v>0</v>
      </c>
      <c r="K100" s="152" t="s">
        <v>193</v>
      </c>
      <c r="L100" s="32"/>
      <c r="M100" s="157" t="s">
        <v>3</v>
      </c>
      <c r="N100" s="158" t="s">
        <v>46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0</v>
      </c>
      <c r="T100" s="160">
        <f>S100*H100</f>
        <v>0</v>
      </c>
      <c r="AR100" s="161" t="s">
        <v>194</v>
      </c>
      <c r="AT100" s="161" t="s">
        <v>189</v>
      </c>
      <c r="AU100" s="161" t="s">
        <v>87</v>
      </c>
      <c r="AY100" s="17" t="s">
        <v>187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87</v>
      </c>
      <c r="BK100" s="162">
        <f>ROUND(I100*H100,2)</f>
        <v>0</v>
      </c>
      <c r="BL100" s="17" t="s">
        <v>194</v>
      </c>
      <c r="BM100" s="161" t="s">
        <v>3281</v>
      </c>
    </row>
    <row r="101" spans="2:65" s="1" customFormat="1" ht="36" customHeight="1">
      <c r="B101" s="149"/>
      <c r="C101" s="150" t="s">
        <v>226</v>
      </c>
      <c r="D101" s="150" t="s">
        <v>189</v>
      </c>
      <c r="E101" s="151" t="s">
        <v>240</v>
      </c>
      <c r="F101" s="152" t="s">
        <v>241</v>
      </c>
      <c r="G101" s="153" t="s">
        <v>242</v>
      </c>
      <c r="H101" s="154">
        <v>2.3039999999999998</v>
      </c>
      <c r="I101" s="155"/>
      <c r="J101" s="156">
        <f>ROUND(I101*H101,2)</f>
        <v>0</v>
      </c>
      <c r="K101" s="152" t="s">
        <v>193</v>
      </c>
      <c r="L101" s="32"/>
      <c r="M101" s="157" t="s">
        <v>3</v>
      </c>
      <c r="N101" s="158" t="s">
        <v>46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194</v>
      </c>
      <c r="AT101" s="161" t="s">
        <v>189</v>
      </c>
      <c r="AU101" s="161" t="s">
        <v>87</v>
      </c>
      <c r="AY101" s="17" t="s">
        <v>187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87</v>
      </c>
      <c r="BK101" s="162">
        <f>ROUND(I101*H101,2)</f>
        <v>0</v>
      </c>
      <c r="BL101" s="17" t="s">
        <v>194</v>
      </c>
      <c r="BM101" s="161" t="s">
        <v>3282</v>
      </c>
    </row>
    <row r="102" spans="2:65" s="13" customFormat="1">
      <c r="B102" s="171"/>
      <c r="D102" s="164" t="s">
        <v>196</v>
      </c>
      <c r="E102" s="172" t="s">
        <v>3</v>
      </c>
      <c r="F102" s="173" t="s">
        <v>3283</v>
      </c>
      <c r="H102" s="174">
        <v>2.3039999999999998</v>
      </c>
      <c r="I102" s="175"/>
      <c r="L102" s="171"/>
      <c r="M102" s="176"/>
      <c r="N102" s="177"/>
      <c r="O102" s="177"/>
      <c r="P102" s="177"/>
      <c r="Q102" s="177"/>
      <c r="R102" s="177"/>
      <c r="S102" s="177"/>
      <c r="T102" s="178"/>
      <c r="AT102" s="172" t="s">
        <v>196</v>
      </c>
      <c r="AU102" s="172" t="s">
        <v>87</v>
      </c>
      <c r="AV102" s="13" t="s">
        <v>87</v>
      </c>
      <c r="AW102" s="13" t="s">
        <v>35</v>
      </c>
      <c r="AX102" s="13" t="s">
        <v>81</v>
      </c>
      <c r="AY102" s="172" t="s">
        <v>187</v>
      </c>
    </row>
    <row r="103" spans="2:65" s="1" customFormat="1" ht="36" customHeight="1">
      <c r="B103" s="149"/>
      <c r="C103" s="150" t="s">
        <v>230</v>
      </c>
      <c r="D103" s="150" t="s">
        <v>189</v>
      </c>
      <c r="E103" s="151" t="s">
        <v>246</v>
      </c>
      <c r="F103" s="152" t="s">
        <v>247</v>
      </c>
      <c r="G103" s="153" t="s">
        <v>192</v>
      </c>
      <c r="H103" s="154">
        <v>1.44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3284</v>
      </c>
    </row>
    <row r="104" spans="2:65" s="13" customFormat="1">
      <c r="B104" s="171"/>
      <c r="D104" s="164" t="s">
        <v>196</v>
      </c>
      <c r="E104" s="172" t="s">
        <v>3</v>
      </c>
      <c r="F104" s="173" t="s">
        <v>3285</v>
      </c>
      <c r="H104" s="174">
        <v>1.44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196</v>
      </c>
      <c r="AU104" s="172" t="s">
        <v>87</v>
      </c>
      <c r="AV104" s="13" t="s">
        <v>87</v>
      </c>
      <c r="AW104" s="13" t="s">
        <v>35</v>
      </c>
      <c r="AX104" s="13" t="s">
        <v>81</v>
      </c>
      <c r="AY104" s="172" t="s">
        <v>187</v>
      </c>
    </row>
    <row r="105" spans="2:65" s="1" customFormat="1" ht="60" customHeight="1">
      <c r="B105" s="149"/>
      <c r="C105" s="150" t="s">
        <v>235</v>
      </c>
      <c r="D105" s="150" t="s">
        <v>189</v>
      </c>
      <c r="E105" s="151" t="s">
        <v>2317</v>
      </c>
      <c r="F105" s="152" t="s">
        <v>2318</v>
      </c>
      <c r="G105" s="153" t="s">
        <v>192</v>
      </c>
      <c r="H105" s="154">
        <v>1.08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46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194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87</v>
      </c>
      <c r="BK105" s="162">
        <f>ROUND(I105*H105,2)</f>
        <v>0</v>
      </c>
      <c r="BL105" s="17" t="s">
        <v>194</v>
      </c>
      <c r="BM105" s="161" t="s">
        <v>3286</v>
      </c>
    </row>
    <row r="106" spans="2:65" s="13" customFormat="1">
      <c r="B106" s="171"/>
      <c r="D106" s="164" t="s">
        <v>196</v>
      </c>
      <c r="E106" s="172" t="s">
        <v>3</v>
      </c>
      <c r="F106" s="173" t="s">
        <v>3287</v>
      </c>
      <c r="H106" s="174">
        <v>1.08</v>
      </c>
      <c r="I106" s="175"/>
      <c r="L106" s="171"/>
      <c r="M106" s="176"/>
      <c r="N106" s="177"/>
      <c r="O106" s="177"/>
      <c r="P106" s="177"/>
      <c r="Q106" s="177"/>
      <c r="R106" s="177"/>
      <c r="S106" s="177"/>
      <c r="T106" s="178"/>
      <c r="AT106" s="172" t="s">
        <v>196</v>
      </c>
      <c r="AU106" s="172" t="s">
        <v>87</v>
      </c>
      <c r="AV106" s="13" t="s">
        <v>87</v>
      </c>
      <c r="AW106" s="13" t="s">
        <v>35</v>
      </c>
      <c r="AX106" s="13" t="s">
        <v>81</v>
      </c>
      <c r="AY106" s="172" t="s">
        <v>187</v>
      </c>
    </row>
    <row r="107" spans="2:65" s="1" customFormat="1" ht="16.5" customHeight="1">
      <c r="B107" s="149"/>
      <c r="C107" s="195" t="s">
        <v>239</v>
      </c>
      <c r="D107" s="195" t="s">
        <v>283</v>
      </c>
      <c r="E107" s="196" t="s">
        <v>3136</v>
      </c>
      <c r="F107" s="197" t="s">
        <v>3137</v>
      </c>
      <c r="G107" s="198" t="s">
        <v>242</v>
      </c>
      <c r="H107" s="199">
        <v>2.02</v>
      </c>
      <c r="I107" s="200"/>
      <c r="J107" s="201">
        <f>ROUND(I107*H107,2)</f>
        <v>0</v>
      </c>
      <c r="K107" s="197" t="s">
        <v>193</v>
      </c>
      <c r="L107" s="202"/>
      <c r="M107" s="203" t="s">
        <v>3</v>
      </c>
      <c r="N107" s="204" t="s">
        <v>46</v>
      </c>
      <c r="O107" s="52"/>
      <c r="P107" s="159">
        <f>O107*H107</f>
        <v>0</v>
      </c>
      <c r="Q107" s="159">
        <v>1</v>
      </c>
      <c r="R107" s="159">
        <f>Q107*H107</f>
        <v>2.02</v>
      </c>
      <c r="S107" s="159">
        <v>0</v>
      </c>
      <c r="T107" s="160">
        <f>S107*H107</f>
        <v>0</v>
      </c>
      <c r="AR107" s="161" t="s">
        <v>239</v>
      </c>
      <c r="AT107" s="161" t="s">
        <v>283</v>
      </c>
      <c r="AU107" s="161" t="s">
        <v>87</v>
      </c>
      <c r="AY107" s="17" t="s">
        <v>187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87</v>
      </c>
      <c r="BK107" s="162">
        <f>ROUND(I107*H107,2)</f>
        <v>0</v>
      </c>
      <c r="BL107" s="17" t="s">
        <v>194</v>
      </c>
      <c r="BM107" s="161" t="s">
        <v>3288</v>
      </c>
    </row>
    <row r="108" spans="2:65" s="13" customFormat="1">
      <c r="B108" s="171"/>
      <c r="D108" s="164" t="s">
        <v>196</v>
      </c>
      <c r="E108" s="172" t="s">
        <v>3</v>
      </c>
      <c r="F108" s="173" t="s">
        <v>3289</v>
      </c>
      <c r="H108" s="174">
        <v>2.02</v>
      </c>
      <c r="I108" s="175"/>
      <c r="L108" s="171"/>
      <c r="M108" s="176"/>
      <c r="N108" s="177"/>
      <c r="O108" s="177"/>
      <c r="P108" s="177"/>
      <c r="Q108" s="177"/>
      <c r="R108" s="177"/>
      <c r="S108" s="177"/>
      <c r="T108" s="178"/>
      <c r="AT108" s="172" t="s">
        <v>196</v>
      </c>
      <c r="AU108" s="172" t="s">
        <v>87</v>
      </c>
      <c r="AV108" s="13" t="s">
        <v>87</v>
      </c>
      <c r="AW108" s="13" t="s">
        <v>35</v>
      </c>
      <c r="AX108" s="13" t="s">
        <v>81</v>
      </c>
      <c r="AY108" s="172" t="s">
        <v>187</v>
      </c>
    </row>
    <row r="109" spans="2:65" s="1" customFormat="1" ht="24" customHeight="1">
      <c r="B109" s="149"/>
      <c r="C109" s="150" t="s">
        <v>245</v>
      </c>
      <c r="D109" s="150" t="s">
        <v>189</v>
      </c>
      <c r="E109" s="151" t="s">
        <v>3140</v>
      </c>
      <c r="F109" s="152" t="s">
        <v>3141</v>
      </c>
      <c r="G109" s="153" t="s">
        <v>192</v>
      </c>
      <c r="H109" s="154">
        <v>0.36</v>
      </c>
      <c r="I109" s="155"/>
      <c r="J109" s="156">
        <f>ROUND(I109*H109,2)</f>
        <v>0</v>
      </c>
      <c r="K109" s="152" t="s">
        <v>193</v>
      </c>
      <c r="L109" s="32"/>
      <c r="M109" s="157" t="s">
        <v>3</v>
      </c>
      <c r="N109" s="158" t="s">
        <v>46</v>
      </c>
      <c r="O109" s="52"/>
      <c r="P109" s="159">
        <f>O109*H109</f>
        <v>0</v>
      </c>
      <c r="Q109" s="159">
        <v>1.8907700000000001</v>
      </c>
      <c r="R109" s="159">
        <f>Q109*H109</f>
        <v>0.68067719999999998</v>
      </c>
      <c r="S109" s="159">
        <v>0</v>
      </c>
      <c r="T109" s="160">
        <f>S109*H109</f>
        <v>0</v>
      </c>
      <c r="AR109" s="161" t="s">
        <v>194</v>
      </c>
      <c r="AT109" s="161" t="s">
        <v>189</v>
      </c>
      <c r="AU109" s="161" t="s">
        <v>87</v>
      </c>
      <c r="AY109" s="17" t="s">
        <v>187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87</v>
      </c>
      <c r="BK109" s="162">
        <f>ROUND(I109*H109,2)</f>
        <v>0</v>
      </c>
      <c r="BL109" s="17" t="s">
        <v>194</v>
      </c>
      <c r="BM109" s="161" t="s">
        <v>3290</v>
      </c>
    </row>
    <row r="110" spans="2:65" s="13" customFormat="1">
      <c r="B110" s="171"/>
      <c r="D110" s="164" t="s">
        <v>196</v>
      </c>
      <c r="E110" s="172" t="s">
        <v>3</v>
      </c>
      <c r="F110" s="173" t="s">
        <v>3291</v>
      </c>
      <c r="H110" s="174">
        <v>0.36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196</v>
      </c>
      <c r="AU110" s="172" t="s">
        <v>87</v>
      </c>
      <c r="AV110" s="13" t="s">
        <v>87</v>
      </c>
      <c r="AW110" s="13" t="s">
        <v>35</v>
      </c>
      <c r="AX110" s="13" t="s">
        <v>81</v>
      </c>
      <c r="AY110" s="172" t="s">
        <v>187</v>
      </c>
    </row>
    <row r="111" spans="2:65" s="11" customFormat="1" ht="22.9" customHeight="1">
      <c r="B111" s="136"/>
      <c r="D111" s="137" t="s">
        <v>73</v>
      </c>
      <c r="E111" s="147" t="s">
        <v>239</v>
      </c>
      <c r="F111" s="147" t="s">
        <v>3144</v>
      </c>
      <c r="I111" s="139"/>
      <c r="J111" s="148">
        <f>BK111</f>
        <v>0</v>
      </c>
      <c r="L111" s="136"/>
      <c r="M111" s="141"/>
      <c r="N111" s="142"/>
      <c r="O111" s="142"/>
      <c r="P111" s="143">
        <f>P112</f>
        <v>0</v>
      </c>
      <c r="Q111" s="142"/>
      <c r="R111" s="143">
        <f>R112</f>
        <v>4.1999999999999996E-4</v>
      </c>
      <c r="S111" s="142"/>
      <c r="T111" s="144">
        <f>T112</f>
        <v>0</v>
      </c>
      <c r="AR111" s="137" t="s">
        <v>81</v>
      </c>
      <c r="AT111" s="145" t="s">
        <v>73</v>
      </c>
      <c r="AU111" s="145" t="s">
        <v>81</v>
      </c>
      <c r="AY111" s="137" t="s">
        <v>187</v>
      </c>
      <c r="BK111" s="146">
        <f>BK112</f>
        <v>0</v>
      </c>
    </row>
    <row r="112" spans="2:65" s="1" customFormat="1" ht="16.5" customHeight="1">
      <c r="B112" s="149"/>
      <c r="C112" s="150" t="s">
        <v>251</v>
      </c>
      <c r="D112" s="150" t="s">
        <v>189</v>
      </c>
      <c r="E112" s="151" t="s">
        <v>3170</v>
      </c>
      <c r="F112" s="152" t="s">
        <v>3171</v>
      </c>
      <c r="G112" s="153" t="s">
        <v>286</v>
      </c>
      <c r="H112" s="154">
        <v>6</v>
      </c>
      <c r="I112" s="155"/>
      <c r="J112" s="156">
        <f>ROUND(I112*H112,2)</f>
        <v>0</v>
      </c>
      <c r="K112" s="152" t="s">
        <v>193</v>
      </c>
      <c r="L112" s="32"/>
      <c r="M112" s="157" t="s">
        <v>3</v>
      </c>
      <c r="N112" s="158" t="s">
        <v>46</v>
      </c>
      <c r="O112" s="52"/>
      <c r="P112" s="159">
        <f>O112*H112</f>
        <v>0</v>
      </c>
      <c r="Q112" s="159">
        <v>6.9999999999999994E-5</v>
      </c>
      <c r="R112" s="159">
        <f>Q112*H112</f>
        <v>4.1999999999999996E-4</v>
      </c>
      <c r="S112" s="159">
        <v>0</v>
      </c>
      <c r="T112" s="160">
        <f>S112*H112</f>
        <v>0</v>
      </c>
      <c r="AR112" s="161" t="s">
        <v>194</v>
      </c>
      <c r="AT112" s="161" t="s">
        <v>189</v>
      </c>
      <c r="AU112" s="161" t="s">
        <v>87</v>
      </c>
      <c r="AY112" s="17" t="s">
        <v>187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87</v>
      </c>
      <c r="BK112" s="162">
        <f>ROUND(I112*H112,2)</f>
        <v>0</v>
      </c>
      <c r="BL112" s="17" t="s">
        <v>194</v>
      </c>
      <c r="BM112" s="161" t="s">
        <v>3292</v>
      </c>
    </row>
    <row r="113" spans="2:65" s="11" customFormat="1" ht="22.9" customHeight="1">
      <c r="B113" s="136"/>
      <c r="D113" s="137" t="s">
        <v>73</v>
      </c>
      <c r="E113" s="147" t="s">
        <v>949</v>
      </c>
      <c r="F113" s="147" t="s">
        <v>950</v>
      </c>
      <c r="I113" s="139"/>
      <c r="J113" s="148">
        <f>BK113</f>
        <v>0</v>
      </c>
      <c r="L113" s="136"/>
      <c r="M113" s="141"/>
      <c r="N113" s="142"/>
      <c r="O113" s="142"/>
      <c r="P113" s="143">
        <f>P114</f>
        <v>0</v>
      </c>
      <c r="Q113" s="142"/>
      <c r="R113" s="143">
        <f>R114</f>
        <v>0</v>
      </c>
      <c r="S113" s="142"/>
      <c r="T113" s="144">
        <f>T114</f>
        <v>0</v>
      </c>
      <c r="AR113" s="137" t="s">
        <v>81</v>
      </c>
      <c r="AT113" s="145" t="s">
        <v>73</v>
      </c>
      <c r="AU113" s="145" t="s">
        <v>81</v>
      </c>
      <c r="AY113" s="137" t="s">
        <v>187</v>
      </c>
      <c r="BK113" s="146">
        <f>BK114</f>
        <v>0</v>
      </c>
    </row>
    <row r="114" spans="2:65" s="1" customFormat="1" ht="48" customHeight="1">
      <c r="B114" s="149"/>
      <c r="C114" s="150" t="s">
        <v>257</v>
      </c>
      <c r="D114" s="150" t="s">
        <v>189</v>
      </c>
      <c r="E114" s="151" t="s">
        <v>3173</v>
      </c>
      <c r="F114" s="152" t="s">
        <v>3174</v>
      </c>
      <c r="G114" s="153" t="s">
        <v>242</v>
      </c>
      <c r="H114" s="154">
        <v>2.7010000000000001</v>
      </c>
      <c r="I114" s="155"/>
      <c r="J114" s="156">
        <f>ROUND(I114*H114,2)</f>
        <v>0</v>
      </c>
      <c r="K114" s="152" t="s">
        <v>193</v>
      </c>
      <c r="L114" s="32"/>
      <c r="M114" s="157" t="s">
        <v>3</v>
      </c>
      <c r="N114" s="158" t="s">
        <v>46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194</v>
      </c>
      <c r="AT114" s="161" t="s">
        <v>189</v>
      </c>
      <c r="AU114" s="161" t="s">
        <v>87</v>
      </c>
      <c r="AY114" s="17" t="s">
        <v>187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87</v>
      </c>
      <c r="BK114" s="162">
        <f>ROUND(I114*H114,2)</f>
        <v>0</v>
      </c>
      <c r="BL114" s="17" t="s">
        <v>194</v>
      </c>
      <c r="BM114" s="161" t="s">
        <v>3293</v>
      </c>
    </row>
    <row r="115" spans="2:65" s="11" customFormat="1" ht="25.9" customHeight="1">
      <c r="B115" s="136"/>
      <c r="D115" s="137" t="s">
        <v>73</v>
      </c>
      <c r="E115" s="138" t="s">
        <v>283</v>
      </c>
      <c r="F115" s="138" t="s">
        <v>3294</v>
      </c>
      <c r="I115" s="139"/>
      <c r="J115" s="140">
        <f>BK115</f>
        <v>0</v>
      </c>
      <c r="L115" s="136"/>
      <c r="M115" s="141"/>
      <c r="N115" s="142"/>
      <c r="O115" s="142"/>
      <c r="P115" s="143">
        <f>P116</f>
        <v>0</v>
      </c>
      <c r="Q115" s="142"/>
      <c r="R115" s="143">
        <f>R116</f>
        <v>2.8049999999999999E-2</v>
      </c>
      <c r="S115" s="142"/>
      <c r="T115" s="144">
        <f>T116</f>
        <v>0</v>
      </c>
      <c r="AR115" s="137" t="s">
        <v>207</v>
      </c>
      <c r="AT115" s="145" t="s">
        <v>73</v>
      </c>
      <c r="AU115" s="145" t="s">
        <v>74</v>
      </c>
      <c r="AY115" s="137" t="s">
        <v>187</v>
      </c>
      <c r="BK115" s="146">
        <f>BK116</f>
        <v>0</v>
      </c>
    </row>
    <row r="116" spans="2:65" s="11" customFormat="1" ht="22.9" customHeight="1">
      <c r="B116" s="136"/>
      <c r="D116" s="137" t="s">
        <v>73</v>
      </c>
      <c r="E116" s="147" t="s">
        <v>3295</v>
      </c>
      <c r="F116" s="147" t="s">
        <v>3296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SUM(P117:P118)</f>
        <v>0</v>
      </c>
      <c r="Q116" s="142"/>
      <c r="R116" s="143">
        <f>SUM(R117:R118)</f>
        <v>2.8049999999999999E-2</v>
      </c>
      <c r="S116" s="142"/>
      <c r="T116" s="144">
        <f>SUM(T117:T118)</f>
        <v>0</v>
      </c>
      <c r="AR116" s="137" t="s">
        <v>207</v>
      </c>
      <c r="AT116" s="145" t="s">
        <v>73</v>
      </c>
      <c r="AU116" s="145" t="s">
        <v>81</v>
      </c>
      <c r="AY116" s="137" t="s">
        <v>187</v>
      </c>
      <c r="BK116" s="146">
        <f>SUM(BK117:BK118)</f>
        <v>0</v>
      </c>
    </row>
    <row r="117" spans="2:65" s="1" customFormat="1" ht="48" customHeight="1">
      <c r="B117" s="149"/>
      <c r="C117" s="150" t="s">
        <v>1757</v>
      </c>
      <c r="D117" s="150" t="s">
        <v>189</v>
      </c>
      <c r="E117" s="151" t="s">
        <v>3297</v>
      </c>
      <c r="F117" s="152" t="s">
        <v>3298</v>
      </c>
      <c r="G117" s="153" t="s">
        <v>286</v>
      </c>
      <c r="H117" s="154">
        <v>15</v>
      </c>
      <c r="I117" s="155"/>
      <c r="J117" s="156">
        <f>ROUND(I117*H117,2)</f>
        <v>0</v>
      </c>
      <c r="K117" s="152" t="s">
        <v>193</v>
      </c>
      <c r="L117" s="32"/>
      <c r="M117" s="157" t="s">
        <v>3</v>
      </c>
      <c r="N117" s="158" t="s">
        <v>46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282</v>
      </c>
      <c r="AT117" s="161" t="s">
        <v>189</v>
      </c>
      <c r="AU117" s="161" t="s">
        <v>87</v>
      </c>
      <c r="AY117" s="17" t="s">
        <v>187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87</v>
      </c>
      <c r="BK117" s="162">
        <f>ROUND(I117*H117,2)</f>
        <v>0</v>
      </c>
      <c r="BL117" s="17" t="s">
        <v>282</v>
      </c>
      <c r="BM117" s="161" t="s">
        <v>3299</v>
      </c>
    </row>
    <row r="118" spans="2:65" s="1" customFormat="1" ht="16.5" customHeight="1">
      <c r="B118" s="149"/>
      <c r="C118" s="195" t="s">
        <v>268</v>
      </c>
      <c r="D118" s="195" t="s">
        <v>283</v>
      </c>
      <c r="E118" s="196" t="s">
        <v>3300</v>
      </c>
      <c r="F118" s="197" t="s">
        <v>3301</v>
      </c>
      <c r="G118" s="198" t="s">
        <v>286</v>
      </c>
      <c r="H118" s="199">
        <v>15</v>
      </c>
      <c r="I118" s="200"/>
      <c r="J118" s="201">
        <f>ROUND(I118*H118,2)</f>
        <v>0</v>
      </c>
      <c r="K118" s="197" t="s">
        <v>193</v>
      </c>
      <c r="L118" s="202"/>
      <c r="M118" s="211" t="s">
        <v>3</v>
      </c>
      <c r="N118" s="212" t="s">
        <v>46</v>
      </c>
      <c r="O118" s="208"/>
      <c r="P118" s="209">
        <f>O118*H118</f>
        <v>0</v>
      </c>
      <c r="Q118" s="209">
        <v>1.8699999999999999E-3</v>
      </c>
      <c r="R118" s="209">
        <f>Q118*H118</f>
        <v>2.8049999999999999E-2</v>
      </c>
      <c r="S118" s="209">
        <v>0</v>
      </c>
      <c r="T118" s="210">
        <f>S118*H118</f>
        <v>0</v>
      </c>
      <c r="AR118" s="161" t="s">
        <v>1001</v>
      </c>
      <c r="AT118" s="161" t="s">
        <v>283</v>
      </c>
      <c r="AU118" s="161" t="s">
        <v>87</v>
      </c>
      <c r="AY118" s="17" t="s">
        <v>187</v>
      </c>
      <c r="BE118" s="162">
        <f>IF(N118="základní",J118,0)</f>
        <v>0</v>
      </c>
      <c r="BF118" s="162">
        <f>IF(N118="snížená",J118,0)</f>
        <v>0</v>
      </c>
      <c r="BG118" s="162">
        <f>IF(N118="zákl. přenesená",J118,0)</f>
        <v>0</v>
      </c>
      <c r="BH118" s="162">
        <f>IF(N118="sníž. přenesená",J118,0)</f>
        <v>0</v>
      </c>
      <c r="BI118" s="162">
        <f>IF(N118="nulová",J118,0)</f>
        <v>0</v>
      </c>
      <c r="BJ118" s="17" t="s">
        <v>87</v>
      </c>
      <c r="BK118" s="162">
        <f>ROUND(I118*H118,2)</f>
        <v>0</v>
      </c>
      <c r="BL118" s="17" t="s">
        <v>1001</v>
      </c>
      <c r="BM118" s="161" t="s">
        <v>3302</v>
      </c>
    </row>
    <row r="119" spans="2:65" s="1" customFormat="1" ht="6.95" customHeight="1">
      <c r="B119" s="41"/>
      <c r="C119" s="42"/>
      <c r="D119" s="42"/>
      <c r="E119" s="42"/>
      <c r="F119" s="42"/>
      <c r="G119" s="42"/>
      <c r="H119" s="42"/>
      <c r="I119" s="110"/>
      <c r="J119" s="42"/>
      <c r="K119" s="42"/>
      <c r="L119" s="32"/>
    </row>
  </sheetData>
  <autoFilter ref="C90:K118" xr:uid="{00000000-0009-0000-0000-00000D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39"/>
  <sheetViews>
    <sheetView showGridLines="0" topLeftCell="A10" workbookViewId="0">
      <selection activeCell="V43" sqref="V4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124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2894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3303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ROUND((SUM(BE92:BE138)),  2)</f>
        <v>0</v>
      </c>
      <c r="I35" s="102">
        <v>0.21</v>
      </c>
      <c r="J35" s="101">
        <f>ROUND(((SUM(BE92:BE138))*I35),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ROUND((SUM(BF92:BF138)),  2)</f>
        <v>0</v>
      </c>
      <c r="G36" s="215"/>
      <c r="H36" s="215"/>
      <c r="I36" s="216">
        <v>0.15</v>
      </c>
      <c r="J36" s="214">
        <f>ROUND(((SUM(BF92:BF138))*I36),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ROUND((SUM(BG92:BG138)),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ROUND((SUM(BH92:BH138)),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ROUND((SUM(BI92:BI138)),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2894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SO02 - 05 - IO 04 - Přípojka plynu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J92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3106</v>
      </c>
      <c r="E66" s="123"/>
      <c r="F66" s="123"/>
      <c r="G66" s="123"/>
      <c r="H66" s="123"/>
      <c r="I66" s="124"/>
      <c r="J66" s="125">
        <f>J116</f>
        <v>0</v>
      </c>
      <c r="L66" s="121"/>
    </row>
    <row r="67" spans="2:12" s="9" customFormat="1" ht="19.899999999999999" hidden="1" customHeight="1">
      <c r="B67" s="121"/>
      <c r="D67" s="122" t="s">
        <v>155</v>
      </c>
      <c r="E67" s="123"/>
      <c r="F67" s="123"/>
      <c r="G67" s="123"/>
      <c r="H67" s="123"/>
      <c r="I67" s="124"/>
      <c r="J67" s="125">
        <f>J127</f>
        <v>0</v>
      </c>
      <c r="L67" s="121"/>
    </row>
    <row r="68" spans="2:12" s="8" customFormat="1" ht="24.95" hidden="1" customHeight="1">
      <c r="B68" s="116"/>
      <c r="D68" s="117" t="s">
        <v>156</v>
      </c>
      <c r="E68" s="118"/>
      <c r="F68" s="118"/>
      <c r="G68" s="118"/>
      <c r="H68" s="118"/>
      <c r="I68" s="119"/>
      <c r="J68" s="120">
        <f>J129</f>
        <v>0</v>
      </c>
      <c r="L68" s="116"/>
    </row>
    <row r="69" spans="2:12" s="9" customFormat="1" ht="19.899999999999999" hidden="1" customHeight="1">
      <c r="B69" s="121"/>
      <c r="D69" s="122" t="s">
        <v>2842</v>
      </c>
      <c r="E69" s="123"/>
      <c r="F69" s="123"/>
      <c r="G69" s="123"/>
      <c r="H69" s="123"/>
      <c r="I69" s="124"/>
      <c r="J69" s="125">
        <f>J130</f>
        <v>0</v>
      </c>
      <c r="L69" s="121"/>
    </row>
    <row r="70" spans="2:12" s="9" customFormat="1" ht="19.899999999999999" hidden="1" customHeight="1">
      <c r="B70" s="121"/>
      <c r="D70" s="122" t="s">
        <v>2630</v>
      </c>
      <c r="E70" s="123"/>
      <c r="F70" s="123"/>
      <c r="G70" s="123"/>
      <c r="H70" s="123"/>
      <c r="I70" s="124"/>
      <c r="J70" s="125">
        <f>J136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172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60" t="str">
        <f>E7</f>
        <v>Sociální bydlení - ul. Mlýnská, BpH- doplnění - ceník</v>
      </c>
      <c r="F80" s="261"/>
      <c r="G80" s="261"/>
      <c r="H80" s="261"/>
      <c r="I80" s="93"/>
      <c r="L80" s="32"/>
    </row>
    <row r="81" spans="2:65" ht="12" customHeight="1">
      <c r="B81" s="20"/>
      <c r="C81" s="27" t="s">
        <v>135</v>
      </c>
      <c r="L81" s="20"/>
    </row>
    <row r="82" spans="2:65" s="1" customFormat="1" ht="16.5" customHeight="1">
      <c r="B82" s="32"/>
      <c r="E82" s="260" t="s">
        <v>2894</v>
      </c>
      <c r="F82" s="259"/>
      <c r="G82" s="259"/>
      <c r="H82" s="259"/>
      <c r="I82" s="93"/>
      <c r="L82" s="32"/>
    </row>
    <row r="83" spans="2:65" s="1" customFormat="1" ht="12" customHeight="1">
      <c r="B83" s="32"/>
      <c r="C83" s="27" t="s">
        <v>137</v>
      </c>
      <c r="I83" s="93"/>
      <c r="L83" s="32"/>
    </row>
    <row r="84" spans="2:65" s="1" customFormat="1" ht="16.5" customHeight="1">
      <c r="B84" s="32"/>
      <c r="E84" s="242" t="str">
        <f>E11</f>
        <v>SO02 - 05 - IO 04 - Přípojka plynu</v>
      </c>
      <c r="F84" s="259"/>
      <c r="G84" s="259"/>
      <c r="H84" s="259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 t="str">
        <f>IF(J14="","",J14)</f>
        <v>11. 12. 2019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25</v>
      </c>
      <c r="F88" s="25" t="str">
        <f>E17</f>
        <v>Město Bystřice pod Hostýnem, Masarykovo nám. 137</v>
      </c>
      <c r="I88" s="94" t="s">
        <v>32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30</v>
      </c>
      <c r="F89" s="25" t="str">
        <f>IF(E20="","",E20)</f>
        <v>Vyplň údaj</v>
      </c>
      <c r="I89" s="94" t="s">
        <v>36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173</v>
      </c>
      <c r="D91" s="128" t="s">
        <v>59</v>
      </c>
      <c r="E91" s="128" t="s">
        <v>55</v>
      </c>
      <c r="F91" s="128" t="s">
        <v>56</v>
      </c>
      <c r="G91" s="128" t="s">
        <v>174</v>
      </c>
      <c r="H91" s="128" t="s">
        <v>175</v>
      </c>
      <c r="I91" s="129" t="s">
        <v>176</v>
      </c>
      <c r="J91" s="130" t="s">
        <v>141</v>
      </c>
      <c r="K91" s="131" t="s">
        <v>177</v>
      </c>
      <c r="L91" s="126"/>
      <c r="M91" s="56" t="s">
        <v>3</v>
      </c>
      <c r="N91" s="57" t="s">
        <v>44</v>
      </c>
      <c r="O91" s="57" t="s">
        <v>178</v>
      </c>
      <c r="P91" s="57" t="s">
        <v>179</v>
      </c>
      <c r="Q91" s="57" t="s">
        <v>180</v>
      </c>
      <c r="R91" s="57" t="s">
        <v>181</v>
      </c>
      <c r="S91" s="57" t="s">
        <v>182</v>
      </c>
      <c r="T91" s="58" t="s">
        <v>183</v>
      </c>
    </row>
    <row r="92" spans="2:65" s="1" customFormat="1" ht="22.9" customHeight="1">
      <c r="B92" s="32"/>
      <c r="C92" s="61" t="s">
        <v>184</v>
      </c>
      <c r="I92" s="93"/>
      <c r="J92" s="132">
        <f>BK92</f>
        <v>0</v>
      </c>
      <c r="L92" s="32"/>
      <c r="M92" s="59"/>
      <c r="N92" s="50"/>
      <c r="O92" s="50"/>
      <c r="P92" s="133">
        <f>P93+P129</f>
        <v>0</v>
      </c>
      <c r="Q92" s="50"/>
      <c r="R92" s="133">
        <f>R93+R129</f>
        <v>38.393327000000006</v>
      </c>
      <c r="S92" s="50"/>
      <c r="T92" s="134">
        <f>T93+T129</f>
        <v>0</v>
      </c>
      <c r="AT92" s="17" t="s">
        <v>73</v>
      </c>
      <c r="AU92" s="17" t="s">
        <v>142</v>
      </c>
      <c r="BK92" s="135">
        <f>BK93+BK129</f>
        <v>0</v>
      </c>
    </row>
    <row r="93" spans="2:65" s="11" customFormat="1" ht="25.9" customHeight="1">
      <c r="B93" s="136"/>
      <c r="D93" s="137" t="s">
        <v>73</v>
      </c>
      <c r="E93" s="138" t="s">
        <v>185</v>
      </c>
      <c r="F93" s="138" t="s">
        <v>186</v>
      </c>
      <c r="I93" s="139"/>
      <c r="J93" s="140">
        <f>BK93</f>
        <v>0</v>
      </c>
      <c r="L93" s="136"/>
      <c r="M93" s="141"/>
      <c r="N93" s="142"/>
      <c r="O93" s="142"/>
      <c r="P93" s="143">
        <f>P94+P116+P127</f>
        <v>0</v>
      </c>
      <c r="Q93" s="142"/>
      <c r="R93" s="143">
        <f>R94+R116+R127</f>
        <v>38.276027000000006</v>
      </c>
      <c r="S93" s="142"/>
      <c r="T93" s="144">
        <f>T94+T116+T127</f>
        <v>0</v>
      </c>
      <c r="AR93" s="137" t="s">
        <v>81</v>
      </c>
      <c r="AT93" s="145" t="s">
        <v>73</v>
      </c>
      <c r="AU93" s="145" t="s">
        <v>74</v>
      </c>
      <c r="AY93" s="137" t="s">
        <v>187</v>
      </c>
      <c r="BK93" s="146">
        <f>BK94+BK116+BK127</f>
        <v>0</v>
      </c>
    </row>
    <row r="94" spans="2:65" s="11" customFormat="1" ht="22.9" customHeight="1">
      <c r="B94" s="136"/>
      <c r="D94" s="137" t="s">
        <v>73</v>
      </c>
      <c r="E94" s="147" t="s">
        <v>81</v>
      </c>
      <c r="F94" s="147" t="s">
        <v>188</v>
      </c>
      <c r="I94" s="139"/>
      <c r="J94" s="148">
        <f>BK94</f>
        <v>0</v>
      </c>
      <c r="L94" s="136"/>
      <c r="M94" s="141"/>
      <c r="N94" s="142"/>
      <c r="O94" s="142"/>
      <c r="P94" s="143">
        <f>SUM(P95:P115)</f>
        <v>0</v>
      </c>
      <c r="Q94" s="142"/>
      <c r="R94" s="143">
        <f>SUM(R95:R115)</f>
        <v>38.253927000000004</v>
      </c>
      <c r="S94" s="142"/>
      <c r="T94" s="144">
        <f>SUM(T95:T115)</f>
        <v>0</v>
      </c>
      <c r="AR94" s="137" t="s">
        <v>81</v>
      </c>
      <c r="AT94" s="145" t="s">
        <v>73</v>
      </c>
      <c r="AU94" s="145" t="s">
        <v>81</v>
      </c>
      <c r="AY94" s="137" t="s">
        <v>187</v>
      </c>
      <c r="BK94" s="146">
        <f>SUM(BK95:BK115)</f>
        <v>0</v>
      </c>
    </row>
    <row r="95" spans="2:65" s="1" customFormat="1" ht="36" customHeight="1">
      <c r="B95" s="149"/>
      <c r="C95" s="150" t="s">
        <v>81</v>
      </c>
      <c r="D95" s="150" t="s">
        <v>189</v>
      </c>
      <c r="E95" s="151" t="s">
        <v>211</v>
      </c>
      <c r="F95" s="152" t="s">
        <v>212</v>
      </c>
      <c r="G95" s="153" t="s">
        <v>192</v>
      </c>
      <c r="H95" s="154">
        <v>48</v>
      </c>
      <c r="I95" s="155"/>
      <c r="J95" s="156">
        <f>ROUND(I95*H95,2)</f>
        <v>0</v>
      </c>
      <c r="K95" s="152" t="s">
        <v>193</v>
      </c>
      <c r="L95" s="32"/>
      <c r="M95" s="157" t="s">
        <v>3</v>
      </c>
      <c r="N95" s="158" t="s">
        <v>46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87</v>
      </c>
      <c r="BK95" s="162">
        <f>ROUND(I95*H95,2)</f>
        <v>0</v>
      </c>
      <c r="BL95" s="17" t="s">
        <v>194</v>
      </c>
      <c r="BM95" s="161" t="s">
        <v>3304</v>
      </c>
    </row>
    <row r="96" spans="2:65" s="12" customFormat="1">
      <c r="B96" s="163"/>
      <c r="D96" s="164" t="s">
        <v>196</v>
      </c>
      <c r="E96" s="165" t="s">
        <v>3</v>
      </c>
      <c r="F96" s="166" t="s">
        <v>3108</v>
      </c>
      <c r="H96" s="165" t="s">
        <v>3</v>
      </c>
      <c r="I96" s="167"/>
      <c r="L96" s="163"/>
      <c r="M96" s="168"/>
      <c r="N96" s="169"/>
      <c r="O96" s="169"/>
      <c r="P96" s="169"/>
      <c r="Q96" s="169"/>
      <c r="R96" s="169"/>
      <c r="S96" s="169"/>
      <c r="T96" s="170"/>
      <c r="AT96" s="165" t="s">
        <v>196</v>
      </c>
      <c r="AU96" s="165" t="s">
        <v>87</v>
      </c>
      <c r="AV96" s="12" t="s">
        <v>81</v>
      </c>
      <c r="AW96" s="12" t="s">
        <v>35</v>
      </c>
      <c r="AX96" s="12" t="s">
        <v>74</v>
      </c>
      <c r="AY96" s="165" t="s">
        <v>187</v>
      </c>
    </row>
    <row r="97" spans="2:65" s="13" customFormat="1">
      <c r="B97" s="171"/>
      <c r="D97" s="164" t="s">
        <v>196</v>
      </c>
      <c r="E97" s="172" t="s">
        <v>3</v>
      </c>
      <c r="F97" s="173" t="s">
        <v>3109</v>
      </c>
      <c r="H97" s="174">
        <v>48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196</v>
      </c>
      <c r="AU97" s="172" t="s">
        <v>87</v>
      </c>
      <c r="AV97" s="13" t="s">
        <v>87</v>
      </c>
      <c r="AW97" s="13" t="s">
        <v>35</v>
      </c>
      <c r="AX97" s="13" t="s">
        <v>81</v>
      </c>
      <c r="AY97" s="172" t="s">
        <v>187</v>
      </c>
    </row>
    <row r="98" spans="2:65" s="1" customFormat="1" ht="48" customHeight="1">
      <c r="B98" s="149"/>
      <c r="C98" s="150" t="s">
        <v>87</v>
      </c>
      <c r="D98" s="150" t="s">
        <v>189</v>
      </c>
      <c r="E98" s="151" t="s">
        <v>227</v>
      </c>
      <c r="F98" s="152" t="s">
        <v>228</v>
      </c>
      <c r="G98" s="153" t="s">
        <v>192</v>
      </c>
      <c r="H98" s="154">
        <v>48</v>
      </c>
      <c r="I98" s="155"/>
      <c r="J98" s="156">
        <f>ROUND(I98*H98,2)</f>
        <v>0</v>
      </c>
      <c r="K98" s="152" t="s">
        <v>193</v>
      </c>
      <c r="L98" s="32"/>
      <c r="M98" s="157" t="s">
        <v>3</v>
      </c>
      <c r="N98" s="158" t="s">
        <v>46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194</v>
      </c>
      <c r="AT98" s="161" t="s">
        <v>189</v>
      </c>
      <c r="AU98" s="161" t="s">
        <v>87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87</v>
      </c>
      <c r="BK98" s="162">
        <f>ROUND(I98*H98,2)</f>
        <v>0</v>
      </c>
      <c r="BL98" s="17" t="s">
        <v>194</v>
      </c>
      <c r="BM98" s="161" t="s">
        <v>3305</v>
      </c>
    </row>
    <row r="99" spans="2:65" s="1" customFormat="1" ht="48" customHeight="1">
      <c r="B99" s="149"/>
      <c r="C99" s="150" t="s">
        <v>207</v>
      </c>
      <c r="D99" s="150" t="s">
        <v>189</v>
      </c>
      <c r="E99" s="151" t="s">
        <v>3111</v>
      </c>
      <c r="F99" s="152" t="s">
        <v>3112</v>
      </c>
      <c r="G99" s="153" t="s">
        <v>192</v>
      </c>
      <c r="H99" s="154">
        <v>3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3306</v>
      </c>
    </row>
    <row r="100" spans="2:65" s="12" customFormat="1">
      <c r="B100" s="163"/>
      <c r="D100" s="164" t="s">
        <v>196</v>
      </c>
      <c r="E100" s="165" t="s">
        <v>3</v>
      </c>
      <c r="F100" s="166" t="s">
        <v>3114</v>
      </c>
      <c r="H100" s="165" t="s">
        <v>3</v>
      </c>
      <c r="I100" s="167"/>
      <c r="L100" s="163"/>
      <c r="M100" s="168"/>
      <c r="N100" s="169"/>
      <c r="O100" s="169"/>
      <c r="P100" s="169"/>
      <c r="Q100" s="169"/>
      <c r="R100" s="169"/>
      <c r="S100" s="169"/>
      <c r="T100" s="170"/>
      <c r="AT100" s="165" t="s">
        <v>196</v>
      </c>
      <c r="AU100" s="165" t="s">
        <v>87</v>
      </c>
      <c r="AV100" s="12" t="s">
        <v>81</v>
      </c>
      <c r="AW100" s="12" t="s">
        <v>35</v>
      </c>
      <c r="AX100" s="12" t="s">
        <v>74</v>
      </c>
      <c r="AY100" s="165" t="s">
        <v>187</v>
      </c>
    </row>
    <row r="101" spans="2:65" s="13" customFormat="1">
      <c r="B101" s="171"/>
      <c r="D101" s="164" t="s">
        <v>196</v>
      </c>
      <c r="E101" s="172" t="s">
        <v>3</v>
      </c>
      <c r="F101" s="173" t="s">
        <v>3307</v>
      </c>
      <c r="H101" s="174">
        <v>3</v>
      </c>
      <c r="I101" s="175"/>
      <c r="L101" s="171"/>
      <c r="M101" s="176"/>
      <c r="N101" s="177"/>
      <c r="O101" s="177"/>
      <c r="P101" s="177"/>
      <c r="Q101" s="177"/>
      <c r="R101" s="177"/>
      <c r="S101" s="177"/>
      <c r="T101" s="178"/>
      <c r="AT101" s="172" t="s">
        <v>196</v>
      </c>
      <c r="AU101" s="172" t="s">
        <v>87</v>
      </c>
      <c r="AV101" s="13" t="s">
        <v>87</v>
      </c>
      <c r="AW101" s="13" t="s">
        <v>35</v>
      </c>
      <c r="AX101" s="13" t="s">
        <v>81</v>
      </c>
      <c r="AY101" s="172" t="s">
        <v>187</v>
      </c>
    </row>
    <row r="102" spans="2:65" s="1" customFormat="1" ht="48" customHeight="1">
      <c r="B102" s="149"/>
      <c r="C102" s="150" t="s">
        <v>194</v>
      </c>
      <c r="D102" s="150" t="s">
        <v>189</v>
      </c>
      <c r="E102" s="151" t="s">
        <v>3116</v>
      </c>
      <c r="F102" s="152" t="s">
        <v>3117</v>
      </c>
      <c r="G102" s="153" t="s">
        <v>192</v>
      </c>
      <c r="H102" s="154">
        <v>3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46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87</v>
      </c>
      <c r="BK102" s="162">
        <f>ROUND(I102*H102,2)</f>
        <v>0</v>
      </c>
      <c r="BL102" s="17" t="s">
        <v>194</v>
      </c>
      <c r="BM102" s="161" t="s">
        <v>3308</v>
      </c>
    </row>
    <row r="103" spans="2:65" s="1" customFormat="1" ht="48" customHeight="1">
      <c r="B103" s="149"/>
      <c r="C103" s="150" t="s">
        <v>226</v>
      </c>
      <c r="D103" s="150" t="s">
        <v>189</v>
      </c>
      <c r="E103" s="151" t="s">
        <v>231</v>
      </c>
      <c r="F103" s="152" t="s">
        <v>232</v>
      </c>
      <c r="G103" s="153" t="s">
        <v>192</v>
      </c>
      <c r="H103" s="154">
        <v>20.399999999999999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3309</v>
      </c>
    </row>
    <row r="104" spans="2:65" s="13" customFormat="1">
      <c r="B104" s="171"/>
      <c r="D104" s="164" t="s">
        <v>196</v>
      </c>
      <c r="E104" s="172" t="s">
        <v>3</v>
      </c>
      <c r="F104" s="173" t="s">
        <v>3310</v>
      </c>
      <c r="H104" s="174">
        <v>20.399999999999999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196</v>
      </c>
      <c r="AU104" s="172" t="s">
        <v>87</v>
      </c>
      <c r="AV104" s="13" t="s">
        <v>87</v>
      </c>
      <c r="AW104" s="13" t="s">
        <v>35</v>
      </c>
      <c r="AX104" s="13" t="s">
        <v>81</v>
      </c>
      <c r="AY104" s="172" t="s">
        <v>187</v>
      </c>
    </row>
    <row r="105" spans="2:65" s="1" customFormat="1" ht="36" customHeight="1">
      <c r="B105" s="149"/>
      <c r="C105" s="150" t="s">
        <v>230</v>
      </c>
      <c r="D105" s="150" t="s">
        <v>189</v>
      </c>
      <c r="E105" s="151" t="s">
        <v>236</v>
      </c>
      <c r="F105" s="152" t="s">
        <v>237</v>
      </c>
      <c r="G105" s="153" t="s">
        <v>192</v>
      </c>
      <c r="H105" s="154">
        <v>20.399999999999999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46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194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87</v>
      </c>
      <c r="BK105" s="162">
        <f>ROUND(I105*H105,2)</f>
        <v>0</v>
      </c>
      <c r="BL105" s="17" t="s">
        <v>194</v>
      </c>
      <c r="BM105" s="161" t="s">
        <v>3311</v>
      </c>
    </row>
    <row r="106" spans="2:65" s="1" customFormat="1" ht="36" customHeight="1">
      <c r="B106" s="149"/>
      <c r="C106" s="150" t="s">
        <v>235</v>
      </c>
      <c r="D106" s="150" t="s">
        <v>189</v>
      </c>
      <c r="E106" s="151" t="s">
        <v>240</v>
      </c>
      <c r="F106" s="152" t="s">
        <v>241</v>
      </c>
      <c r="G106" s="153" t="s">
        <v>242</v>
      </c>
      <c r="H106" s="154">
        <v>32.64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46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87</v>
      </c>
      <c r="BK106" s="162">
        <f>ROUND(I106*H106,2)</f>
        <v>0</v>
      </c>
      <c r="BL106" s="17" t="s">
        <v>194</v>
      </c>
      <c r="BM106" s="161" t="s">
        <v>3312</v>
      </c>
    </row>
    <row r="107" spans="2:65" s="13" customFormat="1">
      <c r="B107" s="171"/>
      <c r="D107" s="164" t="s">
        <v>196</v>
      </c>
      <c r="E107" s="172" t="s">
        <v>3</v>
      </c>
      <c r="F107" s="173" t="s">
        <v>3313</v>
      </c>
      <c r="H107" s="174">
        <v>32.64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196</v>
      </c>
      <c r="AU107" s="172" t="s">
        <v>87</v>
      </c>
      <c r="AV107" s="13" t="s">
        <v>87</v>
      </c>
      <c r="AW107" s="13" t="s">
        <v>35</v>
      </c>
      <c r="AX107" s="13" t="s">
        <v>81</v>
      </c>
      <c r="AY107" s="172" t="s">
        <v>187</v>
      </c>
    </row>
    <row r="108" spans="2:65" s="1" customFormat="1" ht="36" customHeight="1">
      <c r="B108" s="149"/>
      <c r="C108" s="150" t="s">
        <v>239</v>
      </c>
      <c r="D108" s="150" t="s">
        <v>189</v>
      </c>
      <c r="E108" s="151" t="s">
        <v>246</v>
      </c>
      <c r="F108" s="152" t="s">
        <v>247</v>
      </c>
      <c r="G108" s="153" t="s">
        <v>192</v>
      </c>
      <c r="H108" s="154">
        <v>30.6</v>
      </c>
      <c r="I108" s="155"/>
      <c r="J108" s="156">
        <f>ROUND(I108*H108,2)</f>
        <v>0</v>
      </c>
      <c r="K108" s="152" t="s">
        <v>193</v>
      </c>
      <c r="L108" s="32"/>
      <c r="M108" s="157" t="s">
        <v>3</v>
      </c>
      <c r="N108" s="158" t="s">
        <v>46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194</v>
      </c>
      <c r="AT108" s="161" t="s">
        <v>189</v>
      </c>
      <c r="AU108" s="161" t="s">
        <v>87</v>
      </c>
      <c r="AY108" s="17" t="s">
        <v>187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87</v>
      </c>
      <c r="BK108" s="162">
        <f>ROUND(I108*H108,2)</f>
        <v>0</v>
      </c>
      <c r="BL108" s="17" t="s">
        <v>194</v>
      </c>
      <c r="BM108" s="161" t="s">
        <v>3314</v>
      </c>
    </row>
    <row r="109" spans="2:65" s="13" customFormat="1">
      <c r="B109" s="171"/>
      <c r="D109" s="164" t="s">
        <v>196</v>
      </c>
      <c r="E109" s="172" t="s">
        <v>3</v>
      </c>
      <c r="F109" s="173" t="s">
        <v>3315</v>
      </c>
      <c r="H109" s="174">
        <v>30.6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196</v>
      </c>
      <c r="AU109" s="172" t="s">
        <v>87</v>
      </c>
      <c r="AV109" s="13" t="s">
        <v>87</v>
      </c>
      <c r="AW109" s="13" t="s">
        <v>35</v>
      </c>
      <c r="AX109" s="13" t="s">
        <v>81</v>
      </c>
      <c r="AY109" s="172" t="s">
        <v>187</v>
      </c>
    </row>
    <row r="110" spans="2:65" s="1" customFormat="1" ht="60" customHeight="1">
      <c r="B110" s="149"/>
      <c r="C110" s="150" t="s">
        <v>245</v>
      </c>
      <c r="D110" s="150" t="s">
        <v>189</v>
      </c>
      <c r="E110" s="151" t="s">
        <v>2317</v>
      </c>
      <c r="F110" s="152" t="s">
        <v>2318</v>
      </c>
      <c r="G110" s="153" t="s">
        <v>192</v>
      </c>
      <c r="H110" s="154">
        <v>15.3</v>
      </c>
      <c r="I110" s="155"/>
      <c r="J110" s="156">
        <f>ROUND(I110*H110,2)</f>
        <v>0</v>
      </c>
      <c r="K110" s="152" t="s">
        <v>193</v>
      </c>
      <c r="L110" s="32"/>
      <c r="M110" s="157" t="s">
        <v>3</v>
      </c>
      <c r="N110" s="158" t="s">
        <v>46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194</v>
      </c>
      <c r="AT110" s="161" t="s">
        <v>189</v>
      </c>
      <c r="AU110" s="161" t="s">
        <v>87</v>
      </c>
      <c r="AY110" s="17" t="s">
        <v>187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87</v>
      </c>
      <c r="BK110" s="162">
        <f>ROUND(I110*H110,2)</f>
        <v>0</v>
      </c>
      <c r="BL110" s="17" t="s">
        <v>194</v>
      </c>
      <c r="BM110" s="161" t="s">
        <v>3316</v>
      </c>
    </row>
    <row r="111" spans="2:65" s="13" customFormat="1">
      <c r="B111" s="171"/>
      <c r="D111" s="164" t="s">
        <v>196</v>
      </c>
      <c r="E111" s="172" t="s">
        <v>3</v>
      </c>
      <c r="F111" s="173" t="s">
        <v>3317</v>
      </c>
      <c r="H111" s="174">
        <v>15.3</v>
      </c>
      <c r="I111" s="175"/>
      <c r="L111" s="171"/>
      <c r="M111" s="176"/>
      <c r="N111" s="177"/>
      <c r="O111" s="177"/>
      <c r="P111" s="177"/>
      <c r="Q111" s="177"/>
      <c r="R111" s="177"/>
      <c r="S111" s="177"/>
      <c r="T111" s="178"/>
      <c r="AT111" s="172" t="s">
        <v>196</v>
      </c>
      <c r="AU111" s="172" t="s">
        <v>87</v>
      </c>
      <c r="AV111" s="13" t="s">
        <v>87</v>
      </c>
      <c r="AW111" s="13" t="s">
        <v>35</v>
      </c>
      <c r="AX111" s="13" t="s">
        <v>81</v>
      </c>
      <c r="AY111" s="172" t="s">
        <v>187</v>
      </c>
    </row>
    <row r="112" spans="2:65" s="1" customFormat="1" ht="16.5" customHeight="1">
      <c r="B112" s="149"/>
      <c r="C112" s="195" t="s">
        <v>251</v>
      </c>
      <c r="D112" s="195" t="s">
        <v>283</v>
      </c>
      <c r="E112" s="196" t="s">
        <v>3136</v>
      </c>
      <c r="F112" s="197" t="s">
        <v>3137</v>
      </c>
      <c r="G112" s="198" t="s">
        <v>242</v>
      </c>
      <c r="H112" s="199">
        <v>28.611000000000001</v>
      </c>
      <c r="I112" s="200"/>
      <c r="J112" s="201">
        <f>ROUND(I112*H112,2)</f>
        <v>0</v>
      </c>
      <c r="K112" s="197" t="s">
        <v>193</v>
      </c>
      <c r="L112" s="202"/>
      <c r="M112" s="203" t="s">
        <v>3</v>
      </c>
      <c r="N112" s="204" t="s">
        <v>46</v>
      </c>
      <c r="O112" s="52"/>
      <c r="P112" s="159">
        <f>O112*H112</f>
        <v>0</v>
      </c>
      <c r="Q112" s="159">
        <v>1</v>
      </c>
      <c r="R112" s="159">
        <f>Q112*H112</f>
        <v>28.611000000000001</v>
      </c>
      <c r="S112" s="159">
        <v>0</v>
      </c>
      <c r="T112" s="160">
        <f>S112*H112</f>
        <v>0</v>
      </c>
      <c r="AR112" s="161" t="s">
        <v>239</v>
      </c>
      <c r="AT112" s="161" t="s">
        <v>283</v>
      </c>
      <c r="AU112" s="161" t="s">
        <v>87</v>
      </c>
      <c r="AY112" s="17" t="s">
        <v>187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87</v>
      </c>
      <c r="BK112" s="162">
        <f>ROUND(I112*H112,2)</f>
        <v>0</v>
      </c>
      <c r="BL112" s="17" t="s">
        <v>194</v>
      </c>
      <c r="BM112" s="161" t="s">
        <v>3318</v>
      </c>
    </row>
    <row r="113" spans="2:65" s="13" customFormat="1">
      <c r="B113" s="171"/>
      <c r="D113" s="164" t="s">
        <v>196</v>
      </c>
      <c r="E113" s="172" t="s">
        <v>3</v>
      </c>
      <c r="F113" s="173" t="s">
        <v>3319</v>
      </c>
      <c r="H113" s="174">
        <v>28.611000000000001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196</v>
      </c>
      <c r="AU113" s="172" t="s">
        <v>87</v>
      </c>
      <c r="AV113" s="13" t="s">
        <v>87</v>
      </c>
      <c r="AW113" s="13" t="s">
        <v>35</v>
      </c>
      <c r="AX113" s="13" t="s">
        <v>81</v>
      </c>
      <c r="AY113" s="172" t="s">
        <v>187</v>
      </c>
    </row>
    <row r="114" spans="2:65" s="1" customFormat="1" ht="24" customHeight="1">
      <c r="B114" s="149"/>
      <c r="C114" s="150" t="s">
        <v>257</v>
      </c>
      <c r="D114" s="150" t="s">
        <v>189</v>
      </c>
      <c r="E114" s="151" t="s">
        <v>3140</v>
      </c>
      <c r="F114" s="152" t="s">
        <v>3141</v>
      </c>
      <c r="G114" s="153" t="s">
        <v>192</v>
      </c>
      <c r="H114" s="154">
        <v>5.0999999999999996</v>
      </c>
      <c r="I114" s="155"/>
      <c r="J114" s="156">
        <f>ROUND(I114*H114,2)</f>
        <v>0</v>
      </c>
      <c r="K114" s="152" t="s">
        <v>193</v>
      </c>
      <c r="L114" s="32"/>
      <c r="M114" s="157" t="s">
        <v>3</v>
      </c>
      <c r="N114" s="158" t="s">
        <v>46</v>
      </c>
      <c r="O114" s="52"/>
      <c r="P114" s="159">
        <f>O114*H114</f>
        <v>0</v>
      </c>
      <c r="Q114" s="159">
        <v>1.8907700000000001</v>
      </c>
      <c r="R114" s="159">
        <f>Q114*H114</f>
        <v>9.6429270000000002</v>
      </c>
      <c r="S114" s="159">
        <v>0</v>
      </c>
      <c r="T114" s="160">
        <f>S114*H114</f>
        <v>0</v>
      </c>
      <c r="AR114" s="161" t="s">
        <v>194</v>
      </c>
      <c r="AT114" s="161" t="s">
        <v>189</v>
      </c>
      <c r="AU114" s="161" t="s">
        <v>87</v>
      </c>
      <c r="AY114" s="17" t="s">
        <v>187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87</v>
      </c>
      <c r="BK114" s="162">
        <f>ROUND(I114*H114,2)</f>
        <v>0</v>
      </c>
      <c r="BL114" s="17" t="s">
        <v>194</v>
      </c>
      <c r="BM114" s="161" t="s">
        <v>3320</v>
      </c>
    </row>
    <row r="115" spans="2:65" s="13" customFormat="1">
      <c r="B115" s="171"/>
      <c r="D115" s="164" t="s">
        <v>196</v>
      </c>
      <c r="E115" s="172" t="s">
        <v>3</v>
      </c>
      <c r="F115" s="173" t="s">
        <v>3321</v>
      </c>
      <c r="H115" s="174">
        <v>5.0999999999999996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196</v>
      </c>
      <c r="AU115" s="172" t="s">
        <v>87</v>
      </c>
      <c r="AV115" s="13" t="s">
        <v>87</v>
      </c>
      <c r="AW115" s="13" t="s">
        <v>35</v>
      </c>
      <c r="AX115" s="13" t="s">
        <v>81</v>
      </c>
      <c r="AY115" s="172" t="s">
        <v>187</v>
      </c>
    </row>
    <row r="116" spans="2:65" s="11" customFormat="1" ht="22.9" customHeight="1">
      <c r="B116" s="136"/>
      <c r="D116" s="137" t="s">
        <v>73</v>
      </c>
      <c r="E116" s="147" t="s">
        <v>239</v>
      </c>
      <c r="F116" s="147" t="s">
        <v>3144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SUM(P117:P126)</f>
        <v>0</v>
      </c>
      <c r="Q116" s="142"/>
      <c r="R116" s="143">
        <f>SUM(R117:R126)</f>
        <v>2.2100000000000002E-2</v>
      </c>
      <c r="S116" s="142"/>
      <c r="T116" s="144">
        <f>SUM(T117:T126)</f>
        <v>0</v>
      </c>
      <c r="AR116" s="137" t="s">
        <v>81</v>
      </c>
      <c r="AT116" s="145" t="s">
        <v>73</v>
      </c>
      <c r="AU116" s="145" t="s">
        <v>81</v>
      </c>
      <c r="AY116" s="137" t="s">
        <v>187</v>
      </c>
      <c r="BK116" s="146">
        <f>SUM(BK117:BK126)</f>
        <v>0</v>
      </c>
    </row>
    <row r="117" spans="2:65" s="1" customFormat="1" ht="16.5" customHeight="1">
      <c r="B117" s="149"/>
      <c r="C117" s="150" t="s">
        <v>1757</v>
      </c>
      <c r="D117" s="150" t="s">
        <v>189</v>
      </c>
      <c r="E117" s="151" t="s">
        <v>3322</v>
      </c>
      <c r="F117" s="152" t="s">
        <v>3323</v>
      </c>
      <c r="G117" s="153" t="s">
        <v>1219</v>
      </c>
      <c r="H117" s="154">
        <v>1</v>
      </c>
      <c r="I117" s="155"/>
      <c r="J117" s="156">
        <f t="shared" ref="J117:J126" si="0">ROUND(I117*H117,2)</f>
        <v>0</v>
      </c>
      <c r="K117" s="152" t="s">
        <v>1206</v>
      </c>
      <c r="L117" s="32"/>
      <c r="M117" s="157" t="s">
        <v>3</v>
      </c>
      <c r="N117" s="158" t="s">
        <v>46</v>
      </c>
      <c r="O117" s="52"/>
      <c r="P117" s="159">
        <f t="shared" ref="P117:P126" si="1">O117*H117</f>
        <v>0</v>
      </c>
      <c r="Q117" s="159">
        <v>0</v>
      </c>
      <c r="R117" s="159">
        <f t="shared" ref="R117:R126" si="2">Q117*H117</f>
        <v>0</v>
      </c>
      <c r="S117" s="159">
        <v>0</v>
      </c>
      <c r="T117" s="160">
        <f t="shared" ref="T117:T126" si="3">S117*H117</f>
        <v>0</v>
      </c>
      <c r="AR117" s="161" t="s">
        <v>194</v>
      </c>
      <c r="AT117" s="161" t="s">
        <v>189</v>
      </c>
      <c r="AU117" s="161" t="s">
        <v>87</v>
      </c>
      <c r="AY117" s="17" t="s">
        <v>187</v>
      </c>
      <c r="BE117" s="162">
        <f t="shared" ref="BE117:BE126" si="4">IF(N117="základní",J117,0)</f>
        <v>0</v>
      </c>
      <c r="BF117" s="162">
        <f t="shared" ref="BF117:BF126" si="5">IF(N117="snížená",J117,0)</f>
        <v>0</v>
      </c>
      <c r="BG117" s="162">
        <f t="shared" ref="BG117:BG126" si="6">IF(N117="zákl. přenesená",J117,0)</f>
        <v>0</v>
      </c>
      <c r="BH117" s="162">
        <f t="shared" ref="BH117:BH126" si="7">IF(N117="sníž. přenesená",J117,0)</f>
        <v>0</v>
      </c>
      <c r="BI117" s="162">
        <f t="shared" ref="BI117:BI126" si="8">IF(N117="nulová",J117,0)</f>
        <v>0</v>
      </c>
      <c r="BJ117" s="17" t="s">
        <v>87</v>
      </c>
      <c r="BK117" s="162">
        <f t="shared" ref="BK117:BK126" si="9">ROUND(I117*H117,2)</f>
        <v>0</v>
      </c>
      <c r="BL117" s="17" t="s">
        <v>194</v>
      </c>
      <c r="BM117" s="161" t="s">
        <v>3324</v>
      </c>
    </row>
    <row r="118" spans="2:65" s="1" customFormat="1" ht="16.5" customHeight="1">
      <c r="B118" s="149"/>
      <c r="C118" s="150" t="s">
        <v>268</v>
      </c>
      <c r="D118" s="150" t="s">
        <v>189</v>
      </c>
      <c r="E118" s="151" t="s">
        <v>3325</v>
      </c>
      <c r="F118" s="152" t="s">
        <v>3326</v>
      </c>
      <c r="G118" s="153" t="s">
        <v>1219</v>
      </c>
      <c r="H118" s="154">
        <v>1</v>
      </c>
      <c r="I118" s="155"/>
      <c r="J118" s="156">
        <f t="shared" si="0"/>
        <v>0</v>
      </c>
      <c r="K118" s="152" t="s">
        <v>1206</v>
      </c>
      <c r="L118" s="32"/>
      <c r="M118" s="157" t="s">
        <v>3</v>
      </c>
      <c r="N118" s="158" t="s">
        <v>46</v>
      </c>
      <c r="O118" s="52"/>
      <c r="P118" s="159">
        <f t="shared" si="1"/>
        <v>0</v>
      </c>
      <c r="Q118" s="159">
        <v>0</v>
      </c>
      <c r="R118" s="159">
        <f t="shared" si="2"/>
        <v>0</v>
      </c>
      <c r="S118" s="159">
        <v>0</v>
      </c>
      <c r="T118" s="160">
        <f t="shared" si="3"/>
        <v>0</v>
      </c>
      <c r="AR118" s="161" t="s">
        <v>194</v>
      </c>
      <c r="AT118" s="161" t="s">
        <v>189</v>
      </c>
      <c r="AU118" s="161" t="s">
        <v>87</v>
      </c>
      <c r="AY118" s="17" t="s">
        <v>187</v>
      </c>
      <c r="BE118" s="162">
        <f t="shared" si="4"/>
        <v>0</v>
      </c>
      <c r="BF118" s="162">
        <f t="shared" si="5"/>
        <v>0</v>
      </c>
      <c r="BG118" s="162">
        <f t="shared" si="6"/>
        <v>0</v>
      </c>
      <c r="BH118" s="162">
        <f t="shared" si="7"/>
        <v>0</v>
      </c>
      <c r="BI118" s="162">
        <f t="shared" si="8"/>
        <v>0</v>
      </c>
      <c r="BJ118" s="17" t="s">
        <v>87</v>
      </c>
      <c r="BK118" s="162">
        <f t="shared" si="9"/>
        <v>0</v>
      </c>
      <c r="BL118" s="17" t="s">
        <v>194</v>
      </c>
      <c r="BM118" s="161" t="s">
        <v>3327</v>
      </c>
    </row>
    <row r="119" spans="2:65" s="1" customFormat="1" ht="16.5" customHeight="1">
      <c r="B119" s="149"/>
      <c r="C119" s="150" t="s">
        <v>273</v>
      </c>
      <c r="D119" s="150" t="s">
        <v>189</v>
      </c>
      <c r="E119" s="151" t="s">
        <v>3328</v>
      </c>
      <c r="F119" s="152" t="s">
        <v>3329</v>
      </c>
      <c r="G119" s="153" t="s">
        <v>391</v>
      </c>
      <c r="H119" s="154">
        <v>1</v>
      </c>
      <c r="I119" s="155"/>
      <c r="J119" s="156">
        <f t="shared" si="0"/>
        <v>0</v>
      </c>
      <c r="K119" s="152" t="s">
        <v>1206</v>
      </c>
      <c r="L119" s="32"/>
      <c r="M119" s="157" t="s">
        <v>3</v>
      </c>
      <c r="N119" s="158" t="s">
        <v>46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194</v>
      </c>
      <c r="AT119" s="161" t="s">
        <v>189</v>
      </c>
      <c r="AU119" s="161" t="s">
        <v>87</v>
      </c>
      <c r="AY119" s="17" t="s">
        <v>187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87</v>
      </c>
      <c r="BK119" s="162">
        <f t="shared" si="9"/>
        <v>0</v>
      </c>
      <c r="BL119" s="17" t="s">
        <v>194</v>
      </c>
      <c r="BM119" s="161" t="s">
        <v>3330</v>
      </c>
    </row>
    <row r="120" spans="2:65" s="1" customFormat="1" ht="16.5" customHeight="1">
      <c r="B120" s="149"/>
      <c r="C120" s="150" t="s">
        <v>9</v>
      </c>
      <c r="D120" s="150" t="s">
        <v>189</v>
      </c>
      <c r="E120" s="151" t="s">
        <v>3331</v>
      </c>
      <c r="F120" s="152" t="s">
        <v>3332</v>
      </c>
      <c r="G120" s="153" t="s">
        <v>1219</v>
      </c>
      <c r="H120" s="154">
        <v>1</v>
      </c>
      <c r="I120" s="155"/>
      <c r="J120" s="156">
        <f t="shared" si="0"/>
        <v>0</v>
      </c>
      <c r="K120" s="152" t="s">
        <v>1206</v>
      </c>
      <c r="L120" s="32"/>
      <c r="M120" s="157" t="s">
        <v>3</v>
      </c>
      <c r="N120" s="158" t="s">
        <v>46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194</v>
      </c>
      <c r="AT120" s="161" t="s">
        <v>189</v>
      </c>
      <c r="AU120" s="161" t="s">
        <v>87</v>
      </c>
      <c r="AY120" s="17" t="s">
        <v>187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87</v>
      </c>
      <c r="BK120" s="162">
        <f t="shared" si="9"/>
        <v>0</v>
      </c>
      <c r="BL120" s="17" t="s">
        <v>194</v>
      </c>
      <c r="BM120" s="161" t="s">
        <v>3333</v>
      </c>
    </row>
    <row r="121" spans="2:65" s="1" customFormat="1" ht="16.5" customHeight="1">
      <c r="B121" s="149"/>
      <c r="C121" s="150" t="s">
        <v>282</v>
      </c>
      <c r="D121" s="150" t="s">
        <v>189</v>
      </c>
      <c r="E121" s="151" t="s">
        <v>3334</v>
      </c>
      <c r="F121" s="152" t="s">
        <v>3335</v>
      </c>
      <c r="G121" s="153" t="s">
        <v>286</v>
      </c>
      <c r="H121" s="154">
        <v>3</v>
      </c>
      <c r="I121" s="155"/>
      <c r="J121" s="156">
        <f t="shared" si="0"/>
        <v>0</v>
      </c>
      <c r="K121" s="152" t="s">
        <v>2899</v>
      </c>
      <c r="L121" s="32"/>
      <c r="M121" s="157" t="s">
        <v>3</v>
      </c>
      <c r="N121" s="158" t="s">
        <v>46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194</v>
      </c>
      <c r="AT121" s="161" t="s">
        <v>189</v>
      </c>
      <c r="AU121" s="161" t="s">
        <v>87</v>
      </c>
      <c r="AY121" s="17" t="s">
        <v>187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87</v>
      </c>
      <c r="BK121" s="162">
        <f t="shared" si="9"/>
        <v>0</v>
      </c>
      <c r="BL121" s="17" t="s">
        <v>194</v>
      </c>
      <c r="BM121" s="161" t="s">
        <v>3336</v>
      </c>
    </row>
    <row r="122" spans="2:65" s="1" customFormat="1" ht="16.5" customHeight="1">
      <c r="B122" s="149"/>
      <c r="C122" s="150" t="s">
        <v>1775</v>
      </c>
      <c r="D122" s="150" t="s">
        <v>189</v>
      </c>
      <c r="E122" s="151" t="s">
        <v>3337</v>
      </c>
      <c r="F122" s="152" t="s">
        <v>3338</v>
      </c>
      <c r="G122" s="153" t="s">
        <v>1219</v>
      </c>
      <c r="H122" s="154">
        <v>1</v>
      </c>
      <c r="I122" s="155"/>
      <c r="J122" s="156">
        <f t="shared" si="0"/>
        <v>0</v>
      </c>
      <c r="K122" s="152" t="s">
        <v>1206</v>
      </c>
      <c r="L122" s="32"/>
      <c r="M122" s="157" t="s">
        <v>3</v>
      </c>
      <c r="N122" s="158" t="s">
        <v>46</v>
      </c>
      <c r="O122" s="52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AR122" s="161" t="s">
        <v>194</v>
      </c>
      <c r="AT122" s="161" t="s">
        <v>189</v>
      </c>
      <c r="AU122" s="161" t="s">
        <v>87</v>
      </c>
      <c r="AY122" s="17" t="s">
        <v>187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87</v>
      </c>
      <c r="BK122" s="162">
        <f t="shared" si="9"/>
        <v>0</v>
      </c>
      <c r="BL122" s="17" t="s">
        <v>194</v>
      </c>
      <c r="BM122" s="161" t="s">
        <v>3339</v>
      </c>
    </row>
    <row r="123" spans="2:65" s="1" customFormat="1" ht="16.5" customHeight="1">
      <c r="B123" s="149"/>
      <c r="C123" s="150" t="s">
        <v>302</v>
      </c>
      <c r="D123" s="150" t="s">
        <v>189</v>
      </c>
      <c r="E123" s="151" t="s">
        <v>3340</v>
      </c>
      <c r="F123" s="152" t="s">
        <v>2880</v>
      </c>
      <c r="G123" s="153" t="s">
        <v>286</v>
      </c>
      <c r="H123" s="154">
        <v>78</v>
      </c>
      <c r="I123" s="155"/>
      <c r="J123" s="156">
        <f t="shared" si="0"/>
        <v>0</v>
      </c>
      <c r="K123" s="152" t="s">
        <v>1206</v>
      </c>
      <c r="L123" s="32"/>
      <c r="M123" s="157" t="s">
        <v>3</v>
      </c>
      <c r="N123" s="158" t="s">
        <v>46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194</v>
      </c>
      <c r="AT123" s="161" t="s">
        <v>189</v>
      </c>
      <c r="AU123" s="161" t="s">
        <v>87</v>
      </c>
      <c r="AY123" s="17" t="s">
        <v>187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87</v>
      </c>
      <c r="BK123" s="162">
        <f t="shared" si="9"/>
        <v>0</v>
      </c>
      <c r="BL123" s="17" t="s">
        <v>194</v>
      </c>
      <c r="BM123" s="161" t="s">
        <v>3341</v>
      </c>
    </row>
    <row r="124" spans="2:65" s="1" customFormat="1" ht="16.5" customHeight="1">
      <c r="B124" s="149"/>
      <c r="C124" s="150" t="s">
        <v>1782</v>
      </c>
      <c r="D124" s="150" t="s">
        <v>189</v>
      </c>
      <c r="E124" s="151" t="s">
        <v>3342</v>
      </c>
      <c r="F124" s="152" t="s">
        <v>3343</v>
      </c>
      <c r="G124" s="153" t="s">
        <v>286</v>
      </c>
      <c r="H124" s="154">
        <v>78</v>
      </c>
      <c r="I124" s="155"/>
      <c r="J124" s="156">
        <f t="shared" si="0"/>
        <v>0</v>
      </c>
      <c r="K124" s="152" t="s">
        <v>1206</v>
      </c>
      <c r="L124" s="32"/>
      <c r="M124" s="157" t="s">
        <v>3</v>
      </c>
      <c r="N124" s="158" t="s">
        <v>46</v>
      </c>
      <c r="O124" s="52"/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AR124" s="161" t="s">
        <v>194</v>
      </c>
      <c r="AT124" s="161" t="s">
        <v>189</v>
      </c>
      <c r="AU124" s="161" t="s">
        <v>87</v>
      </c>
      <c r="AY124" s="17" t="s">
        <v>187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87</v>
      </c>
      <c r="BK124" s="162">
        <f t="shared" si="9"/>
        <v>0</v>
      </c>
      <c r="BL124" s="17" t="s">
        <v>194</v>
      </c>
      <c r="BM124" s="161" t="s">
        <v>3344</v>
      </c>
    </row>
    <row r="125" spans="2:65" s="1" customFormat="1" ht="16.5" customHeight="1">
      <c r="B125" s="149"/>
      <c r="C125" s="150" t="s">
        <v>330</v>
      </c>
      <c r="D125" s="150" t="s">
        <v>189</v>
      </c>
      <c r="E125" s="151" t="s">
        <v>3167</v>
      </c>
      <c r="F125" s="152" t="s">
        <v>3168</v>
      </c>
      <c r="G125" s="153" t="s">
        <v>286</v>
      </c>
      <c r="H125" s="154">
        <v>85</v>
      </c>
      <c r="I125" s="155"/>
      <c r="J125" s="156">
        <f t="shared" si="0"/>
        <v>0</v>
      </c>
      <c r="K125" s="152" t="s">
        <v>193</v>
      </c>
      <c r="L125" s="32"/>
      <c r="M125" s="157" t="s">
        <v>3</v>
      </c>
      <c r="N125" s="158" t="s">
        <v>46</v>
      </c>
      <c r="O125" s="52"/>
      <c r="P125" s="159">
        <f t="shared" si="1"/>
        <v>0</v>
      </c>
      <c r="Q125" s="159">
        <v>1.9000000000000001E-4</v>
      </c>
      <c r="R125" s="159">
        <f t="shared" si="2"/>
        <v>1.6150000000000001E-2</v>
      </c>
      <c r="S125" s="159">
        <v>0</v>
      </c>
      <c r="T125" s="160">
        <f t="shared" si="3"/>
        <v>0</v>
      </c>
      <c r="AR125" s="161" t="s">
        <v>194</v>
      </c>
      <c r="AT125" s="161" t="s">
        <v>189</v>
      </c>
      <c r="AU125" s="161" t="s">
        <v>87</v>
      </c>
      <c r="AY125" s="17" t="s">
        <v>187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87</v>
      </c>
      <c r="BK125" s="162">
        <f t="shared" si="9"/>
        <v>0</v>
      </c>
      <c r="BL125" s="17" t="s">
        <v>194</v>
      </c>
      <c r="BM125" s="161" t="s">
        <v>3345</v>
      </c>
    </row>
    <row r="126" spans="2:65" s="1" customFormat="1" ht="16.5" customHeight="1">
      <c r="B126" s="149"/>
      <c r="C126" s="150" t="s">
        <v>8</v>
      </c>
      <c r="D126" s="150" t="s">
        <v>189</v>
      </c>
      <c r="E126" s="151" t="s">
        <v>3170</v>
      </c>
      <c r="F126" s="152" t="s">
        <v>3171</v>
      </c>
      <c r="G126" s="153" t="s">
        <v>286</v>
      </c>
      <c r="H126" s="154">
        <v>85</v>
      </c>
      <c r="I126" s="155"/>
      <c r="J126" s="156">
        <f t="shared" si="0"/>
        <v>0</v>
      </c>
      <c r="K126" s="152" t="s">
        <v>193</v>
      </c>
      <c r="L126" s="32"/>
      <c r="M126" s="157" t="s">
        <v>3</v>
      </c>
      <c r="N126" s="158" t="s">
        <v>46</v>
      </c>
      <c r="O126" s="52"/>
      <c r="P126" s="159">
        <f t="shared" si="1"/>
        <v>0</v>
      </c>
      <c r="Q126" s="159">
        <v>6.9999999999999994E-5</v>
      </c>
      <c r="R126" s="159">
        <f t="shared" si="2"/>
        <v>5.9499999999999996E-3</v>
      </c>
      <c r="S126" s="159">
        <v>0</v>
      </c>
      <c r="T126" s="160">
        <f t="shared" si="3"/>
        <v>0</v>
      </c>
      <c r="AR126" s="161" t="s">
        <v>194</v>
      </c>
      <c r="AT126" s="161" t="s">
        <v>189</v>
      </c>
      <c r="AU126" s="161" t="s">
        <v>87</v>
      </c>
      <c r="AY126" s="17" t="s">
        <v>187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87</v>
      </c>
      <c r="BK126" s="162">
        <f t="shared" si="9"/>
        <v>0</v>
      </c>
      <c r="BL126" s="17" t="s">
        <v>194</v>
      </c>
      <c r="BM126" s="161" t="s">
        <v>3346</v>
      </c>
    </row>
    <row r="127" spans="2:65" s="11" customFormat="1" ht="22.9" customHeight="1">
      <c r="B127" s="136"/>
      <c r="D127" s="137" t="s">
        <v>73</v>
      </c>
      <c r="E127" s="147" t="s">
        <v>949</v>
      </c>
      <c r="F127" s="147" t="s">
        <v>950</v>
      </c>
      <c r="I127" s="139"/>
      <c r="J127" s="148">
        <f>BK127</f>
        <v>0</v>
      </c>
      <c r="L127" s="136"/>
      <c r="M127" s="141"/>
      <c r="N127" s="142"/>
      <c r="O127" s="142"/>
      <c r="P127" s="143">
        <f>P128</f>
        <v>0</v>
      </c>
      <c r="Q127" s="142"/>
      <c r="R127" s="143">
        <f>R128</f>
        <v>0</v>
      </c>
      <c r="S127" s="142"/>
      <c r="T127" s="144">
        <f>T128</f>
        <v>0</v>
      </c>
      <c r="AR127" s="137" t="s">
        <v>81</v>
      </c>
      <c r="AT127" s="145" t="s">
        <v>73</v>
      </c>
      <c r="AU127" s="145" t="s">
        <v>81</v>
      </c>
      <c r="AY127" s="137" t="s">
        <v>187</v>
      </c>
      <c r="BK127" s="146">
        <f>BK128</f>
        <v>0</v>
      </c>
    </row>
    <row r="128" spans="2:65" s="1" customFormat="1" ht="48" customHeight="1">
      <c r="B128" s="149"/>
      <c r="C128" s="150" t="s">
        <v>339</v>
      </c>
      <c r="D128" s="150" t="s">
        <v>189</v>
      </c>
      <c r="E128" s="151" t="s">
        <v>3173</v>
      </c>
      <c r="F128" s="152" t="s">
        <v>3174</v>
      </c>
      <c r="G128" s="153" t="s">
        <v>242</v>
      </c>
      <c r="H128" s="154">
        <v>38.276000000000003</v>
      </c>
      <c r="I128" s="155"/>
      <c r="J128" s="156">
        <f>ROUND(I128*H128,2)</f>
        <v>0</v>
      </c>
      <c r="K128" s="152" t="s">
        <v>193</v>
      </c>
      <c r="L128" s="32"/>
      <c r="M128" s="157" t="s">
        <v>3</v>
      </c>
      <c r="N128" s="158" t="s">
        <v>46</v>
      </c>
      <c r="O128" s="52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AR128" s="161" t="s">
        <v>194</v>
      </c>
      <c r="AT128" s="161" t="s">
        <v>189</v>
      </c>
      <c r="AU128" s="161" t="s">
        <v>87</v>
      </c>
      <c r="AY128" s="17" t="s">
        <v>187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7" t="s">
        <v>87</v>
      </c>
      <c r="BK128" s="162">
        <f>ROUND(I128*H128,2)</f>
        <v>0</v>
      </c>
      <c r="BL128" s="17" t="s">
        <v>194</v>
      </c>
      <c r="BM128" s="161" t="s">
        <v>3347</v>
      </c>
    </row>
    <row r="129" spans="2:65" s="11" customFormat="1" ht="25.9" customHeight="1">
      <c r="B129" s="136"/>
      <c r="D129" s="137" t="s">
        <v>73</v>
      </c>
      <c r="E129" s="138" t="s">
        <v>955</v>
      </c>
      <c r="F129" s="138" t="s">
        <v>956</v>
      </c>
      <c r="I129" s="139"/>
      <c r="J129" s="140">
        <f>BK129</f>
        <v>0</v>
      </c>
      <c r="L129" s="136"/>
      <c r="M129" s="141"/>
      <c r="N129" s="142"/>
      <c r="O129" s="142"/>
      <c r="P129" s="143">
        <f>P130+P136</f>
        <v>0</v>
      </c>
      <c r="Q129" s="142"/>
      <c r="R129" s="143">
        <f>R130+R136</f>
        <v>0.11730000000000002</v>
      </c>
      <c r="S129" s="142"/>
      <c r="T129" s="144">
        <f>T130+T136</f>
        <v>0</v>
      </c>
      <c r="AR129" s="137" t="s">
        <v>87</v>
      </c>
      <c r="AT129" s="145" t="s">
        <v>73</v>
      </c>
      <c r="AU129" s="145" t="s">
        <v>74</v>
      </c>
      <c r="AY129" s="137" t="s">
        <v>187</v>
      </c>
      <c r="BK129" s="146">
        <f>BK130+BK136</f>
        <v>0</v>
      </c>
    </row>
    <row r="130" spans="2:65" s="11" customFormat="1" ht="22.9" customHeight="1">
      <c r="B130" s="136"/>
      <c r="D130" s="137" t="s">
        <v>73</v>
      </c>
      <c r="E130" s="147" t="s">
        <v>2853</v>
      </c>
      <c r="F130" s="147" t="s">
        <v>2854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SUM(P131:P135)</f>
        <v>0</v>
      </c>
      <c r="Q130" s="142"/>
      <c r="R130" s="143">
        <f>SUM(R131:R135)</f>
        <v>0.11504000000000002</v>
      </c>
      <c r="S130" s="142"/>
      <c r="T130" s="144">
        <f>SUM(T131:T135)</f>
        <v>0</v>
      </c>
      <c r="AR130" s="137" t="s">
        <v>87</v>
      </c>
      <c r="AT130" s="145" t="s">
        <v>73</v>
      </c>
      <c r="AU130" s="145" t="s">
        <v>81</v>
      </c>
      <c r="AY130" s="137" t="s">
        <v>187</v>
      </c>
      <c r="BK130" s="146">
        <f>SUM(BK131:BK135)</f>
        <v>0</v>
      </c>
    </row>
    <row r="131" spans="2:65" s="1" customFormat="1" ht="24" customHeight="1">
      <c r="B131" s="149"/>
      <c r="C131" s="150" t="s">
        <v>348</v>
      </c>
      <c r="D131" s="150" t="s">
        <v>189</v>
      </c>
      <c r="E131" s="151" t="s">
        <v>3348</v>
      </c>
      <c r="F131" s="152" t="s">
        <v>3349</v>
      </c>
      <c r="G131" s="153" t="s">
        <v>1193</v>
      </c>
      <c r="H131" s="154">
        <v>1</v>
      </c>
      <c r="I131" s="155"/>
      <c r="J131" s="156">
        <f>ROUND(I131*H131,2)</f>
        <v>0</v>
      </c>
      <c r="K131" s="152" t="s">
        <v>193</v>
      </c>
      <c r="L131" s="32"/>
      <c r="M131" s="157" t="s">
        <v>3</v>
      </c>
      <c r="N131" s="158" t="s">
        <v>46</v>
      </c>
      <c r="O131" s="52"/>
      <c r="P131" s="159">
        <f>O131*H131</f>
        <v>0</v>
      </c>
      <c r="Q131" s="159">
        <v>3.3800000000000002E-3</v>
      </c>
      <c r="R131" s="159">
        <f>Q131*H131</f>
        <v>3.3800000000000002E-3</v>
      </c>
      <c r="S131" s="159">
        <v>0</v>
      </c>
      <c r="T131" s="160">
        <f>S131*H131</f>
        <v>0</v>
      </c>
      <c r="AR131" s="161" t="s">
        <v>282</v>
      </c>
      <c r="AT131" s="161" t="s">
        <v>189</v>
      </c>
      <c r="AU131" s="161" t="s">
        <v>87</v>
      </c>
      <c r="AY131" s="17" t="s">
        <v>187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7" t="s">
        <v>87</v>
      </c>
      <c r="BK131" s="162">
        <f>ROUND(I131*H131,2)</f>
        <v>0</v>
      </c>
      <c r="BL131" s="17" t="s">
        <v>282</v>
      </c>
      <c r="BM131" s="161" t="s">
        <v>3350</v>
      </c>
    </row>
    <row r="132" spans="2:65" s="1" customFormat="1" ht="16.5" customHeight="1">
      <c r="B132" s="149"/>
      <c r="C132" s="150" t="s">
        <v>354</v>
      </c>
      <c r="D132" s="150" t="s">
        <v>189</v>
      </c>
      <c r="E132" s="151" t="s">
        <v>3351</v>
      </c>
      <c r="F132" s="152" t="s">
        <v>3352</v>
      </c>
      <c r="G132" s="153" t="s">
        <v>1193</v>
      </c>
      <c r="H132" s="154">
        <v>1</v>
      </c>
      <c r="I132" s="155"/>
      <c r="J132" s="156">
        <f>ROUND(I132*H132,2)</f>
        <v>0</v>
      </c>
      <c r="K132" s="152" t="s">
        <v>193</v>
      </c>
      <c r="L132" s="32"/>
      <c r="M132" s="157" t="s">
        <v>3</v>
      </c>
      <c r="N132" s="158" t="s">
        <v>46</v>
      </c>
      <c r="O132" s="52"/>
      <c r="P132" s="159">
        <f>O132*H132</f>
        <v>0</v>
      </c>
      <c r="Q132" s="159">
        <v>2.2000000000000001E-4</v>
      </c>
      <c r="R132" s="159">
        <f>Q132*H132</f>
        <v>2.2000000000000001E-4</v>
      </c>
      <c r="S132" s="159">
        <v>0</v>
      </c>
      <c r="T132" s="160">
        <f>S132*H132</f>
        <v>0</v>
      </c>
      <c r="AR132" s="161" t="s">
        <v>282</v>
      </c>
      <c r="AT132" s="161" t="s">
        <v>189</v>
      </c>
      <c r="AU132" s="161" t="s">
        <v>87</v>
      </c>
      <c r="AY132" s="17" t="s">
        <v>187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7" t="s">
        <v>87</v>
      </c>
      <c r="BK132" s="162">
        <f>ROUND(I132*H132,2)</f>
        <v>0</v>
      </c>
      <c r="BL132" s="17" t="s">
        <v>282</v>
      </c>
      <c r="BM132" s="161" t="s">
        <v>3353</v>
      </c>
    </row>
    <row r="133" spans="2:65" s="1" customFormat="1" ht="24" customHeight="1">
      <c r="B133" s="149"/>
      <c r="C133" s="150" t="s">
        <v>362</v>
      </c>
      <c r="D133" s="150" t="s">
        <v>189</v>
      </c>
      <c r="E133" s="151" t="s">
        <v>3354</v>
      </c>
      <c r="F133" s="152" t="s">
        <v>3355</v>
      </c>
      <c r="G133" s="153" t="s">
        <v>286</v>
      </c>
      <c r="H133" s="154">
        <v>78</v>
      </c>
      <c r="I133" s="155"/>
      <c r="J133" s="156">
        <f>ROUND(I133*H133,2)</f>
        <v>0</v>
      </c>
      <c r="K133" s="152" t="s">
        <v>193</v>
      </c>
      <c r="L133" s="32"/>
      <c r="M133" s="157" t="s">
        <v>3</v>
      </c>
      <c r="N133" s="158" t="s">
        <v>46</v>
      </c>
      <c r="O133" s="52"/>
      <c r="P133" s="159">
        <f>O133*H133</f>
        <v>0</v>
      </c>
      <c r="Q133" s="159">
        <v>1.3600000000000001E-3</v>
      </c>
      <c r="R133" s="159">
        <f>Q133*H133</f>
        <v>0.10608000000000001</v>
      </c>
      <c r="S133" s="159">
        <v>0</v>
      </c>
      <c r="T133" s="160">
        <f>S133*H133</f>
        <v>0</v>
      </c>
      <c r="AR133" s="161" t="s">
        <v>282</v>
      </c>
      <c r="AT133" s="161" t="s">
        <v>189</v>
      </c>
      <c r="AU133" s="161" t="s">
        <v>87</v>
      </c>
      <c r="AY133" s="17" t="s">
        <v>187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7" t="s">
        <v>87</v>
      </c>
      <c r="BK133" s="162">
        <f>ROUND(I133*H133,2)</f>
        <v>0</v>
      </c>
      <c r="BL133" s="17" t="s">
        <v>282</v>
      </c>
      <c r="BM133" s="161" t="s">
        <v>3356</v>
      </c>
    </row>
    <row r="134" spans="2:65" s="1" customFormat="1" ht="24" customHeight="1">
      <c r="B134" s="149"/>
      <c r="C134" s="150" t="s">
        <v>372</v>
      </c>
      <c r="D134" s="150" t="s">
        <v>189</v>
      </c>
      <c r="E134" s="151" t="s">
        <v>3357</v>
      </c>
      <c r="F134" s="152" t="s">
        <v>3358</v>
      </c>
      <c r="G134" s="153" t="s">
        <v>391</v>
      </c>
      <c r="H134" s="154">
        <v>1</v>
      </c>
      <c r="I134" s="155"/>
      <c r="J134" s="156">
        <f>ROUND(I134*H134,2)</f>
        <v>0</v>
      </c>
      <c r="K134" s="152" t="s">
        <v>193</v>
      </c>
      <c r="L134" s="32"/>
      <c r="M134" s="157" t="s">
        <v>3</v>
      </c>
      <c r="N134" s="158" t="s">
        <v>46</v>
      </c>
      <c r="O134" s="52"/>
      <c r="P134" s="159">
        <f>O134*H134</f>
        <v>0</v>
      </c>
      <c r="Q134" s="159">
        <v>2.0799999999999998E-3</v>
      </c>
      <c r="R134" s="159">
        <f>Q134*H134</f>
        <v>2.0799999999999998E-3</v>
      </c>
      <c r="S134" s="159">
        <v>0</v>
      </c>
      <c r="T134" s="160">
        <f>S134*H134</f>
        <v>0</v>
      </c>
      <c r="AR134" s="161" t="s">
        <v>282</v>
      </c>
      <c r="AT134" s="161" t="s">
        <v>189</v>
      </c>
      <c r="AU134" s="161" t="s">
        <v>87</v>
      </c>
      <c r="AY134" s="17" t="s">
        <v>187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7" t="s">
        <v>87</v>
      </c>
      <c r="BK134" s="162">
        <f>ROUND(I134*H134,2)</f>
        <v>0</v>
      </c>
      <c r="BL134" s="17" t="s">
        <v>282</v>
      </c>
      <c r="BM134" s="161" t="s">
        <v>3359</v>
      </c>
    </row>
    <row r="135" spans="2:65" s="1" customFormat="1" ht="36" customHeight="1">
      <c r="B135" s="149"/>
      <c r="C135" s="150" t="s">
        <v>381</v>
      </c>
      <c r="D135" s="150" t="s">
        <v>189</v>
      </c>
      <c r="E135" s="151" t="s">
        <v>3360</v>
      </c>
      <c r="F135" s="152" t="s">
        <v>3361</v>
      </c>
      <c r="G135" s="153" t="s">
        <v>1193</v>
      </c>
      <c r="H135" s="154">
        <v>1</v>
      </c>
      <c r="I135" s="155"/>
      <c r="J135" s="156">
        <f>ROUND(I135*H135,2)</f>
        <v>0</v>
      </c>
      <c r="K135" s="152" t="s">
        <v>193</v>
      </c>
      <c r="L135" s="32"/>
      <c r="M135" s="157" t="s">
        <v>3</v>
      </c>
      <c r="N135" s="158" t="s">
        <v>46</v>
      </c>
      <c r="O135" s="52"/>
      <c r="P135" s="159">
        <f>O135*H135</f>
        <v>0</v>
      </c>
      <c r="Q135" s="159">
        <v>3.2799999999999999E-3</v>
      </c>
      <c r="R135" s="159">
        <f>Q135*H135</f>
        <v>3.2799999999999999E-3</v>
      </c>
      <c r="S135" s="159">
        <v>0</v>
      </c>
      <c r="T135" s="160">
        <f>S135*H135</f>
        <v>0</v>
      </c>
      <c r="AR135" s="161" t="s">
        <v>282</v>
      </c>
      <c r="AT135" s="161" t="s">
        <v>189</v>
      </c>
      <c r="AU135" s="161" t="s">
        <v>87</v>
      </c>
      <c r="AY135" s="17" t="s">
        <v>187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7" t="s">
        <v>87</v>
      </c>
      <c r="BK135" s="162">
        <f>ROUND(I135*H135,2)</f>
        <v>0</v>
      </c>
      <c r="BL135" s="17" t="s">
        <v>282</v>
      </c>
      <c r="BM135" s="161" t="s">
        <v>3362</v>
      </c>
    </row>
    <row r="136" spans="2:65" s="11" customFormat="1" ht="22.9" customHeight="1">
      <c r="B136" s="136"/>
      <c r="D136" s="137" t="s">
        <v>73</v>
      </c>
      <c r="E136" s="147" t="s">
        <v>2660</v>
      </c>
      <c r="F136" s="147" t="s">
        <v>2661</v>
      </c>
      <c r="I136" s="139"/>
      <c r="J136" s="148">
        <f>BK136</f>
        <v>0</v>
      </c>
      <c r="L136" s="136"/>
      <c r="M136" s="141"/>
      <c r="N136" s="142"/>
      <c r="O136" s="142"/>
      <c r="P136" s="143">
        <f>SUM(P137:P138)</f>
        <v>0</v>
      </c>
      <c r="Q136" s="142"/>
      <c r="R136" s="143">
        <f>SUM(R137:R138)</f>
        <v>2.2599999999999999E-3</v>
      </c>
      <c r="S136" s="142"/>
      <c r="T136" s="144">
        <f>SUM(T137:T138)</f>
        <v>0</v>
      </c>
      <c r="AR136" s="137" t="s">
        <v>87</v>
      </c>
      <c r="AT136" s="145" t="s">
        <v>73</v>
      </c>
      <c r="AU136" s="145" t="s">
        <v>81</v>
      </c>
      <c r="AY136" s="137" t="s">
        <v>187</v>
      </c>
      <c r="BK136" s="146">
        <f>SUM(BK137:BK138)</f>
        <v>0</v>
      </c>
    </row>
    <row r="137" spans="2:65" s="1" customFormat="1" ht="16.5" customHeight="1">
      <c r="B137" s="149"/>
      <c r="C137" s="150" t="s">
        <v>388</v>
      </c>
      <c r="D137" s="150" t="s">
        <v>189</v>
      </c>
      <c r="E137" s="151" t="s">
        <v>3363</v>
      </c>
      <c r="F137" s="152" t="s">
        <v>2666</v>
      </c>
      <c r="G137" s="153" t="s">
        <v>391</v>
      </c>
      <c r="H137" s="154">
        <v>2</v>
      </c>
      <c r="I137" s="155"/>
      <c r="J137" s="156">
        <f>ROUND(I137*H137,2)</f>
        <v>0</v>
      </c>
      <c r="K137" s="152" t="s">
        <v>1901</v>
      </c>
      <c r="L137" s="32"/>
      <c r="M137" s="157" t="s">
        <v>3</v>
      </c>
      <c r="N137" s="158" t="s">
        <v>46</v>
      </c>
      <c r="O137" s="52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AR137" s="161" t="s">
        <v>282</v>
      </c>
      <c r="AT137" s="161" t="s">
        <v>189</v>
      </c>
      <c r="AU137" s="161" t="s">
        <v>87</v>
      </c>
      <c r="AY137" s="17" t="s">
        <v>187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7" t="s">
        <v>87</v>
      </c>
      <c r="BK137" s="162">
        <f>ROUND(I137*H137,2)</f>
        <v>0</v>
      </c>
      <c r="BL137" s="17" t="s">
        <v>282</v>
      </c>
      <c r="BM137" s="161" t="s">
        <v>3364</v>
      </c>
    </row>
    <row r="138" spans="2:65" s="1" customFormat="1" ht="16.5" customHeight="1">
      <c r="B138" s="149"/>
      <c r="C138" s="150" t="s">
        <v>393</v>
      </c>
      <c r="D138" s="150" t="s">
        <v>189</v>
      </c>
      <c r="E138" s="151" t="s">
        <v>2662</v>
      </c>
      <c r="F138" s="152" t="s">
        <v>2663</v>
      </c>
      <c r="G138" s="153" t="s">
        <v>1193</v>
      </c>
      <c r="H138" s="154">
        <v>2</v>
      </c>
      <c r="I138" s="155"/>
      <c r="J138" s="156">
        <f>ROUND(I138*H138,2)</f>
        <v>0</v>
      </c>
      <c r="K138" s="152" t="s">
        <v>193</v>
      </c>
      <c r="L138" s="32"/>
      <c r="M138" s="206" t="s">
        <v>3</v>
      </c>
      <c r="N138" s="207" t="s">
        <v>46</v>
      </c>
      <c r="O138" s="208"/>
      <c r="P138" s="209">
        <f>O138*H138</f>
        <v>0</v>
      </c>
      <c r="Q138" s="209">
        <v>1.1299999999999999E-3</v>
      </c>
      <c r="R138" s="209">
        <f>Q138*H138</f>
        <v>2.2599999999999999E-3</v>
      </c>
      <c r="S138" s="209">
        <v>0</v>
      </c>
      <c r="T138" s="210">
        <f>S138*H138</f>
        <v>0</v>
      </c>
      <c r="AR138" s="161" t="s">
        <v>282</v>
      </c>
      <c r="AT138" s="161" t="s">
        <v>189</v>
      </c>
      <c r="AU138" s="161" t="s">
        <v>87</v>
      </c>
      <c r="AY138" s="17" t="s">
        <v>187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7" t="s">
        <v>87</v>
      </c>
      <c r="BK138" s="162">
        <f>ROUND(I138*H138,2)</f>
        <v>0</v>
      </c>
      <c r="BL138" s="17" t="s">
        <v>282</v>
      </c>
      <c r="BM138" s="161" t="s">
        <v>3365</v>
      </c>
    </row>
    <row r="139" spans="2:65" s="1" customFormat="1" ht="6.95" customHeight="1">
      <c r="B139" s="41"/>
      <c r="C139" s="42"/>
      <c r="D139" s="42"/>
      <c r="E139" s="42"/>
      <c r="F139" s="42"/>
      <c r="G139" s="42"/>
      <c r="H139" s="42"/>
      <c r="I139" s="110"/>
      <c r="J139" s="42"/>
      <c r="K139" s="42"/>
      <c r="L139" s="32"/>
    </row>
  </sheetData>
  <autoFilter ref="C91:K138" xr:uid="{00000000-0009-0000-0000-00000E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55"/>
  <sheetViews>
    <sheetView showGridLines="0" topLeftCell="A13" workbookViewId="0">
      <selection activeCell="V34" sqref="V3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127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87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2894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3366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13" t="s">
        <v>45</v>
      </c>
      <c r="F35" s="214">
        <f>ROUND((SUM(BE92:BE154)),  2)</f>
        <v>0</v>
      </c>
      <c r="G35" s="215"/>
      <c r="H35" s="215"/>
      <c r="I35" s="216">
        <v>0.21</v>
      </c>
      <c r="J35" s="214">
        <f>ROUND(((SUM(BE92:BE154))*I35),  2)</f>
        <v>0</v>
      </c>
      <c r="L35" s="32"/>
    </row>
    <row r="36" spans="2:12" s="1" customFormat="1" ht="14.45" customHeight="1">
      <c r="B36" s="32"/>
      <c r="E36" s="27" t="s">
        <v>46</v>
      </c>
      <c r="F36" s="101">
        <f>ROUND((SUM(BF92:BF154)),  2)</f>
        <v>0</v>
      </c>
      <c r="I36" s="102">
        <v>0.15</v>
      </c>
      <c r="J36" s="101">
        <f>ROUND(((SUM(BF92:BF154))*I36),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ROUND((SUM(BG92:BG154)),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ROUND((SUM(BH92:BH154)),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ROUND((SUM(BI92:BI154)),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2894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SO02 - 06 - IO 05 - Venkovní osvětlení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J92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3367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3368</v>
      </c>
      <c r="E66" s="123"/>
      <c r="F66" s="123"/>
      <c r="G66" s="123"/>
      <c r="H66" s="123"/>
      <c r="I66" s="124"/>
      <c r="J66" s="125">
        <f>J116</f>
        <v>0</v>
      </c>
      <c r="L66" s="121"/>
    </row>
    <row r="67" spans="2:12" s="9" customFormat="1" ht="19.899999999999999" hidden="1" customHeight="1">
      <c r="B67" s="121"/>
      <c r="D67" s="122" t="s">
        <v>3106</v>
      </c>
      <c r="E67" s="123"/>
      <c r="F67" s="123"/>
      <c r="G67" s="123"/>
      <c r="H67" s="123"/>
      <c r="I67" s="124"/>
      <c r="J67" s="125">
        <f>J124</f>
        <v>0</v>
      </c>
      <c r="L67" s="121"/>
    </row>
    <row r="68" spans="2:12" s="9" customFormat="1" ht="19.899999999999999" hidden="1" customHeight="1">
      <c r="B68" s="121"/>
      <c r="D68" s="122" t="s">
        <v>155</v>
      </c>
      <c r="E68" s="123"/>
      <c r="F68" s="123"/>
      <c r="G68" s="123"/>
      <c r="H68" s="123"/>
      <c r="I68" s="124"/>
      <c r="J68" s="125">
        <f>J126</f>
        <v>0</v>
      </c>
      <c r="L68" s="121"/>
    </row>
    <row r="69" spans="2:12" s="8" customFormat="1" ht="24.95" hidden="1" customHeight="1">
      <c r="B69" s="116"/>
      <c r="D69" s="117" t="s">
        <v>156</v>
      </c>
      <c r="E69" s="118"/>
      <c r="F69" s="118"/>
      <c r="G69" s="118"/>
      <c r="H69" s="118"/>
      <c r="I69" s="119"/>
      <c r="J69" s="120">
        <f>J128</f>
        <v>0</v>
      </c>
      <c r="L69" s="116"/>
    </row>
    <row r="70" spans="2:12" s="9" customFormat="1" ht="19.899999999999999" hidden="1" customHeight="1">
      <c r="B70" s="121"/>
      <c r="D70" s="122" t="s">
        <v>1715</v>
      </c>
      <c r="E70" s="123"/>
      <c r="F70" s="123"/>
      <c r="G70" s="123"/>
      <c r="H70" s="123"/>
      <c r="I70" s="124"/>
      <c r="J70" s="125">
        <f>J129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172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60" t="str">
        <f>E7</f>
        <v>Sociální bydlení - ul. Mlýnská, BpH- doplnění - ceník</v>
      </c>
      <c r="F80" s="261"/>
      <c r="G80" s="261"/>
      <c r="H80" s="261"/>
      <c r="I80" s="93"/>
      <c r="L80" s="32"/>
    </row>
    <row r="81" spans="2:65" ht="12" customHeight="1">
      <c r="B81" s="20"/>
      <c r="C81" s="27" t="s">
        <v>135</v>
      </c>
      <c r="L81" s="20"/>
    </row>
    <row r="82" spans="2:65" s="1" customFormat="1" ht="16.5" customHeight="1">
      <c r="B82" s="32"/>
      <c r="E82" s="260" t="s">
        <v>2894</v>
      </c>
      <c r="F82" s="259"/>
      <c r="G82" s="259"/>
      <c r="H82" s="259"/>
      <c r="I82" s="93"/>
      <c r="L82" s="32"/>
    </row>
    <row r="83" spans="2:65" s="1" customFormat="1" ht="12" customHeight="1">
      <c r="B83" s="32"/>
      <c r="C83" s="27" t="s">
        <v>137</v>
      </c>
      <c r="I83" s="93"/>
      <c r="L83" s="32"/>
    </row>
    <row r="84" spans="2:65" s="1" customFormat="1" ht="16.5" customHeight="1">
      <c r="B84" s="32"/>
      <c r="E84" s="242" t="str">
        <f>E11</f>
        <v>SO02 - 06 - IO 05 - Venkovní osvětlení</v>
      </c>
      <c r="F84" s="259"/>
      <c r="G84" s="259"/>
      <c r="H84" s="259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 t="str">
        <f>IF(J14="","",J14)</f>
        <v>11. 12. 2019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25</v>
      </c>
      <c r="F88" s="25" t="str">
        <f>E17</f>
        <v>Město Bystřice pod Hostýnem, Masarykovo nám. 137</v>
      </c>
      <c r="I88" s="94" t="s">
        <v>32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30</v>
      </c>
      <c r="F89" s="25" t="str">
        <f>IF(E20="","",E20)</f>
        <v>Vyplň údaj</v>
      </c>
      <c r="I89" s="94" t="s">
        <v>36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173</v>
      </c>
      <c r="D91" s="128" t="s">
        <v>59</v>
      </c>
      <c r="E91" s="128" t="s">
        <v>55</v>
      </c>
      <c r="F91" s="128" t="s">
        <v>56</v>
      </c>
      <c r="G91" s="128" t="s">
        <v>174</v>
      </c>
      <c r="H91" s="128" t="s">
        <v>175</v>
      </c>
      <c r="I91" s="129" t="s">
        <v>176</v>
      </c>
      <c r="J91" s="130" t="s">
        <v>141</v>
      </c>
      <c r="K91" s="131" t="s">
        <v>177</v>
      </c>
      <c r="L91" s="126"/>
      <c r="M91" s="56" t="s">
        <v>3</v>
      </c>
      <c r="N91" s="57" t="s">
        <v>44</v>
      </c>
      <c r="O91" s="57" t="s">
        <v>178</v>
      </c>
      <c r="P91" s="57" t="s">
        <v>179</v>
      </c>
      <c r="Q91" s="57" t="s">
        <v>180</v>
      </c>
      <c r="R91" s="57" t="s">
        <v>181</v>
      </c>
      <c r="S91" s="57" t="s">
        <v>182</v>
      </c>
      <c r="T91" s="58" t="s">
        <v>183</v>
      </c>
    </row>
    <row r="92" spans="2:65" s="1" customFormat="1" ht="22.9" customHeight="1">
      <c r="B92" s="32"/>
      <c r="C92" s="61" t="s">
        <v>184</v>
      </c>
      <c r="I92" s="93"/>
      <c r="J92" s="132">
        <f>BK92</f>
        <v>0</v>
      </c>
      <c r="L92" s="32"/>
      <c r="M92" s="59"/>
      <c r="N92" s="50"/>
      <c r="O92" s="50"/>
      <c r="P92" s="133">
        <f>P93+P128</f>
        <v>0</v>
      </c>
      <c r="Q92" s="50"/>
      <c r="R92" s="133">
        <f>R93+R128</f>
        <v>33.500384000000004</v>
      </c>
      <c r="S92" s="50"/>
      <c r="T92" s="134">
        <f>T93+T128</f>
        <v>0</v>
      </c>
      <c r="AT92" s="17" t="s">
        <v>73</v>
      </c>
      <c r="AU92" s="17" t="s">
        <v>142</v>
      </c>
      <c r="BK92" s="135">
        <f>BK93+BK128</f>
        <v>0</v>
      </c>
    </row>
    <row r="93" spans="2:65" s="11" customFormat="1" ht="25.9" customHeight="1">
      <c r="B93" s="136"/>
      <c r="D93" s="137" t="s">
        <v>73</v>
      </c>
      <c r="E93" s="138" t="s">
        <v>185</v>
      </c>
      <c r="F93" s="138" t="s">
        <v>3369</v>
      </c>
      <c r="I93" s="139"/>
      <c r="J93" s="140">
        <f>BK93</f>
        <v>0</v>
      </c>
      <c r="L93" s="136"/>
      <c r="M93" s="141"/>
      <c r="N93" s="142"/>
      <c r="O93" s="142"/>
      <c r="P93" s="143">
        <f>P94+P116+P124+P126</f>
        <v>0</v>
      </c>
      <c r="Q93" s="142"/>
      <c r="R93" s="143">
        <f>R94+R116+R124+R126</f>
        <v>33.146664000000001</v>
      </c>
      <c r="S93" s="142"/>
      <c r="T93" s="144">
        <f>T94+T116+T124+T126</f>
        <v>0</v>
      </c>
      <c r="AR93" s="137" t="s">
        <v>81</v>
      </c>
      <c r="AT93" s="145" t="s">
        <v>73</v>
      </c>
      <c r="AU93" s="145" t="s">
        <v>74</v>
      </c>
      <c r="AY93" s="137" t="s">
        <v>187</v>
      </c>
      <c r="BK93" s="146">
        <f>BK94+BK116+BK124+BK126</f>
        <v>0</v>
      </c>
    </row>
    <row r="94" spans="2:65" s="11" customFormat="1" ht="22.9" customHeight="1">
      <c r="B94" s="136"/>
      <c r="D94" s="137" t="s">
        <v>73</v>
      </c>
      <c r="E94" s="147" t="s">
        <v>81</v>
      </c>
      <c r="F94" s="147" t="s">
        <v>188</v>
      </c>
      <c r="I94" s="139"/>
      <c r="J94" s="148">
        <f>BK94</f>
        <v>0</v>
      </c>
      <c r="L94" s="136"/>
      <c r="M94" s="141"/>
      <c r="N94" s="142"/>
      <c r="O94" s="142"/>
      <c r="P94" s="143">
        <f>SUM(P95:P115)</f>
        <v>0</v>
      </c>
      <c r="Q94" s="142"/>
      <c r="R94" s="143">
        <f>SUM(R95:R115)</f>
        <v>27.002772</v>
      </c>
      <c r="S94" s="142"/>
      <c r="T94" s="144">
        <f>SUM(T95:T115)</f>
        <v>0</v>
      </c>
      <c r="AR94" s="137" t="s">
        <v>81</v>
      </c>
      <c r="AT94" s="145" t="s">
        <v>73</v>
      </c>
      <c r="AU94" s="145" t="s">
        <v>81</v>
      </c>
      <c r="AY94" s="137" t="s">
        <v>187</v>
      </c>
      <c r="BK94" s="146">
        <f>SUM(BK95:BK115)</f>
        <v>0</v>
      </c>
    </row>
    <row r="95" spans="2:65" s="1" customFormat="1" ht="24" customHeight="1">
      <c r="B95" s="149"/>
      <c r="C95" s="150" t="s">
        <v>81</v>
      </c>
      <c r="D95" s="150" t="s">
        <v>189</v>
      </c>
      <c r="E95" s="151" t="s">
        <v>2897</v>
      </c>
      <c r="F95" s="152" t="s">
        <v>3370</v>
      </c>
      <c r="G95" s="153" t="s">
        <v>3371</v>
      </c>
      <c r="H95" s="154">
        <v>0.1</v>
      </c>
      <c r="I95" s="155"/>
      <c r="J95" s="156">
        <f>ROUND(I95*H95,2)</f>
        <v>0</v>
      </c>
      <c r="K95" s="152" t="s">
        <v>1206</v>
      </c>
      <c r="L95" s="32"/>
      <c r="M95" s="157" t="s">
        <v>3</v>
      </c>
      <c r="N95" s="158" t="s">
        <v>45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81</v>
      </c>
      <c r="BK95" s="162">
        <f>ROUND(I95*H95,2)</f>
        <v>0</v>
      </c>
      <c r="BL95" s="17" t="s">
        <v>194</v>
      </c>
      <c r="BM95" s="161" t="s">
        <v>3372</v>
      </c>
    </row>
    <row r="96" spans="2:65" s="1" customFormat="1" ht="36" customHeight="1">
      <c r="B96" s="149"/>
      <c r="C96" s="150" t="s">
        <v>87</v>
      </c>
      <c r="D96" s="150" t="s">
        <v>189</v>
      </c>
      <c r="E96" s="151" t="s">
        <v>211</v>
      </c>
      <c r="F96" s="152" t="s">
        <v>212</v>
      </c>
      <c r="G96" s="153" t="s">
        <v>192</v>
      </c>
      <c r="H96" s="154">
        <v>28.8</v>
      </c>
      <c r="I96" s="155"/>
      <c r="J96" s="156">
        <f>ROUND(I96*H96,2)</f>
        <v>0</v>
      </c>
      <c r="K96" s="152" t="s">
        <v>193</v>
      </c>
      <c r="L96" s="32"/>
      <c r="M96" s="157" t="s">
        <v>3</v>
      </c>
      <c r="N96" s="158" t="s">
        <v>45</v>
      </c>
      <c r="O96" s="52"/>
      <c r="P96" s="159">
        <f>O96*H96</f>
        <v>0</v>
      </c>
      <c r="Q96" s="159">
        <v>0</v>
      </c>
      <c r="R96" s="159">
        <f>Q96*H96</f>
        <v>0</v>
      </c>
      <c r="S96" s="159">
        <v>0</v>
      </c>
      <c r="T96" s="160">
        <f>S96*H96</f>
        <v>0</v>
      </c>
      <c r="AR96" s="161" t="s">
        <v>194</v>
      </c>
      <c r="AT96" s="161" t="s">
        <v>189</v>
      </c>
      <c r="AU96" s="161" t="s">
        <v>87</v>
      </c>
      <c r="AY96" s="17" t="s">
        <v>187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81</v>
      </c>
      <c r="BK96" s="162">
        <f>ROUND(I96*H96,2)</f>
        <v>0</v>
      </c>
      <c r="BL96" s="17" t="s">
        <v>194</v>
      </c>
      <c r="BM96" s="161" t="s">
        <v>3373</v>
      </c>
    </row>
    <row r="97" spans="2:65" s="13" customFormat="1">
      <c r="B97" s="171"/>
      <c r="D97" s="164" t="s">
        <v>196</v>
      </c>
      <c r="E97" s="172" t="s">
        <v>3</v>
      </c>
      <c r="F97" s="173" t="s">
        <v>3374</v>
      </c>
      <c r="H97" s="174">
        <v>28.8</v>
      </c>
      <c r="I97" s="175"/>
      <c r="L97" s="171"/>
      <c r="M97" s="176"/>
      <c r="N97" s="177"/>
      <c r="O97" s="177"/>
      <c r="P97" s="177"/>
      <c r="Q97" s="177"/>
      <c r="R97" s="177"/>
      <c r="S97" s="177"/>
      <c r="T97" s="178"/>
      <c r="AT97" s="172" t="s">
        <v>196</v>
      </c>
      <c r="AU97" s="172" t="s">
        <v>87</v>
      </c>
      <c r="AV97" s="13" t="s">
        <v>87</v>
      </c>
      <c r="AW97" s="13" t="s">
        <v>35</v>
      </c>
      <c r="AX97" s="13" t="s">
        <v>81</v>
      </c>
      <c r="AY97" s="172" t="s">
        <v>187</v>
      </c>
    </row>
    <row r="98" spans="2:65" s="1" customFormat="1" ht="48" customHeight="1">
      <c r="B98" s="149"/>
      <c r="C98" s="150" t="s">
        <v>207</v>
      </c>
      <c r="D98" s="150" t="s">
        <v>189</v>
      </c>
      <c r="E98" s="151" t="s">
        <v>227</v>
      </c>
      <c r="F98" s="152" t="s">
        <v>228</v>
      </c>
      <c r="G98" s="153" t="s">
        <v>192</v>
      </c>
      <c r="H98" s="154">
        <v>28.8</v>
      </c>
      <c r="I98" s="155"/>
      <c r="J98" s="156">
        <f>ROUND(I98*H98,2)</f>
        <v>0</v>
      </c>
      <c r="K98" s="152" t="s">
        <v>193</v>
      </c>
      <c r="L98" s="32"/>
      <c r="M98" s="157" t="s">
        <v>3</v>
      </c>
      <c r="N98" s="158" t="s">
        <v>45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194</v>
      </c>
      <c r="AT98" s="161" t="s">
        <v>189</v>
      </c>
      <c r="AU98" s="161" t="s">
        <v>87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81</v>
      </c>
      <c r="BK98" s="162">
        <f>ROUND(I98*H98,2)</f>
        <v>0</v>
      </c>
      <c r="BL98" s="17" t="s">
        <v>194</v>
      </c>
      <c r="BM98" s="161" t="s">
        <v>3375</v>
      </c>
    </row>
    <row r="99" spans="2:65" s="1" customFormat="1" ht="36" customHeight="1">
      <c r="B99" s="149"/>
      <c r="C99" s="150" t="s">
        <v>194</v>
      </c>
      <c r="D99" s="150" t="s">
        <v>189</v>
      </c>
      <c r="E99" s="151" t="s">
        <v>3119</v>
      </c>
      <c r="F99" s="152" t="s">
        <v>3120</v>
      </c>
      <c r="G99" s="153" t="s">
        <v>192</v>
      </c>
      <c r="H99" s="154">
        <v>2.7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45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81</v>
      </c>
      <c r="BK99" s="162">
        <f>ROUND(I99*H99,2)</f>
        <v>0</v>
      </c>
      <c r="BL99" s="17" t="s">
        <v>194</v>
      </c>
      <c r="BM99" s="161" t="s">
        <v>3376</v>
      </c>
    </row>
    <row r="100" spans="2:65" s="12" customFormat="1">
      <c r="B100" s="163"/>
      <c r="D100" s="164" t="s">
        <v>196</v>
      </c>
      <c r="E100" s="165" t="s">
        <v>3</v>
      </c>
      <c r="F100" s="166" t="s">
        <v>3377</v>
      </c>
      <c r="H100" s="165" t="s">
        <v>3</v>
      </c>
      <c r="I100" s="167"/>
      <c r="L100" s="163"/>
      <c r="M100" s="168"/>
      <c r="N100" s="169"/>
      <c r="O100" s="169"/>
      <c r="P100" s="169"/>
      <c r="Q100" s="169"/>
      <c r="R100" s="169"/>
      <c r="S100" s="169"/>
      <c r="T100" s="170"/>
      <c r="AT100" s="165" t="s">
        <v>196</v>
      </c>
      <c r="AU100" s="165" t="s">
        <v>87</v>
      </c>
      <c r="AV100" s="12" t="s">
        <v>81</v>
      </c>
      <c r="AW100" s="12" t="s">
        <v>35</v>
      </c>
      <c r="AX100" s="12" t="s">
        <v>74</v>
      </c>
      <c r="AY100" s="165" t="s">
        <v>187</v>
      </c>
    </row>
    <row r="101" spans="2:65" s="13" customFormat="1">
      <c r="B101" s="171"/>
      <c r="D101" s="164" t="s">
        <v>196</v>
      </c>
      <c r="E101" s="172" t="s">
        <v>3</v>
      </c>
      <c r="F101" s="173" t="s">
        <v>3378</v>
      </c>
      <c r="H101" s="174">
        <v>2.7</v>
      </c>
      <c r="I101" s="175"/>
      <c r="L101" s="171"/>
      <c r="M101" s="176"/>
      <c r="N101" s="177"/>
      <c r="O101" s="177"/>
      <c r="P101" s="177"/>
      <c r="Q101" s="177"/>
      <c r="R101" s="177"/>
      <c r="S101" s="177"/>
      <c r="T101" s="178"/>
      <c r="AT101" s="172" t="s">
        <v>196</v>
      </c>
      <c r="AU101" s="172" t="s">
        <v>87</v>
      </c>
      <c r="AV101" s="13" t="s">
        <v>87</v>
      </c>
      <c r="AW101" s="13" t="s">
        <v>35</v>
      </c>
      <c r="AX101" s="13" t="s">
        <v>81</v>
      </c>
      <c r="AY101" s="172" t="s">
        <v>187</v>
      </c>
    </row>
    <row r="102" spans="2:65" s="1" customFormat="1" ht="36" customHeight="1">
      <c r="B102" s="149"/>
      <c r="C102" s="150" t="s">
        <v>226</v>
      </c>
      <c r="D102" s="150" t="s">
        <v>189</v>
      </c>
      <c r="E102" s="151" t="s">
        <v>3124</v>
      </c>
      <c r="F102" s="152" t="s">
        <v>3125</v>
      </c>
      <c r="G102" s="153" t="s">
        <v>192</v>
      </c>
      <c r="H102" s="154">
        <v>1.08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45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81</v>
      </c>
      <c r="BK102" s="162">
        <f>ROUND(I102*H102,2)</f>
        <v>0</v>
      </c>
      <c r="BL102" s="17" t="s">
        <v>194</v>
      </c>
      <c r="BM102" s="161" t="s">
        <v>3379</v>
      </c>
    </row>
    <row r="103" spans="2:65" s="1" customFormat="1" ht="48" customHeight="1">
      <c r="B103" s="149"/>
      <c r="C103" s="150" t="s">
        <v>230</v>
      </c>
      <c r="D103" s="150" t="s">
        <v>189</v>
      </c>
      <c r="E103" s="151" t="s">
        <v>231</v>
      </c>
      <c r="F103" s="152" t="s">
        <v>232</v>
      </c>
      <c r="G103" s="153" t="s">
        <v>192</v>
      </c>
      <c r="H103" s="154">
        <v>15.48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45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81</v>
      </c>
      <c r="BK103" s="162">
        <f>ROUND(I103*H103,2)</f>
        <v>0</v>
      </c>
      <c r="BL103" s="17" t="s">
        <v>194</v>
      </c>
      <c r="BM103" s="161" t="s">
        <v>3380</v>
      </c>
    </row>
    <row r="104" spans="2:65" s="13" customFormat="1">
      <c r="B104" s="171"/>
      <c r="D104" s="164" t="s">
        <v>196</v>
      </c>
      <c r="E104" s="172" t="s">
        <v>3</v>
      </c>
      <c r="F104" s="173" t="s">
        <v>3381</v>
      </c>
      <c r="H104" s="174">
        <v>15.48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196</v>
      </c>
      <c r="AU104" s="172" t="s">
        <v>87</v>
      </c>
      <c r="AV104" s="13" t="s">
        <v>87</v>
      </c>
      <c r="AW104" s="13" t="s">
        <v>35</v>
      </c>
      <c r="AX104" s="13" t="s">
        <v>81</v>
      </c>
      <c r="AY104" s="172" t="s">
        <v>187</v>
      </c>
    </row>
    <row r="105" spans="2:65" s="1" customFormat="1" ht="36" customHeight="1">
      <c r="B105" s="149"/>
      <c r="C105" s="150" t="s">
        <v>235</v>
      </c>
      <c r="D105" s="150" t="s">
        <v>189</v>
      </c>
      <c r="E105" s="151" t="s">
        <v>236</v>
      </c>
      <c r="F105" s="152" t="s">
        <v>237</v>
      </c>
      <c r="G105" s="153" t="s">
        <v>192</v>
      </c>
      <c r="H105" s="154">
        <v>15.48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45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194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81</v>
      </c>
      <c r="BK105" s="162">
        <f>ROUND(I105*H105,2)</f>
        <v>0</v>
      </c>
      <c r="BL105" s="17" t="s">
        <v>194</v>
      </c>
      <c r="BM105" s="161" t="s">
        <v>3382</v>
      </c>
    </row>
    <row r="106" spans="2:65" s="1" customFormat="1" ht="36" customHeight="1">
      <c r="B106" s="149"/>
      <c r="C106" s="150" t="s">
        <v>239</v>
      </c>
      <c r="D106" s="150" t="s">
        <v>189</v>
      </c>
      <c r="E106" s="151" t="s">
        <v>240</v>
      </c>
      <c r="F106" s="152" t="s">
        <v>241</v>
      </c>
      <c r="G106" s="153" t="s">
        <v>242</v>
      </c>
      <c r="H106" s="154">
        <v>24.768000000000001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45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81</v>
      </c>
      <c r="BK106" s="162">
        <f>ROUND(I106*H106,2)</f>
        <v>0</v>
      </c>
      <c r="BL106" s="17" t="s">
        <v>194</v>
      </c>
      <c r="BM106" s="161" t="s">
        <v>3383</v>
      </c>
    </row>
    <row r="107" spans="2:65" s="13" customFormat="1">
      <c r="B107" s="171"/>
      <c r="D107" s="164" t="s">
        <v>196</v>
      </c>
      <c r="E107" s="172" t="s">
        <v>3</v>
      </c>
      <c r="F107" s="173" t="s">
        <v>3384</v>
      </c>
      <c r="H107" s="174">
        <v>24.768000000000001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196</v>
      </c>
      <c r="AU107" s="172" t="s">
        <v>87</v>
      </c>
      <c r="AV107" s="13" t="s">
        <v>87</v>
      </c>
      <c r="AW107" s="13" t="s">
        <v>35</v>
      </c>
      <c r="AX107" s="13" t="s">
        <v>81</v>
      </c>
      <c r="AY107" s="172" t="s">
        <v>187</v>
      </c>
    </row>
    <row r="108" spans="2:65" s="1" customFormat="1" ht="36" customHeight="1">
      <c r="B108" s="149"/>
      <c r="C108" s="150" t="s">
        <v>245</v>
      </c>
      <c r="D108" s="150" t="s">
        <v>189</v>
      </c>
      <c r="E108" s="151" t="s">
        <v>246</v>
      </c>
      <c r="F108" s="152" t="s">
        <v>247</v>
      </c>
      <c r="G108" s="153" t="s">
        <v>192</v>
      </c>
      <c r="H108" s="154">
        <v>14.4</v>
      </c>
      <c r="I108" s="155"/>
      <c r="J108" s="156">
        <f>ROUND(I108*H108,2)</f>
        <v>0</v>
      </c>
      <c r="K108" s="152" t="s">
        <v>193</v>
      </c>
      <c r="L108" s="32"/>
      <c r="M108" s="157" t="s">
        <v>3</v>
      </c>
      <c r="N108" s="158" t="s">
        <v>45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194</v>
      </c>
      <c r="AT108" s="161" t="s">
        <v>189</v>
      </c>
      <c r="AU108" s="161" t="s">
        <v>87</v>
      </c>
      <c r="AY108" s="17" t="s">
        <v>187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81</v>
      </c>
      <c r="BK108" s="162">
        <f>ROUND(I108*H108,2)</f>
        <v>0</v>
      </c>
      <c r="BL108" s="17" t="s">
        <v>194</v>
      </c>
      <c r="BM108" s="161" t="s">
        <v>3385</v>
      </c>
    </row>
    <row r="109" spans="2:65" s="13" customFormat="1">
      <c r="B109" s="171"/>
      <c r="D109" s="164" t="s">
        <v>196</v>
      </c>
      <c r="E109" s="172" t="s">
        <v>3</v>
      </c>
      <c r="F109" s="173" t="s">
        <v>3386</v>
      </c>
      <c r="H109" s="174">
        <v>14.4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196</v>
      </c>
      <c r="AU109" s="172" t="s">
        <v>87</v>
      </c>
      <c r="AV109" s="13" t="s">
        <v>87</v>
      </c>
      <c r="AW109" s="13" t="s">
        <v>35</v>
      </c>
      <c r="AX109" s="13" t="s">
        <v>81</v>
      </c>
      <c r="AY109" s="172" t="s">
        <v>187</v>
      </c>
    </row>
    <row r="110" spans="2:65" s="1" customFormat="1" ht="60" customHeight="1">
      <c r="B110" s="149"/>
      <c r="C110" s="150" t="s">
        <v>251</v>
      </c>
      <c r="D110" s="150" t="s">
        <v>189</v>
      </c>
      <c r="E110" s="151" t="s">
        <v>2317</v>
      </c>
      <c r="F110" s="152" t="s">
        <v>2318</v>
      </c>
      <c r="G110" s="153" t="s">
        <v>192</v>
      </c>
      <c r="H110" s="154">
        <v>10.8</v>
      </c>
      <c r="I110" s="155"/>
      <c r="J110" s="156">
        <f>ROUND(I110*H110,2)</f>
        <v>0</v>
      </c>
      <c r="K110" s="152" t="s">
        <v>193</v>
      </c>
      <c r="L110" s="32"/>
      <c r="M110" s="157" t="s">
        <v>3</v>
      </c>
      <c r="N110" s="158" t="s">
        <v>45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194</v>
      </c>
      <c r="AT110" s="161" t="s">
        <v>189</v>
      </c>
      <c r="AU110" s="161" t="s">
        <v>87</v>
      </c>
      <c r="AY110" s="17" t="s">
        <v>187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81</v>
      </c>
      <c r="BK110" s="162">
        <f>ROUND(I110*H110,2)</f>
        <v>0</v>
      </c>
      <c r="BL110" s="17" t="s">
        <v>194</v>
      </c>
      <c r="BM110" s="161" t="s">
        <v>3387</v>
      </c>
    </row>
    <row r="111" spans="2:65" s="13" customFormat="1">
      <c r="B111" s="171"/>
      <c r="D111" s="164" t="s">
        <v>196</v>
      </c>
      <c r="E111" s="172" t="s">
        <v>3</v>
      </c>
      <c r="F111" s="173" t="s">
        <v>3388</v>
      </c>
      <c r="H111" s="174">
        <v>10.8</v>
      </c>
      <c r="I111" s="175"/>
      <c r="L111" s="171"/>
      <c r="M111" s="176"/>
      <c r="N111" s="177"/>
      <c r="O111" s="177"/>
      <c r="P111" s="177"/>
      <c r="Q111" s="177"/>
      <c r="R111" s="177"/>
      <c r="S111" s="177"/>
      <c r="T111" s="178"/>
      <c r="AT111" s="172" t="s">
        <v>196</v>
      </c>
      <c r="AU111" s="172" t="s">
        <v>87</v>
      </c>
      <c r="AV111" s="13" t="s">
        <v>87</v>
      </c>
      <c r="AW111" s="13" t="s">
        <v>35</v>
      </c>
      <c r="AX111" s="13" t="s">
        <v>81</v>
      </c>
      <c r="AY111" s="172" t="s">
        <v>187</v>
      </c>
    </row>
    <row r="112" spans="2:65" s="1" customFormat="1" ht="16.5" customHeight="1">
      <c r="B112" s="149"/>
      <c r="C112" s="195" t="s">
        <v>257</v>
      </c>
      <c r="D112" s="195" t="s">
        <v>283</v>
      </c>
      <c r="E112" s="196" t="s">
        <v>3136</v>
      </c>
      <c r="F112" s="197" t="s">
        <v>3137</v>
      </c>
      <c r="G112" s="198" t="s">
        <v>242</v>
      </c>
      <c r="H112" s="199">
        <v>20.196000000000002</v>
      </c>
      <c r="I112" s="200"/>
      <c r="J112" s="201">
        <f>ROUND(I112*H112,2)</f>
        <v>0</v>
      </c>
      <c r="K112" s="197" t="s">
        <v>193</v>
      </c>
      <c r="L112" s="202"/>
      <c r="M112" s="203" t="s">
        <v>3</v>
      </c>
      <c r="N112" s="204" t="s">
        <v>45</v>
      </c>
      <c r="O112" s="52"/>
      <c r="P112" s="159">
        <f>O112*H112</f>
        <v>0</v>
      </c>
      <c r="Q112" s="159">
        <v>1</v>
      </c>
      <c r="R112" s="159">
        <f>Q112*H112</f>
        <v>20.196000000000002</v>
      </c>
      <c r="S112" s="159">
        <v>0</v>
      </c>
      <c r="T112" s="160">
        <f>S112*H112</f>
        <v>0</v>
      </c>
      <c r="AR112" s="161" t="s">
        <v>239</v>
      </c>
      <c r="AT112" s="161" t="s">
        <v>283</v>
      </c>
      <c r="AU112" s="161" t="s">
        <v>87</v>
      </c>
      <c r="AY112" s="17" t="s">
        <v>187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81</v>
      </c>
      <c r="BK112" s="162">
        <f>ROUND(I112*H112,2)</f>
        <v>0</v>
      </c>
      <c r="BL112" s="17" t="s">
        <v>194</v>
      </c>
      <c r="BM112" s="161" t="s">
        <v>3389</v>
      </c>
    </row>
    <row r="113" spans="2:65" s="13" customFormat="1">
      <c r="B113" s="171"/>
      <c r="D113" s="164" t="s">
        <v>196</v>
      </c>
      <c r="E113" s="172" t="s">
        <v>3</v>
      </c>
      <c r="F113" s="173" t="s">
        <v>3390</v>
      </c>
      <c r="H113" s="174">
        <v>20.196000000000002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196</v>
      </c>
      <c r="AU113" s="172" t="s">
        <v>87</v>
      </c>
      <c r="AV113" s="13" t="s">
        <v>87</v>
      </c>
      <c r="AW113" s="13" t="s">
        <v>35</v>
      </c>
      <c r="AX113" s="13" t="s">
        <v>81</v>
      </c>
      <c r="AY113" s="172" t="s">
        <v>187</v>
      </c>
    </row>
    <row r="114" spans="2:65" s="1" customFormat="1" ht="24" customHeight="1">
      <c r="B114" s="149"/>
      <c r="C114" s="150" t="s">
        <v>1757</v>
      </c>
      <c r="D114" s="150" t="s">
        <v>189</v>
      </c>
      <c r="E114" s="151" t="s">
        <v>3140</v>
      </c>
      <c r="F114" s="152" t="s">
        <v>3141</v>
      </c>
      <c r="G114" s="153" t="s">
        <v>192</v>
      </c>
      <c r="H114" s="154">
        <v>3.6</v>
      </c>
      <c r="I114" s="155"/>
      <c r="J114" s="156">
        <f>ROUND(I114*H114,2)</f>
        <v>0</v>
      </c>
      <c r="K114" s="152" t="s">
        <v>193</v>
      </c>
      <c r="L114" s="32"/>
      <c r="M114" s="157" t="s">
        <v>3</v>
      </c>
      <c r="N114" s="158" t="s">
        <v>45</v>
      </c>
      <c r="O114" s="52"/>
      <c r="P114" s="159">
        <f>O114*H114</f>
        <v>0</v>
      </c>
      <c r="Q114" s="159">
        <v>1.8907700000000001</v>
      </c>
      <c r="R114" s="159">
        <f>Q114*H114</f>
        <v>6.8067720000000005</v>
      </c>
      <c r="S114" s="159">
        <v>0</v>
      </c>
      <c r="T114" s="160">
        <f>S114*H114</f>
        <v>0</v>
      </c>
      <c r="AR114" s="161" t="s">
        <v>194</v>
      </c>
      <c r="AT114" s="161" t="s">
        <v>189</v>
      </c>
      <c r="AU114" s="161" t="s">
        <v>87</v>
      </c>
      <c r="AY114" s="17" t="s">
        <v>187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81</v>
      </c>
      <c r="BK114" s="162">
        <f>ROUND(I114*H114,2)</f>
        <v>0</v>
      </c>
      <c r="BL114" s="17" t="s">
        <v>194</v>
      </c>
      <c r="BM114" s="161" t="s">
        <v>3391</v>
      </c>
    </row>
    <row r="115" spans="2:65" s="13" customFormat="1">
      <c r="B115" s="171"/>
      <c r="D115" s="164" t="s">
        <v>196</v>
      </c>
      <c r="E115" s="172" t="s">
        <v>3</v>
      </c>
      <c r="F115" s="173" t="s">
        <v>3392</v>
      </c>
      <c r="H115" s="174">
        <v>3.6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196</v>
      </c>
      <c r="AU115" s="172" t="s">
        <v>87</v>
      </c>
      <c r="AV115" s="13" t="s">
        <v>87</v>
      </c>
      <c r="AW115" s="13" t="s">
        <v>35</v>
      </c>
      <c r="AX115" s="13" t="s">
        <v>81</v>
      </c>
      <c r="AY115" s="172" t="s">
        <v>187</v>
      </c>
    </row>
    <row r="116" spans="2:65" s="11" customFormat="1" ht="22.9" customHeight="1">
      <c r="B116" s="136"/>
      <c r="D116" s="137" t="s">
        <v>73</v>
      </c>
      <c r="E116" s="147" t="s">
        <v>87</v>
      </c>
      <c r="F116" s="147" t="s">
        <v>3393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SUM(P117:P123)</f>
        <v>0</v>
      </c>
      <c r="Q116" s="142"/>
      <c r="R116" s="143">
        <f>SUM(R117:R123)</f>
        <v>6.1375919999999997</v>
      </c>
      <c r="S116" s="142"/>
      <c r="T116" s="144">
        <f>SUM(T117:T123)</f>
        <v>0</v>
      </c>
      <c r="AR116" s="137" t="s">
        <v>81</v>
      </c>
      <c r="AT116" s="145" t="s">
        <v>73</v>
      </c>
      <c r="AU116" s="145" t="s">
        <v>81</v>
      </c>
      <c r="AY116" s="137" t="s">
        <v>187</v>
      </c>
      <c r="BK116" s="146">
        <f>SUM(BK117:BK123)</f>
        <v>0</v>
      </c>
    </row>
    <row r="117" spans="2:65" s="1" customFormat="1" ht="24" customHeight="1">
      <c r="B117" s="149"/>
      <c r="C117" s="150" t="s">
        <v>268</v>
      </c>
      <c r="D117" s="150" t="s">
        <v>189</v>
      </c>
      <c r="E117" s="151" t="s">
        <v>3394</v>
      </c>
      <c r="F117" s="152" t="s">
        <v>3395</v>
      </c>
      <c r="G117" s="153" t="s">
        <v>192</v>
      </c>
      <c r="H117" s="154">
        <v>2.7</v>
      </c>
      <c r="I117" s="155"/>
      <c r="J117" s="156">
        <f>ROUND(I117*H117,2)</f>
        <v>0</v>
      </c>
      <c r="K117" s="152" t="s">
        <v>193</v>
      </c>
      <c r="L117" s="32"/>
      <c r="M117" s="157" t="s">
        <v>3</v>
      </c>
      <c r="N117" s="158" t="s">
        <v>45</v>
      </c>
      <c r="O117" s="52"/>
      <c r="P117" s="159">
        <f>O117*H117</f>
        <v>0</v>
      </c>
      <c r="Q117" s="159">
        <v>2.2563399999999998</v>
      </c>
      <c r="R117" s="159">
        <f>Q117*H117</f>
        <v>6.0921180000000001</v>
      </c>
      <c r="S117" s="159">
        <v>0</v>
      </c>
      <c r="T117" s="160">
        <f>S117*H117</f>
        <v>0</v>
      </c>
      <c r="AR117" s="161" t="s">
        <v>194</v>
      </c>
      <c r="AT117" s="161" t="s">
        <v>189</v>
      </c>
      <c r="AU117" s="161" t="s">
        <v>87</v>
      </c>
      <c r="AY117" s="17" t="s">
        <v>187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81</v>
      </c>
      <c r="BK117" s="162">
        <f>ROUND(I117*H117,2)</f>
        <v>0</v>
      </c>
      <c r="BL117" s="17" t="s">
        <v>194</v>
      </c>
      <c r="BM117" s="161" t="s">
        <v>3396</v>
      </c>
    </row>
    <row r="118" spans="2:65" s="13" customFormat="1">
      <c r="B118" s="171"/>
      <c r="D118" s="164" t="s">
        <v>196</v>
      </c>
      <c r="E118" s="172" t="s">
        <v>3</v>
      </c>
      <c r="F118" s="173" t="s">
        <v>3378</v>
      </c>
      <c r="H118" s="174">
        <v>2.7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196</v>
      </c>
      <c r="AU118" s="172" t="s">
        <v>87</v>
      </c>
      <c r="AV118" s="13" t="s">
        <v>87</v>
      </c>
      <c r="AW118" s="13" t="s">
        <v>35</v>
      </c>
      <c r="AX118" s="13" t="s">
        <v>81</v>
      </c>
      <c r="AY118" s="172" t="s">
        <v>187</v>
      </c>
    </row>
    <row r="119" spans="2:65" s="1" customFormat="1" ht="16.5" customHeight="1">
      <c r="B119" s="149"/>
      <c r="C119" s="150" t="s">
        <v>273</v>
      </c>
      <c r="D119" s="150" t="s">
        <v>189</v>
      </c>
      <c r="E119" s="151" t="s">
        <v>3397</v>
      </c>
      <c r="F119" s="152" t="s">
        <v>3398</v>
      </c>
      <c r="G119" s="153" t="s">
        <v>254</v>
      </c>
      <c r="H119" s="154">
        <v>3.6</v>
      </c>
      <c r="I119" s="155"/>
      <c r="J119" s="156">
        <f>ROUND(I119*H119,2)</f>
        <v>0</v>
      </c>
      <c r="K119" s="152" t="s">
        <v>193</v>
      </c>
      <c r="L119" s="32"/>
      <c r="M119" s="157" t="s">
        <v>3</v>
      </c>
      <c r="N119" s="158" t="s">
        <v>45</v>
      </c>
      <c r="O119" s="52"/>
      <c r="P119" s="159">
        <f>O119*H119</f>
        <v>0</v>
      </c>
      <c r="Q119" s="159">
        <v>2.64E-3</v>
      </c>
      <c r="R119" s="159">
        <f>Q119*H119</f>
        <v>9.5040000000000003E-3</v>
      </c>
      <c r="S119" s="159">
        <v>0</v>
      </c>
      <c r="T119" s="160">
        <f>S119*H119</f>
        <v>0</v>
      </c>
      <c r="AR119" s="161" t="s">
        <v>194</v>
      </c>
      <c r="AT119" s="161" t="s">
        <v>189</v>
      </c>
      <c r="AU119" s="161" t="s">
        <v>87</v>
      </c>
      <c r="AY119" s="17" t="s">
        <v>187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81</v>
      </c>
      <c r="BK119" s="162">
        <f>ROUND(I119*H119,2)</f>
        <v>0</v>
      </c>
      <c r="BL119" s="17" t="s">
        <v>194</v>
      </c>
      <c r="BM119" s="161" t="s">
        <v>3399</v>
      </c>
    </row>
    <row r="120" spans="2:65" s="13" customFormat="1">
      <c r="B120" s="171"/>
      <c r="D120" s="164" t="s">
        <v>196</v>
      </c>
      <c r="E120" s="172" t="s">
        <v>3</v>
      </c>
      <c r="F120" s="173" t="s">
        <v>3400</v>
      </c>
      <c r="H120" s="174">
        <v>3.6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196</v>
      </c>
      <c r="AU120" s="172" t="s">
        <v>87</v>
      </c>
      <c r="AV120" s="13" t="s">
        <v>87</v>
      </c>
      <c r="AW120" s="13" t="s">
        <v>35</v>
      </c>
      <c r="AX120" s="13" t="s">
        <v>81</v>
      </c>
      <c r="AY120" s="172" t="s">
        <v>187</v>
      </c>
    </row>
    <row r="121" spans="2:65" s="1" customFormat="1" ht="16.5" customHeight="1">
      <c r="B121" s="149"/>
      <c r="C121" s="150" t="s">
        <v>9</v>
      </c>
      <c r="D121" s="150" t="s">
        <v>189</v>
      </c>
      <c r="E121" s="151" t="s">
        <v>3401</v>
      </c>
      <c r="F121" s="152" t="s">
        <v>3402</v>
      </c>
      <c r="G121" s="153" t="s">
        <v>254</v>
      </c>
      <c r="H121" s="154">
        <v>3.6</v>
      </c>
      <c r="I121" s="155"/>
      <c r="J121" s="156">
        <f>ROUND(I121*H121,2)</f>
        <v>0</v>
      </c>
      <c r="K121" s="152" t="s">
        <v>193</v>
      </c>
      <c r="L121" s="32"/>
      <c r="M121" s="157" t="s">
        <v>3</v>
      </c>
      <c r="N121" s="158" t="s">
        <v>45</v>
      </c>
      <c r="O121" s="52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194</v>
      </c>
      <c r="AT121" s="161" t="s">
        <v>189</v>
      </c>
      <c r="AU121" s="161" t="s">
        <v>87</v>
      </c>
      <c r="AY121" s="17" t="s">
        <v>187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81</v>
      </c>
      <c r="BK121" s="162">
        <f>ROUND(I121*H121,2)</f>
        <v>0</v>
      </c>
      <c r="BL121" s="17" t="s">
        <v>194</v>
      </c>
      <c r="BM121" s="161" t="s">
        <v>3403</v>
      </c>
    </row>
    <row r="122" spans="2:65" s="1" customFormat="1" ht="16.5" customHeight="1">
      <c r="B122" s="149"/>
      <c r="C122" s="150" t="s">
        <v>282</v>
      </c>
      <c r="D122" s="150" t="s">
        <v>189</v>
      </c>
      <c r="E122" s="151" t="s">
        <v>3404</v>
      </c>
      <c r="F122" s="152" t="s">
        <v>3405</v>
      </c>
      <c r="G122" s="153" t="s">
        <v>391</v>
      </c>
      <c r="H122" s="154">
        <v>3</v>
      </c>
      <c r="I122" s="155"/>
      <c r="J122" s="156">
        <f>ROUND(I122*H122,2)</f>
        <v>0</v>
      </c>
      <c r="K122" s="152" t="s">
        <v>1206</v>
      </c>
      <c r="L122" s="32"/>
      <c r="M122" s="157" t="s">
        <v>3</v>
      </c>
      <c r="N122" s="158" t="s">
        <v>45</v>
      </c>
      <c r="O122" s="52"/>
      <c r="P122" s="159">
        <f>O122*H122</f>
        <v>0</v>
      </c>
      <c r="Q122" s="159">
        <v>0</v>
      </c>
      <c r="R122" s="159">
        <f>Q122*H122</f>
        <v>0</v>
      </c>
      <c r="S122" s="159">
        <v>0</v>
      </c>
      <c r="T122" s="160">
        <f>S122*H122</f>
        <v>0</v>
      </c>
      <c r="AR122" s="161" t="s">
        <v>621</v>
      </c>
      <c r="AT122" s="161" t="s">
        <v>189</v>
      </c>
      <c r="AU122" s="161" t="s">
        <v>87</v>
      </c>
      <c r="AY122" s="17" t="s">
        <v>187</v>
      </c>
      <c r="BE122" s="162">
        <f>IF(N122="základní",J122,0)</f>
        <v>0</v>
      </c>
      <c r="BF122" s="162">
        <f>IF(N122="snížená",J122,0)</f>
        <v>0</v>
      </c>
      <c r="BG122" s="162">
        <f>IF(N122="zákl. přenesená",J122,0)</f>
        <v>0</v>
      </c>
      <c r="BH122" s="162">
        <f>IF(N122="sníž. přenesená",J122,0)</f>
        <v>0</v>
      </c>
      <c r="BI122" s="162">
        <f>IF(N122="nulová",J122,0)</f>
        <v>0</v>
      </c>
      <c r="BJ122" s="17" t="s">
        <v>81</v>
      </c>
      <c r="BK122" s="162">
        <f>ROUND(I122*H122,2)</f>
        <v>0</v>
      </c>
      <c r="BL122" s="17" t="s">
        <v>621</v>
      </c>
      <c r="BM122" s="161" t="s">
        <v>3406</v>
      </c>
    </row>
    <row r="123" spans="2:65" s="1" customFormat="1" ht="16.5" customHeight="1">
      <c r="B123" s="149"/>
      <c r="C123" s="195" t="s">
        <v>1775</v>
      </c>
      <c r="D123" s="195" t="s">
        <v>283</v>
      </c>
      <c r="E123" s="196" t="s">
        <v>3407</v>
      </c>
      <c r="F123" s="197" t="s">
        <v>3408</v>
      </c>
      <c r="G123" s="198" t="s">
        <v>286</v>
      </c>
      <c r="H123" s="199">
        <v>3</v>
      </c>
      <c r="I123" s="200"/>
      <c r="J123" s="201">
        <f>ROUND(I123*H123,2)</f>
        <v>0</v>
      </c>
      <c r="K123" s="197" t="s">
        <v>2038</v>
      </c>
      <c r="L123" s="202"/>
      <c r="M123" s="203" t="s">
        <v>3</v>
      </c>
      <c r="N123" s="204" t="s">
        <v>45</v>
      </c>
      <c r="O123" s="52"/>
      <c r="P123" s="159">
        <f>O123*H123</f>
        <v>0</v>
      </c>
      <c r="Q123" s="159">
        <v>1.1990000000000001E-2</v>
      </c>
      <c r="R123" s="159">
        <f>Q123*H123</f>
        <v>3.5970000000000002E-2</v>
      </c>
      <c r="S123" s="159">
        <v>0</v>
      </c>
      <c r="T123" s="160">
        <f>S123*H123</f>
        <v>0</v>
      </c>
      <c r="AR123" s="161" t="s">
        <v>1001</v>
      </c>
      <c r="AT123" s="161" t="s">
        <v>283</v>
      </c>
      <c r="AU123" s="161" t="s">
        <v>87</v>
      </c>
      <c r="AY123" s="17" t="s">
        <v>187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81</v>
      </c>
      <c r="BK123" s="162">
        <f>ROUND(I123*H123,2)</f>
        <v>0</v>
      </c>
      <c r="BL123" s="17" t="s">
        <v>1001</v>
      </c>
      <c r="BM123" s="161" t="s">
        <v>3409</v>
      </c>
    </row>
    <row r="124" spans="2:65" s="11" customFormat="1" ht="22.9" customHeight="1">
      <c r="B124" s="136"/>
      <c r="D124" s="137" t="s">
        <v>73</v>
      </c>
      <c r="E124" s="147" t="s">
        <v>239</v>
      </c>
      <c r="F124" s="147" t="s">
        <v>3144</v>
      </c>
      <c r="I124" s="139"/>
      <c r="J124" s="148">
        <f>BK124</f>
        <v>0</v>
      </c>
      <c r="L124" s="136"/>
      <c r="M124" s="141"/>
      <c r="N124" s="142"/>
      <c r="O124" s="142"/>
      <c r="P124" s="143">
        <f>P125</f>
        <v>0</v>
      </c>
      <c r="Q124" s="142"/>
      <c r="R124" s="143">
        <f>R125</f>
        <v>6.2999999999999992E-3</v>
      </c>
      <c r="S124" s="142"/>
      <c r="T124" s="144">
        <f>T125</f>
        <v>0</v>
      </c>
      <c r="AR124" s="137" t="s">
        <v>81</v>
      </c>
      <c r="AT124" s="145" t="s">
        <v>73</v>
      </c>
      <c r="AU124" s="145" t="s">
        <v>81</v>
      </c>
      <c r="AY124" s="137" t="s">
        <v>187</v>
      </c>
      <c r="BK124" s="146">
        <f>BK125</f>
        <v>0</v>
      </c>
    </row>
    <row r="125" spans="2:65" s="1" customFormat="1" ht="16.5" customHeight="1">
      <c r="B125" s="149"/>
      <c r="C125" s="150" t="s">
        <v>302</v>
      </c>
      <c r="D125" s="150" t="s">
        <v>189</v>
      </c>
      <c r="E125" s="151" t="s">
        <v>3170</v>
      </c>
      <c r="F125" s="152" t="s">
        <v>3171</v>
      </c>
      <c r="G125" s="153" t="s">
        <v>286</v>
      </c>
      <c r="H125" s="154">
        <v>90</v>
      </c>
      <c r="I125" s="155"/>
      <c r="J125" s="156">
        <f>ROUND(I125*H125,2)</f>
        <v>0</v>
      </c>
      <c r="K125" s="152" t="s">
        <v>193</v>
      </c>
      <c r="L125" s="32"/>
      <c r="M125" s="157" t="s">
        <v>3</v>
      </c>
      <c r="N125" s="158" t="s">
        <v>45</v>
      </c>
      <c r="O125" s="52"/>
      <c r="P125" s="159">
        <f>O125*H125</f>
        <v>0</v>
      </c>
      <c r="Q125" s="159">
        <v>6.9999999999999994E-5</v>
      </c>
      <c r="R125" s="159">
        <f>Q125*H125</f>
        <v>6.2999999999999992E-3</v>
      </c>
      <c r="S125" s="159">
        <v>0</v>
      </c>
      <c r="T125" s="160">
        <f>S125*H125</f>
        <v>0</v>
      </c>
      <c r="AR125" s="161" t="s">
        <v>194</v>
      </c>
      <c r="AT125" s="161" t="s">
        <v>189</v>
      </c>
      <c r="AU125" s="161" t="s">
        <v>87</v>
      </c>
      <c r="AY125" s="17" t="s">
        <v>187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7" t="s">
        <v>81</v>
      </c>
      <c r="BK125" s="162">
        <f>ROUND(I125*H125,2)</f>
        <v>0</v>
      </c>
      <c r="BL125" s="17" t="s">
        <v>194</v>
      </c>
      <c r="BM125" s="161" t="s">
        <v>3410</v>
      </c>
    </row>
    <row r="126" spans="2:65" s="11" customFormat="1" ht="22.9" customHeight="1">
      <c r="B126" s="136"/>
      <c r="D126" s="137" t="s">
        <v>73</v>
      </c>
      <c r="E126" s="147" t="s">
        <v>949</v>
      </c>
      <c r="F126" s="147" t="s">
        <v>950</v>
      </c>
      <c r="I126" s="139"/>
      <c r="J126" s="148">
        <f>BK126</f>
        <v>0</v>
      </c>
      <c r="L126" s="136"/>
      <c r="M126" s="141"/>
      <c r="N126" s="142"/>
      <c r="O126" s="142"/>
      <c r="P126" s="143">
        <f>P127</f>
        <v>0</v>
      </c>
      <c r="Q126" s="142"/>
      <c r="R126" s="143">
        <f>R127</f>
        <v>0</v>
      </c>
      <c r="S126" s="142"/>
      <c r="T126" s="144">
        <f>T127</f>
        <v>0</v>
      </c>
      <c r="AR126" s="137" t="s">
        <v>81</v>
      </c>
      <c r="AT126" s="145" t="s">
        <v>73</v>
      </c>
      <c r="AU126" s="145" t="s">
        <v>81</v>
      </c>
      <c r="AY126" s="137" t="s">
        <v>187</v>
      </c>
      <c r="BK126" s="146">
        <f>BK127</f>
        <v>0</v>
      </c>
    </row>
    <row r="127" spans="2:65" s="1" customFormat="1" ht="48" customHeight="1">
      <c r="B127" s="149"/>
      <c r="C127" s="150" t="s">
        <v>1782</v>
      </c>
      <c r="D127" s="150" t="s">
        <v>189</v>
      </c>
      <c r="E127" s="151" t="s">
        <v>3173</v>
      </c>
      <c r="F127" s="152" t="s">
        <v>3174</v>
      </c>
      <c r="G127" s="153" t="s">
        <v>242</v>
      </c>
      <c r="H127" s="154">
        <v>33.110999999999997</v>
      </c>
      <c r="I127" s="155"/>
      <c r="J127" s="156">
        <f>ROUND(I127*H127,2)</f>
        <v>0</v>
      </c>
      <c r="K127" s="152" t="s">
        <v>193</v>
      </c>
      <c r="L127" s="32"/>
      <c r="M127" s="157" t="s">
        <v>3</v>
      </c>
      <c r="N127" s="158" t="s">
        <v>45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194</v>
      </c>
      <c r="AT127" s="161" t="s">
        <v>189</v>
      </c>
      <c r="AU127" s="161" t="s">
        <v>87</v>
      </c>
      <c r="AY127" s="17" t="s">
        <v>187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81</v>
      </c>
      <c r="BK127" s="162">
        <f>ROUND(I127*H127,2)</f>
        <v>0</v>
      </c>
      <c r="BL127" s="17" t="s">
        <v>194</v>
      </c>
      <c r="BM127" s="161" t="s">
        <v>3411</v>
      </c>
    </row>
    <row r="128" spans="2:65" s="11" customFormat="1" ht="25.9" customHeight="1">
      <c r="B128" s="136"/>
      <c r="D128" s="137" t="s">
        <v>73</v>
      </c>
      <c r="E128" s="138" t="s">
        <v>955</v>
      </c>
      <c r="F128" s="138" t="s">
        <v>956</v>
      </c>
      <c r="I128" s="139"/>
      <c r="J128" s="140">
        <f>BK128</f>
        <v>0</v>
      </c>
      <c r="L128" s="136"/>
      <c r="M128" s="141"/>
      <c r="N128" s="142"/>
      <c r="O128" s="142"/>
      <c r="P128" s="143">
        <f>P129</f>
        <v>0</v>
      </c>
      <c r="Q128" s="142"/>
      <c r="R128" s="143">
        <f>R129</f>
        <v>0.35372000000000003</v>
      </c>
      <c r="S128" s="142"/>
      <c r="T128" s="144">
        <f>T129</f>
        <v>0</v>
      </c>
      <c r="AR128" s="137" t="s">
        <v>87</v>
      </c>
      <c r="AT128" s="145" t="s">
        <v>73</v>
      </c>
      <c r="AU128" s="145" t="s">
        <v>74</v>
      </c>
      <c r="AY128" s="137" t="s">
        <v>187</v>
      </c>
      <c r="BK128" s="146">
        <f>BK129</f>
        <v>0</v>
      </c>
    </row>
    <row r="129" spans="2:65" s="11" customFormat="1" ht="22.9" customHeight="1">
      <c r="B129" s="136"/>
      <c r="D129" s="137" t="s">
        <v>73</v>
      </c>
      <c r="E129" s="147" t="s">
        <v>1764</v>
      </c>
      <c r="F129" s="147" t="s">
        <v>1765</v>
      </c>
      <c r="I129" s="139"/>
      <c r="J129" s="148">
        <f>BK129</f>
        <v>0</v>
      </c>
      <c r="L129" s="136"/>
      <c r="M129" s="141"/>
      <c r="N129" s="142"/>
      <c r="O129" s="142"/>
      <c r="P129" s="143">
        <f>SUM(P130:P154)</f>
        <v>0</v>
      </c>
      <c r="Q129" s="142"/>
      <c r="R129" s="143">
        <f>SUM(R130:R154)</f>
        <v>0.35372000000000003</v>
      </c>
      <c r="S129" s="142"/>
      <c r="T129" s="144">
        <f>SUM(T130:T154)</f>
        <v>0</v>
      </c>
      <c r="AR129" s="137" t="s">
        <v>87</v>
      </c>
      <c r="AT129" s="145" t="s">
        <v>73</v>
      </c>
      <c r="AU129" s="145" t="s">
        <v>81</v>
      </c>
      <c r="AY129" s="137" t="s">
        <v>187</v>
      </c>
      <c r="BK129" s="146">
        <f>SUM(BK130:BK154)</f>
        <v>0</v>
      </c>
    </row>
    <row r="130" spans="2:65" s="1" customFormat="1" ht="36" customHeight="1">
      <c r="B130" s="149"/>
      <c r="C130" s="150" t="s">
        <v>330</v>
      </c>
      <c r="D130" s="150" t="s">
        <v>189</v>
      </c>
      <c r="E130" s="151" t="s">
        <v>3412</v>
      </c>
      <c r="F130" s="152" t="s">
        <v>3413</v>
      </c>
      <c r="G130" s="153" t="s">
        <v>286</v>
      </c>
      <c r="H130" s="154">
        <v>90</v>
      </c>
      <c r="I130" s="155"/>
      <c r="J130" s="156">
        <f t="shared" ref="J130:J154" si="0">ROUND(I130*H130,2)</f>
        <v>0</v>
      </c>
      <c r="K130" s="152" t="s">
        <v>193</v>
      </c>
      <c r="L130" s="32"/>
      <c r="M130" s="157" t="s">
        <v>3</v>
      </c>
      <c r="N130" s="158" t="s">
        <v>45</v>
      </c>
      <c r="O130" s="52"/>
      <c r="P130" s="159">
        <f t="shared" ref="P130:P154" si="1">O130*H130</f>
        <v>0</v>
      </c>
      <c r="Q130" s="159">
        <v>0</v>
      </c>
      <c r="R130" s="159">
        <f t="shared" ref="R130:R154" si="2">Q130*H130</f>
        <v>0</v>
      </c>
      <c r="S130" s="159">
        <v>0</v>
      </c>
      <c r="T130" s="160">
        <f t="shared" ref="T130:T154" si="3">S130*H130</f>
        <v>0</v>
      </c>
      <c r="AR130" s="161" t="s">
        <v>282</v>
      </c>
      <c r="AT130" s="161" t="s">
        <v>189</v>
      </c>
      <c r="AU130" s="161" t="s">
        <v>87</v>
      </c>
      <c r="AY130" s="17" t="s">
        <v>187</v>
      </c>
      <c r="BE130" s="162">
        <f t="shared" ref="BE130:BE154" si="4">IF(N130="základní",J130,0)</f>
        <v>0</v>
      </c>
      <c r="BF130" s="162">
        <f t="shared" ref="BF130:BF154" si="5">IF(N130="snížená",J130,0)</f>
        <v>0</v>
      </c>
      <c r="BG130" s="162">
        <f t="shared" ref="BG130:BG154" si="6">IF(N130="zákl. přenesená",J130,0)</f>
        <v>0</v>
      </c>
      <c r="BH130" s="162">
        <f t="shared" ref="BH130:BH154" si="7">IF(N130="sníž. přenesená",J130,0)</f>
        <v>0</v>
      </c>
      <c r="BI130" s="162">
        <f t="shared" ref="BI130:BI154" si="8">IF(N130="nulová",J130,0)</f>
        <v>0</v>
      </c>
      <c r="BJ130" s="17" t="s">
        <v>81</v>
      </c>
      <c r="BK130" s="162">
        <f t="shared" ref="BK130:BK154" si="9">ROUND(I130*H130,2)</f>
        <v>0</v>
      </c>
      <c r="BL130" s="17" t="s">
        <v>282</v>
      </c>
      <c r="BM130" s="161" t="s">
        <v>3414</v>
      </c>
    </row>
    <row r="131" spans="2:65" s="1" customFormat="1" ht="24" customHeight="1">
      <c r="B131" s="149"/>
      <c r="C131" s="195" t="s">
        <v>8</v>
      </c>
      <c r="D131" s="195" t="s">
        <v>283</v>
      </c>
      <c r="E131" s="196" t="s">
        <v>3415</v>
      </c>
      <c r="F131" s="197" t="s">
        <v>3416</v>
      </c>
      <c r="G131" s="198" t="s">
        <v>286</v>
      </c>
      <c r="H131" s="199">
        <v>90</v>
      </c>
      <c r="I131" s="200"/>
      <c r="J131" s="201">
        <f t="shared" si="0"/>
        <v>0</v>
      </c>
      <c r="K131" s="197" t="s">
        <v>193</v>
      </c>
      <c r="L131" s="202"/>
      <c r="M131" s="203" t="s">
        <v>3</v>
      </c>
      <c r="N131" s="204" t="s">
        <v>45</v>
      </c>
      <c r="O131" s="52"/>
      <c r="P131" s="159">
        <f t="shared" si="1"/>
        <v>0</v>
      </c>
      <c r="Q131" s="159">
        <v>3.5E-4</v>
      </c>
      <c r="R131" s="159">
        <f t="shared" si="2"/>
        <v>3.15E-2</v>
      </c>
      <c r="S131" s="159">
        <v>0</v>
      </c>
      <c r="T131" s="160">
        <f t="shared" si="3"/>
        <v>0</v>
      </c>
      <c r="AR131" s="161" t="s">
        <v>1001</v>
      </c>
      <c r="AT131" s="161" t="s">
        <v>283</v>
      </c>
      <c r="AU131" s="161" t="s">
        <v>87</v>
      </c>
      <c r="AY131" s="17" t="s">
        <v>187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81</v>
      </c>
      <c r="BK131" s="162">
        <f t="shared" si="9"/>
        <v>0</v>
      </c>
      <c r="BL131" s="17" t="s">
        <v>1001</v>
      </c>
      <c r="BM131" s="161" t="s">
        <v>3417</v>
      </c>
    </row>
    <row r="132" spans="2:65" s="1" customFormat="1" ht="36" customHeight="1">
      <c r="B132" s="149"/>
      <c r="C132" s="150" t="s">
        <v>339</v>
      </c>
      <c r="D132" s="150" t="s">
        <v>189</v>
      </c>
      <c r="E132" s="151" t="s">
        <v>3418</v>
      </c>
      <c r="F132" s="152" t="s">
        <v>3419</v>
      </c>
      <c r="G132" s="153" t="s">
        <v>286</v>
      </c>
      <c r="H132" s="154">
        <v>18</v>
      </c>
      <c r="I132" s="155"/>
      <c r="J132" s="156">
        <f t="shared" si="0"/>
        <v>0</v>
      </c>
      <c r="K132" s="152" t="s">
        <v>193</v>
      </c>
      <c r="L132" s="32"/>
      <c r="M132" s="157" t="s">
        <v>3</v>
      </c>
      <c r="N132" s="158" t="s">
        <v>45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282</v>
      </c>
      <c r="AT132" s="161" t="s">
        <v>189</v>
      </c>
      <c r="AU132" s="161" t="s">
        <v>87</v>
      </c>
      <c r="AY132" s="17" t="s">
        <v>187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81</v>
      </c>
      <c r="BK132" s="162">
        <f t="shared" si="9"/>
        <v>0</v>
      </c>
      <c r="BL132" s="17" t="s">
        <v>282</v>
      </c>
      <c r="BM132" s="161" t="s">
        <v>3420</v>
      </c>
    </row>
    <row r="133" spans="2:65" s="1" customFormat="1" ht="16.5" customHeight="1">
      <c r="B133" s="149"/>
      <c r="C133" s="195" t="s">
        <v>348</v>
      </c>
      <c r="D133" s="195" t="s">
        <v>283</v>
      </c>
      <c r="E133" s="196" t="s">
        <v>1884</v>
      </c>
      <c r="F133" s="197" t="s">
        <v>1885</v>
      </c>
      <c r="G133" s="198" t="s">
        <v>286</v>
      </c>
      <c r="H133" s="199">
        <v>18</v>
      </c>
      <c r="I133" s="200"/>
      <c r="J133" s="201">
        <f t="shared" si="0"/>
        <v>0</v>
      </c>
      <c r="K133" s="197" t="s">
        <v>193</v>
      </c>
      <c r="L133" s="202"/>
      <c r="M133" s="203" t="s">
        <v>3</v>
      </c>
      <c r="N133" s="204" t="s">
        <v>45</v>
      </c>
      <c r="O133" s="52"/>
      <c r="P133" s="159">
        <f t="shared" si="1"/>
        <v>0</v>
      </c>
      <c r="Q133" s="159">
        <v>1.7000000000000001E-4</v>
      </c>
      <c r="R133" s="159">
        <f t="shared" si="2"/>
        <v>3.0600000000000002E-3</v>
      </c>
      <c r="S133" s="159">
        <v>0</v>
      </c>
      <c r="T133" s="160">
        <f t="shared" si="3"/>
        <v>0</v>
      </c>
      <c r="AR133" s="161" t="s">
        <v>1001</v>
      </c>
      <c r="AT133" s="161" t="s">
        <v>283</v>
      </c>
      <c r="AU133" s="161" t="s">
        <v>87</v>
      </c>
      <c r="AY133" s="17" t="s">
        <v>187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81</v>
      </c>
      <c r="BK133" s="162">
        <f t="shared" si="9"/>
        <v>0</v>
      </c>
      <c r="BL133" s="17" t="s">
        <v>1001</v>
      </c>
      <c r="BM133" s="161" t="s">
        <v>3421</v>
      </c>
    </row>
    <row r="134" spans="2:65" s="1" customFormat="1" ht="36" customHeight="1">
      <c r="B134" s="149"/>
      <c r="C134" s="150" t="s">
        <v>354</v>
      </c>
      <c r="D134" s="150" t="s">
        <v>189</v>
      </c>
      <c r="E134" s="151" t="s">
        <v>3422</v>
      </c>
      <c r="F134" s="152" t="s">
        <v>3423</v>
      </c>
      <c r="G134" s="153" t="s">
        <v>286</v>
      </c>
      <c r="H134" s="154">
        <v>90</v>
      </c>
      <c r="I134" s="155"/>
      <c r="J134" s="156">
        <f t="shared" si="0"/>
        <v>0</v>
      </c>
      <c r="K134" s="152" t="s">
        <v>193</v>
      </c>
      <c r="L134" s="32"/>
      <c r="M134" s="157" t="s">
        <v>3</v>
      </c>
      <c r="N134" s="158" t="s">
        <v>45</v>
      </c>
      <c r="O134" s="52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AR134" s="161" t="s">
        <v>282</v>
      </c>
      <c r="AT134" s="161" t="s">
        <v>189</v>
      </c>
      <c r="AU134" s="161" t="s">
        <v>87</v>
      </c>
      <c r="AY134" s="17" t="s">
        <v>187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81</v>
      </c>
      <c r="BK134" s="162">
        <f t="shared" si="9"/>
        <v>0</v>
      </c>
      <c r="BL134" s="17" t="s">
        <v>282</v>
      </c>
      <c r="BM134" s="161" t="s">
        <v>3424</v>
      </c>
    </row>
    <row r="135" spans="2:65" s="1" customFormat="1" ht="16.5" customHeight="1">
      <c r="B135" s="149"/>
      <c r="C135" s="195" t="s">
        <v>362</v>
      </c>
      <c r="D135" s="195" t="s">
        <v>283</v>
      </c>
      <c r="E135" s="196" t="s">
        <v>3425</v>
      </c>
      <c r="F135" s="197" t="s">
        <v>3426</v>
      </c>
      <c r="G135" s="198" t="s">
        <v>286</v>
      </c>
      <c r="H135" s="199">
        <v>90</v>
      </c>
      <c r="I135" s="200"/>
      <c r="J135" s="201">
        <f t="shared" si="0"/>
        <v>0</v>
      </c>
      <c r="K135" s="197" t="s">
        <v>193</v>
      </c>
      <c r="L135" s="202"/>
      <c r="M135" s="203" t="s">
        <v>3</v>
      </c>
      <c r="N135" s="204" t="s">
        <v>45</v>
      </c>
      <c r="O135" s="52"/>
      <c r="P135" s="159">
        <f t="shared" si="1"/>
        <v>0</v>
      </c>
      <c r="Q135" s="159">
        <v>6.0999999999999997E-4</v>
      </c>
      <c r="R135" s="159">
        <f t="shared" si="2"/>
        <v>5.4899999999999997E-2</v>
      </c>
      <c r="S135" s="159">
        <v>0</v>
      </c>
      <c r="T135" s="160">
        <f t="shared" si="3"/>
        <v>0</v>
      </c>
      <c r="AR135" s="161" t="s">
        <v>1001</v>
      </c>
      <c r="AT135" s="161" t="s">
        <v>283</v>
      </c>
      <c r="AU135" s="161" t="s">
        <v>87</v>
      </c>
      <c r="AY135" s="17" t="s">
        <v>187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7" t="s">
        <v>81</v>
      </c>
      <c r="BK135" s="162">
        <f t="shared" si="9"/>
        <v>0</v>
      </c>
      <c r="BL135" s="17" t="s">
        <v>1001</v>
      </c>
      <c r="BM135" s="161" t="s">
        <v>3427</v>
      </c>
    </row>
    <row r="136" spans="2:65" s="1" customFormat="1" ht="24" customHeight="1">
      <c r="B136" s="149"/>
      <c r="C136" s="150" t="s">
        <v>372</v>
      </c>
      <c r="D136" s="150" t="s">
        <v>189</v>
      </c>
      <c r="E136" s="151" t="s">
        <v>1799</v>
      </c>
      <c r="F136" s="152" t="s">
        <v>1800</v>
      </c>
      <c r="G136" s="153" t="s">
        <v>391</v>
      </c>
      <c r="H136" s="154">
        <v>18</v>
      </c>
      <c r="I136" s="155"/>
      <c r="J136" s="156">
        <f t="shared" si="0"/>
        <v>0</v>
      </c>
      <c r="K136" s="152" t="s">
        <v>193</v>
      </c>
      <c r="L136" s="32"/>
      <c r="M136" s="157" t="s">
        <v>3</v>
      </c>
      <c r="N136" s="158" t="s">
        <v>45</v>
      </c>
      <c r="O136" s="52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AR136" s="161" t="s">
        <v>282</v>
      </c>
      <c r="AT136" s="161" t="s">
        <v>189</v>
      </c>
      <c r="AU136" s="161" t="s">
        <v>87</v>
      </c>
      <c r="AY136" s="17" t="s">
        <v>187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7" t="s">
        <v>81</v>
      </c>
      <c r="BK136" s="162">
        <f t="shared" si="9"/>
        <v>0</v>
      </c>
      <c r="BL136" s="17" t="s">
        <v>282</v>
      </c>
      <c r="BM136" s="161" t="s">
        <v>3428</v>
      </c>
    </row>
    <row r="137" spans="2:65" s="1" customFormat="1" ht="36" customHeight="1">
      <c r="B137" s="149"/>
      <c r="C137" s="150" t="s">
        <v>381</v>
      </c>
      <c r="D137" s="150" t="s">
        <v>189</v>
      </c>
      <c r="E137" s="151" t="s">
        <v>3429</v>
      </c>
      <c r="F137" s="152" t="s">
        <v>3430</v>
      </c>
      <c r="G137" s="153" t="s">
        <v>391</v>
      </c>
      <c r="H137" s="154">
        <v>6</v>
      </c>
      <c r="I137" s="155"/>
      <c r="J137" s="156">
        <f t="shared" si="0"/>
        <v>0</v>
      </c>
      <c r="K137" s="152" t="s">
        <v>193</v>
      </c>
      <c r="L137" s="32"/>
      <c r="M137" s="157" t="s">
        <v>3</v>
      </c>
      <c r="N137" s="158" t="s">
        <v>45</v>
      </c>
      <c r="O137" s="52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AR137" s="161" t="s">
        <v>282</v>
      </c>
      <c r="AT137" s="161" t="s">
        <v>189</v>
      </c>
      <c r="AU137" s="161" t="s">
        <v>87</v>
      </c>
      <c r="AY137" s="17" t="s">
        <v>187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7" t="s">
        <v>81</v>
      </c>
      <c r="BK137" s="162">
        <f t="shared" si="9"/>
        <v>0</v>
      </c>
      <c r="BL137" s="17" t="s">
        <v>282</v>
      </c>
      <c r="BM137" s="161" t="s">
        <v>3431</v>
      </c>
    </row>
    <row r="138" spans="2:65" s="1" customFormat="1" ht="24" customHeight="1">
      <c r="B138" s="149"/>
      <c r="C138" s="150" t="s">
        <v>388</v>
      </c>
      <c r="D138" s="150" t="s">
        <v>189</v>
      </c>
      <c r="E138" s="151" t="s">
        <v>3432</v>
      </c>
      <c r="F138" s="152" t="s">
        <v>3433</v>
      </c>
      <c r="G138" s="153" t="s">
        <v>391</v>
      </c>
      <c r="H138" s="154">
        <v>3</v>
      </c>
      <c r="I138" s="155"/>
      <c r="J138" s="156">
        <f t="shared" si="0"/>
        <v>0</v>
      </c>
      <c r="K138" s="152" t="s">
        <v>193</v>
      </c>
      <c r="L138" s="32"/>
      <c r="M138" s="157" t="s">
        <v>3</v>
      </c>
      <c r="N138" s="158" t="s">
        <v>45</v>
      </c>
      <c r="O138" s="52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AR138" s="161" t="s">
        <v>282</v>
      </c>
      <c r="AT138" s="161" t="s">
        <v>189</v>
      </c>
      <c r="AU138" s="161" t="s">
        <v>87</v>
      </c>
      <c r="AY138" s="17" t="s">
        <v>187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7" t="s">
        <v>81</v>
      </c>
      <c r="BK138" s="162">
        <f t="shared" si="9"/>
        <v>0</v>
      </c>
      <c r="BL138" s="17" t="s">
        <v>282</v>
      </c>
      <c r="BM138" s="161" t="s">
        <v>3434</v>
      </c>
    </row>
    <row r="139" spans="2:65" s="1" customFormat="1" ht="16.5" customHeight="1">
      <c r="B139" s="149"/>
      <c r="C139" s="195" t="s">
        <v>393</v>
      </c>
      <c r="D139" s="195" t="s">
        <v>283</v>
      </c>
      <c r="E139" s="196" t="s">
        <v>3435</v>
      </c>
      <c r="F139" s="197" t="s">
        <v>3436</v>
      </c>
      <c r="G139" s="198" t="s">
        <v>391</v>
      </c>
      <c r="H139" s="199">
        <v>3</v>
      </c>
      <c r="I139" s="200"/>
      <c r="J139" s="201">
        <f t="shared" si="0"/>
        <v>0</v>
      </c>
      <c r="K139" s="197" t="s">
        <v>193</v>
      </c>
      <c r="L139" s="202"/>
      <c r="M139" s="203" t="s">
        <v>3</v>
      </c>
      <c r="N139" s="204" t="s">
        <v>45</v>
      </c>
      <c r="O139" s="52"/>
      <c r="P139" s="159">
        <f t="shared" si="1"/>
        <v>0</v>
      </c>
      <c r="Q139" s="159">
        <v>3.0000000000000001E-5</v>
      </c>
      <c r="R139" s="159">
        <f t="shared" si="2"/>
        <v>9.0000000000000006E-5</v>
      </c>
      <c r="S139" s="159">
        <v>0</v>
      </c>
      <c r="T139" s="160">
        <f t="shared" si="3"/>
        <v>0</v>
      </c>
      <c r="AR139" s="161" t="s">
        <v>1001</v>
      </c>
      <c r="AT139" s="161" t="s">
        <v>283</v>
      </c>
      <c r="AU139" s="161" t="s">
        <v>87</v>
      </c>
      <c r="AY139" s="17" t="s">
        <v>187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7" t="s">
        <v>81</v>
      </c>
      <c r="BK139" s="162">
        <f t="shared" si="9"/>
        <v>0</v>
      </c>
      <c r="BL139" s="17" t="s">
        <v>1001</v>
      </c>
      <c r="BM139" s="161" t="s">
        <v>3437</v>
      </c>
    </row>
    <row r="140" spans="2:65" s="1" customFormat="1" ht="24" customHeight="1">
      <c r="B140" s="149"/>
      <c r="C140" s="150" t="s">
        <v>397</v>
      </c>
      <c r="D140" s="150" t="s">
        <v>189</v>
      </c>
      <c r="E140" s="151" t="s">
        <v>3438</v>
      </c>
      <c r="F140" s="152" t="s">
        <v>3439</v>
      </c>
      <c r="G140" s="153" t="s">
        <v>391</v>
      </c>
      <c r="H140" s="154">
        <v>3</v>
      </c>
      <c r="I140" s="155"/>
      <c r="J140" s="156">
        <f t="shared" si="0"/>
        <v>0</v>
      </c>
      <c r="K140" s="152" t="s">
        <v>193</v>
      </c>
      <c r="L140" s="32"/>
      <c r="M140" s="157" t="s">
        <v>3</v>
      </c>
      <c r="N140" s="158" t="s">
        <v>45</v>
      </c>
      <c r="O140" s="52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AR140" s="161" t="s">
        <v>282</v>
      </c>
      <c r="AT140" s="161" t="s">
        <v>189</v>
      </c>
      <c r="AU140" s="161" t="s">
        <v>87</v>
      </c>
      <c r="AY140" s="17" t="s">
        <v>187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7" t="s">
        <v>81</v>
      </c>
      <c r="BK140" s="162">
        <f t="shared" si="9"/>
        <v>0</v>
      </c>
      <c r="BL140" s="17" t="s">
        <v>282</v>
      </c>
      <c r="BM140" s="161" t="s">
        <v>3440</v>
      </c>
    </row>
    <row r="141" spans="2:65" s="1" customFormat="1" ht="24" customHeight="1">
      <c r="B141" s="149"/>
      <c r="C141" s="195" t="s">
        <v>401</v>
      </c>
      <c r="D141" s="195" t="s">
        <v>283</v>
      </c>
      <c r="E141" s="196" t="s">
        <v>3441</v>
      </c>
      <c r="F141" s="197" t="s">
        <v>3442</v>
      </c>
      <c r="G141" s="198" t="s">
        <v>391</v>
      </c>
      <c r="H141" s="199">
        <v>3</v>
      </c>
      <c r="I141" s="200"/>
      <c r="J141" s="201">
        <f t="shared" si="0"/>
        <v>0</v>
      </c>
      <c r="K141" s="197" t="s">
        <v>896</v>
      </c>
      <c r="L141" s="202"/>
      <c r="M141" s="203" t="s">
        <v>3</v>
      </c>
      <c r="N141" s="204" t="s">
        <v>45</v>
      </c>
      <c r="O141" s="52"/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AR141" s="161" t="s">
        <v>1668</v>
      </c>
      <c r="AT141" s="161" t="s">
        <v>283</v>
      </c>
      <c r="AU141" s="161" t="s">
        <v>87</v>
      </c>
      <c r="AY141" s="17" t="s">
        <v>187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7" t="s">
        <v>81</v>
      </c>
      <c r="BK141" s="162">
        <f t="shared" si="9"/>
        <v>0</v>
      </c>
      <c r="BL141" s="17" t="s">
        <v>621</v>
      </c>
      <c r="BM141" s="161" t="s">
        <v>3443</v>
      </c>
    </row>
    <row r="142" spans="2:65" s="1" customFormat="1" ht="16.5" customHeight="1">
      <c r="B142" s="149"/>
      <c r="C142" s="150" t="s">
        <v>405</v>
      </c>
      <c r="D142" s="150" t="s">
        <v>189</v>
      </c>
      <c r="E142" s="151" t="s">
        <v>3444</v>
      </c>
      <c r="F142" s="152" t="s">
        <v>3445</v>
      </c>
      <c r="G142" s="153" t="s">
        <v>391</v>
      </c>
      <c r="H142" s="154">
        <v>3</v>
      </c>
      <c r="I142" s="155"/>
      <c r="J142" s="156">
        <f t="shared" si="0"/>
        <v>0</v>
      </c>
      <c r="K142" s="152" t="s">
        <v>1206</v>
      </c>
      <c r="L142" s="32"/>
      <c r="M142" s="157" t="s">
        <v>3</v>
      </c>
      <c r="N142" s="158" t="s">
        <v>45</v>
      </c>
      <c r="O142" s="52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621</v>
      </c>
      <c r="AT142" s="161" t="s">
        <v>189</v>
      </c>
      <c r="AU142" s="161" t="s">
        <v>87</v>
      </c>
      <c r="AY142" s="17" t="s">
        <v>187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7" t="s">
        <v>81</v>
      </c>
      <c r="BK142" s="162">
        <f t="shared" si="9"/>
        <v>0</v>
      </c>
      <c r="BL142" s="17" t="s">
        <v>621</v>
      </c>
      <c r="BM142" s="161" t="s">
        <v>3446</v>
      </c>
    </row>
    <row r="143" spans="2:65" s="1" customFormat="1" ht="16.5" customHeight="1">
      <c r="B143" s="149"/>
      <c r="C143" s="195" t="s">
        <v>409</v>
      </c>
      <c r="D143" s="195" t="s">
        <v>283</v>
      </c>
      <c r="E143" s="196" t="s">
        <v>3447</v>
      </c>
      <c r="F143" s="197" t="s">
        <v>3448</v>
      </c>
      <c r="G143" s="198" t="s">
        <v>391</v>
      </c>
      <c r="H143" s="199">
        <v>3</v>
      </c>
      <c r="I143" s="200"/>
      <c r="J143" s="201">
        <f t="shared" si="0"/>
        <v>0</v>
      </c>
      <c r="K143" s="197" t="s">
        <v>193</v>
      </c>
      <c r="L143" s="202"/>
      <c r="M143" s="203" t="s">
        <v>3</v>
      </c>
      <c r="N143" s="204" t="s">
        <v>45</v>
      </c>
      <c r="O143" s="52"/>
      <c r="P143" s="159">
        <f t="shared" si="1"/>
        <v>0</v>
      </c>
      <c r="Q143" s="159">
        <v>6.2E-2</v>
      </c>
      <c r="R143" s="159">
        <f t="shared" si="2"/>
        <v>0.186</v>
      </c>
      <c r="S143" s="159">
        <v>0</v>
      </c>
      <c r="T143" s="160">
        <f t="shared" si="3"/>
        <v>0</v>
      </c>
      <c r="AR143" s="161" t="s">
        <v>1001</v>
      </c>
      <c r="AT143" s="161" t="s">
        <v>283</v>
      </c>
      <c r="AU143" s="161" t="s">
        <v>87</v>
      </c>
      <c r="AY143" s="17" t="s">
        <v>187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7" t="s">
        <v>81</v>
      </c>
      <c r="BK143" s="162">
        <f t="shared" si="9"/>
        <v>0</v>
      </c>
      <c r="BL143" s="17" t="s">
        <v>1001</v>
      </c>
      <c r="BM143" s="161" t="s">
        <v>3449</v>
      </c>
    </row>
    <row r="144" spans="2:65" s="1" customFormat="1" ht="16.5" customHeight="1">
      <c r="B144" s="149"/>
      <c r="C144" s="150" t="s">
        <v>413</v>
      </c>
      <c r="D144" s="150" t="s">
        <v>189</v>
      </c>
      <c r="E144" s="151" t="s">
        <v>3450</v>
      </c>
      <c r="F144" s="152" t="s">
        <v>3451</v>
      </c>
      <c r="G144" s="153" t="s">
        <v>391</v>
      </c>
      <c r="H144" s="154">
        <v>3</v>
      </c>
      <c r="I144" s="155"/>
      <c r="J144" s="156">
        <f t="shared" si="0"/>
        <v>0</v>
      </c>
      <c r="K144" s="152" t="s">
        <v>1206</v>
      </c>
      <c r="L144" s="32"/>
      <c r="M144" s="157" t="s">
        <v>3</v>
      </c>
      <c r="N144" s="158" t="s">
        <v>45</v>
      </c>
      <c r="O144" s="52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194</v>
      </c>
      <c r="AT144" s="161" t="s">
        <v>189</v>
      </c>
      <c r="AU144" s="161" t="s">
        <v>87</v>
      </c>
      <c r="AY144" s="17" t="s">
        <v>187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7" t="s">
        <v>81</v>
      </c>
      <c r="BK144" s="162">
        <f t="shared" si="9"/>
        <v>0</v>
      </c>
      <c r="BL144" s="17" t="s">
        <v>194</v>
      </c>
      <c r="BM144" s="161" t="s">
        <v>3452</v>
      </c>
    </row>
    <row r="145" spans="2:65" s="1" customFormat="1" ht="16.5" customHeight="1">
      <c r="B145" s="149"/>
      <c r="C145" s="195" t="s">
        <v>418</v>
      </c>
      <c r="D145" s="195" t="s">
        <v>283</v>
      </c>
      <c r="E145" s="196" t="s">
        <v>3453</v>
      </c>
      <c r="F145" s="197" t="s">
        <v>3454</v>
      </c>
      <c r="G145" s="198" t="s">
        <v>391</v>
      </c>
      <c r="H145" s="199">
        <v>3</v>
      </c>
      <c r="I145" s="200"/>
      <c r="J145" s="201">
        <f t="shared" si="0"/>
        <v>0</v>
      </c>
      <c r="K145" s="197" t="s">
        <v>896</v>
      </c>
      <c r="L145" s="202"/>
      <c r="M145" s="203" t="s">
        <v>3</v>
      </c>
      <c r="N145" s="204" t="s">
        <v>45</v>
      </c>
      <c r="O145" s="52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1668</v>
      </c>
      <c r="AT145" s="161" t="s">
        <v>283</v>
      </c>
      <c r="AU145" s="161" t="s">
        <v>87</v>
      </c>
      <c r="AY145" s="17" t="s">
        <v>187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7" t="s">
        <v>81</v>
      </c>
      <c r="BK145" s="162">
        <f t="shared" si="9"/>
        <v>0</v>
      </c>
      <c r="BL145" s="17" t="s">
        <v>621</v>
      </c>
      <c r="BM145" s="161" t="s">
        <v>3455</v>
      </c>
    </row>
    <row r="146" spans="2:65" s="1" customFormat="1" ht="16.5" customHeight="1">
      <c r="B146" s="149"/>
      <c r="C146" s="195" t="s">
        <v>430</v>
      </c>
      <c r="D146" s="195" t="s">
        <v>283</v>
      </c>
      <c r="E146" s="196" t="s">
        <v>3456</v>
      </c>
      <c r="F146" s="197" t="s">
        <v>1973</v>
      </c>
      <c r="G146" s="198" t="s">
        <v>391</v>
      </c>
      <c r="H146" s="199">
        <v>3</v>
      </c>
      <c r="I146" s="200"/>
      <c r="J146" s="201">
        <f t="shared" si="0"/>
        <v>0</v>
      </c>
      <c r="K146" s="197" t="s">
        <v>193</v>
      </c>
      <c r="L146" s="202"/>
      <c r="M146" s="203" t="s">
        <v>3</v>
      </c>
      <c r="N146" s="204" t="s">
        <v>45</v>
      </c>
      <c r="O146" s="52"/>
      <c r="P146" s="159">
        <f t="shared" si="1"/>
        <v>0</v>
      </c>
      <c r="Q146" s="159">
        <v>1.6000000000000001E-4</v>
      </c>
      <c r="R146" s="159">
        <f t="shared" si="2"/>
        <v>4.8000000000000007E-4</v>
      </c>
      <c r="S146" s="159">
        <v>0</v>
      </c>
      <c r="T146" s="160">
        <f t="shared" si="3"/>
        <v>0</v>
      </c>
      <c r="AR146" s="161" t="s">
        <v>1001</v>
      </c>
      <c r="AT146" s="161" t="s">
        <v>283</v>
      </c>
      <c r="AU146" s="161" t="s">
        <v>87</v>
      </c>
      <c r="AY146" s="17" t="s">
        <v>187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7" t="s">
        <v>81</v>
      </c>
      <c r="BK146" s="162">
        <f t="shared" si="9"/>
        <v>0</v>
      </c>
      <c r="BL146" s="17" t="s">
        <v>1001</v>
      </c>
      <c r="BM146" s="161" t="s">
        <v>3457</v>
      </c>
    </row>
    <row r="147" spans="2:65" s="1" customFormat="1" ht="48" customHeight="1">
      <c r="B147" s="149"/>
      <c r="C147" s="150" t="s">
        <v>439</v>
      </c>
      <c r="D147" s="150" t="s">
        <v>189</v>
      </c>
      <c r="E147" s="151" t="s">
        <v>1929</v>
      </c>
      <c r="F147" s="152" t="s">
        <v>1930</v>
      </c>
      <c r="G147" s="153" t="s">
        <v>286</v>
      </c>
      <c r="H147" s="154">
        <v>80</v>
      </c>
      <c r="I147" s="155"/>
      <c r="J147" s="156">
        <f t="shared" si="0"/>
        <v>0</v>
      </c>
      <c r="K147" s="152" t="s">
        <v>193</v>
      </c>
      <c r="L147" s="32"/>
      <c r="M147" s="157" t="s">
        <v>3</v>
      </c>
      <c r="N147" s="158" t="s">
        <v>45</v>
      </c>
      <c r="O147" s="52"/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AR147" s="161" t="s">
        <v>282</v>
      </c>
      <c r="AT147" s="161" t="s">
        <v>189</v>
      </c>
      <c r="AU147" s="161" t="s">
        <v>87</v>
      </c>
      <c r="AY147" s="17" t="s">
        <v>187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7" t="s">
        <v>81</v>
      </c>
      <c r="BK147" s="162">
        <f t="shared" si="9"/>
        <v>0</v>
      </c>
      <c r="BL147" s="17" t="s">
        <v>282</v>
      </c>
      <c r="BM147" s="161" t="s">
        <v>3458</v>
      </c>
    </row>
    <row r="148" spans="2:65" s="1" customFormat="1" ht="16.5" customHeight="1">
      <c r="B148" s="149"/>
      <c r="C148" s="195" t="s">
        <v>450</v>
      </c>
      <c r="D148" s="195" t="s">
        <v>283</v>
      </c>
      <c r="E148" s="196" t="s">
        <v>1933</v>
      </c>
      <c r="F148" s="197" t="s">
        <v>1934</v>
      </c>
      <c r="G148" s="198" t="s">
        <v>987</v>
      </c>
      <c r="H148" s="199">
        <v>75</v>
      </c>
      <c r="I148" s="200"/>
      <c r="J148" s="201">
        <f t="shared" si="0"/>
        <v>0</v>
      </c>
      <c r="K148" s="197" t="s">
        <v>193</v>
      </c>
      <c r="L148" s="202"/>
      <c r="M148" s="203" t="s">
        <v>3</v>
      </c>
      <c r="N148" s="204" t="s">
        <v>45</v>
      </c>
      <c r="O148" s="52"/>
      <c r="P148" s="159">
        <f t="shared" si="1"/>
        <v>0</v>
      </c>
      <c r="Q148" s="159">
        <v>1E-3</v>
      </c>
      <c r="R148" s="159">
        <f t="shared" si="2"/>
        <v>7.4999999999999997E-2</v>
      </c>
      <c r="S148" s="159">
        <v>0</v>
      </c>
      <c r="T148" s="160">
        <f t="shared" si="3"/>
        <v>0</v>
      </c>
      <c r="AR148" s="161" t="s">
        <v>405</v>
      </c>
      <c r="AT148" s="161" t="s">
        <v>283</v>
      </c>
      <c r="AU148" s="161" t="s">
        <v>87</v>
      </c>
      <c r="AY148" s="17" t="s">
        <v>187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7" t="s">
        <v>81</v>
      </c>
      <c r="BK148" s="162">
        <f t="shared" si="9"/>
        <v>0</v>
      </c>
      <c r="BL148" s="17" t="s">
        <v>282</v>
      </c>
      <c r="BM148" s="161" t="s">
        <v>3459</v>
      </c>
    </row>
    <row r="149" spans="2:65" s="1" customFormat="1" ht="48" customHeight="1">
      <c r="B149" s="149"/>
      <c r="C149" s="150" t="s">
        <v>457</v>
      </c>
      <c r="D149" s="150" t="s">
        <v>189</v>
      </c>
      <c r="E149" s="151" t="s">
        <v>3460</v>
      </c>
      <c r="F149" s="152" t="s">
        <v>3461</v>
      </c>
      <c r="G149" s="153" t="s">
        <v>286</v>
      </c>
      <c r="H149" s="154">
        <v>5</v>
      </c>
      <c r="I149" s="155"/>
      <c r="J149" s="156">
        <f t="shared" si="0"/>
        <v>0</v>
      </c>
      <c r="K149" s="152" t="s">
        <v>193</v>
      </c>
      <c r="L149" s="32"/>
      <c r="M149" s="157" t="s">
        <v>3</v>
      </c>
      <c r="N149" s="158" t="s">
        <v>45</v>
      </c>
      <c r="O149" s="52"/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AR149" s="161" t="s">
        <v>282</v>
      </c>
      <c r="AT149" s="161" t="s">
        <v>189</v>
      </c>
      <c r="AU149" s="161" t="s">
        <v>87</v>
      </c>
      <c r="AY149" s="17" t="s">
        <v>187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7" t="s">
        <v>81</v>
      </c>
      <c r="BK149" s="162">
        <f t="shared" si="9"/>
        <v>0</v>
      </c>
      <c r="BL149" s="17" t="s">
        <v>282</v>
      </c>
      <c r="BM149" s="161" t="s">
        <v>3462</v>
      </c>
    </row>
    <row r="150" spans="2:65" s="1" customFormat="1" ht="16.5" customHeight="1">
      <c r="B150" s="149"/>
      <c r="C150" s="195" t="s">
        <v>463</v>
      </c>
      <c r="D150" s="195" t="s">
        <v>283</v>
      </c>
      <c r="E150" s="196" t="s">
        <v>3463</v>
      </c>
      <c r="F150" s="197" t="s">
        <v>3464</v>
      </c>
      <c r="G150" s="198" t="s">
        <v>987</v>
      </c>
      <c r="H150" s="199">
        <v>2</v>
      </c>
      <c r="I150" s="200"/>
      <c r="J150" s="201">
        <f t="shared" si="0"/>
        <v>0</v>
      </c>
      <c r="K150" s="197" t="s">
        <v>193</v>
      </c>
      <c r="L150" s="202"/>
      <c r="M150" s="203" t="s">
        <v>3</v>
      </c>
      <c r="N150" s="204" t="s">
        <v>45</v>
      </c>
      <c r="O150" s="52"/>
      <c r="P150" s="159">
        <f t="shared" si="1"/>
        <v>0</v>
      </c>
      <c r="Q150" s="159">
        <v>1E-3</v>
      </c>
      <c r="R150" s="159">
        <f t="shared" si="2"/>
        <v>2E-3</v>
      </c>
      <c r="S150" s="159">
        <v>0</v>
      </c>
      <c r="T150" s="160">
        <f t="shared" si="3"/>
        <v>0</v>
      </c>
      <c r="AR150" s="161" t="s">
        <v>1001</v>
      </c>
      <c r="AT150" s="161" t="s">
        <v>283</v>
      </c>
      <c r="AU150" s="161" t="s">
        <v>87</v>
      </c>
      <c r="AY150" s="17" t="s">
        <v>187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7" t="s">
        <v>81</v>
      </c>
      <c r="BK150" s="162">
        <f t="shared" si="9"/>
        <v>0</v>
      </c>
      <c r="BL150" s="17" t="s">
        <v>1001</v>
      </c>
      <c r="BM150" s="161" t="s">
        <v>3465</v>
      </c>
    </row>
    <row r="151" spans="2:65" s="1" customFormat="1" ht="16.5" customHeight="1">
      <c r="B151" s="149"/>
      <c r="C151" s="150" t="s">
        <v>471</v>
      </c>
      <c r="D151" s="150" t="s">
        <v>189</v>
      </c>
      <c r="E151" s="151" t="s">
        <v>3466</v>
      </c>
      <c r="F151" s="152" t="s">
        <v>3467</v>
      </c>
      <c r="G151" s="153" t="s">
        <v>391</v>
      </c>
      <c r="H151" s="154">
        <v>3</v>
      </c>
      <c r="I151" s="155"/>
      <c r="J151" s="156">
        <f t="shared" si="0"/>
        <v>0</v>
      </c>
      <c r="K151" s="152" t="s">
        <v>193</v>
      </c>
      <c r="L151" s="32"/>
      <c r="M151" s="157" t="s">
        <v>3</v>
      </c>
      <c r="N151" s="158" t="s">
        <v>45</v>
      </c>
      <c r="O151" s="52"/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AR151" s="161" t="s">
        <v>282</v>
      </c>
      <c r="AT151" s="161" t="s">
        <v>189</v>
      </c>
      <c r="AU151" s="161" t="s">
        <v>87</v>
      </c>
      <c r="AY151" s="17" t="s">
        <v>187</v>
      </c>
      <c r="BE151" s="162">
        <f t="shared" si="4"/>
        <v>0</v>
      </c>
      <c r="BF151" s="162">
        <f t="shared" si="5"/>
        <v>0</v>
      </c>
      <c r="BG151" s="162">
        <f t="shared" si="6"/>
        <v>0</v>
      </c>
      <c r="BH151" s="162">
        <f t="shared" si="7"/>
        <v>0</v>
      </c>
      <c r="BI151" s="162">
        <f t="shared" si="8"/>
        <v>0</v>
      </c>
      <c r="BJ151" s="17" t="s">
        <v>81</v>
      </c>
      <c r="BK151" s="162">
        <f t="shared" si="9"/>
        <v>0</v>
      </c>
      <c r="BL151" s="17" t="s">
        <v>282</v>
      </c>
      <c r="BM151" s="161" t="s">
        <v>3468</v>
      </c>
    </row>
    <row r="152" spans="2:65" s="1" customFormat="1" ht="16.5" customHeight="1">
      <c r="B152" s="149"/>
      <c r="C152" s="195" t="s">
        <v>478</v>
      </c>
      <c r="D152" s="195" t="s">
        <v>283</v>
      </c>
      <c r="E152" s="196" t="s">
        <v>3469</v>
      </c>
      <c r="F152" s="197" t="s">
        <v>1964</v>
      </c>
      <c r="G152" s="198" t="s">
        <v>391</v>
      </c>
      <c r="H152" s="199">
        <v>3</v>
      </c>
      <c r="I152" s="200"/>
      <c r="J152" s="201">
        <f t="shared" si="0"/>
        <v>0</v>
      </c>
      <c r="K152" s="197" t="s">
        <v>193</v>
      </c>
      <c r="L152" s="202"/>
      <c r="M152" s="203" t="s">
        <v>3</v>
      </c>
      <c r="N152" s="204" t="s">
        <v>45</v>
      </c>
      <c r="O152" s="52"/>
      <c r="P152" s="159">
        <f t="shared" si="1"/>
        <v>0</v>
      </c>
      <c r="Q152" s="159">
        <v>2.3000000000000001E-4</v>
      </c>
      <c r="R152" s="159">
        <f t="shared" si="2"/>
        <v>6.9000000000000008E-4</v>
      </c>
      <c r="S152" s="159">
        <v>0</v>
      </c>
      <c r="T152" s="160">
        <f t="shared" si="3"/>
        <v>0</v>
      </c>
      <c r="AR152" s="161" t="s">
        <v>1001</v>
      </c>
      <c r="AT152" s="161" t="s">
        <v>283</v>
      </c>
      <c r="AU152" s="161" t="s">
        <v>87</v>
      </c>
      <c r="AY152" s="17" t="s">
        <v>187</v>
      </c>
      <c r="BE152" s="162">
        <f t="shared" si="4"/>
        <v>0</v>
      </c>
      <c r="BF152" s="162">
        <f t="shared" si="5"/>
        <v>0</v>
      </c>
      <c r="BG152" s="162">
        <f t="shared" si="6"/>
        <v>0</v>
      </c>
      <c r="BH152" s="162">
        <f t="shared" si="7"/>
        <v>0</v>
      </c>
      <c r="BI152" s="162">
        <f t="shared" si="8"/>
        <v>0</v>
      </c>
      <c r="BJ152" s="17" t="s">
        <v>81</v>
      </c>
      <c r="BK152" s="162">
        <f t="shared" si="9"/>
        <v>0</v>
      </c>
      <c r="BL152" s="17" t="s">
        <v>1001</v>
      </c>
      <c r="BM152" s="161" t="s">
        <v>3470</v>
      </c>
    </row>
    <row r="153" spans="2:65" s="1" customFormat="1" ht="36" customHeight="1">
      <c r="B153" s="149"/>
      <c r="C153" s="150" t="s">
        <v>484</v>
      </c>
      <c r="D153" s="150" t="s">
        <v>189</v>
      </c>
      <c r="E153" s="151" t="s">
        <v>2008</v>
      </c>
      <c r="F153" s="152" t="s">
        <v>2009</v>
      </c>
      <c r="G153" s="153" t="s">
        <v>391</v>
      </c>
      <c r="H153" s="154">
        <v>1</v>
      </c>
      <c r="I153" s="155"/>
      <c r="J153" s="156">
        <f t="shared" si="0"/>
        <v>0</v>
      </c>
      <c r="K153" s="152" t="s">
        <v>193</v>
      </c>
      <c r="L153" s="32"/>
      <c r="M153" s="157" t="s">
        <v>3</v>
      </c>
      <c r="N153" s="158" t="s">
        <v>45</v>
      </c>
      <c r="O153" s="52"/>
      <c r="P153" s="159">
        <f t="shared" si="1"/>
        <v>0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AR153" s="161" t="s">
        <v>282</v>
      </c>
      <c r="AT153" s="161" t="s">
        <v>189</v>
      </c>
      <c r="AU153" s="161" t="s">
        <v>87</v>
      </c>
      <c r="AY153" s="17" t="s">
        <v>187</v>
      </c>
      <c r="BE153" s="162">
        <f t="shared" si="4"/>
        <v>0</v>
      </c>
      <c r="BF153" s="162">
        <f t="shared" si="5"/>
        <v>0</v>
      </c>
      <c r="BG153" s="162">
        <f t="shared" si="6"/>
        <v>0</v>
      </c>
      <c r="BH153" s="162">
        <f t="shared" si="7"/>
        <v>0</v>
      </c>
      <c r="BI153" s="162">
        <f t="shared" si="8"/>
        <v>0</v>
      </c>
      <c r="BJ153" s="17" t="s">
        <v>81</v>
      </c>
      <c r="BK153" s="162">
        <f t="shared" si="9"/>
        <v>0</v>
      </c>
      <c r="BL153" s="17" t="s">
        <v>282</v>
      </c>
      <c r="BM153" s="161" t="s">
        <v>3471</v>
      </c>
    </row>
    <row r="154" spans="2:65" s="1" customFormat="1" ht="36" customHeight="1">
      <c r="B154" s="149"/>
      <c r="C154" s="150" t="s">
        <v>491</v>
      </c>
      <c r="D154" s="150" t="s">
        <v>189</v>
      </c>
      <c r="E154" s="151" t="s">
        <v>1922</v>
      </c>
      <c r="F154" s="152" t="s">
        <v>1923</v>
      </c>
      <c r="G154" s="153" t="s">
        <v>1034</v>
      </c>
      <c r="H154" s="205"/>
      <c r="I154" s="155"/>
      <c r="J154" s="156">
        <f t="shared" si="0"/>
        <v>0</v>
      </c>
      <c r="K154" s="152" t="s">
        <v>193</v>
      </c>
      <c r="L154" s="32"/>
      <c r="M154" s="206" t="s">
        <v>3</v>
      </c>
      <c r="N154" s="207" t="s">
        <v>45</v>
      </c>
      <c r="O154" s="208"/>
      <c r="P154" s="209">
        <f t="shared" si="1"/>
        <v>0</v>
      </c>
      <c r="Q154" s="209">
        <v>0</v>
      </c>
      <c r="R154" s="209">
        <f t="shared" si="2"/>
        <v>0</v>
      </c>
      <c r="S154" s="209">
        <v>0</v>
      </c>
      <c r="T154" s="210">
        <f t="shared" si="3"/>
        <v>0</v>
      </c>
      <c r="AR154" s="161" t="s">
        <v>282</v>
      </c>
      <c r="AT154" s="161" t="s">
        <v>189</v>
      </c>
      <c r="AU154" s="161" t="s">
        <v>87</v>
      </c>
      <c r="AY154" s="17" t="s">
        <v>187</v>
      </c>
      <c r="BE154" s="162">
        <f t="shared" si="4"/>
        <v>0</v>
      </c>
      <c r="BF154" s="162">
        <f t="shared" si="5"/>
        <v>0</v>
      </c>
      <c r="BG154" s="162">
        <f t="shared" si="6"/>
        <v>0</v>
      </c>
      <c r="BH154" s="162">
        <f t="shared" si="7"/>
        <v>0</v>
      </c>
      <c r="BI154" s="162">
        <f t="shared" si="8"/>
        <v>0</v>
      </c>
      <c r="BJ154" s="17" t="s">
        <v>81</v>
      </c>
      <c r="BK154" s="162">
        <f t="shared" si="9"/>
        <v>0</v>
      </c>
      <c r="BL154" s="17" t="s">
        <v>282</v>
      </c>
      <c r="BM154" s="161" t="s">
        <v>3472</v>
      </c>
    </row>
    <row r="155" spans="2:65" s="1" customFormat="1" ht="6.95" customHeight="1">
      <c r="B155" s="41"/>
      <c r="C155" s="42"/>
      <c r="D155" s="42"/>
      <c r="E155" s="42"/>
      <c r="F155" s="42"/>
      <c r="G155" s="42"/>
      <c r="H155" s="42"/>
      <c r="I155" s="110"/>
      <c r="J155" s="42"/>
      <c r="K155" s="42"/>
      <c r="L155" s="32"/>
    </row>
  </sheetData>
  <autoFilter ref="C91:K154" xr:uid="{00000000-0009-0000-0000-00000F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23"/>
  <sheetViews>
    <sheetView showGridLines="0" topLeftCell="A16" workbookViewId="0">
      <selection activeCell="W34" sqref="W3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130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s="1" customFormat="1" ht="12" customHeight="1">
      <c r="B8" s="32"/>
      <c r="D8" s="27" t="s">
        <v>135</v>
      </c>
      <c r="I8" s="93"/>
      <c r="L8" s="32"/>
    </row>
    <row r="9" spans="2:46" s="1" customFormat="1" ht="36.950000000000003" customHeight="1">
      <c r="B9" s="32"/>
      <c r="E9" s="242" t="s">
        <v>3473</v>
      </c>
      <c r="F9" s="259"/>
      <c r="G9" s="259"/>
      <c r="H9" s="259"/>
      <c r="I9" s="93"/>
      <c r="L9" s="32"/>
    </row>
    <row r="10" spans="2:46" s="1" customFormat="1">
      <c r="B10" s="32"/>
      <c r="I10" s="93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94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94" t="s">
        <v>23</v>
      </c>
      <c r="J12" s="49" t="str">
        <f>'Rekapitulace stavby'!AN8</f>
        <v>11. 12. 2019</v>
      </c>
      <c r="L12" s="32"/>
    </row>
    <row r="13" spans="2:46" s="1" customFormat="1" ht="10.9" customHeight="1">
      <c r="B13" s="32"/>
      <c r="I13" s="93"/>
      <c r="L13" s="32"/>
    </row>
    <row r="14" spans="2:46" s="1" customFormat="1" ht="12" customHeight="1">
      <c r="B14" s="32"/>
      <c r="D14" s="27" t="s">
        <v>25</v>
      </c>
      <c r="I14" s="94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94" t="s">
        <v>29</v>
      </c>
      <c r="J15" s="25" t="s">
        <v>3</v>
      </c>
      <c r="L15" s="32"/>
    </row>
    <row r="16" spans="2:46" s="1" customFormat="1" ht="6.95" customHeight="1">
      <c r="B16" s="32"/>
      <c r="I16" s="93"/>
      <c r="L16" s="32"/>
    </row>
    <row r="17" spans="2:12" s="1" customFormat="1" ht="12" customHeight="1">
      <c r="B17" s="32"/>
      <c r="D17" s="27" t="s">
        <v>30</v>
      </c>
      <c r="I17" s="94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62" t="str">
        <f>'Rekapitulace stavby'!E14</f>
        <v>Vyplň údaj</v>
      </c>
      <c r="F18" s="245"/>
      <c r="G18" s="245"/>
      <c r="H18" s="245"/>
      <c r="I18" s="94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I19" s="93"/>
      <c r="L19" s="32"/>
    </row>
    <row r="20" spans="2:12" s="1" customFormat="1" ht="12" customHeight="1">
      <c r="B20" s="32"/>
      <c r="D20" s="27" t="s">
        <v>32</v>
      </c>
      <c r="I20" s="94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94" t="s">
        <v>29</v>
      </c>
      <c r="J21" s="25" t="s">
        <v>3</v>
      </c>
      <c r="L21" s="32"/>
    </row>
    <row r="22" spans="2:12" s="1" customFormat="1" ht="6.95" customHeight="1">
      <c r="B22" s="32"/>
      <c r="I22" s="93"/>
      <c r="L22" s="32"/>
    </row>
    <row r="23" spans="2:12" s="1" customFormat="1" ht="12" customHeight="1">
      <c r="B23" s="32"/>
      <c r="D23" s="27" t="s">
        <v>36</v>
      </c>
      <c r="I23" s="94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94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I25" s="93"/>
      <c r="L25" s="32"/>
    </row>
    <row r="26" spans="2:12" s="1" customFormat="1" ht="12" customHeight="1">
      <c r="B26" s="32"/>
      <c r="D26" s="27" t="s">
        <v>38</v>
      </c>
      <c r="I26" s="93"/>
      <c r="L26" s="32"/>
    </row>
    <row r="27" spans="2:12" s="7" customFormat="1" ht="16.5" customHeight="1">
      <c r="B27" s="95"/>
      <c r="E27" s="249" t="s">
        <v>3</v>
      </c>
      <c r="F27" s="249"/>
      <c r="G27" s="249"/>
      <c r="H27" s="249"/>
      <c r="I27" s="96"/>
      <c r="L27" s="95"/>
    </row>
    <row r="28" spans="2:12" s="1" customFormat="1" ht="6.95" customHeight="1">
      <c r="B28" s="32"/>
      <c r="I28" s="93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97"/>
      <c r="J29" s="50"/>
      <c r="K29" s="50"/>
      <c r="L29" s="32"/>
    </row>
    <row r="30" spans="2:12" s="1" customFormat="1" ht="25.35" customHeight="1">
      <c r="B30" s="32"/>
      <c r="D30" s="98" t="s">
        <v>40</v>
      </c>
      <c r="I30" s="93"/>
      <c r="J30" s="63">
        <f>ROUND(J87,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99" t="s">
        <v>41</v>
      </c>
      <c r="J32" s="35" t="s">
        <v>43</v>
      </c>
      <c r="L32" s="32"/>
    </row>
    <row r="33" spans="2:12" s="1" customFormat="1" ht="14.45" customHeight="1">
      <c r="B33" s="32"/>
      <c r="D33" s="100" t="s">
        <v>44</v>
      </c>
      <c r="E33" s="27" t="s">
        <v>45</v>
      </c>
      <c r="F33" s="101">
        <f>ROUND((SUM(BE87:BE122)),  2)</f>
        <v>0</v>
      </c>
      <c r="I33" s="102">
        <v>0.21</v>
      </c>
      <c r="J33" s="101">
        <f>ROUND(((SUM(BE87:BE122))*I33),  2)</f>
        <v>0</v>
      </c>
      <c r="L33" s="32"/>
    </row>
    <row r="34" spans="2:12" s="1" customFormat="1" ht="14.45" customHeight="1">
      <c r="B34" s="32"/>
      <c r="E34" s="213" t="s">
        <v>46</v>
      </c>
      <c r="F34" s="214">
        <f>ROUND((SUM(BF87:BF122)),  2)</f>
        <v>0</v>
      </c>
      <c r="G34" s="215"/>
      <c r="H34" s="215"/>
      <c r="I34" s="216">
        <v>0.15</v>
      </c>
      <c r="J34" s="214">
        <f>ROUND(((SUM(BF87:BF122))*I34),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101">
        <f>ROUND((SUM(BG87:BG122)),  2)</f>
        <v>0</v>
      </c>
      <c r="I35" s="102">
        <v>0.21</v>
      </c>
      <c r="J35" s="101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101">
        <f>ROUND((SUM(BH87:BH122)),  2)</f>
        <v>0</v>
      </c>
      <c r="I36" s="102">
        <v>0.15</v>
      </c>
      <c r="J36" s="101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101">
        <f>ROUND((SUM(BI87:BI122)),  2)</f>
        <v>0</v>
      </c>
      <c r="I37" s="102">
        <v>0</v>
      </c>
      <c r="J37" s="101">
        <f>0</f>
        <v>0</v>
      </c>
      <c r="L37" s="32"/>
    </row>
    <row r="38" spans="2:12" s="1" customFormat="1" ht="6.95" customHeight="1">
      <c r="B38" s="32"/>
      <c r="I38" s="93"/>
      <c r="L38" s="32"/>
    </row>
    <row r="39" spans="2:12" s="1" customFormat="1" ht="25.35" customHeight="1">
      <c r="B39" s="32"/>
      <c r="C39" s="103"/>
      <c r="D39" s="104" t="s">
        <v>50</v>
      </c>
      <c r="E39" s="54"/>
      <c r="F39" s="54"/>
      <c r="G39" s="105" t="s">
        <v>51</v>
      </c>
      <c r="H39" s="106" t="s">
        <v>52</v>
      </c>
      <c r="I39" s="107"/>
      <c r="J39" s="108">
        <f>SUM(J30:J37)</f>
        <v>0</v>
      </c>
      <c r="K39" s="10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110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111"/>
      <c r="J44" s="44"/>
      <c r="K44" s="44"/>
      <c r="L44" s="32"/>
    </row>
    <row r="45" spans="2:12" s="1" customFormat="1" ht="24.95" hidden="1" customHeight="1">
      <c r="B45" s="32"/>
      <c r="C45" s="21" t="s">
        <v>139</v>
      </c>
      <c r="I45" s="93"/>
      <c r="L45" s="32"/>
    </row>
    <row r="46" spans="2:12" s="1" customFormat="1" ht="6.95" hidden="1" customHeight="1">
      <c r="B46" s="32"/>
      <c r="I46" s="93"/>
      <c r="L46" s="32"/>
    </row>
    <row r="47" spans="2:12" s="1" customFormat="1" ht="12" hidden="1" customHeight="1">
      <c r="B47" s="32"/>
      <c r="C47" s="27" t="s">
        <v>17</v>
      </c>
      <c r="I47" s="93"/>
      <c r="L47" s="32"/>
    </row>
    <row r="48" spans="2:12" s="1" customFormat="1" ht="16.5" hidden="1" customHeight="1">
      <c r="B48" s="32"/>
      <c r="E48" s="260" t="str">
        <f>E7</f>
        <v>Sociální bydlení - ul. Mlýnská, BpH- doplnění - ceník</v>
      </c>
      <c r="F48" s="261"/>
      <c r="G48" s="261"/>
      <c r="H48" s="261"/>
      <c r="I48" s="93"/>
      <c r="L48" s="32"/>
    </row>
    <row r="49" spans="2:47" s="1" customFormat="1" ht="12" hidden="1" customHeight="1">
      <c r="B49" s="32"/>
      <c r="C49" s="27" t="s">
        <v>135</v>
      </c>
      <c r="I49" s="93"/>
      <c r="L49" s="32"/>
    </row>
    <row r="50" spans="2:47" s="1" customFormat="1" ht="16.5" hidden="1" customHeight="1">
      <c r="B50" s="32"/>
      <c r="E50" s="242" t="str">
        <f>E9</f>
        <v>SO03 - Přístřešek na jízdní kola</v>
      </c>
      <c r="F50" s="259"/>
      <c r="G50" s="259"/>
      <c r="H50" s="259"/>
      <c r="I50" s="93"/>
      <c r="L50" s="32"/>
    </row>
    <row r="51" spans="2:47" s="1" customFormat="1" ht="6.95" hidden="1" customHeight="1">
      <c r="B51" s="32"/>
      <c r="I51" s="93"/>
      <c r="L51" s="32"/>
    </row>
    <row r="52" spans="2:47" s="1" customFormat="1" ht="12" hidden="1" customHeight="1">
      <c r="B52" s="32"/>
      <c r="C52" s="27" t="s">
        <v>21</v>
      </c>
      <c r="F52" s="25" t="str">
        <f>F12</f>
        <v>Bystřice pod Hostýnem</v>
      </c>
      <c r="I52" s="94" t="s">
        <v>23</v>
      </c>
      <c r="J52" s="49" t="str">
        <f>IF(J12="","",J12)</f>
        <v>11. 12. 2019</v>
      </c>
      <c r="L52" s="32"/>
    </row>
    <row r="53" spans="2:47" s="1" customFormat="1" ht="6.95" hidden="1" customHeight="1">
      <c r="B53" s="32"/>
      <c r="I53" s="93"/>
      <c r="L53" s="32"/>
    </row>
    <row r="54" spans="2:47" s="1" customFormat="1" ht="15.2" hidden="1" customHeight="1">
      <c r="B54" s="32"/>
      <c r="C54" s="27" t="s">
        <v>25</v>
      </c>
      <c r="F54" s="25" t="str">
        <f>E15</f>
        <v>Město Bystřice pod Hostýnem, Masarykovo nám. 137</v>
      </c>
      <c r="I54" s="94" t="s">
        <v>32</v>
      </c>
      <c r="J54" s="30" t="str">
        <f>E21</f>
        <v>dnprojekce s.r.o.</v>
      </c>
      <c r="L54" s="32"/>
    </row>
    <row r="55" spans="2:47" s="1" customFormat="1" ht="15.2" hidden="1" customHeight="1">
      <c r="B55" s="32"/>
      <c r="C55" s="27" t="s">
        <v>30</v>
      </c>
      <c r="F55" s="25" t="str">
        <f>IF(E18="","",E18)</f>
        <v>Vyplň údaj</v>
      </c>
      <c r="I55" s="94" t="s">
        <v>36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I56" s="93"/>
      <c r="L56" s="32"/>
    </row>
    <row r="57" spans="2:47" s="1" customFormat="1" ht="29.25" hidden="1" customHeight="1">
      <c r="B57" s="32"/>
      <c r="C57" s="112" t="s">
        <v>140</v>
      </c>
      <c r="D57" s="103"/>
      <c r="E57" s="103"/>
      <c r="F57" s="103"/>
      <c r="G57" s="103"/>
      <c r="H57" s="103"/>
      <c r="I57" s="113"/>
      <c r="J57" s="114" t="s">
        <v>141</v>
      </c>
      <c r="K57" s="103"/>
      <c r="L57" s="32"/>
    </row>
    <row r="58" spans="2:47" s="1" customFormat="1" ht="10.35" hidden="1" customHeight="1">
      <c r="B58" s="32"/>
      <c r="I58" s="93"/>
      <c r="L58" s="32"/>
    </row>
    <row r="59" spans="2:47" s="1" customFormat="1" ht="22.9" hidden="1" customHeight="1">
      <c r="B59" s="32"/>
      <c r="C59" s="115" t="s">
        <v>72</v>
      </c>
      <c r="I59" s="93"/>
      <c r="J59" s="63">
        <f>J87</f>
        <v>0</v>
      </c>
      <c r="L59" s="32"/>
      <c r="AU59" s="17" t="s">
        <v>142</v>
      </c>
    </row>
    <row r="60" spans="2:47" s="8" customFormat="1" ht="24.95" hidden="1" customHeight="1">
      <c r="B60" s="116"/>
      <c r="D60" s="117" t="s">
        <v>143</v>
      </c>
      <c r="E60" s="118"/>
      <c r="F60" s="118"/>
      <c r="G60" s="118"/>
      <c r="H60" s="118"/>
      <c r="I60" s="119"/>
      <c r="J60" s="120">
        <f>J88</f>
        <v>0</v>
      </c>
      <c r="L60" s="116"/>
    </row>
    <row r="61" spans="2:47" s="9" customFormat="1" ht="19.899999999999999" hidden="1" customHeight="1">
      <c r="B61" s="121"/>
      <c r="D61" s="122" t="s">
        <v>144</v>
      </c>
      <c r="E61" s="123"/>
      <c r="F61" s="123"/>
      <c r="G61" s="123"/>
      <c r="H61" s="123"/>
      <c r="I61" s="124"/>
      <c r="J61" s="125">
        <f>J89</f>
        <v>0</v>
      </c>
      <c r="L61" s="121"/>
    </row>
    <row r="62" spans="2:47" s="9" customFormat="1" ht="19.899999999999999" hidden="1" customHeight="1">
      <c r="B62" s="121"/>
      <c r="D62" s="122" t="s">
        <v>3474</v>
      </c>
      <c r="E62" s="123"/>
      <c r="F62" s="123"/>
      <c r="G62" s="123"/>
      <c r="H62" s="123"/>
      <c r="I62" s="124"/>
      <c r="J62" s="125">
        <f>J96</f>
        <v>0</v>
      </c>
      <c r="L62" s="121"/>
    </row>
    <row r="63" spans="2:47" s="9" customFormat="1" ht="19.899999999999999" hidden="1" customHeight="1">
      <c r="B63" s="121"/>
      <c r="D63" s="122" t="s">
        <v>1713</v>
      </c>
      <c r="E63" s="123"/>
      <c r="F63" s="123"/>
      <c r="G63" s="123"/>
      <c r="H63" s="123"/>
      <c r="I63" s="124"/>
      <c r="J63" s="125">
        <f>J98</f>
        <v>0</v>
      </c>
      <c r="L63" s="121"/>
    </row>
    <row r="64" spans="2:47" s="9" customFormat="1" ht="19.899999999999999" hidden="1" customHeight="1">
      <c r="B64" s="121"/>
      <c r="D64" s="122" t="s">
        <v>153</v>
      </c>
      <c r="E64" s="123"/>
      <c r="F64" s="123"/>
      <c r="G64" s="123"/>
      <c r="H64" s="123"/>
      <c r="I64" s="124"/>
      <c r="J64" s="125">
        <f>J101</f>
        <v>0</v>
      </c>
      <c r="L64" s="121"/>
    </row>
    <row r="65" spans="2:12" s="9" customFormat="1" ht="19.899999999999999" hidden="1" customHeight="1">
      <c r="B65" s="121"/>
      <c r="D65" s="122" t="s">
        <v>155</v>
      </c>
      <c r="E65" s="123"/>
      <c r="F65" s="123"/>
      <c r="G65" s="123"/>
      <c r="H65" s="123"/>
      <c r="I65" s="124"/>
      <c r="J65" s="125">
        <f>J103</f>
        <v>0</v>
      </c>
      <c r="L65" s="121"/>
    </row>
    <row r="66" spans="2:12" s="8" customFormat="1" ht="24.95" hidden="1" customHeight="1">
      <c r="B66" s="116"/>
      <c r="D66" s="117" t="s">
        <v>156</v>
      </c>
      <c r="E66" s="118"/>
      <c r="F66" s="118"/>
      <c r="G66" s="118"/>
      <c r="H66" s="118"/>
      <c r="I66" s="119"/>
      <c r="J66" s="120">
        <f>J105</f>
        <v>0</v>
      </c>
      <c r="L66" s="116"/>
    </row>
    <row r="67" spans="2:12" s="9" customFormat="1" ht="19.899999999999999" hidden="1" customHeight="1">
      <c r="B67" s="121"/>
      <c r="D67" s="122" t="s">
        <v>166</v>
      </c>
      <c r="E67" s="123"/>
      <c r="F67" s="123"/>
      <c r="G67" s="123"/>
      <c r="H67" s="123"/>
      <c r="I67" s="124"/>
      <c r="J67" s="125">
        <f>J106</f>
        <v>0</v>
      </c>
      <c r="L67" s="121"/>
    </row>
    <row r="68" spans="2:12" s="1" customFormat="1" ht="21.75" hidden="1" customHeight="1">
      <c r="B68" s="32"/>
      <c r="I68" s="93"/>
      <c r="L68" s="32"/>
    </row>
    <row r="69" spans="2:12" s="1" customFormat="1" ht="6.95" hidden="1" customHeight="1">
      <c r="B69" s="41"/>
      <c r="C69" s="42"/>
      <c r="D69" s="42"/>
      <c r="E69" s="42"/>
      <c r="F69" s="42"/>
      <c r="G69" s="42"/>
      <c r="H69" s="42"/>
      <c r="I69" s="110"/>
      <c r="J69" s="42"/>
      <c r="K69" s="42"/>
      <c r="L69" s="32"/>
    </row>
    <row r="70" spans="2:12" hidden="1"/>
    <row r="71" spans="2:12" hidden="1"/>
    <row r="72" spans="2:12" hidden="1"/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111"/>
      <c r="J73" s="44"/>
      <c r="K73" s="44"/>
      <c r="L73" s="32"/>
    </row>
    <row r="74" spans="2:12" s="1" customFormat="1" ht="24.95" customHeight="1">
      <c r="B74" s="32"/>
      <c r="C74" s="21" t="s">
        <v>172</v>
      </c>
      <c r="I74" s="93"/>
      <c r="L74" s="32"/>
    </row>
    <row r="75" spans="2:12" s="1" customFormat="1" ht="6.95" customHeight="1">
      <c r="B75" s="32"/>
      <c r="I75" s="93"/>
      <c r="L75" s="32"/>
    </row>
    <row r="76" spans="2:12" s="1" customFormat="1" ht="12" customHeight="1">
      <c r="B76" s="32"/>
      <c r="C76" s="27" t="s">
        <v>17</v>
      </c>
      <c r="I76" s="93"/>
      <c r="L76" s="32"/>
    </row>
    <row r="77" spans="2:12" s="1" customFormat="1" ht="16.5" customHeight="1">
      <c r="B77" s="32"/>
      <c r="E77" s="260" t="str">
        <f>E7</f>
        <v>Sociální bydlení - ul. Mlýnská, BpH- doplnění - ceník</v>
      </c>
      <c r="F77" s="261"/>
      <c r="G77" s="261"/>
      <c r="H77" s="261"/>
      <c r="I77" s="93"/>
      <c r="L77" s="32"/>
    </row>
    <row r="78" spans="2:12" s="1" customFormat="1" ht="12" customHeight="1">
      <c r="B78" s="32"/>
      <c r="C78" s="27" t="s">
        <v>135</v>
      </c>
      <c r="I78" s="93"/>
      <c r="L78" s="32"/>
    </row>
    <row r="79" spans="2:12" s="1" customFormat="1" ht="16.5" customHeight="1">
      <c r="B79" s="32"/>
      <c r="E79" s="242" t="str">
        <f>E9</f>
        <v>SO03 - Přístřešek na jízdní kola</v>
      </c>
      <c r="F79" s="259"/>
      <c r="G79" s="259"/>
      <c r="H79" s="259"/>
      <c r="I79" s="93"/>
      <c r="L79" s="32"/>
    </row>
    <row r="80" spans="2:12" s="1" customFormat="1" ht="6.95" customHeight="1">
      <c r="B80" s="32"/>
      <c r="I80" s="93"/>
      <c r="L80" s="32"/>
    </row>
    <row r="81" spans="2:65" s="1" customFormat="1" ht="12" customHeight="1">
      <c r="B81" s="32"/>
      <c r="C81" s="27" t="s">
        <v>21</v>
      </c>
      <c r="F81" s="25" t="str">
        <f>F12</f>
        <v>Bystřice pod Hostýnem</v>
      </c>
      <c r="I81" s="94" t="s">
        <v>23</v>
      </c>
      <c r="J81" s="49" t="str">
        <f>IF(J12="","",J12)</f>
        <v>11. 12. 2019</v>
      </c>
      <c r="L81" s="32"/>
    </row>
    <row r="82" spans="2:65" s="1" customFormat="1" ht="6.95" customHeight="1">
      <c r="B82" s="32"/>
      <c r="I82" s="93"/>
      <c r="L82" s="32"/>
    </row>
    <row r="83" spans="2:65" s="1" customFormat="1" ht="15.2" customHeight="1">
      <c r="B83" s="32"/>
      <c r="C83" s="27" t="s">
        <v>25</v>
      </c>
      <c r="F83" s="25" t="str">
        <f>E15</f>
        <v>Město Bystřice pod Hostýnem, Masarykovo nám. 137</v>
      </c>
      <c r="I83" s="94" t="s">
        <v>32</v>
      </c>
      <c r="J83" s="30" t="str">
        <f>E21</f>
        <v>dnprojekce s.r.o.</v>
      </c>
      <c r="L83" s="32"/>
    </row>
    <row r="84" spans="2:65" s="1" customFormat="1" ht="15.2" customHeight="1">
      <c r="B84" s="32"/>
      <c r="C84" s="27" t="s">
        <v>30</v>
      </c>
      <c r="F84" s="25" t="str">
        <f>IF(E18="","",E18)</f>
        <v>Vyplň údaj</v>
      </c>
      <c r="I84" s="94" t="s">
        <v>36</v>
      </c>
      <c r="J84" s="30" t="str">
        <f>E24</f>
        <v xml:space="preserve"> </v>
      </c>
      <c r="L84" s="32"/>
    </row>
    <row r="85" spans="2:65" s="1" customFormat="1" ht="10.35" customHeight="1">
      <c r="B85" s="32"/>
      <c r="I85" s="93"/>
      <c r="L85" s="32"/>
    </row>
    <row r="86" spans="2:65" s="10" customFormat="1" ht="29.25" customHeight="1">
      <c r="B86" s="126"/>
      <c r="C86" s="127" t="s">
        <v>173</v>
      </c>
      <c r="D86" s="128" t="s">
        <v>59</v>
      </c>
      <c r="E86" s="128" t="s">
        <v>55</v>
      </c>
      <c r="F86" s="128" t="s">
        <v>56</v>
      </c>
      <c r="G86" s="128" t="s">
        <v>174</v>
      </c>
      <c r="H86" s="128" t="s">
        <v>175</v>
      </c>
      <c r="I86" s="129" t="s">
        <v>176</v>
      </c>
      <c r="J86" s="130" t="s">
        <v>141</v>
      </c>
      <c r="K86" s="131" t="s">
        <v>177</v>
      </c>
      <c r="L86" s="126"/>
      <c r="M86" s="56" t="s">
        <v>3</v>
      </c>
      <c r="N86" s="57" t="s">
        <v>44</v>
      </c>
      <c r="O86" s="57" t="s">
        <v>178</v>
      </c>
      <c r="P86" s="57" t="s">
        <v>179</v>
      </c>
      <c r="Q86" s="57" t="s">
        <v>180</v>
      </c>
      <c r="R86" s="57" t="s">
        <v>181</v>
      </c>
      <c r="S86" s="57" t="s">
        <v>182</v>
      </c>
      <c r="T86" s="58" t="s">
        <v>183</v>
      </c>
    </row>
    <row r="87" spans="2:65" s="1" customFormat="1" ht="22.9" customHeight="1">
      <c r="B87" s="32"/>
      <c r="C87" s="61" t="s">
        <v>184</v>
      </c>
      <c r="I87" s="93"/>
      <c r="J87" s="132">
        <f>BK87</f>
        <v>0</v>
      </c>
      <c r="L87" s="32"/>
      <c r="M87" s="59"/>
      <c r="N87" s="50"/>
      <c r="O87" s="50"/>
      <c r="P87" s="133">
        <f>P88+P105</f>
        <v>0</v>
      </c>
      <c r="Q87" s="50"/>
      <c r="R87" s="133">
        <f>R88+R105</f>
        <v>3.8972646399999999</v>
      </c>
      <c r="S87" s="50"/>
      <c r="T87" s="134">
        <f>T88+T105</f>
        <v>0</v>
      </c>
      <c r="AT87" s="17" t="s">
        <v>73</v>
      </c>
      <c r="AU87" s="17" t="s">
        <v>142</v>
      </c>
      <c r="BK87" s="135">
        <f>BK88+BK105</f>
        <v>0</v>
      </c>
    </row>
    <row r="88" spans="2:65" s="11" customFormat="1" ht="25.9" customHeight="1">
      <c r="B88" s="136"/>
      <c r="D88" s="137" t="s">
        <v>73</v>
      </c>
      <c r="E88" s="138" t="s">
        <v>185</v>
      </c>
      <c r="F88" s="138" t="s">
        <v>186</v>
      </c>
      <c r="I88" s="139"/>
      <c r="J88" s="140">
        <f>BK88</f>
        <v>0</v>
      </c>
      <c r="L88" s="136"/>
      <c r="M88" s="141"/>
      <c r="N88" s="142"/>
      <c r="O88" s="142"/>
      <c r="P88" s="143">
        <f>P89+P96+P98+P101+P103</f>
        <v>0</v>
      </c>
      <c r="Q88" s="142"/>
      <c r="R88" s="143">
        <f>R89+R96+R98+R101+R103</f>
        <v>3.0080566399999999</v>
      </c>
      <c r="S88" s="142"/>
      <c r="T88" s="144">
        <f>T89+T96+T98+T101+T103</f>
        <v>0</v>
      </c>
      <c r="AR88" s="137" t="s">
        <v>81</v>
      </c>
      <c r="AT88" s="145" t="s">
        <v>73</v>
      </c>
      <c r="AU88" s="145" t="s">
        <v>74</v>
      </c>
      <c r="AY88" s="137" t="s">
        <v>187</v>
      </c>
      <c r="BK88" s="146">
        <f>BK89+BK96+BK98+BK101+BK103</f>
        <v>0</v>
      </c>
    </row>
    <row r="89" spans="2:65" s="11" customFormat="1" ht="22.9" customHeight="1">
      <c r="B89" s="136"/>
      <c r="D89" s="137" t="s">
        <v>73</v>
      </c>
      <c r="E89" s="147" t="s">
        <v>81</v>
      </c>
      <c r="F89" s="147" t="s">
        <v>188</v>
      </c>
      <c r="I89" s="139"/>
      <c r="J89" s="148">
        <f>BK89</f>
        <v>0</v>
      </c>
      <c r="L89" s="136"/>
      <c r="M89" s="141"/>
      <c r="N89" s="142"/>
      <c r="O89" s="142"/>
      <c r="P89" s="143">
        <f>SUM(P90:P95)</f>
        <v>0</v>
      </c>
      <c r="Q89" s="142"/>
      <c r="R89" s="143">
        <f>SUM(R90:R95)</f>
        <v>0</v>
      </c>
      <c r="S89" s="142"/>
      <c r="T89" s="144">
        <f>SUM(T90:T95)</f>
        <v>0</v>
      </c>
      <c r="AR89" s="137" t="s">
        <v>81</v>
      </c>
      <c r="AT89" s="145" t="s">
        <v>73</v>
      </c>
      <c r="AU89" s="145" t="s">
        <v>81</v>
      </c>
      <c r="AY89" s="137" t="s">
        <v>187</v>
      </c>
      <c r="BK89" s="146">
        <f>SUM(BK90:BK95)</f>
        <v>0</v>
      </c>
    </row>
    <row r="90" spans="2:65" s="1" customFormat="1" ht="60" customHeight="1">
      <c r="B90" s="149"/>
      <c r="C90" s="150" t="s">
        <v>81</v>
      </c>
      <c r="D90" s="150" t="s">
        <v>189</v>
      </c>
      <c r="E90" s="151" t="s">
        <v>3475</v>
      </c>
      <c r="F90" s="152" t="s">
        <v>3476</v>
      </c>
      <c r="G90" s="153" t="s">
        <v>192</v>
      </c>
      <c r="H90" s="154">
        <v>1.296</v>
      </c>
      <c r="I90" s="155"/>
      <c r="J90" s="156">
        <f>ROUND(I90*H90,2)</f>
        <v>0</v>
      </c>
      <c r="K90" s="152" t="s">
        <v>193</v>
      </c>
      <c r="L90" s="32"/>
      <c r="M90" s="157" t="s">
        <v>3</v>
      </c>
      <c r="N90" s="158" t="s">
        <v>46</v>
      </c>
      <c r="O90" s="52"/>
      <c r="P90" s="159">
        <f>O90*H90</f>
        <v>0</v>
      </c>
      <c r="Q90" s="159">
        <v>0</v>
      </c>
      <c r="R90" s="159">
        <f>Q90*H90</f>
        <v>0</v>
      </c>
      <c r="S90" s="159">
        <v>0</v>
      </c>
      <c r="T90" s="160">
        <f>S90*H90</f>
        <v>0</v>
      </c>
      <c r="AR90" s="161" t="s">
        <v>194</v>
      </c>
      <c r="AT90" s="161" t="s">
        <v>189</v>
      </c>
      <c r="AU90" s="161" t="s">
        <v>87</v>
      </c>
      <c r="AY90" s="17" t="s">
        <v>187</v>
      </c>
      <c r="BE90" s="162">
        <f>IF(N90="základní",J90,0)</f>
        <v>0</v>
      </c>
      <c r="BF90" s="162">
        <f>IF(N90="snížená",J90,0)</f>
        <v>0</v>
      </c>
      <c r="BG90" s="162">
        <f>IF(N90="zákl. přenesená",J90,0)</f>
        <v>0</v>
      </c>
      <c r="BH90" s="162">
        <f>IF(N90="sníž. přenesená",J90,0)</f>
        <v>0</v>
      </c>
      <c r="BI90" s="162">
        <f>IF(N90="nulová",J90,0)</f>
        <v>0</v>
      </c>
      <c r="BJ90" s="17" t="s">
        <v>87</v>
      </c>
      <c r="BK90" s="162">
        <f>ROUND(I90*H90,2)</f>
        <v>0</v>
      </c>
      <c r="BL90" s="17" t="s">
        <v>194</v>
      </c>
      <c r="BM90" s="161" t="s">
        <v>3477</v>
      </c>
    </row>
    <row r="91" spans="2:65" s="1" customFormat="1" ht="48" customHeight="1">
      <c r="B91" s="149"/>
      <c r="C91" s="150" t="s">
        <v>87</v>
      </c>
      <c r="D91" s="150" t="s">
        <v>189</v>
      </c>
      <c r="E91" s="151" t="s">
        <v>231</v>
      </c>
      <c r="F91" s="152" t="s">
        <v>232</v>
      </c>
      <c r="G91" s="153" t="s">
        <v>192</v>
      </c>
      <c r="H91" s="154">
        <v>1.296</v>
      </c>
      <c r="I91" s="155"/>
      <c r="J91" s="156">
        <f>ROUND(I91*H91,2)</f>
        <v>0</v>
      </c>
      <c r="K91" s="152" t="s">
        <v>193</v>
      </c>
      <c r="L91" s="32"/>
      <c r="M91" s="157" t="s">
        <v>3</v>
      </c>
      <c r="N91" s="158" t="s">
        <v>46</v>
      </c>
      <c r="O91" s="52"/>
      <c r="P91" s="159">
        <f>O91*H91</f>
        <v>0</v>
      </c>
      <c r="Q91" s="159">
        <v>0</v>
      </c>
      <c r="R91" s="159">
        <f>Q91*H91</f>
        <v>0</v>
      </c>
      <c r="S91" s="159">
        <v>0</v>
      </c>
      <c r="T91" s="160">
        <f>S91*H91</f>
        <v>0</v>
      </c>
      <c r="AR91" s="161" t="s">
        <v>194</v>
      </c>
      <c r="AT91" s="161" t="s">
        <v>189</v>
      </c>
      <c r="AU91" s="161" t="s">
        <v>87</v>
      </c>
      <c r="AY91" s="17" t="s">
        <v>187</v>
      </c>
      <c r="BE91" s="162">
        <f>IF(N91="základní",J91,0)</f>
        <v>0</v>
      </c>
      <c r="BF91" s="162">
        <f>IF(N91="snížená",J91,0)</f>
        <v>0</v>
      </c>
      <c r="BG91" s="162">
        <f>IF(N91="zákl. přenesená",J91,0)</f>
        <v>0</v>
      </c>
      <c r="BH91" s="162">
        <f>IF(N91="sníž. přenesená",J91,0)</f>
        <v>0</v>
      </c>
      <c r="BI91" s="162">
        <f>IF(N91="nulová",J91,0)</f>
        <v>0</v>
      </c>
      <c r="BJ91" s="17" t="s">
        <v>87</v>
      </c>
      <c r="BK91" s="162">
        <f>ROUND(I91*H91,2)</f>
        <v>0</v>
      </c>
      <c r="BL91" s="17" t="s">
        <v>194</v>
      </c>
      <c r="BM91" s="161" t="s">
        <v>3478</v>
      </c>
    </row>
    <row r="92" spans="2:65" s="13" customFormat="1">
      <c r="B92" s="171"/>
      <c r="D92" s="164" t="s">
        <v>196</v>
      </c>
      <c r="E92" s="172" t="s">
        <v>3</v>
      </c>
      <c r="F92" s="173" t="s">
        <v>3479</v>
      </c>
      <c r="H92" s="174">
        <v>1.296</v>
      </c>
      <c r="I92" s="175"/>
      <c r="L92" s="171"/>
      <c r="M92" s="176"/>
      <c r="N92" s="177"/>
      <c r="O92" s="177"/>
      <c r="P92" s="177"/>
      <c r="Q92" s="177"/>
      <c r="R92" s="177"/>
      <c r="S92" s="177"/>
      <c r="T92" s="178"/>
      <c r="AT92" s="172" t="s">
        <v>196</v>
      </c>
      <c r="AU92" s="172" t="s">
        <v>87</v>
      </c>
      <c r="AV92" s="13" t="s">
        <v>87</v>
      </c>
      <c r="AW92" s="13" t="s">
        <v>35</v>
      </c>
      <c r="AX92" s="13" t="s">
        <v>81</v>
      </c>
      <c r="AY92" s="172" t="s">
        <v>187</v>
      </c>
    </row>
    <row r="93" spans="2:65" s="1" customFormat="1" ht="36" customHeight="1">
      <c r="B93" s="149"/>
      <c r="C93" s="150" t="s">
        <v>207</v>
      </c>
      <c r="D93" s="150" t="s">
        <v>189</v>
      </c>
      <c r="E93" s="151" t="s">
        <v>236</v>
      </c>
      <c r="F93" s="152" t="s">
        <v>237</v>
      </c>
      <c r="G93" s="153" t="s">
        <v>192</v>
      </c>
      <c r="H93" s="154">
        <v>1.296</v>
      </c>
      <c r="I93" s="155"/>
      <c r="J93" s="156">
        <f>ROUND(I93*H93,2)</f>
        <v>0</v>
      </c>
      <c r="K93" s="152" t="s">
        <v>193</v>
      </c>
      <c r="L93" s="32"/>
      <c r="M93" s="157" t="s">
        <v>3</v>
      </c>
      <c r="N93" s="158" t="s">
        <v>46</v>
      </c>
      <c r="O93" s="52"/>
      <c r="P93" s="159">
        <f>O93*H93</f>
        <v>0</v>
      </c>
      <c r="Q93" s="159">
        <v>0</v>
      </c>
      <c r="R93" s="159">
        <f>Q93*H93</f>
        <v>0</v>
      </c>
      <c r="S93" s="159">
        <v>0</v>
      </c>
      <c r="T93" s="160">
        <f>S93*H93</f>
        <v>0</v>
      </c>
      <c r="AR93" s="161" t="s">
        <v>194</v>
      </c>
      <c r="AT93" s="161" t="s">
        <v>189</v>
      </c>
      <c r="AU93" s="161" t="s">
        <v>87</v>
      </c>
      <c r="AY93" s="17" t="s">
        <v>187</v>
      </c>
      <c r="BE93" s="162">
        <f>IF(N93="základní",J93,0)</f>
        <v>0</v>
      </c>
      <c r="BF93" s="162">
        <f>IF(N93="snížená",J93,0)</f>
        <v>0</v>
      </c>
      <c r="BG93" s="162">
        <f>IF(N93="zákl. přenesená",J93,0)</f>
        <v>0</v>
      </c>
      <c r="BH93" s="162">
        <f>IF(N93="sníž. přenesená",J93,0)</f>
        <v>0</v>
      </c>
      <c r="BI93" s="162">
        <f>IF(N93="nulová",J93,0)</f>
        <v>0</v>
      </c>
      <c r="BJ93" s="17" t="s">
        <v>87</v>
      </c>
      <c r="BK93" s="162">
        <f>ROUND(I93*H93,2)</f>
        <v>0</v>
      </c>
      <c r="BL93" s="17" t="s">
        <v>194</v>
      </c>
      <c r="BM93" s="161" t="s">
        <v>3480</v>
      </c>
    </row>
    <row r="94" spans="2:65" s="1" customFormat="1" ht="36" customHeight="1">
      <c r="B94" s="149"/>
      <c r="C94" s="150" t="s">
        <v>194</v>
      </c>
      <c r="D94" s="150" t="s">
        <v>189</v>
      </c>
      <c r="E94" s="151" t="s">
        <v>240</v>
      </c>
      <c r="F94" s="152" t="s">
        <v>241</v>
      </c>
      <c r="G94" s="153" t="s">
        <v>242</v>
      </c>
      <c r="H94" s="154">
        <v>2.5920000000000001</v>
      </c>
      <c r="I94" s="155"/>
      <c r="J94" s="156">
        <f>ROUND(I94*H94,2)</f>
        <v>0</v>
      </c>
      <c r="K94" s="152" t="s">
        <v>193</v>
      </c>
      <c r="L94" s="32"/>
      <c r="M94" s="157" t="s">
        <v>3</v>
      </c>
      <c r="N94" s="158" t="s">
        <v>46</v>
      </c>
      <c r="O94" s="52"/>
      <c r="P94" s="159">
        <f>O94*H94</f>
        <v>0</v>
      </c>
      <c r="Q94" s="159">
        <v>0</v>
      </c>
      <c r="R94" s="159">
        <f>Q94*H94</f>
        <v>0</v>
      </c>
      <c r="S94" s="159">
        <v>0</v>
      </c>
      <c r="T94" s="160">
        <f>S94*H94</f>
        <v>0</v>
      </c>
      <c r="AR94" s="161" t="s">
        <v>194</v>
      </c>
      <c r="AT94" s="161" t="s">
        <v>189</v>
      </c>
      <c r="AU94" s="161" t="s">
        <v>87</v>
      </c>
      <c r="AY94" s="17" t="s">
        <v>187</v>
      </c>
      <c r="BE94" s="162">
        <f>IF(N94="základní",J94,0)</f>
        <v>0</v>
      </c>
      <c r="BF94" s="162">
        <f>IF(N94="snížená",J94,0)</f>
        <v>0</v>
      </c>
      <c r="BG94" s="162">
        <f>IF(N94="zákl. přenesená",J94,0)</f>
        <v>0</v>
      </c>
      <c r="BH94" s="162">
        <f>IF(N94="sníž. přenesená",J94,0)</f>
        <v>0</v>
      </c>
      <c r="BI94" s="162">
        <f>IF(N94="nulová",J94,0)</f>
        <v>0</v>
      </c>
      <c r="BJ94" s="17" t="s">
        <v>87</v>
      </c>
      <c r="BK94" s="162">
        <f>ROUND(I94*H94,2)</f>
        <v>0</v>
      </c>
      <c r="BL94" s="17" t="s">
        <v>194</v>
      </c>
      <c r="BM94" s="161" t="s">
        <v>3481</v>
      </c>
    </row>
    <row r="95" spans="2:65" s="13" customFormat="1">
      <c r="B95" s="171"/>
      <c r="D95" s="164" t="s">
        <v>196</v>
      </c>
      <c r="E95" s="172" t="s">
        <v>3</v>
      </c>
      <c r="F95" s="173" t="s">
        <v>3482</v>
      </c>
      <c r="H95" s="174">
        <v>2.5920000000000001</v>
      </c>
      <c r="I95" s="175"/>
      <c r="L95" s="171"/>
      <c r="M95" s="176"/>
      <c r="N95" s="177"/>
      <c r="O95" s="177"/>
      <c r="P95" s="177"/>
      <c r="Q95" s="177"/>
      <c r="R95" s="177"/>
      <c r="S95" s="177"/>
      <c r="T95" s="178"/>
      <c r="AT95" s="172" t="s">
        <v>196</v>
      </c>
      <c r="AU95" s="172" t="s">
        <v>87</v>
      </c>
      <c r="AV95" s="13" t="s">
        <v>87</v>
      </c>
      <c r="AW95" s="13" t="s">
        <v>35</v>
      </c>
      <c r="AX95" s="13" t="s">
        <v>81</v>
      </c>
      <c r="AY95" s="172" t="s">
        <v>187</v>
      </c>
    </row>
    <row r="96" spans="2:65" s="11" customFormat="1" ht="22.9" customHeight="1">
      <c r="B96" s="136"/>
      <c r="D96" s="137" t="s">
        <v>73</v>
      </c>
      <c r="E96" s="147" t="s">
        <v>87</v>
      </c>
      <c r="F96" s="147" t="s">
        <v>3483</v>
      </c>
      <c r="I96" s="139"/>
      <c r="J96" s="148">
        <f>BK96</f>
        <v>0</v>
      </c>
      <c r="L96" s="136"/>
      <c r="M96" s="141"/>
      <c r="N96" s="142"/>
      <c r="O96" s="142"/>
      <c r="P96" s="143">
        <f>P97</f>
        <v>0</v>
      </c>
      <c r="Q96" s="142"/>
      <c r="R96" s="143">
        <f>R97</f>
        <v>2.92421664</v>
      </c>
      <c r="S96" s="142"/>
      <c r="T96" s="144">
        <f>T97</f>
        <v>0</v>
      </c>
      <c r="AR96" s="137" t="s">
        <v>81</v>
      </c>
      <c r="AT96" s="145" t="s">
        <v>73</v>
      </c>
      <c r="AU96" s="145" t="s">
        <v>81</v>
      </c>
      <c r="AY96" s="137" t="s">
        <v>187</v>
      </c>
      <c r="BK96" s="146">
        <f>BK97</f>
        <v>0</v>
      </c>
    </row>
    <row r="97" spans="2:65" s="1" customFormat="1" ht="24" customHeight="1">
      <c r="B97" s="149"/>
      <c r="C97" s="150" t="s">
        <v>226</v>
      </c>
      <c r="D97" s="150" t="s">
        <v>189</v>
      </c>
      <c r="E97" s="151" t="s">
        <v>3484</v>
      </c>
      <c r="F97" s="152" t="s">
        <v>3485</v>
      </c>
      <c r="G97" s="153" t="s">
        <v>192</v>
      </c>
      <c r="H97" s="154">
        <v>1.296</v>
      </c>
      <c r="I97" s="155"/>
      <c r="J97" s="156">
        <f>ROUND(I97*H97,2)</f>
        <v>0</v>
      </c>
      <c r="K97" s="152" t="s">
        <v>193</v>
      </c>
      <c r="L97" s="32"/>
      <c r="M97" s="157" t="s">
        <v>3</v>
      </c>
      <c r="N97" s="158" t="s">
        <v>46</v>
      </c>
      <c r="O97" s="52"/>
      <c r="P97" s="159">
        <f>O97*H97</f>
        <v>0</v>
      </c>
      <c r="Q97" s="159">
        <v>2.2563399999999998</v>
      </c>
      <c r="R97" s="159">
        <f>Q97*H97</f>
        <v>2.92421664</v>
      </c>
      <c r="S97" s="159">
        <v>0</v>
      </c>
      <c r="T97" s="160">
        <f>S97*H97</f>
        <v>0</v>
      </c>
      <c r="AR97" s="161" t="s">
        <v>194</v>
      </c>
      <c r="AT97" s="161" t="s">
        <v>189</v>
      </c>
      <c r="AU97" s="161" t="s">
        <v>87</v>
      </c>
      <c r="AY97" s="17" t="s">
        <v>187</v>
      </c>
      <c r="BE97" s="162">
        <f>IF(N97="základní",J97,0)</f>
        <v>0</v>
      </c>
      <c r="BF97" s="162">
        <f>IF(N97="snížená",J97,0)</f>
        <v>0</v>
      </c>
      <c r="BG97" s="162">
        <f>IF(N97="zákl. přenesená",J97,0)</f>
        <v>0</v>
      </c>
      <c r="BH97" s="162">
        <f>IF(N97="sníž. přenesená",J97,0)</f>
        <v>0</v>
      </c>
      <c r="BI97" s="162">
        <f>IF(N97="nulová",J97,0)</f>
        <v>0</v>
      </c>
      <c r="BJ97" s="17" t="s">
        <v>87</v>
      </c>
      <c r="BK97" s="162">
        <f>ROUND(I97*H97,2)</f>
        <v>0</v>
      </c>
      <c r="BL97" s="17" t="s">
        <v>194</v>
      </c>
      <c r="BM97" s="161" t="s">
        <v>3486</v>
      </c>
    </row>
    <row r="98" spans="2:65" s="11" customFormat="1" ht="22.9" customHeight="1">
      <c r="B98" s="136"/>
      <c r="D98" s="137" t="s">
        <v>73</v>
      </c>
      <c r="E98" s="147" t="s">
        <v>230</v>
      </c>
      <c r="F98" s="147" t="s">
        <v>1716</v>
      </c>
      <c r="I98" s="139"/>
      <c r="J98" s="148">
        <f>BK98</f>
        <v>0</v>
      </c>
      <c r="L98" s="136"/>
      <c r="M98" s="141"/>
      <c r="N98" s="142"/>
      <c r="O98" s="142"/>
      <c r="P98" s="143">
        <f>SUM(P99:P100)</f>
        <v>0</v>
      </c>
      <c r="Q98" s="142"/>
      <c r="R98" s="143">
        <f>SUM(R99:R100)</f>
        <v>8.3439999999999986E-2</v>
      </c>
      <c r="S98" s="142"/>
      <c r="T98" s="144">
        <f>SUM(T99:T100)</f>
        <v>0</v>
      </c>
      <c r="AR98" s="137" t="s">
        <v>81</v>
      </c>
      <c r="AT98" s="145" t="s">
        <v>73</v>
      </c>
      <c r="AU98" s="145" t="s">
        <v>81</v>
      </c>
      <c r="AY98" s="137" t="s">
        <v>187</v>
      </c>
      <c r="BK98" s="146">
        <f>SUM(BK99:BK100)</f>
        <v>0</v>
      </c>
    </row>
    <row r="99" spans="2:65" s="1" customFormat="1" ht="24" customHeight="1">
      <c r="B99" s="149"/>
      <c r="C99" s="150" t="s">
        <v>230</v>
      </c>
      <c r="D99" s="150" t="s">
        <v>189</v>
      </c>
      <c r="E99" s="151" t="s">
        <v>3487</v>
      </c>
      <c r="F99" s="152" t="s">
        <v>3488</v>
      </c>
      <c r="G99" s="153" t="s">
        <v>987</v>
      </c>
      <c r="H99" s="154">
        <v>596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1.3999999999999999E-4</v>
      </c>
      <c r="R99" s="159">
        <f>Q99*H99</f>
        <v>8.3439999999999986E-2</v>
      </c>
      <c r="S99" s="159">
        <v>0</v>
      </c>
      <c r="T99" s="160">
        <f>S99*H99</f>
        <v>0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3489</v>
      </c>
    </row>
    <row r="100" spans="2:65" s="13" customFormat="1">
      <c r="B100" s="171"/>
      <c r="D100" s="164" t="s">
        <v>196</v>
      </c>
      <c r="E100" s="172" t="s">
        <v>3</v>
      </c>
      <c r="F100" s="173" t="s">
        <v>3490</v>
      </c>
      <c r="H100" s="174">
        <v>596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196</v>
      </c>
      <c r="AU100" s="172" t="s">
        <v>87</v>
      </c>
      <c r="AV100" s="13" t="s">
        <v>87</v>
      </c>
      <c r="AW100" s="13" t="s">
        <v>35</v>
      </c>
      <c r="AX100" s="13" t="s">
        <v>81</v>
      </c>
      <c r="AY100" s="172" t="s">
        <v>187</v>
      </c>
    </row>
    <row r="101" spans="2:65" s="11" customFormat="1" ht="22.9" customHeight="1">
      <c r="B101" s="136"/>
      <c r="D101" s="137" t="s">
        <v>73</v>
      </c>
      <c r="E101" s="147" t="s">
        <v>245</v>
      </c>
      <c r="F101" s="147" t="s">
        <v>898</v>
      </c>
      <c r="I101" s="139"/>
      <c r="J101" s="148">
        <f>BK101</f>
        <v>0</v>
      </c>
      <c r="L101" s="136"/>
      <c r="M101" s="141"/>
      <c r="N101" s="142"/>
      <c r="O101" s="142"/>
      <c r="P101" s="143">
        <f>P102</f>
        <v>0</v>
      </c>
      <c r="Q101" s="142"/>
      <c r="R101" s="143">
        <f>R102</f>
        <v>4.0000000000000002E-4</v>
      </c>
      <c r="S101" s="142"/>
      <c r="T101" s="144">
        <f>T102</f>
        <v>0</v>
      </c>
      <c r="AR101" s="137" t="s">
        <v>81</v>
      </c>
      <c r="AT101" s="145" t="s">
        <v>73</v>
      </c>
      <c r="AU101" s="145" t="s">
        <v>81</v>
      </c>
      <c r="AY101" s="137" t="s">
        <v>187</v>
      </c>
      <c r="BK101" s="146">
        <f>BK102</f>
        <v>0</v>
      </c>
    </row>
    <row r="102" spans="2:65" s="1" customFormat="1" ht="36" customHeight="1">
      <c r="B102" s="149"/>
      <c r="C102" s="150" t="s">
        <v>235</v>
      </c>
      <c r="D102" s="150" t="s">
        <v>189</v>
      </c>
      <c r="E102" s="151" t="s">
        <v>3491</v>
      </c>
      <c r="F102" s="152" t="s">
        <v>3492</v>
      </c>
      <c r="G102" s="153" t="s">
        <v>391</v>
      </c>
      <c r="H102" s="154">
        <v>8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46</v>
      </c>
      <c r="O102" s="52"/>
      <c r="P102" s="159">
        <f>O102*H102</f>
        <v>0</v>
      </c>
      <c r="Q102" s="159">
        <v>5.0000000000000002E-5</v>
      </c>
      <c r="R102" s="159">
        <f>Q102*H102</f>
        <v>4.0000000000000002E-4</v>
      </c>
      <c r="S102" s="159">
        <v>0</v>
      </c>
      <c r="T102" s="160">
        <f>S102*H102</f>
        <v>0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87</v>
      </c>
      <c r="BK102" s="162">
        <f>ROUND(I102*H102,2)</f>
        <v>0</v>
      </c>
      <c r="BL102" s="17" t="s">
        <v>194</v>
      </c>
      <c r="BM102" s="161" t="s">
        <v>3493</v>
      </c>
    </row>
    <row r="103" spans="2:65" s="11" customFormat="1" ht="22.9" customHeight="1">
      <c r="B103" s="136"/>
      <c r="D103" s="137" t="s">
        <v>73</v>
      </c>
      <c r="E103" s="147" t="s">
        <v>949</v>
      </c>
      <c r="F103" s="147" t="s">
        <v>950</v>
      </c>
      <c r="I103" s="139"/>
      <c r="J103" s="148">
        <f>BK103</f>
        <v>0</v>
      </c>
      <c r="L103" s="136"/>
      <c r="M103" s="141"/>
      <c r="N103" s="142"/>
      <c r="O103" s="142"/>
      <c r="P103" s="143">
        <f>P104</f>
        <v>0</v>
      </c>
      <c r="Q103" s="142"/>
      <c r="R103" s="143">
        <f>R104</f>
        <v>0</v>
      </c>
      <c r="S103" s="142"/>
      <c r="T103" s="144">
        <f>T104</f>
        <v>0</v>
      </c>
      <c r="AR103" s="137" t="s">
        <v>81</v>
      </c>
      <c r="AT103" s="145" t="s">
        <v>73</v>
      </c>
      <c r="AU103" s="145" t="s">
        <v>81</v>
      </c>
      <c r="AY103" s="137" t="s">
        <v>187</v>
      </c>
      <c r="BK103" s="146">
        <f>BK104</f>
        <v>0</v>
      </c>
    </row>
    <row r="104" spans="2:65" s="1" customFormat="1" ht="48" customHeight="1">
      <c r="B104" s="149"/>
      <c r="C104" s="150" t="s">
        <v>239</v>
      </c>
      <c r="D104" s="150" t="s">
        <v>189</v>
      </c>
      <c r="E104" s="151" t="s">
        <v>952</v>
      </c>
      <c r="F104" s="152" t="s">
        <v>953</v>
      </c>
      <c r="G104" s="153" t="s">
        <v>242</v>
      </c>
      <c r="H104" s="154">
        <v>3.008</v>
      </c>
      <c r="I104" s="155"/>
      <c r="J104" s="156">
        <f>ROUND(I104*H104,2)</f>
        <v>0</v>
      </c>
      <c r="K104" s="152" t="s">
        <v>193</v>
      </c>
      <c r="L104" s="32"/>
      <c r="M104" s="157" t="s">
        <v>3</v>
      </c>
      <c r="N104" s="158" t="s">
        <v>46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194</v>
      </c>
      <c r="AT104" s="161" t="s">
        <v>189</v>
      </c>
      <c r="AU104" s="161" t="s">
        <v>87</v>
      </c>
      <c r="AY104" s="17" t="s">
        <v>187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87</v>
      </c>
      <c r="BK104" s="162">
        <f>ROUND(I104*H104,2)</f>
        <v>0</v>
      </c>
      <c r="BL104" s="17" t="s">
        <v>194</v>
      </c>
      <c r="BM104" s="161" t="s">
        <v>3494</v>
      </c>
    </row>
    <row r="105" spans="2:65" s="11" customFormat="1" ht="25.9" customHeight="1">
      <c r="B105" s="136"/>
      <c r="D105" s="137" t="s">
        <v>73</v>
      </c>
      <c r="E105" s="138" t="s">
        <v>955</v>
      </c>
      <c r="F105" s="138" t="s">
        <v>956</v>
      </c>
      <c r="I105" s="139"/>
      <c r="J105" s="140">
        <f>BK105</f>
        <v>0</v>
      </c>
      <c r="L105" s="136"/>
      <c r="M105" s="141"/>
      <c r="N105" s="142"/>
      <c r="O105" s="142"/>
      <c r="P105" s="143">
        <f>P106</f>
        <v>0</v>
      </c>
      <c r="Q105" s="142"/>
      <c r="R105" s="143">
        <f>R106</f>
        <v>0.889208</v>
      </c>
      <c r="S105" s="142"/>
      <c r="T105" s="144">
        <f>T106</f>
        <v>0</v>
      </c>
      <c r="AR105" s="137" t="s">
        <v>87</v>
      </c>
      <c r="AT105" s="145" t="s">
        <v>73</v>
      </c>
      <c r="AU105" s="145" t="s">
        <v>74</v>
      </c>
      <c r="AY105" s="137" t="s">
        <v>187</v>
      </c>
      <c r="BK105" s="146">
        <f>BK106</f>
        <v>0</v>
      </c>
    </row>
    <row r="106" spans="2:65" s="11" customFormat="1" ht="22.9" customHeight="1">
      <c r="B106" s="136"/>
      <c r="D106" s="137" t="s">
        <v>73</v>
      </c>
      <c r="E106" s="147" t="s">
        <v>1482</v>
      </c>
      <c r="F106" s="147" t="s">
        <v>1483</v>
      </c>
      <c r="I106" s="139"/>
      <c r="J106" s="148">
        <f>BK106</f>
        <v>0</v>
      </c>
      <c r="L106" s="136"/>
      <c r="M106" s="141"/>
      <c r="N106" s="142"/>
      <c r="O106" s="142"/>
      <c r="P106" s="143">
        <f>SUM(P107:P122)</f>
        <v>0</v>
      </c>
      <c r="Q106" s="142"/>
      <c r="R106" s="143">
        <f>SUM(R107:R122)</f>
        <v>0.889208</v>
      </c>
      <c r="S106" s="142"/>
      <c r="T106" s="144">
        <f>SUM(T107:T122)</f>
        <v>0</v>
      </c>
      <c r="AR106" s="137" t="s">
        <v>87</v>
      </c>
      <c r="AT106" s="145" t="s">
        <v>73</v>
      </c>
      <c r="AU106" s="145" t="s">
        <v>81</v>
      </c>
      <c r="AY106" s="137" t="s">
        <v>187</v>
      </c>
      <c r="BK106" s="146">
        <f>SUM(BK107:BK122)</f>
        <v>0</v>
      </c>
    </row>
    <row r="107" spans="2:65" s="1" customFormat="1" ht="16.5" customHeight="1">
      <c r="B107" s="149"/>
      <c r="C107" s="150" t="s">
        <v>245</v>
      </c>
      <c r="D107" s="150" t="s">
        <v>189</v>
      </c>
      <c r="E107" s="151" t="s">
        <v>3495</v>
      </c>
      <c r="F107" s="152" t="s">
        <v>3496</v>
      </c>
      <c r="G107" s="153" t="s">
        <v>1219</v>
      </c>
      <c r="H107" s="154">
        <v>1</v>
      </c>
      <c r="I107" s="155"/>
      <c r="J107" s="156">
        <f>ROUND(I107*H107,2)</f>
        <v>0</v>
      </c>
      <c r="K107" s="152" t="s">
        <v>2899</v>
      </c>
      <c r="L107" s="32"/>
      <c r="M107" s="157" t="s">
        <v>3</v>
      </c>
      <c r="N107" s="158" t="s">
        <v>46</v>
      </c>
      <c r="O107" s="52"/>
      <c r="P107" s="159">
        <f>O107*H107</f>
        <v>0</v>
      </c>
      <c r="Q107" s="159">
        <v>0</v>
      </c>
      <c r="R107" s="159">
        <f>Q107*H107</f>
        <v>0</v>
      </c>
      <c r="S107" s="159">
        <v>0</v>
      </c>
      <c r="T107" s="160">
        <f>S107*H107</f>
        <v>0</v>
      </c>
      <c r="AR107" s="161" t="s">
        <v>282</v>
      </c>
      <c r="AT107" s="161" t="s">
        <v>189</v>
      </c>
      <c r="AU107" s="161" t="s">
        <v>87</v>
      </c>
      <c r="AY107" s="17" t="s">
        <v>187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87</v>
      </c>
      <c r="BK107" s="162">
        <f>ROUND(I107*H107,2)</f>
        <v>0</v>
      </c>
      <c r="BL107" s="17" t="s">
        <v>282</v>
      </c>
      <c r="BM107" s="161" t="s">
        <v>3497</v>
      </c>
    </row>
    <row r="108" spans="2:65" s="1" customFormat="1" ht="24" customHeight="1">
      <c r="B108" s="149"/>
      <c r="C108" s="150" t="s">
        <v>251</v>
      </c>
      <c r="D108" s="150" t="s">
        <v>189</v>
      </c>
      <c r="E108" s="151" t="s">
        <v>3498</v>
      </c>
      <c r="F108" s="152" t="s">
        <v>3499</v>
      </c>
      <c r="G108" s="153" t="s">
        <v>254</v>
      </c>
      <c r="H108" s="154">
        <v>11.7</v>
      </c>
      <c r="I108" s="155"/>
      <c r="J108" s="156">
        <f>ROUND(I108*H108,2)</f>
        <v>0</v>
      </c>
      <c r="K108" s="152" t="s">
        <v>193</v>
      </c>
      <c r="L108" s="32"/>
      <c r="M108" s="157" t="s">
        <v>3</v>
      </c>
      <c r="N108" s="158" t="s">
        <v>46</v>
      </c>
      <c r="O108" s="52"/>
      <c r="P108" s="159">
        <f>O108*H108</f>
        <v>0</v>
      </c>
      <c r="Q108" s="159">
        <v>2.7999999999999998E-4</v>
      </c>
      <c r="R108" s="159">
        <f>Q108*H108</f>
        <v>3.2759999999999994E-3</v>
      </c>
      <c r="S108" s="159">
        <v>0</v>
      </c>
      <c r="T108" s="160">
        <f>S108*H108</f>
        <v>0</v>
      </c>
      <c r="AR108" s="161" t="s">
        <v>282</v>
      </c>
      <c r="AT108" s="161" t="s">
        <v>189</v>
      </c>
      <c r="AU108" s="161" t="s">
        <v>87</v>
      </c>
      <c r="AY108" s="17" t="s">
        <v>187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87</v>
      </c>
      <c r="BK108" s="162">
        <f>ROUND(I108*H108,2)</f>
        <v>0</v>
      </c>
      <c r="BL108" s="17" t="s">
        <v>282</v>
      </c>
      <c r="BM108" s="161" t="s">
        <v>3500</v>
      </c>
    </row>
    <row r="109" spans="2:65" s="1" customFormat="1" ht="24" customHeight="1">
      <c r="B109" s="149"/>
      <c r="C109" s="195" t="s">
        <v>257</v>
      </c>
      <c r="D109" s="195" t="s">
        <v>283</v>
      </c>
      <c r="E109" s="196" t="s">
        <v>3501</v>
      </c>
      <c r="F109" s="197" t="s">
        <v>3502</v>
      </c>
      <c r="G109" s="198" t="s">
        <v>254</v>
      </c>
      <c r="H109" s="199">
        <v>13.455</v>
      </c>
      <c r="I109" s="200"/>
      <c r="J109" s="201">
        <f>ROUND(I109*H109,2)</f>
        <v>0</v>
      </c>
      <c r="K109" s="197" t="s">
        <v>193</v>
      </c>
      <c r="L109" s="202"/>
      <c r="M109" s="203" t="s">
        <v>3</v>
      </c>
      <c r="N109" s="204" t="s">
        <v>46</v>
      </c>
      <c r="O109" s="52"/>
      <c r="P109" s="159">
        <f>O109*H109</f>
        <v>0</v>
      </c>
      <c r="Q109" s="159">
        <v>1.04E-2</v>
      </c>
      <c r="R109" s="159">
        <f>Q109*H109</f>
        <v>0.139932</v>
      </c>
      <c r="S109" s="159">
        <v>0</v>
      </c>
      <c r="T109" s="160">
        <f>S109*H109</f>
        <v>0</v>
      </c>
      <c r="AR109" s="161" t="s">
        <v>405</v>
      </c>
      <c r="AT109" s="161" t="s">
        <v>283</v>
      </c>
      <c r="AU109" s="161" t="s">
        <v>87</v>
      </c>
      <c r="AY109" s="17" t="s">
        <v>187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87</v>
      </c>
      <c r="BK109" s="162">
        <f>ROUND(I109*H109,2)</f>
        <v>0</v>
      </c>
      <c r="BL109" s="17" t="s">
        <v>282</v>
      </c>
      <c r="BM109" s="161" t="s">
        <v>3503</v>
      </c>
    </row>
    <row r="110" spans="2:65" s="13" customFormat="1">
      <c r="B110" s="171"/>
      <c r="D110" s="164" t="s">
        <v>196</v>
      </c>
      <c r="F110" s="173" t="s">
        <v>3504</v>
      </c>
      <c r="H110" s="174">
        <v>13.455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196</v>
      </c>
      <c r="AU110" s="172" t="s">
        <v>87</v>
      </c>
      <c r="AV110" s="13" t="s">
        <v>87</v>
      </c>
      <c r="AW110" s="13" t="s">
        <v>4</v>
      </c>
      <c r="AX110" s="13" t="s">
        <v>81</v>
      </c>
      <c r="AY110" s="172" t="s">
        <v>187</v>
      </c>
    </row>
    <row r="111" spans="2:65" s="1" customFormat="1" ht="16.5" customHeight="1">
      <c r="B111" s="149"/>
      <c r="C111" s="195" t="s">
        <v>1757</v>
      </c>
      <c r="D111" s="195" t="s">
        <v>283</v>
      </c>
      <c r="E111" s="196" t="s">
        <v>3505</v>
      </c>
      <c r="F111" s="197" t="s">
        <v>3506</v>
      </c>
      <c r="G111" s="198" t="s">
        <v>242</v>
      </c>
      <c r="H111" s="199">
        <v>0.19</v>
      </c>
      <c r="I111" s="200"/>
      <c r="J111" s="201">
        <f>ROUND(I111*H111,2)</f>
        <v>0</v>
      </c>
      <c r="K111" s="197" t="s">
        <v>193</v>
      </c>
      <c r="L111" s="202"/>
      <c r="M111" s="203" t="s">
        <v>3</v>
      </c>
      <c r="N111" s="204" t="s">
        <v>46</v>
      </c>
      <c r="O111" s="52"/>
      <c r="P111" s="159">
        <f>O111*H111</f>
        <v>0</v>
      </c>
      <c r="Q111" s="159">
        <v>1</v>
      </c>
      <c r="R111" s="159">
        <f>Q111*H111</f>
        <v>0.19</v>
      </c>
      <c r="S111" s="159">
        <v>0</v>
      </c>
      <c r="T111" s="160">
        <f>S111*H111</f>
        <v>0</v>
      </c>
      <c r="AR111" s="161" t="s">
        <v>405</v>
      </c>
      <c r="AT111" s="161" t="s">
        <v>283</v>
      </c>
      <c r="AU111" s="161" t="s">
        <v>87</v>
      </c>
      <c r="AY111" s="17" t="s">
        <v>187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87</v>
      </c>
      <c r="BK111" s="162">
        <f>ROUND(I111*H111,2)</f>
        <v>0</v>
      </c>
      <c r="BL111" s="17" t="s">
        <v>282</v>
      </c>
      <c r="BM111" s="161" t="s">
        <v>3507</v>
      </c>
    </row>
    <row r="112" spans="2:65" s="13" customFormat="1">
      <c r="B112" s="171"/>
      <c r="D112" s="164" t="s">
        <v>196</v>
      </c>
      <c r="E112" s="172" t="s">
        <v>3</v>
      </c>
      <c r="F112" s="173" t="s">
        <v>3508</v>
      </c>
      <c r="H112" s="174">
        <v>0.16500000000000001</v>
      </c>
      <c r="I112" s="175"/>
      <c r="L112" s="171"/>
      <c r="M112" s="176"/>
      <c r="N112" s="177"/>
      <c r="O112" s="177"/>
      <c r="P112" s="177"/>
      <c r="Q112" s="177"/>
      <c r="R112" s="177"/>
      <c r="S112" s="177"/>
      <c r="T112" s="178"/>
      <c r="AT112" s="172" t="s">
        <v>196</v>
      </c>
      <c r="AU112" s="172" t="s">
        <v>87</v>
      </c>
      <c r="AV112" s="13" t="s">
        <v>87</v>
      </c>
      <c r="AW112" s="13" t="s">
        <v>35</v>
      </c>
      <c r="AX112" s="13" t="s">
        <v>81</v>
      </c>
      <c r="AY112" s="172" t="s">
        <v>187</v>
      </c>
    </row>
    <row r="113" spans="2:65" s="12" customFormat="1">
      <c r="B113" s="163"/>
      <c r="D113" s="164" t="s">
        <v>196</v>
      </c>
      <c r="E113" s="165" t="s">
        <v>3</v>
      </c>
      <c r="F113" s="166" t="s">
        <v>3509</v>
      </c>
      <c r="H113" s="165" t="s">
        <v>3</v>
      </c>
      <c r="I113" s="167"/>
      <c r="L113" s="163"/>
      <c r="M113" s="168"/>
      <c r="N113" s="169"/>
      <c r="O113" s="169"/>
      <c r="P113" s="169"/>
      <c r="Q113" s="169"/>
      <c r="R113" s="169"/>
      <c r="S113" s="169"/>
      <c r="T113" s="170"/>
      <c r="AT113" s="165" t="s">
        <v>196</v>
      </c>
      <c r="AU113" s="165" t="s">
        <v>87</v>
      </c>
      <c r="AV113" s="12" t="s">
        <v>81</v>
      </c>
      <c r="AW113" s="12" t="s">
        <v>35</v>
      </c>
      <c r="AX113" s="12" t="s">
        <v>74</v>
      </c>
      <c r="AY113" s="165" t="s">
        <v>187</v>
      </c>
    </row>
    <row r="114" spans="2:65" s="13" customFormat="1">
      <c r="B114" s="171"/>
      <c r="D114" s="164" t="s">
        <v>196</v>
      </c>
      <c r="F114" s="173" t="s">
        <v>3510</v>
      </c>
      <c r="H114" s="174">
        <v>0.19</v>
      </c>
      <c r="I114" s="175"/>
      <c r="L114" s="171"/>
      <c r="M114" s="176"/>
      <c r="N114" s="177"/>
      <c r="O114" s="177"/>
      <c r="P114" s="177"/>
      <c r="Q114" s="177"/>
      <c r="R114" s="177"/>
      <c r="S114" s="177"/>
      <c r="T114" s="178"/>
      <c r="AT114" s="172" t="s">
        <v>196</v>
      </c>
      <c r="AU114" s="172" t="s">
        <v>87</v>
      </c>
      <c r="AV114" s="13" t="s">
        <v>87</v>
      </c>
      <c r="AW114" s="13" t="s">
        <v>4</v>
      </c>
      <c r="AX114" s="13" t="s">
        <v>81</v>
      </c>
      <c r="AY114" s="172" t="s">
        <v>187</v>
      </c>
    </row>
    <row r="115" spans="2:65" s="1" customFormat="1" ht="16.5" customHeight="1">
      <c r="B115" s="149"/>
      <c r="C115" s="195" t="s">
        <v>268</v>
      </c>
      <c r="D115" s="195" t="s">
        <v>283</v>
      </c>
      <c r="E115" s="196" t="s">
        <v>3511</v>
      </c>
      <c r="F115" s="197" t="s">
        <v>3512</v>
      </c>
      <c r="G115" s="198" t="s">
        <v>242</v>
      </c>
      <c r="H115" s="199">
        <v>0.496</v>
      </c>
      <c r="I115" s="200"/>
      <c r="J115" s="201">
        <f>ROUND(I115*H115,2)</f>
        <v>0</v>
      </c>
      <c r="K115" s="197" t="s">
        <v>193</v>
      </c>
      <c r="L115" s="202"/>
      <c r="M115" s="203" t="s">
        <v>3</v>
      </c>
      <c r="N115" s="204" t="s">
        <v>46</v>
      </c>
      <c r="O115" s="52"/>
      <c r="P115" s="159">
        <f>O115*H115</f>
        <v>0</v>
      </c>
      <c r="Q115" s="159">
        <v>1</v>
      </c>
      <c r="R115" s="159">
        <f>Q115*H115</f>
        <v>0.496</v>
      </c>
      <c r="S115" s="159">
        <v>0</v>
      </c>
      <c r="T115" s="160">
        <f>S115*H115</f>
        <v>0</v>
      </c>
      <c r="AR115" s="161" t="s">
        <v>405</v>
      </c>
      <c r="AT115" s="161" t="s">
        <v>283</v>
      </c>
      <c r="AU115" s="161" t="s">
        <v>87</v>
      </c>
      <c r="AY115" s="17" t="s">
        <v>187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87</v>
      </c>
      <c r="BK115" s="162">
        <f>ROUND(I115*H115,2)</f>
        <v>0</v>
      </c>
      <c r="BL115" s="17" t="s">
        <v>282</v>
      </c>
      <c r="BM115" s="161" t="s">
        <v>3513</v>
      </c>
    </row>
    <row r="116" spans="2:65" s="12" customFormat="1">
      <c r="B116" s="163"/>
      <c r="D116" s="164" t="s">
        <v>196</v>
      </c>
      <c r="E116" s="165" t="s">
        <v>3</v>
      </c>
      <c r="F116" s="166" t="s">
        <v>3514</v>
      </c>
      <c r="H116" s="165" t="s">
        <v>3</v>
      </c>
      <c r="I116" s="167"/>
      <c r="L116" s="163"/>
      <c r="M116" s="168"/>
      <c r="N116" s="169"/>
      <c r="O116" s="169"/>
      <c r="P116" s="169"/>
      <c r="Q116" s="169"/>
      <c r="R116" s="169"/>
      <c r="S116" s="169"/>
      <c r="T116" s="170"/>
      <c r="AT116" s="165" t="s">
        <v>196</v>
      </c>
      <c r="AU116" s="165" t="s">
        <v>87</v>
      </c>
      <c r="AV116" s="12" t="s">
        <v>81</v>
      </c>
      <c r="AW116" s="12" t="s">
        <v>35</v>
      </c>
      <c r="AX116" s="12" t="s">
        <v>74</v>
      </c>
      <c r="AY116" s="165" t="s">
        <v>187</v>
      </c>
    </row>
    <row r="117" spans="2:65" s="13" customFormat="1">
      <c r="B117" s="171"/>
      <c r="D117" s="164" t="s">
        <v>196</v>
      </c>
      <c r="E117" s="172" t="s">
        <v>3</v>
      </c>
      <c r="F117" s="173" t="s">
        <v>3515</v>
      </c>
      <c r="H117" s="174">
        <v>0.43099999999999999</v>
      </c>
      <c r="I117" s="175"/>
      <c r="L117" s="171"/>
      <c r="M117" s="176"/>
      <c r="N117" s="177"/>
      <c r="O117" s="177"/>
      <c r="P117" s="177"/>
      <c r="Q117" s="177"/>
      <c r="R117" s="177"/>
      <c r="S117" s="177"/>
      <c r="T117" s="178"/>
      <c r="AT117" s="172" t="s">
        <v>196</v>
      </c>
      <c r="AU117" s="172" t="s">
        <v>87</v>
      </c>
      <c r="AV117" s="13" t="s">
        <v>87</v>
      </c>
      <c r="AW117" s="13" t="s">
        <v>35</v>
      </c>
      <c r="AX117" s="13" t="s">
        <v>81</v>
      </c>
      <c r="AY117" s="172" t="s">
        <v>187</v>
      </c>
    </row>
    <row r="118" spans="2:65" s="13" customFormat="1">
      <c r="B118" s="171"/>
      <c r="D118" s="164" t="s">
        <v>196</v>
      </c>
      <c r="F118" s="173" t="s">
        <v>3516</v>
      </c>
      <c r="H118" s="174">
        <v>0.496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196</v>
      </c>
      <c r="AU118" s="172" t="s">
        <v>87</v>
      </c>
      <c r="AV118" s="13" t="s">
        <v>87</v>
      </c>
      <c r="AW118" s="13" t="s">
        <v>4</v>
      </c>
      <c r="AX118" s="13" t="s">
        <v>81</v>
      </c>
      <c r="AY118" s="172" t="s">
        <v>187</v>
      </c>
    </row>
    <row r="119" spans="2:65" s="1" customFormat="1" ht="24" customHeight="1">
      <c r="B119" s="149"/>
      <c r="C119" s="195" t="s">
        <v>273</v>
      </c>
      <c r="D119" s="195" t="s">
        <v>283</v>
      </c>
      <c r="E119" s="196" t="s">
        <v>3517</v>
      </c>
      <c r="F119" s="197" t="s">
        <v>3518</v>
      </c>
      <c r="G119" s="198" t="s">
        <v>242</v>
      </c>
      <c r="H119" s="199">
        <v>0.06</v>
      </c>
      <c r="I119" s="200"/>
      <c r="J119" s="201">
        <f>ROUND(I119*H119,2)</f>
        <v>0</v>
      </c>
      <c r="K119" s="197" t="s">
        <v>193</v>
      </c>
      <c r="L119" s="202"/>
      <c r="M119" s="203" t="s">
        <v>3</v>
      </c>
      <c r="N119" s="204" t="s">
        <v>46</v>
      </c>
      <c r="O119" s="52"/>
      <c r="P119" s="159">
        <f>O119*H119</f>
        <v>0</v>
      </c>
      <c r="Q119" s="159">
        <v>1</v>
      </c>
      <c r="R119" s="159">
        <f>Q119*H119</f>
        <v>0.06</v>
      </c>
      <c r="S119" s="159">
        <v>0</v>
      </c>
      <c r="T119" s="160">
        <f>S119*H119</f>
        <v>0</v>
      </c>
      <c r="AR119" s="161" t="s">
        <v>405</v>
      </c>
      <c r="AT119" s="161" t="s">
        <v>283</v>
      </c>
      <c r="AU119" s="161" t="s">
        <v>87</v>
      </c>
      <c r="AY119" s="17" t="s">
        <v>187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87</v>
      </c>
      <c r="BK119" s="162">
        <f>ROUND(I119*H119,2)</f>
        <v>0</v>
      </c>
      <c r="BL119" s="17" t="s">
        <v>282</v>
      </c>
      <c r="BM119" s="161" t="s">
        <v>3519</v>
      </c>
    </row>
    <row r="120" spans="2:65" s="13" customFormat="1">
      <c r="B120" s="171"/>
      <c r="D120" s="164" t="s">
        <v>196</v>
      </c>
      <c r="F120" s="173" t="s">
        <v>3520</v>
      </c>
      <c r="H120" s="174">
        <v>0.06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196</v>
      </c>
      <c r="AU120" s="172" t="s">
        <v>87</v>
      </c>
      <c r="AV120" s="13" t="s">
        <v>87</v>
      </c>
      <c r="AW120" s="13" t="s">
        <v>4</v>
      </c>
      <c r="AX120" s="13" t="s">
        <v>81</v>
      </c>
      <c r="AY120" s="172" t="s">
        <v>187</v>
      </c>
    </row>
    <row r="121" spans="2:65" s="1" customFormat="1" ht="60" customHeight="1">
      <c r="B121" s="149"/>
      <c r="C121" s="150" t="s">
        <v>9</v>
      </c>
      <c r="D121" s="150" t="s">
        <v>189</v>
      </c>
      <c r="E121" s="151" t="s">
        <v>3521</v>
      </c>
      <c r="F121" s="152" t="s">
        <v>3522</v>
      </c>
      <c r="G121" s="153" t="s">
        <v>254</v>
      </c>
      <c r="H121" s="154">
        <v>20.82</v>
      </c>
      <c r="I121" s="155"/>
      <c r="J121" s="156">
        <f>ROUND(I121*H121,2)</f>
        <v>0</v>
      </c>
      <c r="K121" s="152" t="s">
        <v>193</v>
      </c>
      <c r="L121" s="32"/>
      <c r="M121" s="157" t="s">
        <v>3</v>
      </c>
      <c r="N121" s="158" t="s">
        <v>46</v>
      </c>
      <c r="O121" s="52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282</v>
      </c>
      <c r="AT121" s="161" t="s">
        <v>189</v>
      </c>
      <c r="AU121" s="161" t="s">
        <v>87</v>
      </c>
      <c r="AY121" s="17" t="s">
        <v>187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87</v>
      </c>
      <c r="BK121" s="162">
        <f>ROUND(I121*H121,2)</f>
        <v>0</v>
      </c>
      <c r="BL121" s="17" t="s">
        <v>282</v>
      </c>
      <c r="BM121" s="161" t="s">
        <v>3523</v>
      </c>
    </row>
    <row r="122" spans="2:65" s="1" customFormat="1" ht="36" customHeight="1">
      <c r="B122" s="149"/>
      <c r="C122" s="150" t="s">
        <v>282</v>
      </c>
      <c r="D122" s="150" t="s">
        <v>189</v>
      </c>
      <c r="E122" s="151" t="s">
        <v>3524</v>
      </c>
      <c r="F122" s="152" t="s">
        <v>3525</v>
      </c>
      <c r="G122" s="153" t="s">
        <v>1034</v>
      </c>
      <c r="H122" s="205"/>
      <c r="I122" s="155"/>
      <c r="J122" s="156">
        <f>ROUND(I122*H122,2)</f>
        <v>0</v>
      </c>
      <c r="K122" s="152" t="s">
        <v>193</v>
      </c>
      <c r="L122" s="32"/>
      <c r="M122" s="206" t="s">
        <v>3</v>
      </c>
      <c r="N122" s="207" t="s">
        <v>46</v>
      </c>
      <c r="O122" s="208"/>
      <c r="P122" s="209">
        <f>O122*H122</f>
        <v>0</v>
      </c>
      <c r="Q122" s="209">
        <v>0</v>
      </c>
      <c r="R122" s="209">
        <f>Q122*H122</f>
        <v>0</v>
      </c>
      <c r="S122" s="209">
        <v>0</v>
      </c>
      <c r="T122" s="210">
        <f>S122*H122</f>
        <v>0</v>
      </c>
      <c r="AR122" s="161" t="s">
        <v>282</v>
      </c>
      <c r="AT122" s="161" t="s">
        <v>189</v>
      </c>
      <c r="AU122" s="161" t="s">
        <v>87</v>
      </c>
      <c r="AY122" s="17" t="s">
        <v>187</v>
      </c>
      <c r="BE122" s="162">
        <f>IF(N122="základní",J122,0)</f>
        <v>0</v>
      </c>
      <c r="BF122" s="162">
        <f>IF(N122="snížená",J122,0)</f>
        <v>0</v>
      </c>
      <c r="BG122" s="162">
        <f>IF(N122="zákl. přenesená",J122,0)</f>
        <v>0</v>
      </c>
      <c r="BH122" s="162">
        <f>IF(N122="sníž. přenesená",J122,0)</f>
        <v>0</v>
      </c>
      <c r="BI122" s="162">
        <f>IF(N122="nulová",J122,0)</f>
        <v>0</v>
      </c>
      <c r="BJ122" s="17" t="s">
        <v>87</v>
      </c>
      <c r="BK122" s="162">
        <f>ROUND(I122*H122,2)</f>
        <v>0</v>
      </c>
      <c r="BL122" s="17" t="s">
        <v>282</v>
      </c>
      <c r="BM122" s="161" t="s">
        <v>3526</v>
      </c>
    </row>
    <row r="123" spans="2:65" s="1" customFormat="1" ht="6.95" customHeight="1">
      <c r="B123" s="41"/>
      <c r="C123" s="42"/>
      <c r="D123" s="42"/>
      <c r="E123" s="42"/>
      <c r="F123" s="42"/>
      <c r="G123" s="42"/>
      <c r="H123" s="42"/>
      <c r="I123" s="110"/>
      <c r="J123" s="42"/>
      <c r="K123" s="42"/>
      <c r="L123" s="32"/>
    </row>
  </sheetData>
  <autoFilter ref="C86:K122" xr:uid="{00000000-0009-0000-0000-000010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91"/>
  <sheetViews>
    <sheetView showGridLines="0" tabSelected="1" topLeftCell="A22" zoomScale="69" zoomScaleNormal="69" workbookViewId="0">
      <selection activeCell="V40" sqref="V4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133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s="1" customFormat="1" ht="12" customHeight="1">
      <c r="B8" s="32"/>
      <c r="D8" s="27" t="s">
        <v>135</v>
      </c>
      <c r="I8" s="93"/>
      <c r="L8" s="32"/>
    </row>
    <row r="9" spans="2:46" s="1" customFormat="1" ht="36.950000000000003" customHeight="1">
      <c r="B9" s="32"/>
      <c r="E9" s="242" t="s">
        <v>3527</v>
      </c>
      <c r="F9" s="259"/>
      <c r="G9" s="259"/>
      <c r="H9" s="259"/>
      <c r="I9" s="93"/>
      <c r="L9" s="32"/>
    </row>
    <row r="10" spans="2:46" s="1" customFormat="1">
      <c r="B10" s="32"/>
      <c r="I10" s="93"/>
      <c r="L10" s="32"/>
    </row>
    <row r="11" spans="2:46" s="1" customFormat="1" ht="12" customHeight="1">
      <c r="B11" s="32"/>
      <c r="D11" s="27" t="s">
        <v>19</v>
      </c>
      <c r="F11" s="25" t="s">
        <v>3</v>
      </c>
      <c r="I11" s="94" t="s">
        <v>20</v>
      </c>
      <c r="J11" s="25" t="s">
        <v>3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94" t="s">
        <v>23</v>
      </c>
      <c r="J12" s="49" t="str">
        <f>'Rekapitulace stavby'!AN8</f>
        <v>11. 12. 2019</v>
      </c>
      <c r="L12" s="32"/>
    </row>
    <row r="13" spans="2:46" s="1" customFormat="1" ht="10.9" customHeight="1">
      <c r="B13" s="32"/>
      <c r="I13" s="93"/>
      <c r="L13" s="32"/>
    </row>
    <row r="14" spans="2:46" s="1" customFormat="1" ht="12" customHeight="1">
      <c r="B14" s="32"/>
      <c r="D14" s="27" t="s">
        <v>25</v>
      </c>
      <c r="I14" s="94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94" t="s">
        <v>29</v>
      </c>
      <c r="J15" s="25" t="s">
        <v>3</v>
      </c>
      <c r="L15" s="32"/>
    </row>
    <row r="16" spans="2:46" s="1" customFormat="1" ht="6.95" customHeight="1">
      <c r="B16" s="32"/>
      <c r="I16" s="93"/>
      <c r="L16" s="32"/>
    </row>
    <row r="17" spans="2:12" s="1" customFormat="1" ht="12" customHeight="1">
      <c r="B17" s="32"/>
      <c r="D17" s="27" t="s">
        <v>30</v>
      </c>
      <c r="I17" s="94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62" t="str">
        <f>'Rekapitulace stavby'!E14</f>
        <v>Vyplň údaj</v>
      </c>
      <c r="F18" s="245"/>
      <c r="G18" s="245"/>
      <c r="H18" s="245"/>
      <c r="I18" s="94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I19" s="93"/>
      <c r="L19" s="32"/>
    </row>
    <row r="20" spans="2:12" s="1" customFormat="1" ht="12" customHeight="1">
      <c r="B20" s="32"/>
      <c r="D20" s="27" t="s">
        <v>32</v>
      </c>
      <c r="I20" s="94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94" t="s">
        <v>29</v>
      </c>
      <c r="J21" s="25" t="s">
        <v>3</v>
      </c>
      <c r="L21" s="32"/>
    </row>
    <row r="22" spans="2:12" s="1" customFormat="1" ht="6.95" customHeight="1">
      <c r="B22" s="32"/>
      <c r="I22" s="93"/>
      <c r="L22" s="32"/>
    </row>
    <row r="23" spans="2:12" s="1" customFormat="1" ht="12" customHeight="1">
      <c r="B23" s="32"/>
      <c r="D23" s="27" t="s">
        <v>36</v>
      </c>
      <c r="I23" s="94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94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I25" s="93"/>
      <c r="L25" s="32"/>
    </row>
    <row r="26" spans="2:12" s="1" customFormat="1" ht="12" customHeight="1">
      <c r="B26" s="32"/>
      <c r="D26" s="27" t="s">
        <v>38</v>
      </c>
      <c r="I26" s="93"/>
      <c r="L26" s="32"/>
    </row>
    <row r="27" spans="2:12" s="7" customFormat="1" ht="89.25" customHeight="1">
      <c r="B27" s="95"/>
      <c r="E27" s="249" t="s">
        <v>39</v>
      </c>
      <c r="F27" s="249"/>
      <c r="G27" s="249"/>
      <c r="H27" s="249"/>
      <c r="I27" s="96"/>
      <c r="L27" s="95"/>
    </row>
    <row r="28" spans="2:12" s="1" customFormat="1" ht="6.95" customHeight="1">
      <c r="B28" s="32"/>
      <c r="I28" s="93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97"/>
      <c r="J29" s="50"/>
      <c r="K29" s="50"/>
      <c r="L29" s="32"/>
    </row>
    <row r="30" spans="2:12" s="1" customFormat="1" ht="25.35" customHeight="1">
      <c r="B30" s="32"/>
      <c r="D30" s="98" t="s">
        <v>40</v>
      </c>
      <c r="I30" s="93"/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14.45" customHeight="1">
      <c r="B32" s="32"/>
      <c r="F32" s="35" t="s">
        <v>42</v>
      </c>
      <c r="I32" s="99" t="s">
        <v>41</v>
      </c>
      <c r="J32" s="35" t="s">
        <v>43</v>
      </c>
      <c r="L32" s="32"/>
    </row>
    <row r="33" spans="2:12" s="1" customFormat="1" ht="14.45" customHeight="1">
      <c r="B33" s="32"/>
      <c r="D33" s="100" t="s">
        <v>44</v>
      </c>
      <c r="E33" s="213" t="s">
        <v>45</v>
      </c>
      <c r="F33" s="214">
        <f>ROUND((SUM(BE83:BE90)),  2)</f>
        <v>0</v>
      </c>
      <c r="G33" s="215"/>
      <c r="H33" s="215"/>
      <c r="I33" s="216">
        <v>0.21</v>
      </c>
      <c r="J33" s="214">
        <f>ROUND(((SUM(BE83:BE90))*I33),  2)</f>
        <v>0</v>
      </c>
      <c r="L33" s="32"/>
    </row>
    <row r="34" spans="2:12" s="1" customFormat="1" ht="14.45" customHeight="1">
      <c r="B34" s="32"/>
      <c r="E34" s="213" t="s">
        <v>46</v>
      </c>
      <c r="F34" s="214">
        <f>ROUND((SUM(BF83:BF90)),  2)</f>
        <v>0</v>
      </c>
      <c r="G34" s="215"/>
      <c r="H34" s="215"/>
      <c r="I34" s="216">
        <v>0.15</v>
      </c>
      <c r="J34" s="214">
        <f>ROUND(((SUM(BF83:BF90))*I34),  2)</f>
        <v>0</v>
      </c>
      <c r="L34" s="32"/>
    </row>
    <row r="35" spans="2:12" s="1" customFormat="1" ht="14.45" hidden="1" customHeight="1">
      <c r="B35" s="32"/>
      <c r="E35" s="27" t="s">
        <v>47</v>
      </c>
      <c r="F35" s="101">
        <f>ROUND((SUM(BG83:BG90)),  2)</f>
        <v>0</v>
      </c>
      <c r="I35" s="102">
        <v>0.21</v>
      </c>
      <c r="J35" s="101">
        <f>0</f>
        <v>0</v>
      </c>
      <c r="L35" s="32"/>
    </row>
    <row r="36" spans="2:12" s="1" customFormat="1" ht="14.45" hidden="1" customHeight="1">
      <c r="B36" s="32"/>
      <c r="E36" s="27" t="s">
        <v>48</v>
      </c>
      <c r="F36" s="101">
        <f>ROUND((SUM(BH83:BH90)),  2)</f>
        <v>0</v>
      </c>
      <c r="I36" s="102">
        <v>0.15</v>
      </c>
      <c r="J36" s="101">
        <f>0</f>
        <v>0</v>
      </c>
      <c r="L36" s="32"/>
    </row>
    <row r="37" spans="2:12" s="1" customFormat="1" ht="14.45" hidden="1" customHeight="1">
      <c r="B37" s="32"/>
      <c r="E37" s="27" t="s">
        <v>49</v>
      </c>
      <c r="F37" s="101">
        <f>ROUND((SUM(BI83:BI90)),  2)</f>
        <v>0</v>
      </c>
      <c r="I37" s="102">
        <v>0</v>
      </c>
      <c r="J37" s="101">
        <f>0</f>
        <v>0</v>
      </c>
      <c r="L37" s="32"/>
    </row>
    <row r="38" spans="2:12" s="1" customFormat="1" ht="6.95" customHeight="1">
      <c r="B38" s="32"/>
      <c r="I38" s="93"/>
      <c r="L38" s="32"/>
    </row>
    <row r="39" spans="2:12" s="1" customFormat="1" ht="25.35" customHeight="1">
      <c r="B39" s="32"/>
      <c r="C39" s="103"/>
      <c r="D39" s="104" t="s">
        <v>50</v>
      </c>
      <c r="E39" s="54"/>
      <c r="F39" s="54"/>
      <c r="G39" s="105" t="s">
        <v>51</v>
      </c>
      <c r="H39" s="106" t="s">
        <v>52</v>
      </c>
      <c r="I39" s="107"/>
      <c r="J39" s="108">
        <f>SUM(J30:J37)</f>
        <v>0</v>
      </c>
      <c r="K39" s="10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110"/>
      <c r="J40" s="42"/>
      <c r="K40" s="42"/>
      <c r="L40" s="32"/>
    </row>
    <row r="44" spans="2:12" s="1" customFormat="1" ht="6.95" hidden="1" customHeight="1">
      <c r="B44" s="43"/>
      <c r="C44" s="44"/>
      <c r="D44" s="44"/>
      <c r="E44" s="44"/>
      <c r="F44" s="44"/>
      <c r="G44" s="44"/>
      <c r="H44" s="44"/>
      <c r="I44" s="111"/>
      <c r="J44" s="44"/>
      <c r="K44" s="44"/>
      <c r="L44" s="32"/>
    </row>
    <row r="45" spans="2:12" s="1" customFormat="1" ht="24.95" hidden="1" customHeight="1">
      <c r="B45" s="32"/>
      <c r="C45" s="21" t="s">
        <v>139</v>
      </c>
      <c r="I45" s="93"/>
      <c r="L45" s="32"/>
    </row>
    <row r="46" spans="2:12" s="1" customFormat="1" ht="6.95" hidden="1" customHeight="1">
      <c r="B46" s="32"/>
      <c r="I46" s="93"/>
      <c r="L46" s="32"/>
    </row>
    <row r="47" spans="2:12" s="1" customFormat="1" ht="12" hidden="1" customHeight="1">
      <c r="B47" s="32"/>
      <c r="C47" s="27" t="s">
        <v>17</v>
      </c>
      <c r="I47" s="93"/>
      <c r="L47" s="32"/>
    </row>
    <row r="48" spans="2:12" s="1" customFormat="1" ht="16.5" hidden="1" customHeight="1">
      <c r="B48" s="32"/>
      <c r="E48" s="260" t="str">
        <f>E7</f>
        <v>Sociální bydlení - ul. Mlýnská, BpH- doplnění - ceník</v>
      </c>
      <c r="F48" s="261"/>
      <c r="G48" s="261"/>
      <c r="H48" s="261"/>
      <c r="I48" s="93"/>
      <c r="L48" s="32"/>
    </row>
    <row r="49" spans="2:47" s="1" customFormat="1" ht="12" hidden="1" customHeight="1">
      <c r="B49" s="32"/>
      <c r="C49" s="27" t="s">
        <v>135</v>
      </c>
      <c r="I49" s="93"/>
      <c r="L49" s="32"/>
    </row>
    <row r="50" spans="2:47" s="1" customFormat="1" ht="16.5" hidden="1" customHeight="1">
      <c r="B50" s="32"/>
      <c r="E50" s="242" t="str">
        <f>E9</f>
        <v>00 - VRNY</v>
      </c>
      <c r="F50" s="259"/>
      <c r="G50" s="259"/>
      <c r="H50" s="259"/>
      <c r="I50" s="93"/>
      <c r="L50" s="32"/>
    </row>
    <row r="51" spans="2:47" s="1" customFormat="1" ht="6.95" hidden="1" customHeight="1">
      <c r="B51" s="32"/>
      <c r="I51" s="93"/>
      <c r="L51" s="32"/>
    </row>
    <row r="52" spans="2:47" s="1" customFormat="1" ht="12" hidden="1" customHeight="1">
      <c r="B52" s="32"/>
      <c r="C52" s="27" t="s">
        <v>21</v>
      </c>
      <c r="F52" s="25" t="str">
        <f>F12</f>
        <v>Bystřice pod Hostýnem</v>
      </c>
      <c r="I52" s="94" t="s">
        <v>23</v>
      </c>
      <c r="J52" s="49" t="str">
        <f>IF(J12="","",J12)</f>
        <v>11. 12. 2019</v>
      </c>
      <c r="L52" s="32"/>
    </row>
    <row r="53" spans="2:47" s="1" customFormat="1" ht="6.95" hidden="1" customHeight="1">
      <c r="B53" s="32"/>
      <c r="I53" s="93"/>
      <c r="L53" s="32"/>
    </row>
    <row r="54" spans="2:47" s="1" customFormat="1" ht="15.2" hidden="1" customHeight="1">
      <c r="B54" s="32"/>
      <c r="C54" s="27" t="s">
        <v>25</v>
      </c>
      <c r="F54" s="25" t="str">
        <f>E15</f>
        <v>Město Bystřice pod Hostýnem, Masarykovo nám. 137</v>
      </c>
      <c r="I54" s="94" t="s">
        <v>32</v>
      </c>
      <c r="J54" s="30" t="str">
        <f>E21</f>
        <v>dnprojekce s.r.o.</v>
      </c>
      <c r="L54" s="32"/>
    </row>
    <row r="55" spans="2:47" s="1" customFormat="1" ht="15.2" hidden="1" customHeight="1">
      <c r="B55" s="32"/>
      <c r="C55" s="27" t="s">
        <v>30</v>
      </c>
      <c r="F55" s="25" t="str">
        <f>IF(E18="","",E18)</f>
        <v>Vyplň údaj</v>
      </c>
      <c r="I55" s="94" t="s">
        <v>36</v>
      </c>
      <c r="J55" s="30" t="str">
        <f>E24</f>
        <v xml:space="preserve"> </v>
      </c>
      <c r="L55" s="32"/>
    </row>
    <row r="56" spans="2:47" s="1" customFormat="1" ht="10.35" hidden="1" customHeight="1">
      <c r="B56" s="32"/>
      <c r="I56" s="93"/>
      <c r="L56" s="32"/>
    </row>
    <row r="57" spans="2:47" s="1" customFormat="1" ht="29.25" hidden="1" customHeight="1">
      <c r="B57" s="32"/>
      <c r="C57" s="112" t="s">
        <v>140</v>
      </c>
      <c r="D57" s="103"/>
      <c r="E57" s="103"/>
      <c r="F57" s="103"/>
      <c r="G57" s="103"/>
      <c r="H57" s="103"/>
      <c r="I57" s="113"/>
      <c r="J57" s="114" t="s">
        <v>141</v>
      </c>
      <c r="K57" s="103"/>
      <c r="L57" s="32"/>
    </row>
    <row r="58" spans="2:47" s="1" customFormat="1" ht="10.35" hidden="1" customHeight="1">
      <c r="B58" s="32"/>
      <c r="I58" s="93"/>
      <c r="L58" s="32"/>
    </row>
    <row r="59" spans="2:47" s="1" customFormat="1" ht="22.9" hidden="1" customHeight="1">
      <c r="B59" s="32"/>
      <c r="C59" s="115" t="s">
        <v>72</v>
      </c>
      <c r="I59" s="93"/>
      <c r="J59" s="63">
        <f>J83</f>
        <v>0</v>
      </c>
      <c r="L59" s="32"/>
      <c r="AU59" s="17" t="s">
        <v>142</v>
      </c>
    </row>
    <row r="60" spans="2:47" s="8" customFormat="1" ht="24.95" hidden="1" customHeight="1">
      <c r="B60" s="116"/>
      <c r="D60" s="117" t="s">
        <v>3528</v>
      </c>
      <c r="E60" s="118"/>
      <c r="F60" s="118"/>
      <c r="G60" s="118"/>
      <c r="H60" s="118"/>
      <c r="I60" s="119"/>
      <c r="J60" s="120">
        <f>J84</f>
        <v>0</v>
      </c>
      <c r="L60" s="116"/>
    </row>
    <row r="61" spans="2:47" s="9" customFormat="1" ht="19.899999999999999" hidden="1" customHeight="1">
      <c r="B61" s="121"/>
      <c r="D61" s="122" t="s">
        <v>3529</v>
      </c>
      <c r="E61" s="123"/>
      <c r="F61" s="123"/>
      <c r="G61" s="123"/>
      <c r="H61" s="123"/>
      <c r="I61" s="124"/>
      <c r="J61" s="125">
        <f>J85</f>
        <v>0</v>
      </c>
      <c r="L61" s="121"/>
    </row>
    <row r="62" spans="2:47" s="9" customFormat="1" ht="19.899999999999999" hidden="1" customHeight="1">
      <c r="B62" s="121"/>
      <c r="D62" s="122" t="s">
        <v>3530</v>
      </c>
      <c r="E62" s="123"/>
      <c r="F62" s="123"/>
      <c r="G62" s="123"/>
      <c r="H62" s="123"/>
      <c r="I62" s="124"/>
      <c r="J62" s="125">
        <f>J87</f>
        <v>0</v>
      </c>
      <c r="L62" s="121"/>
    </row>
    <row r="63" spans="2:47" s="9" customFormat="1" ht="19.899999999999999" hidden="1" customHeight="1">
      <c r="B63" s="121"/>
      <c r="D63" s="122" t="s">
        <v>3531</v>
      </c>
      <c r="E63" s="123"/>
      <c r="F63" s="123"/>
      <c r="G63" s="123"/>
      <c r="H63" s="123"/>
      <c r="I63" s="124"/>
      <c r="J63" s="125">
        <f>J89</f>
        <v>0</v>
      </c>
      <c r="L63" s="121"/>
    </row>
    <row r="64" spans="2:47" s="1" customFormat="1" ht="21.75" hidden="1" customHeight="1">
      <c r="B64" s="32"/>
      <c r="I64" s="93"/>
      <c r="L64" s="32"/>
    </row>
    <row r="65" spans="2:12" s="1" customFormat="1" ht="6.95" hidden="1" customHeight="1">
      <c r="B65" s="41"/>
      <c r="C65" s="42"/>
      <c r="D65" s="42"/>
      <c r="E65" s="42"/>
      <c r="F65" s="42"/>
      <c r="G65" s="42"/>
      <c r="H65" s="42"/>
      <c r="I65" s="110"/>
      <c r="J65" s="42"/>
      <c r="K65" s="42"/>
      <c r="L65" s="32"/>
    </row>
    <row r="66" spans="2:12" hidden="1"/>
    <row r="67" spans="2:12" hidden="1"/>
    <row r="68" spans="2:12" hidden="1"/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111"/>
      <c r="J69" s="44"/>
      <c r="K69" s="44"/>
      <c r="L69" s="32"/>
    </row>
    <row r="70" spans="2:12" s="1" customFormat="1" ht="24.95" customHeight="1">
      <c r="B70" s="32"/>
      <c r="C70" s="21" t="s">
        <v>172</v>
      </c>
      <c r="I70" s="93"/>
      <c r="L70" s="32"/>
    </row>
    <row r="71" spans="2:12" s="1" customFormat="1" ht="6.95" customHeight="1">
      <c r="B71" s="32"/>
      <c r="I71" s="93"/>
      <c r="L71" s="32"/>
    </row>
    <row r="72" spans="2:12" s="1" customFormat="1" ht="12" customHeight="1">
      <c r="B72" s="32"/>
      <c r="C72" s="27" t="s">
        <v>17</v>
      </c>
      <c r="I72" s="93"/>
      <c r="L72" s="32"/>
    </row>
    <row r="73" spans="2:12" s="1" customFormat="1" ht="16.5" customHeight="1">
      <c r="B73" s="32"/>
      <c r="E73" s="260" t="str">
        <f>E7</f>
        <v>Sociální bydlení - ul. Mlýnská, BpH- doplnění - ceník</v>
      </c>
      <c r="F73" s="261"/>
      <c r="G73" s="261"/>
      <c r="H73" s="261"/>
      <c r="I73" s="93"/>
      <c r="L73" s="32"/>
    </row>
    <row r="74" spans="2:12" s="1" customFormat="1" ht="12" customHeight="1">
      <c r="B74" s="32"/>
      <c r="C74" s="27" t="s">
        <v>135</v>
      </c>
      <c r="I74" s="93"/>
      <c r="L74" s="32"/>
    </row>
    <row r="75" spans="2:12" s="1" customFormat="1" ht="16.5" customHeight="1">
      <c r="B75" s="32"/>
      <c r="E75" s="242" t="str">
        <f>E9</f>
        <v>00 - VRNY</v>
      </c>
      <c r="F75" s="259"/>
      <c r="G75" s="259"/>
      <c r="H75" s="259"/>
      <c r="I75" s="93"/>
      <c r="L75" s="32"/>
    </row>
    <row r="76" spans="2:12" s="1" customFormat="1" ht="6.95" customHeight="1">
      <c r="B76" s="32"/>
      <c r="I76" s="93"/>
      <c r="L76" s="32"/>
    </row>
    <row r="77" spans="2:12" s="1" customFormat="1" ht="12" customHeight="1">
      <c r="B77" s="32"/>
      <c r="C77" s="27" t="s">
        <v>21</v>
      </c>
      <c r="F77" s="25" t="str">
        <f>F12</f>
        <v>Bystřice pod Hostýnem</v>
      </c>
      <c r="I77" s="94" t="s">
        <v>23</v>
      </c>
      <c r="J77" s="49" t="str">
        <f>IF(J12="","",J12)</f>
        <v>11. 12. 2019</v>
      </c>
      <c r="L77" s="32"/>
    </row>
    <row r="78" spans="2:12" s="1" customFormat="1" ht="6.95" customHeight="1">
      <c r="B78" s="32"/>
      <c r="I78" s="93"/>
      <c r="L78" s="32"/>
    </row>
    <row r="79" spans="2:12" s="1" customFormat="1" ht="15.2" customHeight="1">
      <c r="B79" s="32"/>
      <c r="C79" s="27" t="s">
        <v>25</v>
      </c>
      <c r="F79" s="25" t="str">
        <f>E15</f>
        <v>Město Bystřice pod Hostýnem, Masarykovo nám. 137</v>
      </c>
      <c r="I79" s="94" t="s">
        <v>32</v>
      </c>
      <c r="J79" s="30" t="str">
        <f>E21</f>
        <v>dnprojekce s.r.o.</v>
      </c>
      <c r="L79" s="32"/>
    </row>
    <row r="80" spans="2:12" s="1" customFormat="1" ht="15.2" customHeight="1">
      <c r="B80" s="32"/>
      <c r="C80" s="27" t="s">
        <v>30</v>
      </c>
      <c r="F80" s="25" t="str">
        <f>IF(E18="","",E18)</f>
        <v>Vyplň údaj</v>
      </c>
      <c r="I80" s="94" t="s">
        <v>36</v>
      </c>
      <c r="J80" s="30" t="str">
        <f>E24</f>
        <v xml:space="preserve"> </v>
      </c>
      <c r="L80" s="32"/>
    </row>
    <row r="81" spans="2:65" s="1" customFormat="1" ht="10.35" customHeight="1">
      <c r="B81" s="32"/>
      <c r="I81" s="93"/>
      <c r="L81" s="32"/>
    </row>
    <row r="82" spans="2:65" s="10" customFormat="1" ht="29.25" customHeight="1">
      <c r="B82" s="126"/>
      <c r="C82" s="127" t="s">
        <v>173</v>
      </c>
      <c r="D82" s="128" t="s">
        <v>59</v>
      </c>
      <c r="E82" s="128" t="s">
        <v>55</v>
      </c>
      <c r="F82" s="128" t="s">
        <v>56</v>
      </c>
      <c r="G82" s="128" t="s">
        <v>174</v>
      </c>
      <c r="H82" s="128" t="s">
        <v>175</v>
      </c>
      <c r="I82" s="129" t="s">
        <v>176</v>
      </c>
      <c r="J82" s="130" t="s">
        <v>141</v>
      </c>
      <c r="K82" s="131" t="s">
        <v>177</v>
      </c>
      <c r="L82" s="126"/>
      <c r="M82" s="56" t="s">
        <v>3</v>
      </c>
      <c r="N82" s="57" t="s">
        <v>44</v>
      </c>
      <c r="O82" s="57" t="s">
        <v>178</v>
      </c>
      <c r="P82" s="57" t="s">
        <v>179</v>
      </c>
      <c r="Q82" s="57" t="s">
        <v>180</v>
      </c>
      <c r="R82" s="57" t="s">
        <v>181</v>
      </c>
      <c r="S82" s="57" t="s">
        <v>182</v>
      </c>
      <c r="T82" s="58" t="s">
        <v>183</v>
      </c>
    </row>
    <row r="83" spans="2:65" s="1" customFormat="1" ht="22.9" customHeight="1">
      <c r="B83" s="32"/>
      <c r="C83" s="61" t="s">
        <v>184</v>
      </c>
      <c r="I83" s="93"/>
      <c r="J83" s="132">
        <f>BK83</f>
        <v>0</v>
      </c>
      <c r="L83" s="32"/>
      <c r="M83" s="59"/>
      <c r="N83" s="50"/>
      <c r="O83" s="50"/>
      <c r="P83" s="133">
        <f>P84</f>
        <v>0</v>
      </c>
      <c r="Q83" s="50"/>
      <c r="R83" s="133">
        <f>R84</f>
        <v>0</v>
      </c>
      <c r="S83" s="50"/>
      <c r="T83" s="134">
        <f>T84</f>
        <v>0</v>
      </c>
      <c r="AT83" s="17" t="s">
        <v>73</v>
      </c>
      <c r="AU83" s="17" t="s">
        <v>142</v>
      </c>
      <c r="BK83" s="135">
        <f>BK84</f>
        <v>0</v>
      </c>
    </row>
    <row r="84" spans="2:65" s="11" customFormat="1" ht="25.9" customHeight="1">
      <c r="B84" s="136"/>
      <c r="D84" s="137" t="s">
        <v>73</v>
      </c>
      <c r="E84" s="138" t="s">
        <v>3532</v>
      </c>
      <c r="F84" s="138" t="s">
        <v>3533</v>
      </c>
      <c r="I84" s="139"/>
      <c r="J84" s="140">
        <f>BK84</f>
        <v>0</v>
      </c>
      <c r="L84" s="136"/>
      <c r="M84" s="141"/>
      <c r="N84" s="142"/>
      <c r="O84" s="142"/>
      <c r="P84" s="143">
        <f>P85+P87+P89</f>
        <v>0</v>
      </c>
      <c r="Q84" s="142"/>
      <c r="R84" s="143">
        <f>R85+R87+R89</f>
        <v>0</v>
      </c>
      <c r="S84" s="142"/>
      <c r="T84" s="144">
        <f>T85+T87+T89</f>
        <v>0</v>
      </c>
      <c r="AR84" s="137" t="s">
        <v>226</v>
      </c>
      <c r="AT84" s="145" t="s">
        <v>73</v>
      </c>
      <c r="AU84" s="145" t="s">
        <v>74</v>
      </c>
      <c r="AY84" s="137" t="s">
        <v>187</v>
      </c>
      <c r="BK84" s="146">
        <f>BK85+BK87+BK89</f>
        <v>0</v>
      </c>
    </row>
    <row r="85" spans="2:65" s="11" customFormat="1" ht="22.9" customHeight="1">
      <c r="B85" s="136"/>
      <c r="D85" s="137" t="s">
        <v>73</v>
      </c>
      <c r="E85" s="147" t="s">
        <v>3534</v>
      </c>
      <c r="F85" s="147" t="s">
        <v>3535</v>
      </c>
      <c r="I85" s="139"/>
      <c r="J85" s="148">
        <f>BK85</f>
        <v>0</v>
      </c>
      <c r="L85" s="136"/>
      <c r="M85" s="141"/>
      <c r="N85" s="142"/>
      <c r="O85" s="142"/>
      <c r="P85" s="143">
        <f>P86</f>
        <v>0</v>
      </c>
      <c r="Q85" s="142"/>
      <c r="R85" s="143">
        <f>R86</f>
        <v>0</v>
      </c>
      <c r="S85" s="142"/>
      <c r="T85" s="144">
        <f>T86</f>
        <v>0</v>
      </c>
      <c r="AR85" s="137" t="s">
        <v>226</v>
      </c>
      <c r="AT85" s="145" t="s">
        <v>73</v>
      </c>
      <c r="AU85" s="145" t="s">
        <v>81</v>
      </c>
      <c r="AY85" s="137" t="s">
        <v>187</v>
      </c>
      <c r="BK85" s="146">
        <f>BK86</f>
        <v>0</v>
      </c>
    </row>
    <row r="86" spans="2:65" s="1" customFormat="1" ht="24" customHeight="1">
      <c r="B86" s="149"/>
      <c r="C86" s="150" t="s">
        <v>81</v>
      </c>
      <c r="D86" s="150" t="s">
        <v>189</v>
      </c>
      <c r="E86" s="151" t="s">
        <v>3536</v>
      </c>
      <c r="F86" s="152" t="s">
        <v>3537</v>
      </c>
      <c r="G86" s="153" t="s">
        <v>1034</v>
      </c>
      <c r="H86" s="205"/>
      <c r="I86" s="155"/>
      <c r="J86" s="156">
        <f>ROUND(I86*H86,2)</f>
        <v>0</v>
      </c>
      <c r="K86" s="152" t="s">
        <v>193</v>
      </c>
      <c r="L86" s="32"/>
      <c r="M86" s="157" t="s">
        <v>3</v>
      </c>
      <c r="N86" s="158" t="s">
        <v>46</v>
      </c>
      <c r="O86" s="52"/>
      <c r="P86" s="159">
        <f>O86*H86</f>
        <v>0</v>
      </c>
      <c r="Q86" s="159">
        <v>0</v>
      </c>
      <c r="R86" s="159">
        <f>Q86*H86</f>
        <v>0</v>
      </c>
      <c r="S86" s="159">
        <v>0</v>
      </c>
      <c r="T86" s="160">
        <f>S86*H86</f>
        <v>0</v>
      </c>
      <c r="AR86" s="161" t="s">
        <v>3538</v>
      </c>
      <c r="AT86" s="161" t="s">
        <v>189</v>
      </c>
      <c r="AU86" s="161" t="s">
        <v>87</v>
      </c>
      <c r="AY86" s="17" t="s">
        <v>187</v>
      </c>
      <c r="BE86" s="162">
        <f>IF(N86="základní",J86,0)</f>
        <v>0</v>
      </c>
      <c r="BF86" s="162">
        <f>IF(N86="snížená",J86,0)</f>
        <v>0</v>
      </c>
      <c r="BG86" s="162">
        <f>IF(N86="zákl. přenesená",J86,0)</f>
        <v>0</v>
      </c>
      <c r="BH86" s="162">
        <f>IF(N86="sníž. přenesená",J86,0)</f>
        <v>0</v>
      </c>
      <c r="BI86" s="162">
        <f>IF(N86="nulová",J86,0)</f>
        <v>0</v>
      </c>
      <c r="BJ86" s="17" t="s">
        <v>87</v>
      </c>
      <c r="BK86" s="162">
        <f>ROUND(I86*H86,2)</f>
        <v>0</v>
      </c>
      <c r="BL86" s="17" t="s">
        <v>3538</v>
      </c>
      <c r="BM86" s="161" t="s">
        <v>3539</v>
      </c>
    </row>
    <row r="87" spans="2:65" s="11" customFormat="1" ht="22.9" customHeight="1">
      <c r="B87" s="136"/>
      <c r="D87" s="137" t="s">
        <v>73</v>
      </c>
      <c r="E87" s="147" t="s">
        <v>3540</v>
      </c>
      <c r="F87" s="147" t="s">
        <v>3541</v>
      </c>
      <c r="I87" s="139"/>
      <c r="J87" s="148">
        <f>BK87</f>
        <v>0</v>
      </c>
      <c r="L87" s="136"/>
      <c r="M87" s="141"/>
      <c r="N87" s="142"/>
      <c r="O87" s="142"/>
      <c r="P87" s="143">
        <f>P88</f>
        <v>0</v>
      </c>
      <c r="Q87" s="142"/>
      <c r="R87" s="143">
        <f>R88</f>
        <v>0</v>
      </c>
      <c r="S87" s="142"/>
      <c r="T87" s="144">
        <f>T88</f>
        <v>0</v>
      </c>
      <c r="AR87" s="137" t="s">
        <v>226</v>
      </c>
      <c r="AT87" s="145" t="s">
        <v>73</v>
      </c>
      <c r="AU87" s="145" t="s">
        <v>81</v>
      </c>
      <c r="AY87" s="137" t="s">
        <v>187</v>
      </c>
      <c r="BK87" s="146">
        <f>BK88</f>
        <v>0</v>
      </c>
    </row>
    <row r="88" spans="2:65" s="1" customFormat="1" ht="16.5" customHeight="1">
      <c r="B88" s="149"/>
      <c r="C88" s="150" t="s">
        <v>87</v>
      </c>
      <c r="D88" s="150" t="s">
        <v>189</v>
      </c>
      <c r="E88" s="151" t="s">
        <v>3542</v>
      </c>
      <c r="F88" s="152" t="s">
        <v>3543</v>
      </c>
      <c r="G88" s="153" t="s">
        <v>1034</v>
      </c>
      <c r="H88" s="205"/>
      <c r="I88" s="155"/>
      <c r="J88" s="156">
        <f>ROUND(I88*H88,2)</f>
        <v>0</v>
      </c>
      <c r="K88" s="152" t="s">
        <v>193</v>
      </c>
      <c r="L88" s="32"/>
      <c r="M88" s="157" t="s">
        <v>3</v>
      </c>
      <c r="N88" s="158" t="s">
        <v>46</v>
      </c>
      <c r="O88" s="52"/>
      <c r="P88" s="159">
        <f>O88*H88</f>
        <v>0</v>
      </c>
      <c r="Q88" s="159">
        <v>0</v>
      </c>
      <c r="R88" s="159">
        <f>Q88*H88</f>
        <v>0</v>
      </c>
      <c r="S88" s="159">
        <v>0</v>
      </c>
      <c r="T88" s="160">
        <f>S88*H88</f>
        <v>0</v>
      </c>
      <c r="AR88" s="161" t="s">
        <v>3538</v>
      </c>
      <c r="AT88" s="161" t="s">
        <v>189</v>
      </c>
      <c r="AU88" s="161" t="s">
        <v>87</v>
      </c>
      <c r="AY88" s="17" t="s">
        <v>187</v>
      </c>
      <c r="BE88" s="162">
        <f>IF(N88="základní",J88,0)</f>
        <v>0</v>
      </c>
      <c r="BF88" s="162">
        <f>IF(N88="snížená",J88,0)</f>
        <v>0</v>
      </c>
      <c r="BG88" s="162">
        <f>IF(N88="zákl. přenesená",J88,0)</f>
        <v>0</v>
      </c>
      <c r="BH88" s="162">
        <f>IF(N88="sníž. přenesená",J88,0)</f>
        <v>0</v>
      </c>
      <c r="BI88" s="162">
        <f>IF(N88="nulová",J88,0)</f>
        <v>0</v>
      </c>
      <c r="BJ88" s="17" t="s">
        <v>87</v>
      </c>
      <c r="BK88" s="162">
        <f>ROUND(I88*H88,2)</f>
        <v>0</v>
      </c>
      <c r="BL88" s="17" t="s">
        <v>3538</v>
      </c>
      <c r="BM88" s="161" t="s">
        <v>3544</v>
      </c>
    </row>
    <row r="89" spans="2:65" s="11" customFormat="1" ht="22.9" customHeight="1">
      <c r="B89" s="136"/>
      <c r="D89" s="137" t="s">
        <v>73</v>
      </c>
      <c r="E89" s="147" t="s">
        <v>3545</v>
      </c>
      <c r="F89" s="147" t="s">
        <v>3546</v>
      </c>
      <c r="I89" s="139"/>
      <c r="J89" s="148">
        <f>BK89</f>
        <v>0</v>
      </c>
      <c r="L89" s="136"/>
      <c r="M89" s="141"/>
      <c r="N89" s="142"/>
      <c r="O89" s="142"/>
      <c r="P89" s="143">
        <f>P90</f>
        <v>0</v>
      </c>
      <c r="Q89" s="142"/>
      <c r="R89" s="143">
        <f>R90</f>
        <v>0</v>
      </c>
      <c r="S89" s="142"/>
      <c r="T89" s="144">
        <f>T90</f>
        <v>0</v>
      </c>
      <c r="AR89" s="137" t="s">
        <v>226</v>
      </c>
      <c r="AT89" s="145" t="s">
        <v>73</v>
      </c>
      <c r="AU89" s="145" t="s">
        <v>81</v>
      </c>
      <c r="AY89" s="137" t="s">
        <v>187</v>
      </c>
      <c r="BK89" s="146">
        <f>BK90</f>
        <v>0</v>
      </c>
    </row>
    <row r="90" spans="2:65" s="1" customFormat="1" ht="24" customHeight="1">
      <c r="B90" s="149"/>
      <c r="C90" s="150" t="s">
        <v>207</v>
      </c>
      <c r="D90" s="150" t="s">
        <v>189</v>
      </c>
      <c r="E90" s="151" t="s">
        <v>3547</v>
      </c>
      <c r="F90" s="152" t="s">
        <v>3548</v>
      </c>
      <c r="G90" s="153" t="s">
        <v>1034</v>
      </c>
      <c r="H90" s="205"/>
      <c r="I90" s="155"/>
      <c r="J90" s="156">
        <f>ROUND(I90*H90,2)</f>
        <v>0</v>
      </c>
      <c r="K90" s="152" t="s">
        <v>193</v>
      </c>
      <c r="L90" s="32"/>
      <c r="M90" s="206" t="s">
        <v>3</v>
      </c>
      <c r="N90" s="207" t="s">
        <v>46</v>
      </c>
      <c r="O90" s="208"/>
      <c r="P90" s="209">
        <f>O90*H90</f>
        <v>0</v>
      </c>
      <c r="Q90" s="209">
        <v>0</v>
      </c>
      <c r="R90" s="209">
        <f>Q90*H90</f>
        <v>0</v>
      </c>
      <c r="S90" s="209">
        <v>0</v>
      </c>
      <c r="T90" s="210">
        <f>S90*H90</f>
        <v>0</v>
      </c>
      <c r="AR90" s="161" t="s">
        <v>3538</v>
      </c>
      <c r="AT90" s="161" t="s">
        <v>189</v>
      </c>
      <c r="AU90" s="161" t="s">
        <v>87</v>
      </c>
      <c r="AY90" s="17" t="s">
        <v>187</v>
      </c>
      <c r="BE90" s="162">
        <f>IF(N90="základní",J90,0)</f>
        <v>0</v>
      </c>
      <c r="BF90" s="162">
        <f>IF(N90="snížená",J90,0)</f>
        <v>0</v>
      </c>
      <c r="BG90" s="162">
        <f>IF(N90="zákl. přenesená",J90,0)</f>
        <v>0</v>
      </c>
      <c r="BH90" s="162">
        <f>IF(N90="sníž. přenesená",J90,0)</f>
        <v>0</v>
      </c>
      <c r="BI90" s="162">
        <f>IF(N90="nulová",J90,0)</f>
        <v>0</v>
      </c>
      <c r="BJ90" s="17" t="s">
        <v>87</v>
      </c>
      <c r="BK90" s="162">
        <f>ROUND(I90*H90,2)</f>
        <v>0</v>
      </c>
      <c r="BL90" s="17" t="s">
        <v>3538</v>
      </c>
      <c r="BM90" s="161" t="s">
        <v>3549</v>
      </c>
    </row>
    <row r="91" spans="2:65" s="1" customFormat="1" ht="6.95" customHeight="1">
      <c r="B91" s="41"/>
      <c r="C91" s="42"/>
      <c r="D91" s="42"/>
      <c r="E91" s="42"/>
      <c r="F91" s="42"/>
      <c r="G91" s="42"/>
      <c r="H91" s="42"/>
      <c r="I91" s="110"/>
      <c r="J91" s="42"/>
      <c r="K91" s="42"/>
      <c r="L91" s="32"/>
    </row>
  </sheetData>
  <autoFilter ref="C82:K90" xr:uid="{00000000-0009-0000-0000-00001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08"/>
  <sheetViews>
    <sheetView showGridLines="0" topLeftCell="A19" workbookViewId="0">
      <selection activeCell="F45" sqref="F4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138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ROUND(J114,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ROUND((SUM(BE114:BE1107)),  2)</f>
        <v>0</v>
      </c>
      <c r="I35" s="102">
        <v>0.21</v>
      </c>
      <c r="J35" s="101">
        <f>ROUND(((SUM(BE114:BE1107))*I35),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ROUND((SUM(BF114:BF1107)),  2)</f>
        <v>0</v>
      </c>
      <c r="G36" s="215"/>
      <c r="H36" s="215"/>
      <c r="I36" s="216">
        <v>0.15</v>
      </c>
      <c r="J36" s="214">
        <f>ROUND(((SUM(BF114:BF1107))*I36),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ROUND((SUM(BG114:BG1107)),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ROUND((SUM(BH114:BH1107)),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ROUND((SUM(BI114:BI1107)),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SO01 - 01 - Novostavba bytového domu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J114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J115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J116</f>
        <v>0</v>
      </c>
      <c r="L65" s="121"/>
    </row>
    <row r="66" spans="2:12" s="9" customFormat="1" ht="19.899999999999999" hidden="1" customHeight="1">
      <c r="B66" s="121"/>
      <c r="D66" s="122" t="s">
        <v>145</v>
      </c>
      <c r="E66" s="123"/>
      <c r="F66" s="123"/>
      <c r="G66" s="123"/>
      <c r="H66" s="123"/>
      <c r="I66" s="124"/>
      <c r="J66" s="125">
        <f>J153</f>
        <v>0</v>
      </c>
      <c r="L66" s="121"/>
    </row>
    <row r="67" spans="2:12" s="9" customFormat="1" ht="19.899999999999999" hidden="1" customHeight="1">
      <c r="B67" s="121"/>
      <c r="D67" s="122" t="s">
        <v>146</v>
      </c>
      <c r="E67" s="123"/>
      <c r="F67" s="123"/>
      <c r="G67" s="123"/>
      <c r="H67" s="123"/>
      <c r="I67" s="124"/>
      <c r="J67" s="125">
        <f>J219</f>
        <v>0</v>
      </c>
      <c r="L67" s="121"/>
    </row>
    <row r="68" spans="2:12" s="9" customFormat="1" ht="19.899999999999999" hidden="1" customHeight="1">
      <c r="B68" s="121"/>
      <c r="D68" s="122" t="s">
        <v>147</v>
      </c>
      <c r="E68" s="123"/>
      <c r="F68" s="123"/>
      <c r="G68" s="123"/>
      <c r="H68" s="123"/>
      <c r="I68" s="124"/>
      <c r="J68" s="125">
        <f>J332</f>
        <v>0</v>
      </c>
      <c r="L68" s="121"/>
    </row>
    <row r="69" spans="2:12" s="9" customFormat="1" ht="19.899999999999999" hidden="1" customHeight="1">
      <c r="B69" s="121"/>
      <c r="D69" s="122" t="s">
        <v>148</v>
      </c>
      <c r="E69" s="123"/>
      <c r="F69" s="123"/>
      <c r="G69" s="123"/>
      <c r="H69" s="123"/>
      <c r="I69" s="124"/>
      <c r="J69" s="125">
        <f>J445</f>
        <v>0</v>
      </c>
      <c r="L69" s="121"/>
    </row>
    <row r="70" spans="2:12" s="9" customFormat="1" ht="19.899999999999999" hidden="1" customHeight="1">
      <c r="B70" s="121"/>
      <c r="D70" s="122" t="s">
        <v>149</v>
      </c>
      <c r="E70" s="123"/>
      <c r="F70" s="123"/>
      <c r="G70" s="123"/>
      <c r="H70" s="123"/>
      <c r="I70" s="124"/>
      <c r="J70" s="125">
        <f>J459</f>
        <v>0</v>
      </c>
      <c r="L70" s="121"/>
    </row>
    <row r="71" spans="2:12" s="9" customFormat="1" ht="19.899999999999999" hidden="1" customHeight="1">
      <c r="B71" s="121"/>
      <c r="D71" s="122" t="s">
        <v>150</v>
      </c>
      <c r="E71" s="123"/>
      <c r="F71" s="123"/>
      <c r="G71" s="123"/>
      <c r="H71" s="123"/>
      <c r="I71" s="124"/>
      <c r="J71" s="125">
        <f>J547</f>
        <v>0</v>
      </c>
      <c r="L71" s="121"/>
    </row>
    <row r="72" spans="2:12" s="9" customFormat="1" ht="19.899999999999999" hidden="1" customHeight="1">
      <c r="B72" s="121"/>
      <c r="D72" s="122" t="s">
        <v>151</v>
      </c>
      <c r="E72" s="123"/>
      <c r="F72" s="123"/>
      <c r="G72" s="123"/>
      <c r="H72" s="123"/>
      <c r="I72" s="124"/>
      <c r="J72" s="125">
        <f>J621</f>
        <v>0</v>
      </c>
      <c r="L72" s="121"/>
    </row>
    <row r="73" spans="2:12" s="9" customFormat="1" ht="19.899999999999999" hidden="1" customHeight="1">
      <c r="B73" s="121"/>
      <c r="D73" s="122" t="s">
        <v>152</v>
      </c>
      <c r="E73" s="123"/>
      <c r="F73" s="123"/>
      <c r="G73" s="123"/>
      <c r="H73" s="123"/>
      <c r="I73" s="124"/>
      <c r="J73" s="125">
        <f>J640</f>
        <v>0</v>
      </c>
      <c r="L73" s="121"/>
    </row>
    <row r="74" spans="2:12" s="9" customFormat="1" ht="19.899999999999999" hidden="1" customHeight="1">
      <c r="B74" s="121"/>
      <c r="D74" s="122" t="s">
        <v>153</v>
      </c>
      <c r="E74" s="123"/>
      <c r="F74" s="123"/>
      <c r="G74" s="123"/>
      <c r="H74" s="123"/>
      <c r="I74" s="124"/>
      <c r="J74" s="125">
        <f>J653</f>
        <v>0</v>
      </c>
      <c r="L74" s="121"/>
    </row>
    <row r="75" spans="2:12" s="9" customFormat="1" ht="19.899999999999999" hidden="1" customHeight="1">
      <c r="B75" s="121"/>
      <c r="D75" s="122" t="s">
        <v>154</v>
      </c>
      <c r="E75" s="123"/>
      <c r="F75" s="123"/>
      <c r="G75" s="123"/>
      <c r="H75" s="123"/>
      <c r="I75" s="124"/>
      <c r="J75" s="125">
        <f>J672</f>
        <v>0</v>
      </c>
      <c r="L75" s="121"/>
    </row>
    <row r="76" spans="2:12" s="9" customFormat="1" ht="19.899999999999999" hidden="1" customHeight="1">
      <c r="B76" s="121"/>
      <c r="D76" s="122" t="s">
        <v>155</v>
      </c>
      <c r="E76" s="123"/>
      <c r="F76" s="123"/>
      <c r="G76" s="123"/>
      <c r="H76" s="123"/>
      <c r="I76" s="124"/>
      <c r="J76" s="125">
        <f>J688</f>
        <v>0</v>
      </c>
      <c r="L76" s="121"/>
    </row>
    <row r="77" spans="2:12" s="8" customFormat="1" ht="24.95" hidden="1" customHeight="1">
      <c r="B77" s="116"/>
      <c r="D77" s="117" t="s">
        <v>156</v>
      </c>
      <c r="E77" s="118"/>
      <c r="F77" s="118"/>
      <c r="G77" s="118"/>
      <c r="H77" s="118"/>
      <c r="I77" s="119"/>
      <c r="J77" s="120">
        <f>J690</f>
        <v>0</v>
      </c>
      <c r="L77" s="116"/>
    </row>
    <row r="78" spans="2:12" s="9" customFormat="1" ht="19.899999999999999" hidden="1" customHeight="1">
      <c r="B78" s="121"/>
      <c r="D78" s="122" t="s">
        <v>157</v>
      </c>
      <c r="E78" s="123"/>
      <c r="F78" s="123"/>
      <c r="G78" s="123"/>
      <c r="H78" s="123"/>
      <c r="I78" s="124"/>
      <c r="J78" s="125">
        <f>J691</f>
        <v>0</v>
      </c>
      <c r="L78" s="121"/>
    </row>
    <row r="79" spans="2:12" s="9" customFormat="1" ht="19.899999999999999" hidden="1" customHeight="1">
      <c r="B79" s="121"/>
      <c r="D79" s="122" t="s">
        <v>158</v>
      </c>
      <c r="E79" s="123"/>
      <c r="F79" s="123"/>
      <c r="G79" s="123"/>
      <c r="H79" s="123"/>
      <c r="I79" s="124"/>
      <c r="J79" s="125">
        <f>J732</f>
        <v>0</v>
      </c>
      <c r="L79" s="121"/>
    </row>
    <row r="80" spans="2:12" s="9" customFormat="1" ht="19.899999999999999" hidden="1" customHeight="1">
      <c r="B80" s="121"/>
      <c r="D80" s="122" t="s">
        <v>159</v>
      </c>
      <c r="E80" s="123"/>
      <c r="F80" s="123"/>
      <c r="G80" s="123"/>
      <c r="H80" s="123"/>
      <c r="I80" s="124"/>
      <c r="J80" s="125">
        <f>J787</f>
        <v>0</v>
      </c>
      <c r="L80" s="121"/>
    </row>
    <row r="81" spans="2:12" s="9" customFormat="1" ht="19.899999999999999" hidden="1" customHeight="1">
      <c r="B81" s="121"/>
      <c r="D81" s="122" t="s">
        <v>160</v>
      </c>
      <c r="E81" s="123"/>
      <c r="F81" s="123"/>
      <c r="G81" s="123"/>
      <c r="H81" s="123"/>
      <c r="I81" s="124"/>
      <c r="J81" s="125">
        <f>J808</f>
        <v>0</v>
      </c>
      <c r="L81" s="121"/>
    </row>
    <row r="82" spans="2:12" s="9" customFormat="1" ht="19.899999999999999" hidden="1" customHeight="1">
      <c r="B82" s="121"/>
      <c r="D82" s="122" t="s">
        <v>161</v>
      </c>
      <c r="E82" s="123"/>
      <c r="F82" s="123"/>
      <c r="G82" s="123"/>
      <c r="H82" s="123"/>
      <c r="I82" s="124"/>
      <c r="J82" s="125">
        <f>J811</f>
        <v>0</v>
      </c>
      <c r="L82" s="121"/>
    </row>
    <row r="83" spans="2:12" s="9" customFormat="1" ht="19.899999999999999" hidden="1" customHeight="1">
      <c r="B83" s="121"/>
      <c r="D83" s="122" t="s">
        <v>162</v>
      </c>
      <c r="E83" s="123"/>
      <c r="F83" s="123"/>
      <c r="G83" s="123"/>
      <c r="H83" s="123"/>
      <c r="I83" s="124"/>
      <c r="J83" s="125">
        <f>J819</f>
        <v>0</v>
      </c>
      <c r="L83" s="121"/>
    </row>
    <row r="84" spans="2:12" s="9" customFormat="1" ht="19.899999999999999" hidden="1" customHeight="1">
      <c r="B84" s="121"/>
      <c r="D84" s="122" t="s">
        <v>163</v>
      </c>
      <c r="E84" s="123"/>
      <c r="F84" s="123"/>
      <c r="G84" s="123"/>
      <c r="H84" s="123"/>
      <c r="I84" s="124"/>
      <c r="J84" s="125">
        <f>J831</f>
        <v>0</v>
      </c>
      <c r="L84" s="121"/>
    </row>
    <row r="85" spans="2:12" s="9" customFormat="1" ht="19.899999999999999" hidden="1" customHeight="1">
      <c r="B85" s="121"/>
      <c r="D85" s="122" t="s">
        <v>164</v>
      </c>
      <c r="E85" s="123"/>
      <c r="F85" s="123"/>
      <c r="G85" s="123"/>
      <c r="H85" s="123"/>
      <c r="I85" s="124"/>
      <c r="J85" s="125">
        <f>J836</f>
        <v>0</v>
      </c>
      <c r="L85" s="121"/>
    </row>
    <row r="86" spans="2:12" s="9" customFormat="1" ht="19.899999999999999" hidden="1" customHeight="1">
      <c r="B86" s="121"/>
      <c r="D86" s="122" t="s">
        <v>165</v>
      </c>
      <c r="E86" s="123"/>
      <c r="F86" s="123"/>
      <c r="G86" s="123"/>
      <c r="H86" s="123"/>
      <c r="I86" s="124"/>
      <c r="J86" s="125">
        <f>J854</f>
        <v>0</v>
      </c>
      <c r="L86" s="121"/>
    </row>
    <row r="87" spans="2:12" s="9" customFormat="1" ht="19.899999999999999" hidden="1" customHeight="1">
      <c r="B87" s="121"/>
      <c r="D87" s="122" t="s">
        <v>166</v>
      </c>
      <c r="E87" s="123"/>
      <c r="F87" s="123"/>
      <c r="G87" s="123"/>
      <c r="H87" s="123"/>
      <c r="I87" s="124"/>
      <c r="J87" s="125">
        <f>J945</f>
        <v>0</v>
      </c>
      <c r="L87" s="121"/>
    </row>
    <row r="88" spans="2:12" s="9" customFormat="1" ht="19.899999999999999" hidden="1" customHeight="1">
      <c r="B88" s="121"/>
      <c r="D88" s="122" t="s">
        <v>167</v>
      </c>
      <c r="E88" s="123"/>
      <c r="F88" s="123"/>
      <c r="G88" s="123"/>
      <c r="H88" s="123"/>
      <c r="I88" s="124"/>
      <c r="J88" s="125">
        <f>J954</f>
        <v>0</v>
      </c>
      <c r="L88" s="121"/>
    </row>
    <row r="89" spans="2:12" s="9" customFormat="1" ht="19.899999999999999" hidden="1" customHeight="1">
      <c r="B89" s="121"/>
      <c r="D89" s="122" t="s">
        <v>168</v>
      </c>
      <c r="E89" s="123"/>
      <c r="F89" s="123"/>
      <c r="G89" s="123"/>
      <c r="H89" s="123"/>
      <c r="I89" s="124"/>
      <c r="J89" s="125">
        <f>J1015</f>
        <v>0</v>
      </c>
      <c r="L89" s="121"/>
    </row>
    <row r="90" spans="2:12" s="9" customFormat="1" ht="19.899999999999999" hidden="1" customHeight="1">
      <c r="B90" s="121"/>
      <c r="D90" s="122" t="s">
        <v>169</v>
      </c>
      <c r="E90" s="123"/>
      <c r="F90" s="123"/>
      <c r="G90" s="123"/>
      <c r="H90" s="123"/>
      <c r="I90" s="124"/>
      <c r="J90" s="125">
        <f>J1037</f>
        <v>0</v>
      </c>
      <c r="L90" s="121"/>
    </row>
    <row r="91" spans="2:12" s="9" customFormat="1" ht="19.899999999999999" hidden="1" customHeight="1">
      <c r="B91" s="121"/>
      <c r="D91" s="122" t="s">
        <v>170</v>
      </c>
      <c r="E91" s="123"/>
      <c r="F91" s="123"/>
      <c r="G91" s="123"/>
      <c r="H91" s="123"/>
      <c r="I91" s="124"/>
      <c r="J91" s="125">
        <f>J1079</f>
        <v>0</v>
      </c>
      <c r="L91" s="121"/>
    </row>
    <row r="92" spans="2:12" s="9" customFormat="1" ht="19.899999999999999" hidden="1" customHeight="1">
      <c r="B92" s="121"/>
      <c r="D92" s="122" t="s">
        <v>171</v>
      </c>
      <c r="E92" s="123"/>
      <c r="F92" s="123"/>
      <c r="G92" s="123"/>
      <c r="H92" s="123"/>
      <c r="I92" s="124"/>
      <c r="J92" s="125">
        <f>J1095</f>
        <v>0</v>
      </c>
      <c r="L92" s="121"/>
    </row>
    <row r="93" spans="2:12" s="1" customFormat="1" ht="21.75" hidden="1" customHeight="1">
      <c r="B93" s="32"/>
      <c r="I93" s="93"/>
      <c r="L93" s="32"/>
    </row>
    <row r="94" spans="2:12" s="1" customFormat="1" ht="6.95" hidden="1" customHeight="1">
      <c r="B94" s="41"/>
      <c r="C94" s="42"/>
      <c r="D94" s="42"/>
      <c r="E94" s="42"/>
      <c r="F94" s="42"/>
      <c r="G94" s="42"/>
      <c r="H94" s="42"/>
      <c r="I94" s="110"/>
      <c r="J94" s="42"/>
      <c r="K94" s="42"/>
      <c r="L94" s="32"/>
    </row>
    <row r="95" spans="2:12" hidden="1"/>
    <row r="96" spans="2:12" hidden="1"/>
    <row r="97" spans="2:12" hidden="1"/>
    <row r="98" spans="2:12" s="1" customFormat="1" ht="6.95" customHeight="1">
      <c r="B98" s="43"/>
      <c r="C98" s="44"/>
      <c r="D98" s="44"/>
      <c r="E98" s="44"/>
      <c r="F98" s="44"/>
      <c r="G98" s="44"/>
      <c r="H98" s="44"/>
      <c r="I98" s="111"/>
      <c r="J98" s="44"/>
      <c r="K98" s="44"/>
      <c r="L98" s="32"/>
    </row>
    <row r="99" spans="2:12" s="1" customFormat="1" ht="24.95" customHeight="1">
      <c r="B99" s="32"/>
      <c r="C99" s="21" t="s">
        <v>172</v>
      </c>
      <c r="I99" s="93"/>
      <c r="L99" s="32"/>
    </row>
    <row r="100" spans="2:12" s="1" customFormat="1" ht="6.95" customHeight="1">
      <c r="B100" s="32"/>
      <c r="I100" s="93"/>
      <c r="L100" s="32"/>
    </row>
    <row r="101" spans="2:12" s="1" customFormat="1" ht="12" customHeight="1">
      <c r="B101" s="32"/>
      <c r="C101" s="27" t="s">
        <v>17</v>
      </c>
      <c r="I101" s="93"/>
      <c r="L101" s="32"/>
    </row>
    <row r="102" spans="2:12" s="1" customFormat="1" ht="16.5" customHeight="1">
      <c r="B102" s="32"/>
      <c r="E102" s="260" t="str">
        <f>E7</f>
        <v>Sociální bydlení - ul. Mlýnská, BpH- doplnění - ceník</v>
      </c>
      <c r="F102" s="261"/>
      <c r="G102" s="261"/>
      <c r="H102" s="261"/>
      <c r="I102" s="93"/>
      <c r="L102" s="32"/>
    </row>
    <row r="103" spans="2:12" ht="12" customHeight="1">
      <c r="B103" s="20"/>
      <c r="C103" s="27" t="s">
        <v>135</v>
      </c>
      <c r="L103" s="20"/>
    </row>
    <row r="104" spans="2:12" s="1" customFormat="1" ht="16.5" customHeight="1">
      <c r="B104" s="32"/>
      <c r="E104" s="260" t="s">
        <v>136</v>
      </c>
      <c r="F104" s="259"/>
      <c r="G104" s="259"/>
      <c r="H104" s="259"/>
      <c r="I104" s="93"/>
      <c r="L104" s="32"/>
    </row>
    <row r="105" spans="2:12" s="1" customFormat="1" ht="12" customHeight="1">
      <c r="B105" s="32"/>
      <c r="C105" s="27" t="s">
        <v>137</v>
      </c>
      <c r="I105" s="93"/>
      <c r="L105" s="32"/>
    </row>
    <row r="106" spans="2:12" s="1" customFormat="1" ht="16.5" customHeight="1">
      <c r="B106" s="32"/>
      <c r="E106" s="242" t="str">
        <f>E11</f>
        <v>SO01 - 01 - Novostavba bytového domu</v>
      </c>
      <c r="F106" s="259"/>
      <c r="G106" s="259"/>
      <c r="H106" s="259"/>
      <c r="I106" s="93"/>
      <c r="L106" s="32"/>
    </row>
    <row r="107" spans="2:12" s="1" customFormat="1" ht="6.95" customHeight="1">
      <c r="B107" s="32"/>
      <c r="I107" s="93"/>
      <c r="L107" s="32"/>
    </row>
    <row r="108" spans="2:12" s="1" customFormat="1" ht="12" customHeight="1">
      <c r="B108" s="32"/>
      <c r="C108" s="27" t="s">
        <v>21</v>
      </c>
      <c r="F108" s="25" t="str">
        <f>F14</f>
        <v>Bystřice pod Hostýnem</v>
      </c>
      <c r="I108" s="94" t="s">
        <v>23</v>
      </c>
      <c r="J108" s="49" t="str">
        <f>IF(J14="","",J14)</f>
        <v>11. 12. 2019</v>
      </c>
      <c r="L108" s="32"/>
    </row>
    <row r="109" spans="2:12" s="1" customFormat="1" ht="6.95" customHeight="1">
      <c r="B109" s="32"/>
      <c r="I109" s="93"/>
      <c r="L109" s="32"/>
    </row>
    <row r="110" spans="2:12" s="1" customFormat="1" ht="15.2" customHeight="1">
      <c r="B110" s="32"/>
      <c r="C110" s="27" t="s">
        <v>25</v>
      </c>
      <c r="F110" s="25" t="str">
        <f>E17</f>
        <v>Město Bystřice pod Hostýnem, Masarykovo nám. 137</v>
      </c>
      <c r="I110" s="94" t="s">
        <v>32</v>
      </c>
      <c r="J110" s="30" t="str">
        <f>E23</f>
        <v>dnprojekce s.r.o.</v>
      </c>
      <c r="L110" s="32"/>
    </row>
    <row r="111" spans="2:12" s="1" customFormat="1" ht="15.2" customHeight="1">
      <c r="B111" s="32"/>
      <c r="C111" s="27" t="s">
        <v>30</v>
      </c>
      <c r="F111" s="25" t="str">
        <f>IF(E20="","",E20)</f>
        <v>Vyplň údaj</v>
      </c>
      <c r="I111" s="94" t="s">
        <v>36</v>
      </c>
      <c r="J111" s="30" t="str">
        <f>E26</f>
        <v xml:space="preserve"> </v>
      </c>
      <c r="L111" s="32"/>
    </row>
    <row r="112" spans="2:12" s="1" customFormat="1" ht="10.35" customHeight="1">
      <c r="B112" s="32"/>
      <c r="I112" s="93"/>
      <c r="L112" s="32"/>
    </row>
    <row r="113" spans="2:65" s="10" customFormat="1" ht="29.25" customHeight="1">
      <c r="B113" s="126"/>
      <c r="C113" s="127" t="s">
        <v>173</v>
      </c>
      <c r="D113" s="128" t="s">
        <v>59</v>
      </c>
      <c r="E113" s="128" t="s">
        <v>55</v>
      </c>
      <c r="F113" s="128" t="s">
        <v>56</v>
      </c>
      <c r="G113" s="128" t="s">
        <v>174</v>
      </c>
      <c r="H113" s="128" t="s">
        <v>175</v>
      </c>
      <c r="I113" s="129" t="s">
        <v>176</v>
      </c>
      <c r="J113" s="130" t="s">
        <v>141</v>
      </c>
      <c r="K113" s="131" t="s">
        <v>177</v>
      </c>
      <c r="L113" s="126"/>
      <c r="M113" s="56" t="s">
        <v>3</v>
      </c>
      <c r="N113" s="57" t="s">
        <v>44</v>
      </c>
      <c r="O113" s="57" t="s">
        <v>178</v>
      </c>
      <c r="P113" s="57" t="s">
        <v>179</v>
      </c>
      <c r="Q113" s="57" t="s">
        <v>180</v>
      </c>
      <c r="R113" s="57" t="s">
        <v>181</v>
      </c>
      <c r="S113" s="57" t="s">
        <v>182</v>
      </c>
      <c r="T113" s="58" t="s">
        <v>183</v>
      </c>
    </row>
    <row r="114" spans="2:65" s="1" customFormat="1" ht="22.9" customHeight="1">
      <c r="B114" s="32"/>
      <c r="C114" s="61" t="s">
        <v>184</v>
      </c>
      <c r="I114" s="93"/>
      <c r="J114" s="132">
        <f>BK114</f>
        <v>0</v>
      </c>
      <c r="L114" s="32"/>
      <c r="M114" s="59"/>
      <c r="N114" s="50"/>
      <c r="O114" s="50"/>
      <c r="P114" s="133">
        <f>P115+P690</f>
        <v>0</v>
      </c>
      <c r="Q114" s="50"/>
      <c r="R114" s="133">
        <f>R115+R690</f>
        <v>1007.3327179599999</v>
      </c>
      <c r="S114" s="50"/>
      <c r="T114" s="134">
        <f>T115+T690</f>
        <v>0.62650000000000006</v>
      </c>
      <c r="AT114" s="17" t="s">
        <v>73</v>
      </c>
      <c r="AU114" s="17" t="s">
        <v>142</v>
      </c>
      <c r="BK114" s="135">
        <f>BK115+BK690</f>
        <v>0</v>
      </c>
    </row>
    <row r="115" spans="2:65" s="11" customFormat="1" ht="25.9" customHeight="1">
      <c r="B115" s="136"/>
      <c r="D115" s="137" t="s">
        <v>73</v>
      </c>
      <c r="E115" s="138" t="s">
        <v>185</v>
      </c>
      <c r="F115" s="138" t="s">
        <v>186</v>
      </c>
      <c r="I115" s="139"/>
      <c r="J115" s="140">
        <f>BK115</f>
        <v>0</v>
      </c>
      <c r="L115" s="136"/>
      <c r="M115" s="141"/>
      <c r="N115" s="142"/>
      <c r="O115" s="142"/>
      <c r="P115" s="143">
        <f>P116+P153+P219+P332+P445+P459+P547+P621+P640+P653+P672+P688</f>
        <v>0</v>
      </c>
      <c r="Q115" s="142"/>
      <c r="R115" s="143">
        <f>R116+R153+R219+R332+R445+R459+R547+R621+R640+R653+R672+R688</f>
        <v>987.16636521999988</v>
      </c>
      <c r="S115" s="142"/>
      <c r="T115" s="144">
        <f>T116+T153+T219+T332+T445+T459+T547+T621+T640+T653+T672+T688</f>
        <v>0.62650000000000006</v>
      </c>
      <c r="AR115" s="137" t="s">
        <v>81</v>
      </c>
      <c r="AT115" s="145" t="s">
        <v>73</v>
      </c>
      <c r="AU115" s="145" t="s">
        <v>74</v>
      </c>
      <c r="AY115" s="137" t="s">
        <v>187</v>
      </c>
      <c r="BK115" s="146">
        <f>BK116+BK153+BK219+BK332+BK445+BK459+BK547+BK621+BK640+BK653+BK672+BK688</f>
        <v>0</v>
      </c>
    </row>
    <row r="116" spans="2:65" s="11" customFormat="1" ht="22.9" customHeight="1">
      <c r="B116" s="136"/>
      <c r="D116" s="137" t="s">
        <v>73</v>
      </c>
      <c r="E116" s="147" t="s">
        <v>81</v>
      </c>
      <c r="F116" s="147" t="s">
        <v>188</v>
      </c>
      <c r="I116" s="139"/>
      <c r="J116" s="148">
        <f>BK116</f>
        <v>0</v>
      </c>
      <c r="L116" s="136"/>
      <c r="M116" s="141"/>
      <c r="N116" s="142"/>
      <c r="O116" s="142"/>
      <c r="P116" s="143">
        <f>SUM(P117:P152)</f>
        <v>0</v>
      </c>
      <c r="Q116" s="142"/>
      <c r="R116" s="143">
        <f>SUM(R117:R152)</f>
        <v>0</v>
      </c>
      <c r="S116" s="142"/>
      <c r="T116" s="144">
        <f>SUM(T117:T152)</f>
        <v>0</v>
      </c>
      <c r="AR116" s="137" t="s">
        <v>81</v>
      </c>
      <c r="AT116" s="145" t="s">
        <v>73</v>
      </c>
      <c r="AU116" s="145" t="s">
        <v>81</v>
      </c>
      <c r="AY116" s="137" t="s">
        <v>187</v>
      </c>
      <c r="BK116" s="146">
        <f>SUM(BK117:BK152)</f>
        <v>0</v>
      </c>
    </row>
    <row r="117" spans="2:65" s="1" customFormat="1" ht="48" customHeight="1">
      <c r="B117" s="149"/>
      <c r="C117" s="150" t="s">
        <v>81</v>
      </c>
      <c r="D117" s="150" t="s">
        <v>189</v>
      </c>
      <c r="E117" s="151" t="s">
        <v>190</v>
      </c>
      <c r="F117" s="152" t="s">
        <v>191</v>
      </c>
      <c r="G117" s="153" t="s">
        <v>192</v>
      </c>
      <c r="H117" s="154">
        <v>195</v>
      </c>
      <c r="I117" s="155"/>
      <c r="J117" s="156">
        <f>ROUND(I117*H117,2)</f>
        <v>0</v>
      </c>
      <c r="K117" s="152" t="s">
        <v>193</v>
      </c>
      <c r="L117" s="32"/>
      <c r="M117" s="157" t="s">
        <v>3</v>
      </c>
      <c r="N117" s="158" t="s">
        <v>46</v>
      </c>
      <c r="O117" s="52"/>
      <c r="P117" s="159">
        <f>O117*H117</f>
        <v>0</v>
      </c>
      <c r="Q117" s="159">
        <v>0</v>
      </c>
      <c r="R117" s="159">
        <f>Q117*H117</f>
        <v>0</v>
      </c>
      <c r="S117" s="159">
        <v>0</v>
      </c>
      <c r="T117" s="160">
        <f>S117*H117</f>
        <v>0</v>
      </c>
      <c r="AR117" s="161" t="s">
        <v>194</v>
      </c>
      <c r="AT117" s="161" t="s">
        <v>189</v>
      </c>
      <c r="AU117" s="161" t="s">
        <v>87</v>
      </c>
      <c r="AY117" s="17" t="s">
        <v>187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87</v>
      </c>
      <c r="BK117" s="162">
        <f>ROUND(I117*H117,2)</f>
        <v>0</v>
      </c>
      <c r="BL117" s="17" t="s">
        <v>194</v>
      </c>
      <c r="BM117" s="161" t="s">
        <v>195</v>
      </c>
    </row>
    <row r="118" spans="2:65" s="12" customFormat="1">
      <c r="B118" s="163"/>
      <c r="D118" s="164" t="s">
        <v>196</v>
      </c>
      <c r="E118" s="165" t="s">
        <v>3</v>
      </c>
      <c r="F118" s="166" t="s">
        <v>197</v>
      </c>
      <c r="H118" s="165" t="s">
        <v>3</v>
      </c>
      <c r="I118" s="167"/>
      <c r="L118" s="163"/>
      <c r="M118" s="168"/>
      <c r="N118" s="169"/>
      <c r="O118" s="169"/>
      <c r="P118" s="169"/>
      <c r="Q118" s="169"/>
      <c r="R118" s="169"/>
      <c r="S118" s="169"/>
      <c r="T118" s="170"/>
      <c r="AT118" s="165" t="s">
        <v>196</v>
      </c>
      <c r="AU118" s="165" t="s">
        <v>87</v>
      </c>
      <c r="AV118" s="12" t="s">
        <v>81</v>
      </c>
      <c r="AW118" s="12" t="s">
        <v>35</v>
      </c>
      <c r="AX118" s="12" t="s">
        <v>74</v>
      </c>
      <c r="AY118" s="165" t="s">
        <v>187</v>
      </c>
    </row>
    <row r="119" spans="2:65" s="13" customFormat="1">
      <c r="B119" s="171"/>
      <c r="D119" s="164" t="s">
        <v>196</v>
      </c>
      <c r="E119" s="172" t="s">
        <v>3</v>
      </c>
      <c r="F119" s="173" t="s">
        <v>198</v>
      </c>
      <c r="H119" s="174">
        <v>91.5</v>
      </c>
      <c r="I119" s="175"/>
      <c r="L119" s="171"/>
      <c r="M119" s="176"/>
      <c r="N119" s="177"/>
      <c r="O119" s="177"/>
      <c r="P119" s="177"/>
      <c r="Q119" s="177"/>
      <c r="R119" s="177"/>
      <c r="S119" s="177"/>
      <c r="T119" s="178"/>
      <c r="AT119" s="172" t="s">
        <v>196</v>
      </c>
      <c r="AU119" s="172" t="s">
        <v>87</v>
      </c>
      <c r="AV119" s="13" t="s">
        <v>87</v>
      </c>
      <c r="AW119" s="13" t="s">
        <v>35</v>
      </c>
      <c r="AX119" s="13" t="s">
        <v>74</v>
      </c>
      <c r="AY119" s="172" t="s">
        <v>187</v>
      </c>
    </row>
    <row r="120" spans="2:65" s="12" customFormat="1" ht="22.5">
      <c r="B120" s="163"/>
      <c r="D120" s="164" t="s">
        <v>196</v>
      </c>
      <c r="E120" s="165" t="s">
        <v>3</v>
      </c>
      <c r="F120" s="166" t="s">
        <v>199</v>
      </c>
      <c r="H120" s="165" t="s">
        <v>3</v>
      </c>
      <c r="I120" s="167"/>
      <c r="L120" s="163"/>
      <c r="M120" s="168"/>
      <c r="N120" s="169"/>
      <c r="O120" s="169"/>
      <c r="P120" s="169"/>
      <c r="Q120" s="169"/>
      <c r="R120" s="169"/>
      <c r="S120" s="169"/>
      <c r="T120" s="170"/>
      <c r="AT120" s="165" t="s">
        <v>196</v>
      </c>
      <c r="AU120" s="165" t="s">
        <v>87</v>
      </c>
      <c r="AV120" s="12" t="s">
        <v>81</v>
      </c>
      <c r="AW120" s="12" t="s">
        <v>35</v>
      </c>
      <c r="AX120" s="12" t="s">
        <v>74</v>
      </c>
      <c r="AY120" s="165" t="s">
        <v>187</v>
      </c>
    </row>
    <row r="121" spans="2:65" s="13" customFormat="1">
      <c r="B121" s="171"/>
      <c r="D121" s="164" t="s">
        <v>196</v>
      </c>
      <c r="E121" s="172" t="s">
        <v>3</v>
      </c>
      <c r="F121" s="173" t="s">
        <v>200</v>
      </c>
      <c r="H121" s="174">
        <v>103.5</v>
      </c>
      <c r="I121" s="175"/>
      <c r="L121" s="171"/>
      <c r="M121" s="176"/>
      <c r="N121" s="177"/>
      <c r="O121" s="177"/>
      <c r="P121" s="177"/>
      <c r="Q121" s="177"/>
      <c r="R121" s="177"/>
      <c r="S121" s="177"/>
      <c r="T121" s="178"/>
      <c r="AT121" s="172" t="s">
        <v>196</v>
      </c>
      <c r="AU121" s="172" t="s">
        <v>87</v>
      </c>
      <c r="AV121" s="13" t="s">
        <v>87</v>
      </c>
      <c r="AW121" s="13" t="s">
        <v>35</v>
      </c>
      <c r="AX121" s="13" t="s">
        <v>74</v>
      </c>
      <c r="AY121" s="172" t="s">
        <v>187</v>
      </c>
    </row>
    <row r="122" spans="2:65" s="14" customFormat="1">
      <c r="B122" s="179"/>
      <c r="D122" s="164" t="s">
        <v>196</v>
      </c>
      <c r="E122" s="180" t="s">
        <v>3</v>
      </c>
      <c r="F122" s="181" t="s">
        <v>201</v>
      </c>
      <c r="H122" s="182">
        <v>195</v>
      </c>
      <c r="I122" s="183"/>
      <c r="L122" s="179"/>
      <c r="M122" s="184"/>
      <c r="N122" s="185"/>
      <c r="O122" s="185"/>
      <c r="P122" s="185"/>
      <c r="Q122" s="185"/>
      <c r="R122" s="185"/>
      <c r="S122" s="185"/>
      <c r="T122" s="186"/>
      <c r="AT122" s="180" t="s">
        <v>196</v>
      </c>
      <c r="AU122" s="180" t="s">
        <v>87</v>
      </c>
      <c r="AV122" s="14" t="s">
        <v>194</v>
      </c>
      <c r="AW122" s="14" t="s">
        <v>35</v>
      </c>
      <c r="AX122" s="14" t="s">
        <v>81</v>
      </c>
      <c r="AY122" s="180" t="s">
        <v>187</v>
      </c>
    </row>
    <row r="123" spans="2:65" s="1" customFormat="1" ht="36" customHeight="1">
      <c r="B123" s="149"/>
      <c r="C123" s="150" t="s">
        <v>87</v>
      </c>
      <c r="D123" s="150" t="s">
        <v>189</v>
      </c>
      <c r="E123" s="151" t="s">
        <v>202</v>
      </c>
      <c r="F123" s="152" t="s">
        <v>203</v>
      </c>
      <c r="G123" s="153" t="s">
        <v>192</v>
      </c>
      <c r="H123" s="154">
        <v>68.906000000000006</v>
      </c>
      <c r="I123" s="155"/>
      <c r="J123" s="156">
        <f>ROUND(I123*H123,2)</f>
        <v>0</v>
      </c>
      <c r="K123" s="152" t="s">
        <v>193</v>
      </c>
      <c r="L123" s="32"/>
      <c r="M123" s="157" t="s">
        <v>3</v>
      </c>
      <c r="N123" s="158" t="s">
        <v>46</v>
      </c>
      <c r="O123" s="52"/>
      <c r="P123" s="159">
        <f>O123*H123</f>
        <v>0</v>
      </c>
      <c r="Q123" s="159">
        <v>0</v>
      </c>
      <c r="R123" s="159">
        <f>Q123*H123</f>
        <v>0</v>
      </c>
      <c r="S123" s="159">
        <v>0</v>
      </c>
      <c r="T123" s="160">
        <f>S123*H123</f>
        <v>0</v>
      </c>
      <c r="AR123" s="161" t="s">
        <v>194</v>
      </c>
      <c r="AT123" s="161" t="s">
        <v>189</v>
      </c>
      <c r="AU123" s="161" t="s">
        <v>87</v>
      </c>
      <c r="AY123" s="17" t="s">
        <v>187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87</v>
      </c>
      <c r="BK123" s="162">
        <f>ROUND(I123*H123,2)</f>
        <v>0</v>
      </c>
      <c r="BL123" s="17" t="s">
        <v>194</v>
      </c>
      <c r="BM123" s="161" t="s">
        <v>204</v>
      </c>
    </row>
    <row r="124" spans="2:65" s="12" customFormat="1">
      <c r="B124" s="163"/>
      <c r="D124" s="164" t="s">
        <v>196</v>
      </c>
      <c r="E124" s="165" t="s">
        <v>3</v>
      </c>
      <c r="F124" s="166" t="s">
        <v>205</v>
      </c>
      <c r="H124" s="165" t="s">
        <v>3</v>
      </c>
      <c r="I124" s="167"/>
      <c r="L124" s="163"/>
      <c r="M124" s="168"/>
      <c r="N124" s="169"/>
      <c r="O124" s="169"/>
      <c r="P124" s="169"/>
      <c r="Q124" s="169"/>
      <c r="R124" s="169"/>
      <c r="S124" s="169"/>
      <c r="T124" s="170"/>
      <c r="AT124" s="165" t="s">
        <v>196</v>
      </c>
      <c r="AU124" s="165" t="s">
        <v>87</v>
      </c>
      <c r="AV124" s="12" t="s">
        <v>81</v>
      </c>
      <c r="AW124" s="12" t="s">
        <v>35</v>
      </c>
      <c r="AX124" s="12" t="s">
        <v>74</v>
      </c>
      <c r="AY124" s="165" t="s">
        <v>187</v>
      </c>
    </row>
    <row r="125" spans="2:65" s="13" customFormat="1">
      <c r="B125" s="171"/>
      <c r="D125" s="164" t="s">
        <v>196</v>
      </c>
      <c r="E125" s="172" t="s">
        <v>3</v>
      </c>
      <c r="F125" s="173" t="s">
        <v>206</v>
      </c>
      <c r="H125" s="174">
        <v>68.906000000000006</v>
      </c>
      <c r="I125" s="175"/>
      <c r="L125" s="171"/>
      <c r="M125" s="176"/>
      <c r="N125" s="177"/>
      <c r="O125" s="177"/>
      <c r="P125" s="177"/>
      <c r="Q125" s="177"/>
      <c r="R125" s="177"/>
      <c r="S125" s="177"/>
      <c r="T125" s="178"/>
      <c r="AT125" s="172" t="s">
        <v>196</v>
      </c>
      <c r="AU125" s="172" t="s">
        <v>87</v>
      </c>
      <c r="AV125" s="13" t="s">
        <v>87</v>
      </c>
      <c r="AW125" s="13" t="s">
        <v>35</v>
      </c>
      <c r="AX125" s="13" t="s">
        <v>81</v>
      </c>
      <c r="AY125" s="172" t="s">
        <v>187</v>
      </c>
    </row>
    <row r="126" spans="2:65" s="1" customFormat="1" ht="36" customHeight="1">
      <c r="B126" s="149"/>
      <c r="C126" s="150" t="s">
        <v>207</v>
      </c>
      <c r="D126" s="150" t="s">
        <v>189</v>
      </c>
      <c r="E126" s="151" t="s">
        <v>208</v>
      </c>
      <c r="F126" s="152" t="s">
        <v>209</v>
      </c>
      <c r="G126" s="153" t="s">
        <v>192</v>
      </c>
      <c r="H126" s="154">
        <v>68.906000000000006</v>
      </c>
      <c r="I126" s="155"/>
      <c r="J126" s="156">
        <f>ROUND(I126*H126,2)</f>
        <v>0</v>
      </c>
      <c r="K126" s="152" t="s">
        <v>193</v>
      </c>
      <c r="L126" s="32"/>
      <c r="M126" s="157" t="s">
        <v>3</v>
      </c>
      <c r="N126" s="158" t="s">
        <v>46</v>
      </c>
      <c r="O126" s="52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194</v>
      </c>
      <c r="AT126" s="161" t="s">
        <v>189</v>
      </c>
      <c r="AU126" s="161" t="s">
        <v>87</v>
      </c>
      <c r="AY126" s="17" t="s">
        <v>187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7" t="s">
        <v>87</v>
      </c>
      <c r="BK126" s="162">
        <f>ROUND(I126*H126,2)</f>
        <v>0</v>
      </c>
      <c r="BL126" s="17" t="s">
        <v>194</v>
      </c>
      <c r="BM126" s="161" t="s">
        <v>210</v>
      </c>
    </row>
    <row r="127" spans="2:65" s="1" customFormat="1" ht="36" customHeight="1">
      <c r="B127" s="149"/>
      <c r="C127" s="150" t="s">
        <v>194</v>
      </c>
      <c r="D127" s="150" t="s">
        <v>189</v>
      </c>
      <c r="E127" s="151" t="s">
        <v>211</v>
      </c>
      <c r="F127" s="152" t="s">
        <v>212</v>
      </c>
      <c r="G127" s="153" t="s">
        <v>192</v>
      </c>
      <c r="H127" s="154">
        <v>96.432000000000002</v>
      </c>
      <c r="I127" s="155"/>
      <c r="J127" s="156">
        <f>ROUND(I127*H127,2)</f>
        <v>0</v>
      </c>
      <c r="K127" s="152" t="s">
        <v>193</v>
      </c>
      <c r="L127" s="32"/>
      <c r="M127" s="157" t="s">
        <v>3</v>
      </c>
      <c r="N127" s="158" t="s">
        <v>46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194</v>
      </c>
      <c r="AT127" s="161" t="s">
        <v>189</v>
      </c>
      <c r="AU127" s="161" t="s">
        <v>87</v>
      </c>
      <c r="AY127" s="17" t="s">
        <v>187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87</v>
      </c>
      <c r="BK127" s="162">
        <f>ROUND(I127*H127,2)</f>
        <v>0</v>
      </c>
      <c r="BL127" s="17" t="s">
        <v>194</v>
      </c>
      <c r="BM127" s="161" t="s">
        <v>213</v>
      </c>
    </row>
    <row r="128" spans="2:65" s="12" customFormat="1" ht="22.5">
      <c r="B128" s="163"/>
      <c r="D128" s="164" t="s">
        <v>196</v>
      </c>
      <c r="E128" s="165" t="s">
        <v>3</v>
      </c>
      <c r="F128" s="166" t="s">
        <v>214</v>
      </c>
      <c r="H128" s="165" t="s">
        <v>3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196</v>
      </c>
      <c r="AU128" s="165" t="s">
        <v>87</v>
      </c>
      <c r="AV128" s="12" t="s">
        <v>81</v>
      </c>
      <c r="AW128" s="12" t="s">
        <v>35</v>
      </c>
      <c r="AX128" s="12" t="s">
        <v>74</v>
      </c>
      <c r="AY128" s="165" t="s">
        <v>187</v>
      </c>
    </row>
    <row r="129" spans="2:65" s="12" customFormat="1">
      <c r="B129" s="163"/>
      <c r="D129" s="164" t="s">
        <v>196</v>
      </c>
      <c r="E129" s="165" t="s">
        <v>3</v>
      </c>
      <c r="F129" s="166" t="s">
        <v>215</v>
      </c>
      <c r="H129" s="165" t="s">
        <v>3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196</v>
      </c>
      <c r="AU129" s="165" t="s">
        <v>87</v>
      </c>
      <c r="AV129" s="12" t="s">
        <v>81</v>
      </c>
      <c r="AW129" s="12" t="s">
        <v>35</v>
      </c>
      <c r="AX129" s="12" t="s">
        <v>74</v>
      </c>
      <c r="AY129" s="165" t="s">
        <v>187</v>
      </c>
    </row>
    <row r="130" spans="2:65" s="13" customFormat="1">
      <c r="B130" s="171"/>
      <c r="D130" s="164" t="s">
        <v>196</v>
      </c>
      <c r="E130" s="172" t="s">
        <v>3</v>
      </c>
      <c r="F130" s="173" t="s">
        <v>216</v>
      </c>
      <c r="H130" s="174">
        <v>8.75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196</v>
      </c>
      <c r="AU130" s="172" t="s">
        <v>87</v>
      </c>
      <c r="AV130" s="13" t="s">
        <v>87</v>
      </c>
      <c r="AW130" s="13" t="s">
        <v>35</v>
      </c>
      <c r="AX130" s="13" t="s">
        <v>74</v>
      </c>
      <c r="AY130" s="172" t="s">
        <v>187</v>
      </c>
    </row>
    <row r="131" spans="2:65" s="12" customFormat="1">
      <c r="B131" s="163"/>
      <c r="D131" s="164" t="s">
        <v>196</v>
      </c>
      <c r="E131" s="165" t="s">
        <v>3</v>
      </c>
      <c r="F131" s="166" t="s">
        <v>217</v>
      </c>
      <c r="H131" s="165" t="s">
        <v>3</v>
      </c>
      <c r="I131" s="167"/>
      <c r="L131" s="163"/>
      <c r="M131" s="168"/>
      <c r="N131" s="169"/>
      <c r="O131" s="169"/>
      <c r="P131" s="169"/>
      <c r="Q131" s="169"/>
      <c r="R131" s="169"/>
      <c r="S131" s="169"/>
      <c r="T131" s="170"/>
      <c r="AT131" s="165" t="s">
        <v>196</v>
      </c>
      <c r="AU131" s="165" t="s">
        <v>87</v>
      </c>
      <c r="AV131" s="12" t="s">
        <v>81</v>
      </c>
      <c r="AW131" s="12" t="s">
        <v>35</v>
      </c>
      <c r="AX131" s="12" t="s">
        <v>74</v>
      </c>
      <c r="AY131" s="165" t="s">
        <v>187</v>
      </c>
    </row>
    <row r="132" spans="2:65" s="13" customFormat="1">
      <c r="B132" s="171"/>
      <c r="D132" s="164" t="s">
        <v>196</v>
      </c>
      <c r="E132" s="172" t="s">
        <v>3</v>
      </c>
      <c r="F132" s="173" t="s">
        <v>218</v>
      </c>
      <c r="H132" s="174">
        <v>18.8</v>
      </c>
      <c r="I132" s="175"/>
      <c r="L132" s="171"/>
      <c r="M132" s="176"/>
      <c r="N132" s="177"/>
      <c r="O132" s="177"/>
      <c r="P132" s="177"/>
      <c r="Q132" s="177"/>
      <c r="R132" s="177"/>
      <c r="S132" s="177"/>
      <c r="T132" s="178"/>
      <c r="AT132" s="172" t="s">
        <v>196</v>
      </c>
      <c r="AU132" s="172" t="s">
        <v>87</v>
      </c>
      <c r="AV132" s="13" t="s">
        <v>87</v>
      </c>
      <c r="AW132" s="13" t="s">
        <v>35</v>
      </c>
      <c r="AX132" s="13" t="s">
        <v>74</v>
      </c>
      <c r="AY132" s="172" t="s">
        <v>187</v>
      </c>
    </row>
    <row r="133" spans="2:65" s="12" customFormat="1">
      <c r="B133" s="163"/>
      <c r="D133" s="164" t="s">
        <v>196</v>
      </c>
      <c r="E133" s="165" t="s">
        <v>3</v>
      </c>
      <c r="F133" s="166" t="s">
        <v>219</v>
      </c>
      <c r="H133" s="165" t="s">
        <v>3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196</v>
      </c>
      <c r="AU133" s="165" t="s">
        <v>87</v>
      </c>
      <c r="AV133" s="12" t="s">
        <v>81</v>
      </c>
      <c r="AW133" s="12" t="s">
        <v>35</v>
      </c>
      <c r="AX133" s="12" t="s">
        <v>74</v>
      </c>
      <c r="AY133" s="165" t="s">
        <v>187</v>
      </c>
    </row>
    <row r="134" spans="2:65" s="13" customFormat="1" ht="22.5">
      <c r="B134" s="171"/>
      <c r="D134" s="164" t="s">
        <v>196</v>
      </c>
      <c r="E134" s="172" t="s">
        <v>3</v>
      </c>
      <c r="F134" s="173" t="s">
        <v>220</v>
      </c>
      <c r="H134" s="174">
        <v>22.161999999999999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196</v>
      </c>
      <c r="AU134" s="172" t="s">
        <v>87</v>
      </c>
      <c r="AV134" s="13" t="s">
        <v>87</v>
      </c>
      <c r="AW134" s="13" t="s">
        <v>35</v>
      </c>
      <c r="AX134" s="13" t="s">
        <v>74</v>
      </c>
      <c r="AY134" s="172" t="s">
        <v>187</v>
      </c>
    </row>
    <row r="135" spans="2:65" s="15" customFormat="1">
      <c r="B135" s="187"/>
      <c r="D135" s="164" t="s">
        <v>196</v>
      </c>
      <c r="E135" s="188" t="s">
        <v>3</v>
      </c>
      <c r="F135" s="189" t="s">
        <v>221</v>
      </c>
      <c r="H135" s="190">
        <v>49.712000000000003</v>
      </c>
      <c r="I135" s="191"/>
      <c r="L135" s="187"/>
      <c r="M135" s="192"/>
      <c r="N135" s="193"/>
      <c r="O135" s="193"/>
      <c r="P135" s="193"/>
      <c r="Q135" s="193"/>
      <c r="R135" s="193"/>
      <c r="S135" s="193"/>
      <c r="T135" s="194"/>
      <c r="AT135" s="188" t="s">
        <v>196</v>
      </c>
      <c r="AU135" s="188" t="s">
        <v>87</v>
      </c>
      <c r="AV135" s="15" t="s">
        <v>207</v>
      </c>
      <c r="AW135" s="15" t="s">
        <v>35</v>
      </c>
      <c r="AX135" s="15" t="s">
        <v>74</v>
      </c>
      <c r="AY135" s="188" t="s">
        <v>187</v>
      </c>
    </row>
    <row r="136" spans="2:65" s="12" customFormat="1">
      <c r="B136" s="163"/>
      <c r="D136" s="164" t="s">
        <v>196</v>
      </c>
      <c r="E136" s="165" t="s">
        <v>3</v>
      </c>
      <c r="F136" s="166" t="s">
        <v>222</v>
      </c>
      <c r="H136" s="165" t="s">
        <v>3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196</v>
      </c>
      <c r="AU136" s="165" t="s">
        <v>87</v>
      </c>
      <c r="AV136" s="12" t="s">
        <v>81</v>
      </c>
      <c r="AW136" s="12" t="s">
        <v>35</v>
      </c>
      <c r="AX136" s="12" t="s">
        <v>74</v>
      </c>
      <c r="AY136" s="165" t="s">
        <v>187</v>
      </c>
    </row>
    <row r="137" spans="2:65" s="13" customFormat="1">
      <c r="B137" s="171"/>
      <c r="D137" s="164" t="s">
        <v>196</v>
      </c>
      <c r="E137" s="172" t="s">
        <v>3</v>
      </c>
      <c r="F137" s="173" t="s">
        <v>223</v>
      </c>
      <c r="H137" s="174">
        <v>39.9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196</v>
      </c>
      <c r="AU137" s="172" t="s">
        <v>87</v>
      </c>
      <c r="AV137" s="13" t="s">
        <v>87</v>
      </c>
      <c r="AW137" s="13" t="s">
        <v>35</v>
      </c>
      <c r="AX137" s="13" t="s">
        <v>74</v>
      </c>
      <c r="AY137" s="172" t="s">
        <v>187</v>
      </c>
    </row>
    <row r="138" spans="2:65" s="15" customFormat="1">
      <c r="B138" s="187"/>
      <c r="D138" s="164" t="s">
        <v>196</v>
      </c>
      <c r="E138" s="188" t="s">
        <v>3</v>
      </c>
      <c r="F138" s="189" t="s">
        <v>221</v>
      </c>
      <c r="H138" s="190">
        <v>39.9</v>
      </c>
      <c r="I138" s="191"/>
      <c r="L138" s="187"/>
      <c r="M138" s="192"/>
      <c r="N138" s="193"/>
      <c r="O138" s="193"/>
      <c r="P138" s="193"/>
      <c r="Q138" s="193"/>
      <c r="R138" s="193"/>
      <c r="S138" s="193"/>
      <c r="T138" s="194"/>
      <c r="AT138" s="188" t="s">
        <v>196</v>
      </c>
      <c r="AU138" s="188" t="s">
        <v>87</v>
      </c>
      <c r="AV138" s="15" t="s">
        <v>207</v>
      </c>
      <c r="AW138" s="15" t="s">
        <v>35</v>
      </c>
      <c r="AX138" s="15" t="s">
        <v>74</v>
      </c>
      <c r="AY138" s="188" t="s">
        <v>187</v>
      </c>
    </row>
    <row r="139" spans="2:65" s="12" customFormat="1">
      <c r="B139" s="163"/>
      <c r="D139" s="164" t="s">
        <v>196</v>
      </c>
      <c r="E139" s="165" t="s">
        <v>3</v>
      </c>
      <c r="F139" s="166" t="s">
        <v>224</v>
      </c>
      <c r="H139" s="165" t="s">
        <v>3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196</v>
      </c>
      <c r="AU139" s="165" t="s">
        <v>87</v>
      </c>
      <c r="AV139" s="12" t="s">
        <v>81</v>
      </c>
      <c r="AW139" s="12" t="s">
        <v>35</v>
      </c>
      <c r="AX139" s="12" t="s">
        <v>74</v>
      </c>
      <c r="AY139" s="165" t="s">
        <v>187</v>
      </c>
    </row>
    <row r="140" spans="2:65" s="13" customFormat="1">
      <c r="B140" s="171"/>
      <c r="D140" s="164" t="s">
        <v>196</v>
      </c>
      <c r="E140" s="172" t="s">
        <v>3</v>
      </c>
      <c r="F140" s="173" t="s">
        <v>225</v>
      </c>
      <c r="H140" s="174">
        <v>6.82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196</v>
      </c>
      <c r="AU140" s="172" t="s">
        <v>87</v>
      </c>
      <c r="AV140" s="13" t="s">
        <v>87</v>
      </c>
      <c r="AW140" s="13" t="s">
        <v>35</v>
      </c>
      <c r="AX140" s="13" t="s">
        <v>74</v>
      </c>
      <c r="AY140" s="172" t="s">
        <v>187</v>
      </c>
    </row>
    <row r="141" spans="2:65" s="15" customFormat="1">
      <c r="B141" s="187"/>
      <c r="D141" s="164" t="s">
        <v>196</v>
      </c>
      <c r="E141" s="188" t="s">
        <v>3</v>
      </c>
      <c r="F141" s="189" t="s">
        <v>221</v>
      </c>
      <c r="H141" s="190">
        <v>6.82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4"/>
      <c r="AT141" s="188" t="s">
        <v>196</v>
      </c>
      <c r="AU141" s="188" t="s">
        <v>87</v>
      </c>
      <c r="AV141" s="15" t="s">
        <v>207</v>
      </c>
      <c r="AW141" s="15" t="s">
        <v>35</v>
      </c>
      <c r="AX141" s="15" t="s">
        <v>74</v>
      </c>
      <c r="AY141" s="188" t="s">
        <v>187</v>
      </c>
    </row>
    <row r="142" spans="2:65" s="14" customFormat="1">
      <c r="B142" s="179"/>
      <c r="D142" s="164" t="s">
        <v>196</v>
      </c>
      <c r="E142" s="180" t="s">
        <v>3</v>
      </c>
      <c r="F142" s="181" t="s">
        <v>201</v>
      </c>
      <c r="H142" s="182">
        <v>96.431999999999988</v>
      </c>
      <c r="I142" s="183"/>
      <c r="L142" s="179"/>
      <c r="M142" s="184"/>
      <c r="N142" s="185"/>
      <c r="O142" s="185"/>
      <c r="P142" s="185"/>
      <c r="Q142" s="185"/>
      <c r="R142" s="185"/>
      <c r="S142" s="185"/>
      <c r="T142" s="186"/>
      <c r="AT142" s="180" t="s">
        <v>196</v>
      </c>
      <c r="AU142" s="180" t="s">
        <v>87</v>
      </c>
      <c r="AV142" s="14" t="s">
        <v>194</v>
      </c>
      <c r="AW142" s="14" t="s">
        <v>35</v>
      </c>
      <c r="AX142" s="14" t="s">
        <v>81</v>
      </c>
      <c r="AY142" s="180" t="s">
        <v>187</v>
      </c>
    </row>
    <row r="143" spans="2:65" s="1" customFormat="1" ht="48" customHeight="1">
      <c r="B143" s="149"/>
      <c r="C143" s="150" t="s">
        <v>226</v>
      </c>
      <c r="D143" s="150" t="s">
        <v>189</v>
      </c>
      <c r="E143" s="151" t="s">
        <v>227</v>
      </c>
      <c r="F143" s="152" t="s">
        <v>228</v>
      </c>
      <c r="G143" s="153" t="s">
        <v>192</v>
      </c>
      <c r="H143" s="154">
        <v>96.432000000000002</v>
      </c>
      <c r="I143" s="155"/>
      <c r="J143" s="156">
        <f>ROUND(I143*H143,2)</f>
        <v>0</v>
      </c>
      <c r="K143" s="152" t="s">
        <v>193</v>
      </c>
      <c r="L143" s="32"/>
      <c r="M143" s="157" t="s">
        <v>3</v>
      </c>
      <c r="N143" s="158" t="s">
        <v>46</v>
      </c>
      <c r="O143" s="52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AR143" s="161" t="s">
        <v>194</v>
      </c>
      <c r="AT143" s="161" t="s">
        <v>189</v>
      </c>
      <c r="AU143" s="161" t="s">
        <v>87</v>
      </c>
      <c r="AY143" s="17" t="s">
        <v>187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7" t="s">
        <v>87</v>
      </c>
      <c r="BK143" s="162">
        <f>ROUND(I143*H143,2)</f>
        <v>0</v>
      </c>
      <c r="BL143" s="17" t="s">
        <v>194</v>
      </c>
      <c r="BM143" s="161" t="s">
        <v>229</v>
      </c>
    </row>
    <row r="144" spans="2:65" s="1" customFormat="1" ht="48" customHeight="1">
      <c r="B144" s="149"/>
      <c r="C144" s="150" t="s">
        <v>230</v>
      </c>
      <c r="D144" s="150" t="s">
        <v>189</v>
      </c>
      <c r="E144" s="151" t="s">
        <v>231</v>
      </c>
      <c r="F144" s="152" t="s">
        <v>232</v>
      </c>
      <c r="G144" s="153" t="s">
        <v>192</v>
      </c>
      <c r="H144" s="154">
        <v>125.438</v>
      </c>
      <c r="I144" s="155"/>
      <c r="J144" s="156">
        <f>ROUND(I144*H144,2)</f>
        <v>0</v>
      </c>
      <c r="K144" s="152" t="s">
        <v>193</v>
      </c>
      <c r="L144" s="32"/>
      <c r="M144" s="157" t="s">
        <v>3</v>
      </c>
      <c r="N144" s="158" t="s">
        <v>46</v>
      </c>
      <c r="O144" s="52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AR144" s="161" t="s">
        <v>194</v>
      </c>
      <c r="AT144" s="161" t="s">
        <v>189</v>
      </c>
      <c r="AU144" s="161" t="s">
        <v>87</v>
      </c>
      <c r="AY144" s="17" t="s">
        <v>187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7" t="s">
        <v>87</v>
      </c>
      <c r="BK144" s="162">
        <f>ROUND(I144*H144,2)</f>
        <v>0</v>
      </c>
      <c r="BL144" s="17" t="s">
        <v>194</v>
      </c>
      <c r="BM144" s="161" t="s">
        <v>233</v>
      </c>
    </row>
    <row r="145" spans="2:65" s="13" customFormat="1">
      <c r="B145" s="171"/>
      <c r="D145" s="164" t="s">
        <v>196</v>
      </c>
      <c r="E145" s="172" t="s">
        <v>3</v>
      </c>
      <c r="F145" s="173" t="s">
        <v>234</v>
      </c>
      <c r="H145" s="174">
        <v>125.438</v>
      </c>
      <c r="I145" s="175"/>
      <c r="L145" s="171"/>
      <c r="M145" s="176"/>
      <c r="N145" s="177"/>
      <c r="O145" s="177"/>
      <c r="P145" s="177"/>
      <c r="Q145" s="177"/>
      <c r="R145" s="177"/>
      <c r="S145" s="177"/>
      <c r="T145" s="178"/>
      <c r="AT145" s="172" t="s">
        <v>196</v>
      </c>
      <c r="AU145" s="172" t="s">
        <v>87</v>
      </c>
      <c r="AV145" s="13" t="s">
        <v>87</v>
      </c>
      <c r="AW145" s="13" t="s">
        <v>35</v>
      </c>
      <c r="AX145" s="13" t="s">
        <v>81</v>
      </c>
      <c r="AY145" s="172" t="s">
        <v>187</v>
      </c>
    </row>
    <row r="146" spans="2:65" s="1" customFormat="1" ht="36" customHeight="1">
      <c r="B146" s="149"/>
      <c r="C146" s="150" t="s">
        <v>235</v>
      </c>
      <c r="D146" s="150" t="s">
        <v>189</v>
      </c>
      <c r="E146" s="151" t="s">
        <v>236</v>
      </c>
      <c r="F146" s="152" t="s">
        <v>237</v>
      </c>
      <c r="G146" s="153" t="s">
        <v>192</v>
      </c>
      <c r="H146" s="154">
        <v>125.438</v>
      </c>
      <c r="I146" s="155"/>
      <c r="J146" s="156">
        <f>ROUND(I146*H146,2)</f>
        <v>0</v>
      </c>
      <c r="K146" s="152" t="s">
        <v>193</v>
      </c>
      <c r="L146" s="32"/>
      <c r="M146" s="157" t="s">
        <v>3</v>
      </c>
      <c r="N146" s="158" t="s">
        <v>46</v>
      </c>
      <c r="O146" s="52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194</v>
      </c>
      <c r="AT146" s="161" t="s">
        <v>189</v>
      </c>
      <c r="AU146" s="161" t="s">
        <v>87</v>
      </c>
      <c r="AY146" s="17" t="s">
        <v>187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7" t="s">
        <v>87</v>
      </c>
      <c r="BK146" s="162">
        <f>ROUND(I146*H146,2)</f>
        <v>0</v>
      </c>
      <c r="BL146" s="17" t="s">
        <v>194</v>
      </c>
      <c r="BM146" s="161" t="s">
        <v>238</v>
      </c>
    </row>
    <row r="147" spans="2:65" s="1" customFormat="1" ht="36" customHeight="1">
      <c r="B147" s="149"/>
      <c r="C147" s="150" t="s">
        <v>239</v>
      </c>
      <c r="D147" s="150" t="s">
        <v>189</v>
      </c>
      <c r="E147" s="151" t="s">
        <v>240</v>
      </c>
      <c r="F147" s="152" t="s">
        <v>241</v>
      </c>
      <c r="G147" s="153" t="s">
        <v>242</v>
      </c>
      <c r="H147" s="154">
        <v>225.78800000000001</v>
      </c>
      <c r="I147" s="155"/>
      <c r="J147" s="156">
        <f>ROUND(I147*H147,2)</f>
        <v>0</v>
      </c>
      <c r="K147" s="152" t="s">
        <v>193</v>
      </c>
      <c r="L147" s="32"/>
      <c r="M147" s="157" t="s">
        <v>3</v>
      </c>
      <c r="N147" s="158" t="s">
        <v>46</v>
      </c>
      <c r="O147" s="52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AR147" s="161" t="s">
        <v>194</v>
      </c>
      <c r="AT147" s="161" t="s">
        <v>189</v>
      </c>
      <c r="AU147" s="161" t="s">
        <v>87</v>
      </c>
      <c r="AY147" s="17" t="s">
        <v>187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7" t="s">
        <v>87</v>
      </c>
      <c r="BK147" s="162">
        <f>ROUND(I147*H147,2)</f>
        <v>0</v>
      </c>
      <c r="BL147" s="17" t="s">
        <v>194</v>
      </c>
      <c r="BM147" s="161" t="s">
        <v>243</v>
      </c>
    </row>
    <row r="148" spans="2:65" s="13" customFormat="1">
      <c r="B148" s="171"/>
      <c r="D148" s="164" t="s">
        <v>196</v>
      </c>
      <c r="E148" s="172" t="s">
        <v>3</v>
      </c>
      <c r="F148" s="173" t="s">
        <v>244</v>
      </c>
      <c r="H148" s="174">
        <v>225.78800000000001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196</v>
      </c>
      <c r="AU148" s="172" t="s">
        <v>87</v>
      </c>
      <c r="AV148" s="13" t="s">
        <v>87</v>
      </c>
      <c r="AW148" s="13" t="s">
        <v>35</v>
      </c>
      <c r="AX148" s="13" t="s">
        <v>81</v>
      </c>
      <c r="AY148" s="172" t="s">
        <v>187</v>
      </c>
    </row>
    <row r="149" spans="2:65" s="1" customFormat="1" ht="36" customHeight="1">
      <c r="B149" s="149"/>
      <c r="C149" s="150" t="s">
        <v>245</v>
      </c>
      <c r="D149" s="150" t="s">
        <v>189</v>
      </c>
      <c r="E149" s="151" t="s">
        <v>246</v>
      </c>
      <c r="F149" s="152" t="s">
        <v>247</v>
      </c>
      <c r="G149" s="153" t="s">
        <v>192</v>
      </c>
      <c r="H149" s="154">
        <v>39.9</v>
      </c>
      <c r="I149" s="155"/>
      <c r="J149" s="156">
        <f>ROUND(I149*H149,2)</f>
        <v>0</v>
      </c>
      <c r="K149" s="152" t="s">
        <v>193</v>
      </c>
      <c r="L149" s="32"/>
      <c r="M149" s="157" t="s">
        <v>3</v>
      </c>
      <c r="N149" s="158" t="s">
        <v>46</v>
      </c>
      <c r="O149" s="52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AR149" s="161" t="s">
        <v>194</v>
      </c>
      <c r="AT149" s="161" t="s">
        <v>189</v>
      </c>
      <c r="AU149" s="161" t="s">
        <v>87</v>
      </c>
      <c r="AY149" s="17" t="s">
        <v>187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7" t="s">
        <v>87</v>
      </c>
      <c r="BK149" s="162">
        <f>ROUND(I149*H149,2)</f>
        <v>0</v>
      </c>
      <c r="BL149" s="17" t="s">
        <v>194</v>
      </c>
      <c r="BM149" s="161" t="s">
        <v>248</v>
      </c>
    </row>
    <row r="150" spans="2:65" s="12" customFormat="1">
      <c r="B150" s="163"/>
      <c r="D150" s="164" t="s">
        <v>196</v>
      </c>
      <c r="E150" s="165" t="s">
        <v>3</v>
      </c>
      <c r="F150" s="166" t="s">
        <v>249</v>
      </c>
      <c r="H150" s="165" t="s">
        <v>3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196</v>
      </c>
      <c r="AU150" s="165" t="s">
        <v>87</v>
      </c>
      <c r="AV150" s="12" t="s">
        <v>81</v>
      </c>
      <c r="AW150" s="12" t="s">
        <v>35</v>
      </c>
      <c r="AX150" s="12" t="s">
        <v>74</v>
      </c>
      <c r="AY150" s="165" t="s">
        <v>187</v>
      </c>
    </row>
    <row r="151" spans="2:65" s="12" customFormat="1">
      <c r="B151" s="163"/>
      <c r="D151" s="164" t="s">
        <v>196</v>
      </c>
      <c r="E151" s="165" t="s">
        <v>3</v>
      </c>
      <c r="F151" s="166" t="s">
        <v>222</v>
      </c>
      <c r="H151" s="165" t="s">
        <v>3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196</v>
      </c>
      <c r="AU151" s="165" t="s">
        <v>87</v>
      </c>
      <c r="AV151" s="12" t="s">
        <v>81</v>
      </c>
      <c r="AW151" s="12" t="s">
        <v>35</v>
      </c>
      <c r="AX151" s="12" t="s">
        <v>74</v>
      </c>
      <c r="AY151" s="165" t="s">
        <v>187</v>
      </c>
    </row>
    <row r="152" spans="2:65" s="13" customFormat="1">
      <c r="B152" s="171"/>
      <c r="D152" s="164" t="s">
        <v>196</v>
      </c>
      <c r="E152" s="172" t="s">
        <v>3</v>
      </c>
      <c r="F152" s="173" t="s">
        <v>223</v>
      </c>
      <c r="H152" s="174">
        <v>39.9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196</v>
      </c>
      <c r="AU152" s="172" t="s">
        <v>87</v>
      </c>
      <c r="AV152" s="13" t="s">
        <v>87</v>
      </c>
      <c r="AW152" s="13" t="s">
        <v>35</v>
      </c>
      <c r="AX152" s="13" t="s">
        <v>81</v>
      </c>
      <c r="AY152" s="172" t="s">
        <v>187</v>
      </c>
    </row>
    <row r="153" spans="2:65" s="11" customFormat="1" ht="22.9" customHeight="1">
      <c r="B153" s="136"/>
      <c r="D153" s="137" t="s">
        <v>73</v>
      </c>
      <c r="E153" s="147" t="s">
        <v>87</v>
      </c>
      <c r="F153" s="147" t="s">
        <v>250</v>
      </c>
      <c r="I153" s="139"/>
      <c r="J153" s="148">
        <f>BK153</f>
        <v>0</v>
      </c>
      <c r="L153" s="136"/>
      <c r="M153" s="141"/>
      <c r="N153" s="142"/>
      <c r="O153" s="142"/>
      <c r="P153" s="143">
        <f>SUM(P154:P218)</f>
        <v>0</v>
      </c>
      <c r="Q153" s="142"/>
      <c r="R153" s="143">
        <f>SUM(R154:R218)</f>
        <v>286.33223380999999</v>
      </c>
      <c r="S153" s="142"/>
      <c r="T153" s="144">
        <f>SUM(T154:T218)</f>
        <v>0</v>
      </c>
      <c r="AR153" s="137" t="s">
        <v>81</v>
      </c>
      <c r="AT153" s="145" t="s">
        <v>73</v>
      </c>
      <c r="AU153" s="145" t="s">
        <v>81</v>
      </c>
      <c r="AY153" s="137" t="s">
        <v>187</v>
      </c>
      <c r="BK153" s="146">
        <f>SUM(BK154:BK218)</f>
        <v>0</v>
      </c>
    </row>
    <row r="154" spans="2:65" s="1" customFormat="1" ht="36" customHeight="1">
      <c r="B154" s="149"/>
      <c r="C154" s="150" t="s">
        <v>251</v>
      </c>
      <c r="D154" s="150" t="s">
        <v>189</v>
      </c>
      <c r="E154" s="151" t="s">
        <v>252</v>
      </c>
      <c r="F154" s="152" t="s">
        <v>253</v>
      </c>
      <c r="G154" s="153" t="s">
        <v>254</v>
      </c>
      <c r="H154" s="154">
        <v>275.625</v>
      </c>
      <c r="I154" s="155"/>
      <c r="J154" s="156">
        <f>ROUND(I154*H154,2)</f>
        <v>0</v>
      </c>
      <c r="K154" s="152" t="s">
        <v>193</v>
      </c>
      <c r="L154" s="32"/>
      <c r="M154" s="157" t="s">
        <v>3</v>
      </c>
      <c r="N154" s="158" t="s">
        <v>46</v>
      </c>
      <c r="O154" s="52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AR154" s="161" t="s">
        <v>194</v>
      </c>
      <c r="AT154" s="161" t="s">
        <v>189</v>
      </c>
      <c r="AU154" s="161" t="s">
        <v>87</v>
      </c>
      <c r="AY154" s="17" t="s">
        <v>187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7" t="s">
        <v>87</v>
      </c>
      <c r="BK154" s="162">
        <f>ROUND(I154*H154,2)</f>
        <v>0</v>
      </c>
      <c r="BL154" s="17" t="s">
        <v>194</v>
      </c>
      <c r="BM154" s="161" t="s">
        <v>255</v>
      </c>
    </row>
    <row r="155" spans="2:65" s="13" customFormat="1">
      <c r="B155" s="171"/>
      <c r="D155" s="164" t="s">
        <v>196</v>
      </c>
      <c r="E155" s="172" t="s">
        <v>3</v>
      </c>
      <c r="F155" s="173" t="s">
        <v>256</v>
      </c>
      <c r="H155" s="174">
        <v>275.625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196</v>
      </c>
      <c r="AU155" s="172" t="s">
        <v>87</v>
      </c>
      <c r="AV155" s="13" t="s">
        <v>87</v>
      </c>
      <c r="AW155" s="13" t="s">
        <v>35</v>
      </c>
      <c r="AX155" s="13" t="s">
        <v>81</v>
      </c>
      <c r="AY155" s="172" t="s">
        <v>187</v>
      </c>
    </row>
    <row r="156" spans="2:65" s="1" customFormat="1" ht="36" customHeight="1">
      <c r="B156" s="149"/>
      <c r="C156" s="150" t="s">
        <v>257</v>
      </c>
      <c r="D156" s="150" t="s">
        <v>189</v>
      </c>
      <c r="E156" s="151" t="s">
        <v>258</v>
      </c>
      <c r="F156" s="152" t="s">
        <v>259</v>
      </c>
      <c r="G156" s="153" t="s">
        <v>192</v>
      </c>
      <c r="H156" s="154">
        <v>27.562999999999999</v>
      </c>
      <c r="I156" s="155"/>
      <c r="J156" s="156">
        <f>ROUND(I156*H156,2)</f>
        <v>0</v>
      </c>
      <c r="K156" s="152" t="s">
        <v>193</v>
      </c>
      <c r="L156" s="32"/>
      <c r="M156" s="157" t="s">
        <v>3</v>
      </c>
      <c r="N156" s="158" t="s">
        <v>46</v>
      </c>
      <c r="O156" s="52"/>
      <c r="P156" s="159">
        <f>O156*H156</f>
        <v>0</v>
      </c>
      <c r="Q156" s="159">
        <v>2.16</v>
      </c>
      <c r="R156" s="159">
        <f>Q156*H156</f>
        <v>59.536079999999998</v>
      </c>
      <c r="S156" s="159">
        <v>0</v>
      </c>
      <c r="T156" s="160">
        <f>S156*H156</f>
        <v>0</v>
      </c>
      <c r="AR156" s="161" t="s">
        <v>194</v>
      </c>
      <c r="AT156" s="161" t="s">
        <v>189</v>
      </c>
      <c r="AU156" s="161" t="s">
        <v>87</v>
      </c>
      <c r="AY156" s="17" t="s">
        <v>187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7" t="s">
        <v>87</v>
      </c>
      <c r="BK156" s="162">
        <f>ROUND(I156*H156,2)</f>
        <v>0</v>
      </c>
      <c r="BL156" s="17" t="s">
        <v>194</v>
      </c>
      <c r="BM156" s="161" t="s">
        <v>260</v>
      </c>
    </row>
    <row r="157" spans="2:65" s="12" customFormat="1">
      <c r="B157" s="163"/>
      <c r="D157" s="164" t="s">
        <v>196</v>
      </c>
      <c r="E157" s="165" t="s">
        <v>3</v>
      </c>
      <c r="F157" s="166" t="s">
        <v>261</v>
      </c>
      <c r="H157" s="165" t="s">
        <v>3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196</v>
      </c>
      <c r="AU157" s="165" t="s">
        <v>87</v>
      </c>
      <c r="AV157" s="12" t="s">
        <v>81</v>
      </c>
      <c r="AW157" s="12" t="s">
        <v>35</v>
      </c>
      <c r="AX157" s="12" t="s">
        <v>74</v>
      </c>
      <c r="AY157" s="165" t="s">
        <v>187</v>
      </c>
    </row>
    <row r="158" spans="2:65" s="13" customFormat="1">
      <c r="B158" s="171"/>
      <c r="D158" s="164" t="s">
        <v>196</v>
      </c>
      <c r="E158" s="172" t="s">
        <v>3</v>
      </c>
      <c r="F158" s="173" t="s">
        <v>262</v>
      </c>
      <c r="H158" s="174">
        <v>27.562999999999999</v>
      </c>
      <c r="I158" s="175"/>
      <c r="L158" s="171"/>
      <c r="M158" s="176"/>
      <c r="N158" s="177"/>
      <c r="O158" s="177"/>
      <c r="P158" s="177"/>
      <c r="Q158" s="177"/>
      <c r="R158" s="177"/>
      <c r="S158" s="177"/>
      <c r="T158" s="178"/>
      <c r="AT158" s="172" t="s">
        <v>196</v>
      </c>
      <c r="AU158" s="172" t="s">
        <v>87</v>
      </c>
      <c r="AV158" s="13" t="s">
        <v>87</v>
      </c>
      <c r="AW158" s="13" t="s">
        <v>35</v>
      </c>
      <c r="AX158" s="13" t="s">
        <v>81</v>
      </c>
      <c r="AY158" s="172" t="s">
        <v>187</v>
      </c>
    </row>
    <row r="159" spans="2:65" s="1" customFormat="1" ht="24" customHeight="1">
      <c r="B159" s="149"/>
      <c r="C159" s="150" t="s">
        <v>263</v>
      </c>
      <c r="D159" s="150" t="s">
        <v>189</v>
      </c>
      <c r="E159" s="151" t="s">
        <v>264</v>
      </c>
      <c r="F159" s="152" t="s">
        <v>265</v>
      </c>
      <c r="G159" s="153" t="s">
        <v>192</v>
      </c>
      <c r="H159" s="154">
        <v>41.344000000000001</v>
      </c>
      <c r="I159" s="155"/>
      <c r="J159" s="156">
        <f>ROUND(I159*H159,2)</f>
        <v>0</v>
      </c>
      <c r="K159" s="152" t="s">
        <v>193</v>
      </c>
      <c r="L159" s="32"/>
      <c r="M159" s="157" t="s">
        <v>3</v>
      </c>
      <c r="N159" s="158" t="s">
        <v>46</v>
      </c>
      <c r="O159" s="52"/>
      <c r="P159" s="159">
        <f>O159*H159</f>
        <v>0</v>
      </c>
      <c r="Q159" s="159">
        <v>2.45329</v>
      </c>
      <c r="R159" s="159">
        <f>Q159*H159</f>
        <v>101.42882176000001</v>
      </c>
      <c r="S159" s="159">
        <v>0</v>
      </c>
      <c r="T159" s="160">
        <f>S159*H159</f>
        <v>0</v>
      </c>
      <c r="AR159" s="161" t="s">
        <v>194</v>
      </c>
      <c r="AT159" s="161" t="s">
        <v>189</v>
      </c>
      <c r="AU159" s="161" t="s">
        <v>87</v>
      </c>
      <c r="AY159" s="17" t="s">
        <v>187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7" t="s">
        <v>87</v>
      </c>
      <c r="BK159" s="162">
        <f>ROUND(I159*H159,2)</f>
        <v>0</v>
      </c>
      <c r="BL159" s="17" t="s">
        <v>194</v>
      </c>
      <c r="BM159" s="161" t="s">
        <v>266</v>
      </c>
    </row>
    <row r="160" spans="2:65" s="13" customFormat="1">
      <c r="B160" s="171"/>
      <c r="D160" s="164" t="s">
        <v>196</v>
      </c>
      <c r="E160" s="172" t="s">
        <v>3</v>
      </c>
      <c r="F160" s="173" t="s">
        <v>267</v>
      </c>
      <c r="H160" s="174">
        <v>41.344000000000001</v>
      </c>
      <c r="I160" s="175"/>
      <c r="L160" s="171"/>
      <c r="M160" s="176"/>
      <c r="N160" s="177"/>
      <c r="O160" s="177"/>
      <c r="P160" s="177"/>
      <c r="Q160" s="177"/>
      <c r="R160" s="177"/>
      <c r="S160" s="177"/>
      <c r="T160" s="178"/>
      <c r="AT160" s="172" t="s">
        <v>196</v>
      </c>
      <c r="AU160" s="172" t="s">
        <v>87</v>
      </c>
      <c r="AV160" s="13" t="s">
        <v>87</v>
      </c>
      <c r="AW160" s="13" t="s">
        <v>35</v>
      </c>
      <c r="AX160" s="13" t="s">
        <v>81</v>
      </c>
      <c r="AY160" s="172" t="s">
        <v>187</v>
      </c>
    </row>
    <row r="161" spans="2:65" s="1" customFormat="1" ht="16.5" customHeight="1">
      <c r="B161" s="149"/>
      <c r="C161" s="150" t="s">
        <v>268</v>
      </c>
      <c r="D161" s="150" t="s">
        <v>189</v>
      </c>
      <c r="E161" s="151" t="s">
        <v>269</v>
      </c>
      <c r="F161" s="152" t="s">
        <v>270</v>
      </c>
      <c r="G161" s="153" t="s">
        <v>254</v>
      </c>
      <c r="H161" s="154">
        <v>19.95</v>
      </c>
      <c r="I161" s="155"/>
      <c r="J161" s="156">
        <f>ROUND(I161*H161,2)</f>
        <v>0</v>
      </c>
      <c r="K161" s="152" t="s">
        <v>193</v>
      </c>
      <c r="L161" s="32"/>
      <c r="M161" s="157" t="s">
        <v>3</v>
      </c>
      <c r="N161" s="158" t="s">
        <v>46</v>
      </c>
      <c r="O161" s="52"/>
      <c r="P161" s="159">
        <f>O161*H161</f>
        <v>0</v>
      </c>
      <c r="Q161" s="159">
        <v>2.47E-3</v>
      </c>
      <c r="R161" s="159">
        <f>Q161*H161</f>
        <v>4.9276500000000001E-2</v>
      </c>
      <c r="S161" s="159">
        <v>0</v>
      </c>
      <c r="T161" s="160">
        <f>S161*H161</f>
        <v>0</v>
      </c>
      <c r="AR161" s="161" t="s">
        <v>194</v>
      </c>
      <c r="AT161" s="161" t="s">
        <v>189</v>
      </c>
      <c r="AU161" s="161" t="s">
        <v>87</v>
      </c>
      <c r="AY161" s="17" t="s">
        <v>187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7" t="s">
        <v>87</v>
      </c>
      <c r="BK161" s="162">
        <f>ROUND(I161*H161,2)</f>
        <v>0</v>
      </c>
      <c r="BL161" s="17" t="s">
        <v>194</v>
      </c>
      <c r="BM161" s="161" t="s">
        <v>271</v>
      </c>
    </row>
    <row r="162" spans="2:65" s="13" customFormat="1">
      <c r="B162" s="171"/>
      <c r="D162" s="164" t="s">
        <v>196</v>
      </c>
      <c r="E162" s="172" t="s">
        <v>3</v>
      </c>
      <c r="F162" s="173" t="s">
        <v>272</v>
      </c>
      <c r="H162" s="174">
        <v>19.95</v>
      </c>
      <c r="I162" s="175"/>
      <c r="L162" s="171"/>
      <c r="M162" s="176"/>
      <c r="N162" s="177"/>
      <c r="O162" s="177"/>
      <c r="P162" s="177"/>
      <c r="Q162" s="177"/>
      <c r="R162" s="177"/>
      <c r="S162" s="177"/>
      <c r="T162" s="178"/>
      <c r="AT162" s="172" t="s">
        <v>196</v>
      </c>
      <c r="AU162" s="172" t="s">
        <v>87</v>
      </c>
      <c r="AV162" s="13" t="s">
        <v>87</v>
      </c>
      <c r="AW162" s="13" t="s">
        <v>35</v>
      </c>
      <c r="AX162" s="13" t="s">
        <v>81</v>
      </c>
      <c r="AY162" s="172" t="s">
        <v>187</v>
      </c>
    </row>
    <row r="163" spans="2:65" s="1" customFormat="1" ht="16.5" customHeight="1">
      <c r="B163" s="149"/>
      <c r="C163" s="150" t="s">
        <v>273</v>
      </c>
      <c r="D163" s="150" t="s">
        <v>189</v>
      </c>
      <c r="E163" s="151" t="s">
        <v>274</v>
      </c>
      <c r="F163" s="152" t="s">
        <v>275</v>
      </c>
      <c r="G163" s="153" t="s">
        <v>254</v>
      </c>
      <c r="H163" s="154">
        <v>19.95</v>
      </c>
      <c r="I163" s="155"/>
      <c r="J163" s="156">
        <f>ROUND(I163*H163,2)</f>
        <v>0</v>
      </c>
      <c r="K163" s="152" t="s">
        <v>193</v>
      </c>
      <c r="L163" s="32"/>
      <c r="M163" s="157" t="s">
        <v>3</v>
      </c>
      <c r="N163" s="158" t="s">
        <v>46</v>
      </c>
      <c r="O163" s="52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194</v>
      </c>
      <c r="AT163" s="161" t="s">
        <v>189</v>
      </c>
      <c r="AU163" s="161" t="s">
        <v>87</v>
      </c>
      <c r="AY163" s="17" t="s">
        <v>187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7" t="s">
        <v>87</v>
      </c>
      <c r="BK163" s="162">
        <f>ROUND(I163*H163,2)</f>
        <v>0</v>
      </c>
      <c r="BL163" s="17" t="s">
        <v>194</v>
      </c>
      <c r="BM163" s="161" t="s">
        <v>276</v>
      </c>
    </row>
    <row r="164" spans="2:65" s="1" customFormat="1" ht="24" customHeight="1">
      <c r="B164" s="149"/>
      <c r="C164" s="150" t="s">
        <v>9</v>
      </c>
      <c r="D164" s="150" t="s">
        <v>189</v>
      </c>
      <c r="E164" s="151" t="s">
        <v>277</v>
      </c>
      <c r="F164" s="152" t="s">
        <v>278</v>
      </c>
      <c r="G164" s="153" t="s">
        <v>242</v>
      </c>
      <c r="H164" s="154">
        <v>1.4630000000000001</v>
      </c>
      <c r="I164" s="155"/>
      <c r="J164" s="156">
        <f>ROUND(I164*H164,2)</f>
        <v>0</v>
      </c>
      <c r="K164" s="152" t="s">
        <v>193</v>
      </c>
      <c r="L164" s="32"/>
      <c r="M164" s="157" t="s">
        <v>3</v>
      </c>
      <c r="N164" s="158" t="s">
        <v>46</v>
      </c>
      <c r="O164" s="52"/>
      <c r="P164" s="159">
        <f>O164*H164</f>
        <v>0</v>
      </c>
      <c r="Q164" s="159">
        <v>1.06277</v>
      </c>
      <c r="R164" s="159">
        <f>Q164*H164</f>
        <v>1.55483251</v>
      </c>
      <c r="S164" s="159">
        <v>0</v>
      </c>
      <c r="T164" s="160">
        <f>S164*H164</f>
        <v>0</v>
      </c>
      <c r="AR164" s="161" t="s">
        <v>194</v>
      </c>
      <c r="AT164" s="161" t="s">
        <v>189</v>
      </c>
      <c r="AU164" s="161" t="s">
        <v>87</v>
      </c>
      <c r="AY164" s="17" t="s">
        <v>187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7" t="s">
        <v>87</v>
      </c>
      <c r="BK164" s="162">
        <f>ROUND(I164*H164,2)</f>
        <v>0</v>
      </c>
      <c r="BL164" s="17" t="s">
        <v>194</v>
      </c>
      <c r="BM164" s="161" t="s">
        <v>279</v>
      </c>
    </row>
    <row r="165" spans="2:65" s="12" customFormat="1">
      <c r="B165" s="163"/>
      <c r="D165" s="164" t="s">
        <v>196</v>
      </c>
      <c r="E165" s="165" t="s">
        <v>3</v>
      </c>
      <c r="F165" s="166" t="s">
        <v>280</v>
      </c>
      <c r="H165" s="165" t="s">
        <v>3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196</v>
      </c>
      <c r="AU165" s="165" t="s">
        <v>87</v>
      </c>
      <c r="AV165" s="12" t="s">
        <v>81</v>
      </c>
      <c r="AW165" s="12" t="s">
        <v>35</v>
      </c>
      <c r="AX165" s="12" t="s">
        <v>74</v>
      </c>
      <c r="AY165" s="165" t="s">
        <v>187</v>
      </c>
    </row>
    <row r="166" spans="2:65" s="13" customFormat="1">
      <c r="B166" s="171"/>
      <c r="D166" s="164" t="s">
        <v>196</v>
      </c>
      <c r="E166" s="172" t="s">
        <v>3</v>
      </c>
      <c r="F166" s="173" t="s">
        <v>281</v>
      </c>
      <c r="H166" s="174">
        <v>1.4630000000000001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196</v>
      </c>
      <c r="AU166" s="172" t="s">
        <v>87</v>
      </c>
      <c r="AV166" s="13" t="s">
        <v>87</v>
      </c>
      <c r="AW166" s="13" t="s">
        <v>35</v>
      </c>
      <c r="AX166" s="13" t="s">
        <v>81</v>
      </c>
      <c r="AY166" s="172" t="s">
        <v>187</v>
      </c>
    </row>
    <row r="167" spans="2:65" s="1" customFormat="1" ht="24" customHeight="1">
      <c r="B167" s="149"/>
      <c r="C167" s="195" t="s">
        <v>282</v>
      </c>
      <c r="D167" s="195" t="s">
        <v>283</v>
      </c>
      <c r="E167" s="196" t="s">
        <v>284</v>
      </c>
      <c r="F167" s="197" t="s">
        <v>285</v>
      </c>
      <c r="G167" s="198" t="s">
        <v>286</v>
      </c>
      <c r="H167" s="199">
        <v>283.5</v>
      </c>
      <c r="I167" s="200"/>
      <c r="J167" s="201">
        <f>ROUND(I167*H167,2)</f>
        <v>0</v>
      </c>
      <c r="K167" s="197" t="s">
        <v>193</v>
      </c>
      <c r="L167" s="202"/>
      <c r="M167" s="203" t="s">
        <v>3</v>
      </c>
      <c r="N167" s="204" t="s">
        <v>46</v>
      </c>
      <c r="O167" s="52"/>
      <c r="P167" s="159">
        <f>O167*H167</f>
        <v>0</v>
      </c>
      <c r="Q167" s="159">
        <v>2.0000000000000001E-4</v>
      </c>
      <c r="R167" s="159">
        <f>Q167*H167</f>
        <v>5.67E-2</v>
      </c>
      <c r="S167" s="159">
        <v>0</v>
      </c>
      <c r="T167" s="160">
        <f>S167*H167</f>
        <v>0</v>
      </c>
      <c r="AR167" s="161" t="s">
        <v>239</v>
      </c>
      <c r="AT167" s="161" t="s">
        <v>283</v>
      </c>
      <c r="AU167" s="161" t="s">
        <v>87</v>
      </c>
      <c r="AY167" s="17" t="s">
        <v>187</v>
      </c>
      <c r="BE167" s="162">
        <f>IF(N167="základní",J167,0)</f>
        <v>0</v>
      </c>
      <c r="BF167" s="162">
        <f>IF(N167="snížená",J167,0)</f>
        <v>0</v>
      </c>
      <c r="BG167" s="162">
        <f>IF(N167="zákl. přenesená",J167,0)</f>
        <v>0</v>
      </c>
      <c r="BH167" s="162">
        <f>IF(N167="sníž. přenesená",J167,0)</f>
        <v>0</v>
      </c>
      <c r="BI167" s="162">
        <f>IF(N167="nulová",J167,0)</f>
        <v>0</v>
      </c>
      <c r="BJ167" s="17" t="s">
        <v>87</v>
      </c>
      <c r="BK167" s="162">
        <f>ROUND(I167*H167,2)</f>
        <v>0</v>
      </c>
      <c r="BL167" s="17" t="s">
        <v>194</v>
      </c>
      <c r="BM167" s="161" t="s">
        <v>287</v>
      </c>
    </row>
    <row r="168" spans="2:65" s="12" customFormat="1">
      <c r="B168" s="163"/>
      <c r="D168" s="164" t="s">
        <v>196</v>
      </c>
      <c r="E168" s="165" t="s">
        <v>3</v>
      </c>
      <c r="F168" s="166" t="s">
        <v>288</v>
      </c>
      <c r="H168" s="165" t="s">
        <v>3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196</v>
      </c>
      <c r="AU168" s="165" t="s">
        <v>87</v>
      </c>
      <c r="AV168" s="12" t="s">
        <v>81</v>
      </c>
      <c r="AW168" s="12" t="s">
        <v>35</v>
      </c>
      <c r="AX168" s="12" t="s">
        <v>74</v>
      </c>
      <c r="AY168" s="165" t="s">
        <v>187</v>
      </c>
    </row>
    <row r="169" spans="2:65" s="13" customFormat="1">
      <c r="B169" s="171"/>
      <c r="D169" s="164" t="s">
        <v>196</v>
      </c>
      <c r="E169" s="172" t="s">
        <v>3</v>
      </c>
      <c r="F169" s="173" t="s">
        <v>289</v>
      </c>
      <c r="H169" s="174">
        <v>283.5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196</v>
      </c>
      <c r="AU169" s="172" t="s">
        <v>87</v>
      </c>
      <c r="AV169" s="13" t="s">
        <v>87</v>
      </c>
      <c r="AW169" s="13" t="s">
        <v>35</v>
      </c>
      <c r="AX169" s="13" t="s">
        <v>81</v>
      </c>
      <c r="AY169" s="172" t="s">
        <v>187</v>
      </c>
    </row>
    <row r="170" spans="2:65" s="1" customFormat="1" ht="24" customHeight="1">
      <c r="B170" s="149"/>
      <c r="C170" s="150" t="s">
        <v>290</v>
      </c>
      <c r="D170" s="150" t="s">
        <v>189</v>
      </c>
      <c r="E170" s="151" t="s">
        <v>291</v>
      </c>
      <c r="F170" s="152" t="s">
        <v>292</v>
      </c>
      <c r="G170" s="153" t="s">
        <v>192</v>
      </c>
      <c r="H170" s="154">
        <v>31.23</v>
      </c>
      <c r="I170" s="155"/>
      <c r="J170" s="156">
        <f>ROUND(I170*H170,2)</f>
        <v>0</v>
      </c>
      <c r="K170" s="152" t="s">
        <v>193</v>
      </c>
      <c r="L170" s="32"/>
      <c r="M170" s="157" t="s">
        <v>3</v>
      </c>
      <c r="N170" s="158" t="s">
        <v>46</v>
      </c>
      <c r="O170" s="52"/>
      <c r="P170" s="159">
        <f>O170*H170</f>
        <v>0</v>
      </c>
      <c r="Q170" s="159">
        <v>2.45329</v>
      </c>
      <c r="R170" s="159">
        <f>Q170*H170</f>
        <v>76.616246700000005</v>
      </c>
      <c r="S170" s="159">
        <v>0</v>
      </c>
      <c r="T170" s="160">
        <f>S170*H170</f>
        <v>0</v>
      </c>
      <c r="AR170" s="161" t="s">
        <v>194</v>
      </c>
      <c r="AT170" s="161" t="s">
        <v>189</v>
      </c>
      <c r="AU170" s="161" t="s">
        <v>87</v>
      </c>
      <c r="AY170" s="17" t="s">
        <v>187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7" t="s">
        <v>87</v>
      </c>
      <c r="BK170" s="162">
        <f>ROUND(I170*H170,2)</f>
        <v>0</v>
      </c>
      <c r="BL170" s="17" t="s">
        <v>194</v>
      </c>
      <c r="BM170" s="161" t="s">
        <v>293</v>
      </c>
    </row>
    <row r="171" spans="2:65" s="12" customFormat="1">
      <c r="B171" s="163"/>
      <c r="D171" s="164" t="s">
        <v>196</v>
      </c>
      <c r="E171" s="165" t="s">
        <v>3</v>
      </c>
      <c r="F171" s="166" t="s">
        <v>294</v>
      </c>
      <c r="H171" s="165" t="s">
        <v>3</v>
      </c>
      <c r="I171" s="167"/>
      <c r="L171" s="163"/>
      <c r="M171" s="168"/>
      <c r="N171" s="169"/>
      <c r="O171" s="169"/>
      <c r="P171" s="169"/>
      <c r="Q171" s="169"/>
      <c r="R171" s="169"/>
      <c r="S171" s="169"/>
      <c r="T171" s="170"/>
      <c r="AT171" s="165" t="s">
        <v>196</v>
      </c>
      <c r="AU171" s="165" t="s">
        <v>87</v>
      </c>
      <c r="AV171" s="12" t="s">
        <v>81</v>
      </c>
      <c r="AW171" s="12" t="s">
        <v>35</v>
      </c>
      <c r="AX171" s="12" t="s">
        <v>74</v>
      </c>
      <c r="AY171" s="165" t="s">
        <v>187</v>
      </c>
    </row>
    <row r="172" spans="2:65" s="13" customFormat="1">
      <c r="B172" s="171"/>
      <c r="D172" s="164" t="s">
        <v>196</v>
      </c>
      <c r="E172" s="172" t="s">
        <v>3</v>
      </c>
      <c r="F172" s="173" t="s">
        <v>295</v>
      </c>
      <c r="H172" s="174">
        <v>7.875</v>
      </c>
      <c r="I172" s="175"/>
      <c r="L172" s="171"/>
      <c r="M172" s="176"/>
      <c r="N172" s="177"/>
      <c r="O172" s="177"/>
      <c r="P172" s="177"/>
      <c r="Q172" s="177"/>
      <c r="R172" s="177"/>
      <c r="S172" s="177"/>
      <c r="T172" s="178"/>
      <c r="AT172" s="172" t="s">
        <v>196</v>
      </c>
      <c r="AU172" s="172" t="s">
        <v>87</v>
      </c>
      <c r="AV172" s="13" t="s">
        <v>87</v>
      </c>
      <c r="AW172" s="13" t="s">
        <v>35</v>
      </c>
      <c r="AX172" s="13" t="s">
        <v>74</v>
      </c>
      <c r="AY172" s="172" t="s">
        <v>187</v>
      </c>
    </row>
    <row r="173" spans="2:65" s="12" customFormat="1">
      <c r="B173" s="163"/>
      <c r="D173" s="164" t="s">
        <v>196</v>
      </c>
      <c r="E173" s="165" t="s">
        <v>3</v>
      </c>
      <c r="F173" s="166" t="s">
        <v>296</v>
      </c>
      <c r="H173" s="165" t="s">
        <v>3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196</v>
      </c>
      <c r="AU173" s="165" t="s">
        <v>87</v>
      </c>
      <c r="AV173" s="12" t="s">
        <v>81</v>
      </c>
      <c r="AW173" s="12" t="s">
        <v>35</v>
      </c>
      <c r="AX173" s="12" t="s">
        <v>74</v>
      </c>
      <c r="AY173" s="165" t="s">
        <v>187</v>
      </c>
    </row>
    <row r="174" spans="2:65" s="13" customFormat="1">
      <c r="B174" s="171"/>
      <c r="D174" s="164" t="s">
        <v>196</v>
      </c>
      <c r="E174" s="172" t="s">
        <v>3</v>
      </c>
      <c r="F174" s="173" t="s">
        <v>297</v>
      </c>
      <c r="H174" s="174">
        <v>16.45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196</v>
      </c>
      <c r="AU174" s="172" t="s">
        <v>87</v>
      </c>
      <c r="AV174" s="13" t="s">
        <v>87</v>
      </c>
      <c r="AW174" s="13" t="s">
        <v>35</v>
      </c>
      <c r="AX174" s="13" t="s">
        <v>74</v>
      </c>
      <c r="AY174" s="172" t="s">
        <v>187</v>
      </c>
    </row>
    <row r="175" spans="2:65" s="12" customFormat="1">
      <c r="B175" s="163"/>
      <c r="D175" s="164" t="s">
        <v>196</v>
      </c>
      <c r="E175" s="165" t="s">
        <v>3</v>
      </c>
      <c r="F175" s="166" t="s">
        <v>298</v>
      </c>
      <c r="H175" s="165" t="s">
        <v>3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196</v>
      </c>
      <c r="AU175" s="165" t="s">
        <v>87</v>
      </c>
      <c r="AV175" s="12" t="s">
        <v>81</v>
      </c>
      <c r="AW175" s="12" t="s">
        <v>35</v>
      </c>
      <c r="AX175" s="12" t="s">
        <v>74</v>
      </c>
      <c r="AY175" s="165" t="s">
        <v>187</v>
      </c>
    </row>
    <row r="176" spans="2:65" s="13" customFormat="1">
      <c r="B176" s="171"/>
      <c r="D176" s="164" t="s">
        <v>196</v>
      </c>
      <c r="E176" s="172" t="s">
        <v>3</v>
      </c>
      <c r="F176" s="173" t="s">
        <v>299</v>
      </c>
      <c r="H176" s="174">
        <v>19.391999999999999</v>
      </c>
      <c r="I176" s="175"/>
      <c r="L176" s="171"/>
      <c r="M176" s="176"/>
      <c r="N176" s="177"/>
      <c r="O176" s="177"/>
      <c r="P176" s="177"/>
      <c r="Q176" s="177"/>
      <c r="R176" s="177"/>
      <c r="S176" s="177"/>
      <c r="T176" s="178"/>
      <c r="AT176" s="172" t="s">
        <v>196</v>
      </c>
      <c r="AU176" s="172" t="s">
        <v>87</v>
      </c>
      <c r="AV176" s="13" t="s">
        <v>87</v>
      </c>
      <c r="AW176" s="13" t="s">
        <v>35</v>
      </c>
      <c r="AX176" s="13" t="s">
        <v>74</v>
      </c>
      <c r="AY176" s="172" t="s">
        <v>187</v>
      </c>
    </row>
    <row r="177" spans="2:65" s="15" customFormat="1">
      <c r="B177" s="187"/>
      <c r="D177" s="164" t="s">
        <v>196</v>
      </c>
      <c r="E177" s="188" t="s">
        <v>3</v>
      </c>
      <c r="F177" s="189" t="s">
        <v>221</v>
      </c>
      <c r="H177" s="190">
        <v>43.716999999999999</v>
      </c>
      <c r="I177" s="191"/>
      <c r="L177" s="187"/>
      <c r="M177" s="192"/>
      <c r="N177" s="193"/>
      <c r="O177" s="193"/>
      <c r="P177" s="193"/>
      <c r="Q177" s="193"/>
      <c r="R177" s="193"/>
      <c r="S177" s="193"/>
      <c r="T177" s="194"/>
      <c r="AT177" s="188" t="s">
        <v>196</v>
      </c>
      <c r="AU177" s="188" t="s">
        <v>87</v>
      </c>
      <c r="AV177" s="15" t="s">
        <v>207</v>
      </c>
      <c r="AW177" s="15" t="s">
        <v>35</v>
      </c>
      <c r="AX177" s="15" t="s">
        <v>74</v>
      </c>
      <c r="AY177" s="188" t="s">
        <v>187</v>
      </c>
    </row>
    <row r="178" spans="2:65" s="12" customFormat="1">
      <c r="B178" s="163"/>
      <c r="D178" s="164" t="s">
        <v>196</v>
      </c>
      <c r="E178" s="165" t="s">
        <v>3</v>
      </c>
      <c r="F178" s="166" t="s">
        <v>300</v>
      </c>
      <c r="H178" s="165" t="s">
        <v>3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196</v>
      </c>
      <c r="AU178" s="165" t="s">
        <v>87</v>
      </c>
      <c r="AV178" s="12" t="s">
        <v>81</v>
      </c>
      <c r="AW178" s="12" t="s">
        <v>35</v>
      </c>
      <c r="AX178" s="12" t="s">
        <v>74</v>
      </c>
      <c r="AY178" s="165" t="s">
        <v>187</v>
      </c>
    </row>
    <row r="179" spans="2:65" s="13" customFormat="1">
      <c r="B179" s="171"/>
      <c r="D179" s="164" t="s">
        <v>196</v>
      </c>
      <c r="E179" s="172" t="s">
        <v>3</v>
      </c>
      <c r="F179" s="173" t="s">
        <v>301</v>
      </c>
      <c r="H179" s="174">
        <v>-19.306999999999999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196</v>
      </c>
      <c r="AU179" s="172" t="s">
        <v>87</v>
      </c>
      <c r="AV179" s="13" t="s">
        <v>87</v>
      </c>
      <c r="AW179" s="13" t="s">
        <v>35</v>
      </c>
      <c r="AX179" s="13" t="s">
        <v>74</v>
      </c>
      <c r="AY179" s="172" t="s">
        <v>187</v>
      </c>
    </row>
    <row r="180" spans="2:65" s="15" customFormat="1">
      <c r="B180" s="187"/>
      <c r="D180" s="164" t="s">
        <v>196</v>
      </c>
      <c r="E180" s="188" t="s">
        <v>3</v>
      </c>
      <c r="F180" s="189" t="s">
        <v>221</v>
      </c>
      <c r="H180" s="190">
        <v>-19.306999999999999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4"/>
      <c r="AT180" s="188" t="s">
        <v>196</v>
      </c>
      <c r="AU180" s="188" t="s">
        <v>87</v>
      </c>
      <c r="AV180" s="15" t="s">
        <v>207</v>
      </c>
      <c r="AW180" s="15" t="s">
        <v>35</v>
      </c>
      <c r="AX180" s="15" t="s">
        <v>74</v>
      </c>
      <c r="AY180" s="188" t="s">
        <v>187</v>
      </c>
    </row>
    <row r="181" spans="2:65" s="12" customFormat="1">
      <c r="B181" s="163"/>
      <c r="D181" s="164" t="s">
        <v>196</v>
      </c>
      <c r="E181" s="165" t="s">
        <v>3</v>
      </c>
      <c r="F181" s="166" t="s">
        <v>224</v>
      </c>
      <c r="H181" s="165" t="s">
        <v>3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196</v>
      </c>
      <c r="AU181" s="165" t="s">
        <v>87</v>
      </c>
      <c r="AV181" s="12" t="s">
        <v>81</v>
      </c>
      <c r="AW181" s="12" t="s">
        <v>35</v>
      </c>
      <c r="AX181" s="12" t="s">
        <v>74</v>
      </c>
      <c r="AY181" s="165" t="s">
        <v>187</v>
      </c>
    </row>
    <row r="182" spans="2:65" s="13" customFormat="1">
      <c r="B182" s="171"/>
      <c r="D182" s="164" t="s">
        <v>196</v>
      </c>
      <c r="E182" s="172" t="s">
        <v>3</v>
      </c>
      <c r="F182" s="173" t="s">
        <v>225</v>
      </c>
      <c r="H182" s="174">
        <v>6.82</v>
      </c>
      <c r="I182" s="175"/>
      <c r="L182" s="171"/>
      <c r="M182" s="176"/>
      <c r="N182" s="177"/>
      <c r="O182" s="177"/>
      <c r="P182" s="177"/>
      <c r="Q182" s="177"/>
      <c r="R182" s="177"/>
      <c r="S182" s="177"/>
      <c r="T182" s="178"/>
      <c r="AT182" s="172" t="s">
        <v>196</v>
      </c>
      <c r="AU182" s="172" t="s">
        <v>87</v>
      </c>
      <c r="AV182" s="13" t="s">
        <v>87</v>
      </c>
      <c r="AW182" s="13" t="s">
        <v>35</v>
      </c>
      <c r="AX182" s="13" t="s">
        <v>74</v>
      </c>
      <c r="AY182" s="172" t="s">
        <v>187</v>
      </c>
    </row>
    <row r="183" spans="2:65" s="15" customFormat="1">
      <c r="B183" s="187"/>
      <c r="D183" s="164" t="s">
        <v>196</v>
      </c>
      <c r="E183" s="188" t="s">
        <v>3</v>
      </c>
      <c r="F183" s="189" t="s">
        <v>221</v>
      </c>
      <c r="H183" s="190">
        <v>6.82</v>
      </c>
      <c r="I183" s="191"/>
      <c r="L183" s="187"/>
      <c r="M183" s="192"/>
      <c r="N183" s="193"/>
      <c r="O183" s="193"/>
      <c r="P183" s="193"/>
      <c r="Q183" s="193"/>
      <c r="R183" s="193"/>
      <c r="S183" s="193"/>
      <c r="T183" s="194"/>
      <c r="AT183" s="188" t="s">
        <v>196</v>
      </c>
      <c r="AU183" s="188" t="s">
        <v>87</v>
      </c>
      <c r="AV183" s="15" t="s">
        <v>207</v>
      </c>
      <c r="AW183" s="15" t="s">
        <v>35</v>
      </c>
      <c r="AX183" s="15" t="s">
        <v>74</v>
      </c>
      <c r="AY183" s="188" t="s">
        <v>187</v>
      </c>
    </row>
    <row r="184" spans="2:65" s="14" customFormat="1">
      <c r="B184" s="179"/>
      <c r="D184" s="164" t="s">
        <v>196</v>
      </c>
      <c r="E184" s="180" t="s">
        <v>3</v>
      </c>
      <c r="F184" s="181" t="s">
        <v>201</v>
      </c>
      <c r="H184" s="182">
        <v>31.23</v>
      </c>
      <c r="I184" s="183"/>
      <c r="L184" s="179"/>
      <c r="M184" s="184"/>
      <c r="N184" s="185"/>
      <c r="O184" s="185"/>
      <c r="P184" s="185"/>
      <c r="Q184" s="185"/>
      <c r="R184" s="185"/>
      <c r="S184" s="185"/>
      <c r="T184" s="186"/>
      <c r="AT184" s="180" t="s">
        <v>196</v>
      </c>
      <c r="AU184" s="180" t="s">
        <v>87</v>
      </c>
      <c r="AV184" s="14" t="s">
        <v>194</v>
      </c>
      <c r="AW184" s="14" t="s">
        <v>35</v>
      </c>
      <c r="AX184" s="14" t="s">
        <v>81</v>
      </c>
      <c r="AY184" s="180" t="s">
        <v>187</v>
      </c>
    </row>
    <row r="185" spans="2:65" s="1" customFormat="1" ht="24" customHeight="1">
      <c r="B185" s="149"/>
      <c r="C185" s="150" t="s">
        <v>302</v>
      </c>
      <c r="D185" s="150" t="s">
        <v>189</v>
      </c>
      <c r="E185" s="151" t="s">
        <v>303</v>
      </c>
      <c r="F185" s="152" t="s">
        <v>304</v>
      </c>
      <c r="G185" s="153" t="s">
        <v>242</v>
      </c>
      <c r="H185" s="154">
        <v>0.39200000000000002</v>
      </c>
      <c r="I185" s="155"/>
      <c r="J185" s="156">
        <f>ROUND(I185*H185,2)</f>
        <v>0</v>
      </c>
      <c r="K185" s="152" t="s">
        <v>193</v>
      </c>
      <c r="L185" s="32"/>
      <c r="M185" s="157" t="s">
        <v>3</v>
      </c>
      <c r="N185" s="158" t="s">
        <v>46</v>
      </c>
      <c r="O185" s="52"/>
      <c r="P185" s="159">
        <f>O185*H185</f>
        <v>0</v>
      </c>
      <c r="Q185" s="159">
        <v>1.0601700000000001</v>
      </c>
      <c r="R185" s="159">
        <f>Q185*H185</f>
        <v>0.41558664000000006</v>
      </c>
      <c r="S185" s="159">
        <v>0</v>
      </c>
      <c r="T185" s="160">
        <f>S185*H185</f>
        <v>0</v>
      </c>
      <c r="AR185" s="161" t="s">
        <v>194</v>
      </c>
      <c r="AT185" s="161" t="s">
        <v>189</v>
      </c>
      <c r="AU185" s="161" t="s">
        <v>87</v>
      </c>
      <c r="AY185" s="17" t="s">
        <v>187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7" t="s">
        <v>87</v>
      </c>
      <c r="BK185" s="162">
        <f>ROUND(I185*H185,2)</f>
        <v>0</v>
      </c>
      <c r="BL185" s="17" t="s">
        <v>194</v>
      </c>
      <c r="BM185" s="161" t="s">
        <v>305</v>
      </c>
    </row>
    <row r="186" spans="2:65" s="12" customFormat="1">
      <c r="B186" s="163"/>
      <c r="D186" s="164" t="s">
        <v>196</v>
      </c>
      <c r="E186" s="165" t="s">
        <v>3</v>
      </c>
      <c r="F186" s="166" t="s">
        <v>306</v>
      </c>
      <c r="H186" s="165" t="s">
        <v>3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196</v>
      </c>
      <c r="AU186" s="165" t="s">
        <v>87</v>
      </c>
      <c r="AV186" s="12" t="s">
        <v>81</v>
      </c>
      <c r="AW186" s="12" t="s">
        <v>35</v>
      </c>
      <c r="AX186" s="12" t="s">
        <v>74</v>
      </c>
      <c r="AY186" s="165" t="s">
        <v>187</v>
      </c>
    </row>
    <row r="187" spans="2:65" s="12" customFormat="1" ht="22.5">
      <c r="B187" s="163"/>
      <c r="D187" s="164" t="s">
        <v>196</v>
      </c>
      <c r="E187" s="165" t="s">
        <v>3</v>
      </c>
      <c r="F187" s="166" t="s">
        <v>307</v>
      </c>
      <c r="H187" s="165" t="s">
        <v>3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196</v>
      </c>
      <c r="AU187" s="165" t="s">
        <v>87</v>
      </c>
      <c r="AV187" s="12" t="s">
        <v>81</v>
      </c>
      <c r="AW187" s="12" t="s">
        <v>35</v>
      </c>
      <c r="AX187" s="12" t="s">
        <v>74</v>
      </c>
      <c r="AY187" s="165" t="s">
        <v>187</v>
      </c>
    </row>
    <row r="188" spans="2:65" s="12" customFormat="1">
      <c r="B188" s="163"/>
      <c r="D188" s="164" t="s">
        <v>196</v>
      </c>
      <c r="E188" s="165" t="s">
        <v>3</v>
      </c>
      <c r="F188" s="166" t="s">
        <v>308</v>
      </c>
      <c r="H188" s="165" t="s">
        <v>3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196</v>
      </c>
      <c r="AU188" s="165" t="s">
        <v>87</v>
      </c>
      <c r="AV188" s="12" t="s">
        <v>81</v>
      </c>
      <c r="AW188" s="12" t="s">
        <v>35</v>
      </c>
      <c r="AX188" s="12" t="s">
        <v>74</v>
      </c>
      <c r="AY188" s="165" t="s">
        <v>187</v>
      </c>
    </row>
    <row r="189" spans="2:65" s="13" customFormat="1">
      <c r="B189" s="171"/>
      <c r="D189" s="164" t="s">
        <v>196</v>
      </c>
      <c r="E189" s="172" t="s">
        <v>3</v>
      </c>
      <c r="F189" s="173" t="s">
        <v>309</v>
      </c>
      <c r="H189" s="174">
        <v>0.03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196</v>
      </c>
      <c r="AU189" s="172" t="s">
        <v>87</v>
      </c>
      <c r="AV189" s="13" t="s">
        <v>87</v>
      </c>
      <c r="AW189" s="13" t="s">
        <v>35</v>
      </c>
      <c r="AX189" s="13" t="s">
        <v>74</v>
      </c>
      <c r="AY189" s="172" t="s">
        <v>187</v>
      </c>
    </row>
    <row r="190" spans="2:65" s="12" customFormat="1">
      <c r="B190" s="163"/>
      <c r="D190" s="164" t="s">
        <v>196</v>
      </c>
      <c r="E190" s="165" t="s">
        <v>3</v>
      </c>
      <c r="F190" s="166" t="s">
        <v>310</v>
      </c>
      <c r="H190" s="165" t="s">
        <v>3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196</v>
      </c>
      <c r="AU190" s="165" t="s">
        <v>87</v>
      </c>
      <c r="AV190" s="12" t="s">
        <v>81</v>
      </c>
      <c r="AW190" s="12" t="s">
        <v>35</v>
      </c>
      <c r="AX190" s="12" t="s">
        <v>74</v>
      </c>
      <c r="AY190" s="165" t="s">
        <v>187</v>
      </c>
    </row>
    <row r="191" spans="2:65" s="13" customFormat="1">
      <c r="B191" s="171"/>
      <c r="D191" s="164" t="s">
        <v>196</v>
      </c>
      <c r="E191" s="172" t="s">
        <v>3</v>
      </c>
      <c r="F191" s="173" t="s">
        <v>311</v>
      </c>
      <c r="H191" s="174">
        <v>5.1999999999999998E-2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2" t="s">
        <v>196</v>
      </c>
      <c r="AU191" s="172" t="s">
        <v>87</v>
      </c>
      <c r="AV191" s="13" t="s">
        <v>87</v>
      </c>
      <c r="AW191" s="13" t="s">
        <v>35</v>
      </c>
      <c r="AX191" s="13" t="s">
        <v>74</v>
      </c>
      <c r="AY191" s="172" t="s">
        <v>187</v>
      </c>
    </row>
    <row r="192" spans="2:65" s="12" customFormat="1">
      <c r="B192" s="163"/>
      <c r="D192" s="164" t="s">
        <v>196</v>
      </c>
      <c r="E192" s="165" t="s">
        <v>3</v>
      </c>
      <c r="F192" s="166" t="s">
        <v>312</v>
      </c>
      <c r="H192" s="165" t="s">
        <v>3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196</v>
      </c>
      <c r="AU192" s="165" t="s">
        <v>87</v>
      </c>
      <c r="AV192" s="12" t="s">
        <v>81</v>
      </c>
      <c r="AW192" s="12" t="s">
        <v>35</v>
      </c>
      <c r="AX192" s="12" t="s">
        <v>74</v>
      </c>
      <c r="AY192" s="165" t="s">
        <v>187</v>
      </c>
    </row>
    <row r="193" spans="2:65" s="13" customFormat="1" ht="22.5">
      <c r="B193" s="171"/>
      <c r="D193" s="164" t="s">
        <v>196</v>
      </c>
      <c r="E193" s="172" t="s">
        <v>3</v>
      </c>
      <c r="F193" s="173" t="s">
        <v>313</v>
      </c>
      <c r="H193" s="174">
        <v>6.2E-2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196</v>
      </c>
      <c r="AU193" s="172" t="s">
        <v>87</v>
      </c>
      <c r="AV193" s="13" t="s">
        <v>87</v>
      </c>
      <c r="AW193" s="13" t="s">
        <v>35</v>
      </c>
      <c r="AX193" s="13" t="s">
        <v>74</v>
      </c>
      <c r="AY193" s="172" t="s">
        <v>187</v>
      </c>
    </row>
    <row r="194" spans="2:65" s="12" customFormat="1">
      <c r="B194" s="163"/>
      <c r="D194" s="164" t="s">
        <v>196</v>
      </c>
      <c r="E194" s="165" t="s">
        <v>3</v>
      </c>
      <c r="F194" s="166" t="s">
        <v>224</v>
      </c>
      <c r="H194" s="165" t="s">
        <v>3</v>
      </c>
      <c r="I194" s="167"/>
      <c r="L194" s="163"/>
      <c r="M194" s="168"/>
      <c r="N194" s="169"/>
      <c r="O194" s="169"/>
      <c r="P194" s="169"/>
      <c r="Q194" s="169"/>
      <c r="R194" s="169"/>
      <c r="S194" s="169"/>
      <c r="T194" s="170"/>
      <c r="AT194" s="165" t="s">
        <v>196</v>
      </c>
      <c r="AU194" s="165" t="s">
        <v>87</v>
      </c>
      <c r="AV194" s="12" t="s">
        <v>81</v>
      </c>
      <c r="AW194" s="12" t="s">
        <v>35</v>
      </c>
      <c r="AX194" s="12" t="s">
        <v>74</v>
      </c>
      <c r="AY194" s="165" t="s">
        <v>187</v>
      </c>
    </row>
    <row r="195" spans="2:65" s="13" customFormat="1">
      <c r="B195" s="171"/>
      <c r="D195" s="164" t="s">
        <v>196</v>
      </c>
      <c r="E195" s="172" t="s">
        <v>3</v>
      </c>
      <c r="F195" s="173" t="s">
        <v>314</v>
      </c>
      <c r="H195" s="174">
        <v>1.9E-2</v>
      </c>
      <c r="I195" s="175"/>
      <c r="L195" s="171"/>
      <c r="M195" s="176"/>
      <c r="N195" s="177"/>
      <c r="O195" s="177"/>
      <c r="P195" s="177"/>
      <c r="Q195" s="177"/>
      <c r="R195" s="177"/>
      <c r="S195" s="177"/>
      <c r="T195" s="178"/>
      <c r="AT195" s="172" t="s">
        <v>196</v>
      </c>
      <c r="AU195" s="172" t="s">
        <v>87</v>
      </c>
      <c r="AV195" s="13" t="s">
        <v>87</v>
      </c>
      <c r="AW195" s="13" t="s">
        <v>35</v>
      </c>
      <c r="AX195" s="13" t="s">
        <v>74</v>
      </c>
      <c r="AY195" s="172" t="s">
        <v>187</v>
      </c>
    </row>
    <row r="196" spans="2:65" s="15" customFormat="1">
      <c r="B196" s="187"/>
      <c r="D196" s="164" t="s">
        <v>196</v>
      </c>
      <c r="E196" s="188" t="s">
        <v>3</v>
      </c>
      <c r="F196" s="189" t="s">
        <v>221</v>
      </c>
      <c r="H196" s="190">
        <v>0.16299999999999998</v>
      </c>
      <c r="I196" s="191"/>
      <c r="L196" s="187"/>
      <c r="M196" s="192"/>
      <c r="N196" s="193"/>
      <c r="O196" s="193"/>
      <c r="P196" s="193"/>
      <c r="Q196" s="193"/>
      <c r="R196" s="193"/>
      <c r="S196" s="193"/>
      <c r="T196" s="194"/>
      <c r="AT196" s="188" t="s">
        <v>196</v>
      </c>
      <c r="AU196" s="188" t="s">
        <v>87</v>
      </c>
      <c r="AV196" s="15" t="s">
        <v>207</v>
      </c>
      <c r="AW196" s="15" t="s">
        <v>35</v>
      </c>
      <c r="AX196" s="15" t="s">
        <v>74</v>
      </c>
      <c r="AY196" s="188" t="s">
        <v>187</v>
      </c>
    </row>
    <row r="197" spans="2:65" s="12" customFormat="1">
      <c r="B197" s="163"/>
      <c r="D197" s="164" t="s">
        <v>196</v>
      </c>
      <c r="E197" s="165" t="s">
        <v>3</v>
      </c>
      <c r="F197" s="166" t="s">
        <v>315</v>
      </c>
      <c r="H197" s="165" t="s">
        <v>3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196</v>
      </c>
      <c r="AU197" s="165" t="s">
        <v>87</v>
      </c>
      <c r="AV197" s="12" t="s">
        <v>81</v>
      </c>
      <c r="AW197" s="12" t="s">
        <v>35</v>
      </c>
      <c r="AX197" s="12" t="s">
        <v>74</v>
      </c>
      <c r="AY197" s="165" t="s">
        <v>187</v>
      </c>
    </row>
    <row r="198" spans="2:65" s="12" customFormat="1">
      <c r="B198" s="163"/>
      <c r="D198" s="164" t="s">
        <v>196</v>
      </c>
      <c r="E198" s="165" t="s">
        <v>3</v>
      </c>
      <c r="F198" s="166" t="s">
        <v>316</v>
      </c>
      <c r="H198" s="165" t="s">
        <v>3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196</v>
      </c>
      <c r="AU198" s="165" t="s">
        <v>87</v>
      </c>
      <c r="AV198" s="12" t="s">
        <v>81</v>
      </c>
      <c r="AW198" s="12" t="s">
        <v>35</v>
      </c>
      <c r="AX198" s="12" t="s">
        <v>74</v>
      </c>
      <c r="AY198" s="165" t="s">
        <v>187</v>
      </c>
    </row>
    <row r="199" spans="2:65" s="13" customFormat="1" ht="33.75">
      <c r="B199" s="171"/>
      <c r="D199" s="164" t="s">
        <v>196</v>
      </c>
      <c r="E199" s="172" t="s">
        <v>3</v>
      </c>
      <c r="F199" s="173" t="s">
        <v>317</v>
      </c>
      <c r="H199" s="174">
        <v>0.17799999999999999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196</v>
      </c>
      <c r="AU199" s="172" t="s">
        <v>87</v>
      </c>
      <c r="AV199" s="13" t="s">
        <v>87</v>
      </c>
      <c r="AW199" s="13" t="s">
        <v>35</v>
      </c>
      <c r="AX199" s="13" t="s">
        <v>74</v>
      </c>
      <c r="AY199" s="172" t="s">
        <v>187</v>
      </c>
    </row>
    <row r="200" spans="2:65" s="13" customFormat="1">
      <c r="B200" s="171"/>
      <c r="D200" s="164" t="s">
        <v>196</v>
      </c>
      <c r="E200" s="172" t="s">
        <v>3</v>
      </c>
      <c r="F200" s="173" t="s">
        <v>318</v>
      </c>
      <c r="H200" s="174">
        <v>2.5999999999999999E-2</v>
      </c>
      <c r="I200" s="175"/>
      <c r="L200" s="171"/>
      <c r="M200" s="176"/>
      <c r="N200" s="177"/>
      <c r="O200" s="177"/>
      <c r="P200" s="177"/>
      <c r="Q200" s="177"/>
      <c r="R200" s="177"/>
      <c r="S200" s="177"/>
      <c r="T200" s="178"/>
      <c r="AT200" s="172" t="s">
        <v>196</v>
      </c>
      <c r="AU200" s="172" t="s">
        <v>87</v>
      </c>
      <c r="AV200" s="13" t="s">
        <v>87</v>
      </c>
      <c r="AW200" s="13" t="s">
        <v>35</v>
      </c>
      <c r="AX200" s="13" t="s">
        <v>74</v>
      </c>
      <c r="AY200" s="172" t="s">
        <v>187</v>
      </c>
    </row>
    <row r="201" spans="2:65" s="13" customFormat="1">
      <c r="B201" s="171"/>
      <c r="D201" s="164" t="s">
        <v>196</v>
      </c>
      <c r="E201" s="172" t="s">
        <v>3</v>
      </c>
      <c r="F201" s="173" t="s">
        <v>319</v>
      </c>
      <c r="H201" s="174">
        <v>2.5000000000000001E-2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196</v>
      </c>
      <c r="AU201" s="172" t="s">
        <v>87</v>
      </c>
      <c r="AV201" s="13" t="s">
        <v>87</v>
      </c>
      <c r="AW201" s="13" t="s">
        <v>35</v>
      </c>
      <c r="AX201" s="13" t="s">
        <v>74</v>
      </c>
      <c r="AY201" s="172" t="s">
        <v>187</v>
      </c>
    </row>
    <row r="202" spans="2:65" s="15" customFormat="1">
      <c r="B202" s="187"/>
      <c r="D202" s="164" t="s">
        <v>196</v>
      </c>
      <c r="E202" s="188" t="s">
        <v>3</v>
      </c>
      <c r="F202" s="189" t="s">
        <v>221</v>
      </c>
      <c r="H202" s="190">
        <v>0.22899999999999998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4"/>
      <c r="AT202" s="188" t="s">
        <v>196</v>
      </c>
      <c r="AU202" s="188" t="s">
        <v>87</v>
      </c>
      <c r="AV202" s="15" t="s">
        <v>207</v>
      </c>
      <c r="AW202" s="15" t="s">
        <v>35</v>
      </c>
      <c r="AX202" s="15" t="s">
        <v>74</v>
      </c>
      <c r="AY202" s="188" t="s">
        <v>187</v>
      </c>
    </row>
    <row r="203" spans="2:65" s="14" customFormat="1">
      <c r="B203" s="179"/>
      <c r="D203" s="164" t="s">
        <v>196</v>
      </c>
      <c r="E203" s="180" t="s">
        <v>3</v>
      </c>
      <c r="F203" s="181" t="s">
        <v>201</v>
      </c>
      <c r="H203" s="182">
        <v>0.39200000000000002</v>
      </c>
      <c r="I203" s="183"/>
      <c r="L203" s="179"/>
      <c r="M203" s="184"/>
      <c r="N203" s="185"/>
      <c r="O203" s="185"/>
      <c r="P203" s="185"/>
      <c r="Q203" s="185"/>
      <c r="R203" s="185"/>
      <c r="S203" s="185"/>
      <c r="T203" s="186"/>
      <c r="AT203" s="180" t="s">
        <v>196</v>
      </c>
      <c r="AU203" s="180" t="s">
        <v>87</v>
      </c>
      <c r="AV203" s="14" t="s">
        <v>194</v>
      </c>
      <c r="AW203" s="14" t="s">
        <v>35</v>
      </c>
      <c r="AX203" s="14" t="s">
        <v>81</v>
      </c>
      <c r="AY203" s="180" t="s">
        <v>187</v>
      </c>
    </row>
    <row r="204" spans="2:65" s="1" customFormat="1" ht="36" customHeight="1">
      <c r="B204" s="149"/>
      <c r="C204" s="150" t="s">
        <v>320</v>
      </c>
      <c r="D204" s="150" t="s">
        <v>189</v>
      </c>
      <c r="E204" s="151" t="s">
        <v>321</v>
      </c>
      <c r="F204" s="152" t="s">
        <v>322</v>
      </c>
      <c r="G204" s="153" t="s">
        <v>254</v>
      </c>
      <c r="H204" s="154">
        <v>38.613999999999997</v>
      </c>
      <c r="I204" s="155"/>
      <c r="J204" s="156">
        <f>ROUND(I204*H204,2)</f>
        <v>0</v>
      </c>
      <c r="K204" s="152" t="s">
        <v>193</v>
      </c>
      <c r="L204" s="32"/>
      <c r="M204" s="157" t="s">
        <v>3</v>
      </c>
      <c r="N204" s="158" t="s">
        <v>46</v>
      </c>
      <c r="O204" s="52"/>
      <c r="P204" s="159">
        <f>O204*H204</f>
        <v>0</v>
      </c>
      <c r="Q204" s="159">
        <v>1.20855</v>
      </c>
      <c r="R204" s="159">
        <f>Q204*H204</f>
        <v>46.666949699999996</v>
      </c>
      <c r="S204" s="159">
        <v>0</v>
      </c>
      <c r="T204" s="160">
        <f>S204*H204</f>
        <v>0</v>
      </c>
      <c r="AR204" s="161" t="s">
        <v>194</v>
      </c>
      <c r="AT204" s="161" t="s">
        <v>189</v>
      </c>
      <c r="AU204" s="161" t="s">
        <v>87</v>
      </c>
      <c r="AY204" s="17" t="s">
        <v>187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7" t="s">
        <v>87</v>
      </c>
      <c r="BK204" s="162">
        <f>ROUND(I204*H204,2)</f>
        <v>0</v>
      </c>
      <c r="BL204" s="17" t="s">
        <v>194</v>
      </c>
      <c r="BM204" s="161" t="s">
        <v>323</v>
      </c>
    </row>
    <row r="205" spans="2:65" s="12" customFormat="1">
      <c r="B205" s="163"/>
      <c r="D205" s="164" t="s">
        <v>196</v>
      </c>
      <c r="E205" s="165" t="s">
        <v>3</v>
      </c>
      <c r="F205" s="166" t="s">
        <v>324</v>
      </c>
      <c r="H205" s="165" t="s">
        <v>3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196</v>
      </c>
      <c r="AU205" s="165" t="s">
        <v>87</v>
      </c>
      <c r="AV205" s="12" t="s">
        <v>81</v>
      </c>
      <c r="AW205" s="12" t="s">
        <v>35</v>
      </c>
      <c r="AX205" s="12" t="s">
        <v>74</v>
      </c>
      <c r="AY205" s="165" t="s">
        <v>187</v>
      </c>
    </row>
    <row r="206" spans="2:65" s="12" customFormat="1" ht="22.5">
      <c r="B206" s="163"/>
      <c r="D206" s="164" t="s">
        <v>196</v>
      </c>
      <c r="E206" s="165" t="s">
        <v>3</v>
      </c>
      <c r="F206" s="166" t="s">
        <v>325</v>
      </c>
      <c r="H206" s="165" t="s">
        <v>3</v>
      </c>
      <c r="I206" s="167"/>
      <c r="L206" s="163"/>
      <c r="M206" s="168"/>
      <c r="N206" s="169"/>
      <c r="O206" s="169"/>
      <c r="P206" s="169"/>
      <c r="Q206" s="169"/>
      <c r="R206" s="169"/>
      <c r="S206" s="169"/>
      <c r="T206" s="170"/>
      <c r="AT206" s="165" t="s">
        <v>196</v>
      </c>
      <c r="AU206" s="165" t="s">
        <v>87</v>
      </c>
      <c r="AV206" s="12" t="s">
        <v>81</v>
      </c>
      <c r="AW206" s="12" t="s">
        <v>35</v>
      </c>
      <c r="AX206" s="12" t="s">
        <v>74</v>
      </c>
      <c r="AY206" s="165" t="s">
        <v>187</v>
      </c>
    </row>
    <row r="207" spans="2:65" s="13" customFormat="1">
      <c r="B207" s="171"/>
      <c r="D207" s="164" t="s">
        <v>196</v>
      </c>
      <c r="E207" s="172" t="s">
        <v>3</v>
      </c>
      <c r="F207" s="173" t="s">
        <v>326</v>
      </c>
      <c r="H207" s="174">
        <v>8.75</v>
      </c>
      <c r="I207" s="175"/>
      <c r="L207" s="171"/>
      <c r="M207" s="176"/>
      <c r="N207" s="177"/>
      <c r="O207" s="177"/>
      <c r="P207" s="177"/>
      <c r="Q207" s="177"/>
      <c r="R207" s="177"/>
      <c r="S207" s="177"/>
      <c r="T207" s="178"/>
      <c r="AT207" s="172" t="s">
        <v>196</v>
      </c>
      <c r="AU207" s="172" t="s">
        <v>87</v>
      </c>
      <c r="AV207" s="13" t="s">
        <v>87</v>
      </c>
      <c r="AW207" s="13" t="s">
        <v>35</v>
      </c>
      <c r="AX207" s="13" t="s">
        <v>74</v>
      </c>
      <c r="AY207" s="172" t="s">
        <v>187</v>
      </c>
    </row>
    <row r="208" spans="2:65" s="12" customFormat="1">
      <c r="B208" s="163"/>
      <c r="D208" s="164" t="s">
        <v>196</v>
      </c>
      <c r="E208" s="165" t="s">
        <v>3</v>
      </c>
      <c r="F208" s="166" t="s">
        <v>310</v>
      </c>
      <c r="H208" s="165" t="s">
        <v>3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196</v>
      </c>
      <c r="AU208" s="165" t="s">
        <v>87</v>
      </c>
      <c r="AV208" s="12" t="s">
        <v>81</v>
      </c>
      <c r="AW208" s="12" t="s">
        <v>35</v>
      </c>
      <c r="AX208" s="12" t="s">
        <v>74</v>
      </c>
      <c r="AY208" s="165" t="s">
        <v>187</v>
      </c>
    </row>
    <row r="209" spans="2:65" s="13" customFormat="1">
      <c r="B209" s="171"/>
      <c r="D209" s="164" t="s">
        <v>196</v>
      </c>
      <c r="E209" s="172" t="s">
        <v>3</v>
      </c>
      <c r="F209" s="173" t="s">
        <v>327</v>
      </c>
      <c r="H209" s="174">
        <v>11.75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196</v>
      </c>
      <c r="AU209" s="172" t="s">
        <v>87</v>
      </c>
      <c r="AV209" s="13" t="s">
        <v>87</v>
      </c>
      <c r="AW209" s="13" t="s">
        <v>35</v>
      </c>
      <c r="AX209" s="13" t="s">
        <v>74</v>
      </c>
      <c r="AY209" s="172" t="s">
        <v>187</v>
      </c>
    </row>
    <row r="210" spans="2:65" s="12" customFormat="1">
      <c r="B210" s="163"/>
      <c r="D210" s="164" t="s">
        <v>196</v>
      </c>
      <c r="E210" s="165" t="s">
        <v>3</v>
      </c>
      <c r="F210" s="166" t="s">
        <v>312</v>
      </c>
      <c r="H210" s="165" t="s">
        <v>3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196</v>
      </c>
      <c r="AU210" s="165" t="s">
        <v>87</v>
      </c>
      <c r="AV210" s="12" t="s">
        <v>81</v>
      </c>
      <c r="AW210" s="12" t="s">
        <v>35</v>
      </c>
      <c r="AX210" s="12" t="s">
        <v>74</v>
      </c>
      <c r="AY210" s="165" t="s">
        <v>187</v>
      </c>
    </row>
    <row r="211" spans="2:65" s="13" customFormat="1">
      <c r="B211" s="171"/>
      <c r="D211" s="164" t="s">
        <v>196</v>
      </c>
      <c r="E211" s="172" t="s">
        <v>3</v>
      </c>
      <c r="F211" s="173" t="s">
        <v>328</v>
      </c>
      <c r="H211" s="174">
        <v>13.851000000000001</v>
      </c>
      <c r="I211" s="175"/>
      <c r="L211" s="171"/>
      <c r="M211" s="176"/>
      <c r="N211" s="177"/>
      <c r="O211" s="177"/>
      <c r="P211" s="177"/>
      <c r="Q211" s="177"/>
      <c r="R211" s="177"/>
      <c r="S211" s="177"/>
      <c r="T211" s="178"/>
      <c r="AT211" s="172" t="s">
        <v>196</v>
      </c>
      <c r="AU211" s="172" t="s">
        <v>87</v>
      </c>
      <c r="AV211" s="13" t="s">
        <v>87</v>
      </c>
      <c r="AW211" s="13" t="s">
        <v>35</v>
      </c>
      <c r="AX211" s="13" t="s">
        <v>74</v>
      </c>
      <c r="AY211" s="172" t="s">
        <v>187</v>
      </c>
    </row>
    <row r="212" spans="2:65" s="12" customFormat="1">
      <c r="B212" s="163"/>
      <c r="D212" s="164" t="s">
        <v>196</v>
      </c>
      <c r="E212" s="165" t="s">
        <v>3</v>
      </c>
      <c r="F212" s="166" t="s">
        <v>224</v>
      </c>
      <c r="H212" s="165" t="s">
        <v>3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196</v>
      </c>
      <c r="AU212" s="165" t="s">
        <v>87</v>
      </c>
      <c r="AV212" s="12" t="s">
        <v>81</v>
      </c>
      <c r="AW212" s="12" t="s">
        <v>35</v>
      </c>
      <c r="AX212" s="12" t="s">
        <v>74</v>
      </c>
      <c r="AY212" s="165" t="s">
        <v>187</v>
      </c>
    </row>
    <row r="213" spans="2:65" s="13" customFormat="1">
      <c r="B213" s="171"/>
      <c r="D213" s="164" t="s">
        <v>196</v>
      </c>
      <c r="E213" s="172" t="s">
        <v>3</v>
      </c>
      <c r="F213" s="173" t="s">
        <v>329</v>
      </c>
      <c r="H213" s="174">
        <v>4.2629999999999999</v>
      </c>
      <c r="I213" s="175"/>
      <c r="L213" s="171"/>
      <c r="M213" s="176"/>
      <c r="N213" s="177"/>
      <c r="O213" s="177"/>
      <c r="P213" s="177"/>
      <c r="Q213" s="177"/>
      <c r="R213" s="177"/>
      <c r="S213" s="177"/>
      <c r="T213" s="178"/>
      <c r="AT213" s="172" t="s">
        <v>196</v>
      </c>
      <c r="AU213" s="172" t="s">
        <v>87</v>
      </c>
      <c r="AV213" s="13" t="s">
        <v>87</v>
      </c>
      <c r="AW213" s="13" t="s">
        <v>35</v>
      </c>
      <c r="AX213" s="13" t="s">
        <v>74</v>
      </c>
      <c r="AY213" s="172" t="s">
        <v>187</v>
      </c>
    </row>
    <row r="214" spans="2:65" s="14" customFormat="1">
      <c r="B214" s="179"/>
      <c r="D214" s="164" t="s">
        <v>196</v>
      </c>
      <c r="E214" s="180" t="s">
        <v>3</v>
      </c>
      <c r="F214" s="181" t="s">
        <v>201</v>
      </c>
      <c r="H214" s="182">
        <v>38.613999999999997</v>
      </c>
      <c r="I214" s="183"/>
      <c r="L214" s="179"/>
      <c r="M214" s="184"/>
      <c r="N214" s="185"/>
      <c r="O214" s="185"/>
      <c r="P214" s="185"/>
      <c r="Q214" s="185"/>
      <c r="R214" s="185"/>
      <c r="S214" s="185"/>
      <c r="T214" s="186"/>
      <c r="AT214" s="180" t="s">
        <v>196</v>
      </c>
      <c r="AU214" s="180" t="s">
        <v>87</v>
      </c>
      <c r="AV214" s="14" t="s">
        <v>194</v>
      </c>
      <c r="AW214" s="14" t="s">
        <v>35</v>
      </c>
      <c r="AX214" s="14" t="s">
        <v>81</v>
      </c>
      <c r="AY214" s="180" t="s">
        <v>187</v>
      </c>
    </row>
    <row r="215" spans="2:65" s="1" customFormat="1" ht="96" customHeight="1">
      <c r="B215" s="149"/>
      <c r="C215" s="150" t="s">
        <v>330</v>
      </c>
      <c r="D215" s="150" t="s">
        <v>189</v>
      </c>
      <c r="E215" s="151" t="s">
        <v>331</v>
      </c>
      <c r="F215" s="152" t="s">
        <v>332</v>
      </c>
      <c r="G215" s="153" t="s">
        <v>286</v>
      </c>
      <c r="H215" s="154">
        <v>4.5</v>
      </c>
      <c r="I215" s="155"/>
      <c r="J215" s="156">
        <f>ROUND(I215*H215,2)</f>
        <v>0</v>
      </c>
      <c r="K215" s="152" t="s">
        <v>193</v>
      </c>
      <c r="L215" s="32"/>
      <c r="M215" s="157" t="s">
        <v>3</v>
      </c>
      <c r="N215" s="158" t="s">
        <v>46</v>
      </c>
      <c r="O215" s="52"/>
      <c r="P215" s="159">
        <f>O215*H215</f>
        <v>0</v>
      </c>
      <c r="Q215" s="159">
        <v>0</v>
      </c>
      <c r="R215" s="159">
        <f>Q215*H215</f>
        <v>0</v>
      </c>
      <c r="S215" s="159">
        <v>0</v>
      </c>
      <c r="T215" s="160">
        <f>S215*H215</f>
        <v>0</v>
      </c>
      <c r="AR215" s="161" t="s">
        <v>194</v>
      </c>
      <c r="AT215" s="161" t="s">
        <v>189</v>
      </c>
      <c r="AU215" s="161" t="s">
        <v>87</v>
      </c>
      <c r="AY215" s="17" t="s">
        <v>187</v>
      </c>
      <c r="BE215" s="162">
        <f>IF(N215="základní",J215,0)</f>
        <v>0</v>
      </c>
      <c r="BF215" s="162">
        <f>IF(N215="snížená",J215,0)</f>
        <v>0</v>
      </c>
      <c r="BG215" s="162">
        <f>IF(N215="zákl. přenesená",J215,0)</f>
        <v>0</v>
      </c>
      <c r="BH215" s="162">
        <f>IF(N215="sníž. přenesená",J215,0)</f>
        <v>0</v>
      </c>
      <c r="BI215" s="162">
        <f>IF(N215="nulová",J215,0)</f>
        <v>0</v>
      </c>
      <c r="BJ215" s="17" t="s">
        <v>87</v>
      </c>
      <c r="BK215" s="162">
        <f>ROUND(I215*H215,2)</f>
        <v>0</v>
      </c>
      <c r="BL215" s="17" t="s">
        <v>194</v>
      </c>
      <c r="BM215" s="161" t="s">
        <v>333</v>
      </c>
    </row>
    <row r="216" spans="2:65" s="13" customFormat="1">
      <c r="B216" s="171"/>
      <c r="D216" s="164" t="s">
        <v>196</v>
      </c>
      <c r="E216" s="172" t="s">
        <v>3</v>
      </c>
      <c r="F216" s="173" t="s">
        <v>334</v>
      </c>
      <c r="H216" s="174">
        <v>4.5</v>
      </c>
      <c r="I216" s="175"/>
      <c r="L216" s="171"/>
      <c r="M216" s="176"/>
      <c r="N216" s="177"/>
      <c r="O216" s="177"/>
      <c r="P216" s="177"/>
      <c r="Q216" s="177"/>
      <c r="R216" s="177"/>
      <c r="S216" s="177"/>
      <c r="T216" s="178"/>
      <c r="AT216" s="172" t="s">
        <v>196</v>
      </c>
      <c r="AU216" s="172" t="s">
        <v>87</v>
      </c>
      <c r="AV216" s="13" t="s">
        <v>87</v>
      </c>
      <c r="AW216" s="13" t="s">
        <v>35</v>
      </c>
      <c r="AX216" s="13" t="s">
        <v>81</v>
      </c>
      <c r="AY216" s="172" t="s">
        <v>187</v>
      </c>
    </row>
    <row r="217" spans="2:65" s="1" customFormat="1" ht="16.5" customHeight="1">
      <c r="B217" s="149"/>
      <c r="C217" s="195" t="s">
        <v>8</v>
      </c>
      <c r="D217" s="195" t="s">
        <v>283</v>
      </c>
      <c r="E217" s="196" t="s">
        <v>335</v>
      </c>
      <c r="F217" s="197" t="s">
        <v>336</v>
      </c>
      <c r="G217" s="198" t="s">
        <v>286</v>
      </c>
      <c r="H217" s="199">
        <v>4.5</v>
      </c>
      <c r="I217" s="200"/>
      <c r="J217" s="201">
        <f>ROUND(I217*H217,2)</f>
        <v>0</v>
      </c>
      <c r="K217" s="197" t="s">
        <v>193</v>
      </c>
      <c r="L217" s="202"/>
      <c r="M217" s="203" t="s">
        <v>3</v>
      </c>
      <c r="N217" s="204" t="s">
        <v>46</v>
      </c>
      <c r="O217" s="52"/>
      <c r="P217" s="159">
        <f>O217*H217</f>
        <v>0</v>
      </c>
      <c r="Q217" s="159">
        <v>1.72E-3</v>
      </c>
      <c r="R217" s="159">
        <f>Q217*H217</f>
        <v>7.7399999999999995E-3</v>
      </c>
      <c r="S217" s="159">
        <v>0</v>
      </c>
      <c r="T217" s="160">
        <f>S217*H217</f>
        <v>0</v>
      </c>
      <c r="AR217" s="161" t="s">
        <v>239</v>
      </c>
      <c r="AT217" s="161" t="s">
        <v>283</v>
      </c>
      <c r="AU217" s="161" t="s">
        <v>87</v>
      </c>
      <c r="AY217" s="17" t="s">
        <v>187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7" t="s">
        <v>87</v>
      </c>
      <c r="BK217" s="162">
        <f>ROUND(I217*H217,2)</f>
        <v>0</v>
      </c>
      <c r="BL217" s="17" t="s">
        <v>194</v>
      </c>
      <c r="BM217" s="161" t="s">
        <v>337</v>
      </c>
    </row>
    <row r="218" spans="2:65" s="13" customFormat="1">
      <c r="B218" s="171"/>
      <c r="D218" s="164" t="s">
        <v>196</v>
      </c>
      <c r="E218" s="172" t="s">
        <v>3</v>
      </c>
      <c r="F218" s="173" t="s">
        <v>334</v>
      </c>
      <c r="H218" s="174">
        <v>4.5</v>
      </c>
      <c r="I218" s="175"/>
      <c r="L218" s="171"/>
      <c r="M218" s="176"/>
      <c r="N218" s="177"/>
      <c r="O218" s="177"/>
      <c r="P218" s="177"/>
      <c r="Q218" s="177"/>
      <c r="R218" s="177"/>
      <c r="S218" s="177"/>
      <c r="T218" s="178"/>
      <c r="AT218" s="172" t="s">
        <v>196</v>
      </c>
      <c r="AU218" s="172" t="s">
        <v>87</v>
      </c>
      <c r="AV218" s="13" t="s">
        <v>87</v>
      </c>
      <c r="AW218" s="13" t="s">
        <v>35</v>
      </c>
      <c r="AX218" s="13" t="s">
        <v>81</v>
      </c>
      <c r="AY218" s="172" t="s">
        <v>187</v>
      </c>
    </row>
    <row r="219" spans="2:65" s="11" customFormat="1" ht="22.9" customHeight="1">
      <c r="B219" s="136"/>
      <c r="D219" s="137" t="s">
        <v>73</v>
      </c>
      <c r="E219" s="147" t="s">
        <v>207</v>
      </c>
      <c r="F219" s="147" t="s">
        <v>338</v>
      </c>
      <c r="I219" s="139"/>
      <c r="J219" s="148">
        <f>BK219</f>
        <v>0</v>
      </c>
      <c r="L219" s="136"/>
      <c r="M219" s="141"/>
      <c r="N219" s="142"/>
      <c r="O219" s="142"/>
      <c r="P219" s="143">
        <f>SUM(P220:P331)</f>
        <v>0</v>
      </c>
      <c r="Q219" s="142"/>
      <c r="R219" s="143">
        <f>SUM(R220:R331)</f>
        <v>276.31042686000001</v>
      </c>
      <c r="S219" s="142"/>
      <c r="T219" s="144">
        <f>SUM(T220:T331)</f>
        <v>0</v>
      </c>
      <c r="AR219" s="137" t="s">
        <v>81</v>
      </c>
      <c r="AT219" s="145" t="s">
        <v>73</v>
      </c>
      <c r="AU219" s="145" t="s">
        <v>81</v>
      </c>
      <c r="AY219" s="137" t="s">
        <v>187</v>
      </c>
      <c r="BK219" s="146">
        <f>SUM(BK220:BK331)</f>
        <v>0</v>
      </c>
    </row>
    <row r="220" spans="2:65" s="1" customFormat="1" ht="36" customHeight="1">
      <c r="B220" s="149"/>
      <c r="C220" s="150" t="s">
        <v>339</v>
      </c>
      <c r="D220" s="150" t="s">
        <v>189</v>
      </c>
      <c r="E220" s="151" t="s">
        <v>340</v>
      </c>
      <c r="F220" s="152" t="s">
        <v>341</v>
      </c>
      <c r="G220" s="153" t="s">
        <v>254</v>
      </c>
      <c r="H220" s="154">
        <v>229.244</v>
      </c>
      <c r="I220" s="155"/>
      <c r="J220" s="156">
        <f>ROUND(I220*H220,2)</f>
        <v>0</v>
      </c>
      <c r="K220" s="152" t="s">
        <v>193</v>
      </c>
      <c r="L220" s="32"/>
      <c r="M220" s="157" t="s">
        <v>3</v>
      </c>
      <c r="N220" s="158" t="s">
        <v>46</v>
      </c>
      <c r="O220" s="52"/>
      <c r="P220" s="159">
        <f>O220*H220</f>
        <v>0</v>
      </c>
      <c r="Q220" s="159">
        <v>0.15301000000000001</v>
      </c>
      <c r="R220" s="159">
        <f>Q220*H220</f>
        <v>35.076624440000003</v>
      </c>
      <c r="S220" s="159">
        <v>0</v>
      </c>
      <c r="T220" s="160">
        <f>S220*H220</f>
        <v>0</v>
      </c>
      <c r="AR220" s="161" t="s">
        <v>194</v>
      </c>
      <c r="AT220" s="161" t="s">
        <v>189</v>
      </c>
      <c r="AU220" s="161" t="s">
        <v>87</v>
      </c>
      <c r="AY220" s="17" t="s">
        <v>187</v>
      </c>
      <c r="BE220" s="162">
        <f>IF(N220="základní",J220,0)</f>
        <v>0</v>
      </c>
      <c r="BF220" s="162">
        <f>IF(N220="snížená",J220,0)</f>
        <v>0</v>
      </c>
      <c r="BG220" s="162">
        <f>IF(N220="zákl. přenesená",J220,0)</f>
        <v>0</v>
      </c>
      <c r="BH220" s="162">
        <f>IF(N220="sníž. přenesená",J220,0)</f>
        <v>0</v>
      </c>
      <c r="BI220" s="162">
        <f>IF(N220="nulová",J220,0)</f>
        <v>0</v>
      </c>
      <c r="BJ220" s="17" t="s">
        <v>87</v>
      </c>
      <c r="BK220" s="162">
        <f>ROUND(I220*H220,2)</f>
        <v>0</v>
      </c>
      <c r="BL220" s="17" t="s">
        <v>194</v>
      </c>
      <c r="BM220" s="161" t="s">
        <v>342</v>
      </c>
    </row>
    <row r="221" spans="2:65" s="12" customFormat="1">
      <c r="B221" s="163"/>
      <c r="D221" s="164" t="s">
        <v>196</v>
      </c>
      <c r="E221" s="165" t="s">
        <v>3</v>
      </c>
      <c r="F221" s="166" t="s">
        <v>343</v>
      </c>
      <c r="H221" s="165" t="s">
        <v>3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196</v>
      </c>
      <c r="AU221" s="165" t="s">
        <v>87</v>
      </c>
      <c r="AV221" s="12" t="s">
        <v>81</v>
      </c>
      <c r="AW221" s="12" t="s">
        <v>35</v>
      </c>
      <c r="AX221" s="12" t="s">
        <v>74</v>
      </c>
      <c r="AY221" s="165" t="s">
        <v>187</v>
      </c>
    </row>
    <row r="222" spans="2:65" s="13" customFormat="1" ht="22.5">
      <c r="B222" s="171"/>
      <c r="D222" s="164" t="s">
        <v>196</v>
      </c>
      <c r="E222" s="172" t="s">
        <v>3</v>
      </c>
      <c r="F222" s="173" t="s">
        <v>344</v>
      </c>
      <c r="H222" s="174">
        <v>130.875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196</v>
      </c>
      <c r="AU222" s="172" t="s">
        <v>87</v>
      </c>
      <c r="AV222" s="13" t="s">
        <v>87</v>
      </c>
      <c r="AW222" s="13" t="s">
        <v>35</v>
      </c>
      <c r="AX222" s="13" t="s">
        <v>74</v>
      </c>
      <c r="AY222" s="172" t="s">
        <v>187</v>
      </c>
    </row>
    <row r="223" spans="2:65" s="13" customFormat="1">
      <c r="B223" s="171"/>
      <c r="D223" s="164" t="s">
        <v>196</v>
      </c>
      <c r="E223" s="172" t="s">
        <v>3</v>
      </c>
      <c r="F223" s="173" t="s">
        <v>345</v>
      </c>
      <c r="H223" s="174">
        <v>-10.8</v>
      </c>
      <c r="I223" s="175"/>
      <c r="L223" s="171"/>
      <c r="M223" s="176"/>
      <c r="N223" s="177"/>
      <c r="O223" s="177"/>
      <c r="P223" s="177"/>
      <c r="Q223" s="177"/>
      <c r="R223" s="177"/>
      <c r="S223" s="177"/>
      <c r="T223" s="178"/>
      <c r="AT223" s="172" t="s">
        <v>196</v>
      </c>
      <c r="AU223" s="172" t="s">
        <v>87</v>
      </c>
      <c r="AV223" s="13" t="s">
        <v>87</v>
      </c>
      <c r="AW223" s="13" t="s">
        <v>35</v>
      </c>
      <c r="AX223" s="13" t="s">
        <v>74</v>
      </c>
      <c r="AY223" s="172" t="s">
        <v>187</v>
      </c>
    </row>
    <row r="224" spans="2:65" s="15" customFormat="1">
      <c r="B224" s="187"/>
      <c r="D224" s="164" t="s">
        <v>196</v>
      </c>
      <c r="E224" s="188" t="s">
        <v>3</v>
      </c>
      <c r="F224" s="189" t="s">
        <v>221</v>
      </c>
      <c r="H224" s="190">
        <v>120.075</v>
      </c>
      <c r="I224" s="191"/>
      <c r="L224" s="187"/>
      <c r="M224" s="192"/>
      <c r="N224" s="193"/>
      <c r="O224" s="193"/>
      <c r="P224" s="193"/>
      <c r="Q224" s="193"/>
      <c r="R224" s="193"/>
      <c r="S224" s="193"/>
      <c r="T224" s="194"/>
      <c r="AT224" s="188" t="s">
        <v>196</v>
      </c>
      <c r="AU224" s="188" t="s">
        <v>87</v>
      </c>
      <c r="AV224" s="15" t="s">
        <v>207</v>
      </c>
      <c r="AW224" s="15" t="s">
        <v>35</v>
      </c>
      <c r="AX224" s="15" t="s">
        <v>74</v>
      </c>
      <c r="AY224" s="188" t="s">
        <v>187</v>
      </c>
    </row>
    <row r="225" spans="2:65" s="12" customFormat="1">
      <c r="B225" s="163"/>
      <c r="D225" s="164" t="s">
        <v>196</v>
      </c>
      <c r="E225" s="165" t="s">
        <v>3</v>
      </c>
      <c r="F225" s="166" t="s">
        <v>346</v>
      </c>
      <c r="H225" s="165" t="s">
        <v>3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196</v>
      </c>
      <c r="AU225" s="165" t="s">
        <v>87</v>
      </c>
      <c r="AV225" s="12" t="s">
        <v>81</v>
      </c>
      <c r="AW225" s="12" t="s">
        <v>35</v>
      </c>
      <c r="AX225" s="12" t="s">
        <v>74</v>
      </c>
      <c r="AY225" s="165" t="s">
        <v>187</v>
      </c>
    </row>
    <row r="226" spans="2:65" s="13" customFormat="1" ht="22.5">
      <c r="B226" s="171"/>
      <c r="D226" s="164" t="s">
        <v>196</v>
      </c>
      <c r="E226" s="172" t="s">
        <v>3</v>
      </c>
      <c r="F226" s="173" t="s">
        <v>347</v>
      </c>
      <c r="H226" s="174">
        <v>119.96899999999999</v>
      </c>
      <c r="I226" s="175"/>
      <c r="L226" s="171"/>
      <c r="M226" s="176"/>
      <c r="N226" s="177"/>
      <c r="O226" s="177"/>
      <c r="P226" s="177"/>
      <c r="Q226" s="177"/>
      <c r="R226" s="177"/>
      <c r="S226" s="177"/>
      <c r="T226" s="178"/>
      <c r="AT226" s="172" t="s">
        <v>196</v>
      </c>
      <c r="AU226" s="172" t="s">
        <v>87</v>
      </c>
      <c r="AV226" s="13" t="s">
        <v>87</v>
      </c>
      <c r="AW226" s="13" t="s">
        <v>35</v>
      </c>
      <c r="AX226" s="13" t="s">
        <v>74</v>
      </c>
      <c r="AY226" s="172" t="s">
        <v>187</v>
      </c>
    </row>
    <row r="227" spans="2:65" s="13" customFormat="1">
      <c r="B227" s="171"/>
      <c r="D227" s="164" t="s">
        <v>196</v>
      </c>
      <c r="E227" s="172" t="s">
        <v>3</v>
      </c>
      <c r="F227" s="173" t="s">
        <v>345</v>
      </c>
      <c r="H227" s="174">
        <v>-10.8</v>
      </c>
      <c r="I227" s="175"/>
      <c r="L227" s="171"/>
      <c r="M227" s="176"/>
      <c r="N227" s="177"/>
      <c r="O227" s="177"/>
      <c r="P227" s="177"/>
      <c r="Q227" s="177"/>
      <c r="R227" s="177"/>
      <c r="S227" s="177"/>
      <c r="T227" s="178"/>
      <c r="AT227" s="172" t="s">
        <v>196</v>
      </c>
      <c r="AU227" s="172" t="s">
        <v>87</v>
      </c>
      <c r="AV227" s="13" t="s">
        <v>87</v>
      </c>
      <c r="AW227" s="13" t="s">
        <v>35</v>
      </c>
      <c r="AX227" s="13" t="s">
        <v>74</v>
      </c>
      <c r="AY227" s="172" t="s">
        <v>187</v>
      </c>
    </row>
    <row r="228" spans="2:65" s="15" customFormat="1">
      <c r="B228" s="187"/>
      <c r="D228" s="164" t="s">
        <v>196</v>
      </c>
      <c r="E228" s="188" t="s">
        <v>3</v>
      </c>
      <c r="F228" s="189" t="s">
        <v>221</v>
      </c>
      <c r="H228" s="190">
        <v>109.169</v>
      </c>
      <c r="I228" s="191"/>
      <c r="L228" s="187"/>
      <c r="M228" s="192"/>
      <c r="N228" s="193"/>
      <c r="O228" s="193"/>
      <c r="P228" s="193"/>
      <c r="Q228" s="193"/>
      <c r="R228" s="193"/>
      <c r="S228" s="193"/>
      <c r="T228" s="194"/>
      <c r="AT228" s="188" t="s">
        <v>196</v>
      </c>
      <c r="AU228" s="188" t="s">
        <v>87</v>
      </c>
      <c r="AV228" s="15" t="s">
        <v>207</v>
      </c>
      <c r="AW228" s="15" t="s">
        <v>35</v>
      </c>
      <c r="AX228" s="15" t="s">
        <v>74</v>
      </c>
      <c r="AY228" s="188" t="s">
        <v>187</v>
      </c>
    </row>
    <row r="229" spans="2:65" s="14" customFormat="1">
      <c r="B229" s="179"/>
      <c r="D229" s="164" t="s">
        <v>196</v>
      </c>
      <c r="E229" s="180" t="s">
        <v>3</v>
      </c>
      <c r="F229" s="181" t="s">
        <v>201</v>
      </c>
      <c r="H229" s="182">
        <v>229.24399999999997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196</v>
      </c>
      <c r="AU229" s="180" t="s">
        <v>87</v>
      </c>
      <c r="AV229" s="14" t="s">
        <v>194</v>
      </c>
      <c r="AW229" s="14" t="s">
        <v>35</v>
      </c>
      <c r="AX229" s="14" t="s">
        <v>81</v>
      </c>
      <c r="AY229" s="180" t="s">
        <v>187</v>
      </c>
    </row>
    <row r="230" spans="2:65" s="1" customFormat="1" ht="36" customHeight="1">
      <c r="B230" s="149"/>
      <c r="C230" s="150" t="s">
        <v>348</v>
      </c>
      <c r="D230" s="150" t="s">
        <v>189</v>
      </c>
      <c r="E230" s="151" t="s">
        <v>349</v>
      </c>
      <c r="F230" s="152" t="s">
        <v>350</v>
      </c>
      <c r="G230" s="153" t="s">
        <v>254</v>
      </c>
      <c r="H230" s="154">
        <v>45.713000000000001</v>
      </c>
      <c r="I230" s="155"/>
      <c r="J230" s="156">
        <f>ROUND(I230*H230,2)</f>
        <v>0</v>
      </c>
      <c r="K230" s="152" t="s">
        <v>193</v>
      </c>
      <c r="L230" s="32"/>
      <c r="M230" s="157" t="s">
        <v>3</v>
      </c>
      <c r="N230" s="158" t="s">
        <v>46</v>
      </c>
      <c r="O230" s="52"/>
      <c r="P230" s="159">
        <f>O230*H230</f>
        <v>0</v>
      </c>
      <c r="Q230" s="159">
        <v>0.22158</v>
      </c>
      <c r="R230" s="159">
        <f>Q230*H230</f>
        <v>10.129086539999999</v>
      </c>
      <c r="S230" s="159">
        <v>0</v>
      </c>
      <c r="T230" s="160">
        <f>S230*H230</f>
        <v>0</v>
      </c>
      <c r="AR230" s="161" t="s">
        <v>194</v>
      </c>
      <c r="AT230" s="161" t="s">
        <v>189</v>
      </c>
      <c r="AU230" s="161" t="s">
        <v>87</v>
      </c>
      <c r="AY230" s="17" t="s">
        <v>187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7" t="s">
        <v>87</v>
      </c>
      <c r="BK230" s="162">
        <f>ROUND(I230*H230,2)</f>
        <v>0</v>
      </c>
      <c r="BL230" s="17" t="s">
        <v>194</v>
      </c>
      <c r="BM230" s="161" t="s">
        <v>351</v>
      </c>
    </row>
    <row r="231" spans="2:65" s="12" customFormat="1">
      <c r="B231" s="163"/>
      <c r="D231" s="164" t="s">
        <v>196</v>
      </c>
      <c r="E231" s="165" t="s">
        <v>3</v>
      </c>
      <c r="F231" s="166" t="s">
        <v>343</v>
      </c>
      <c r="H231" s="165" t="s">
        <v>3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196</v>
      </c>
      <c r="AU231" s="165" t="s">
        <v>87</v>
      </c>
      <c r="AV231" s="12" t="s">
        <v>81</v>
      </c>
      <c r="AW231" s="12" t="s">
        <v>35</v>
      </c>
      <c r="AX231" s="12" t="s">
        <v>74</v>
      </c>
      <c r="AY231" s="165" t="s">
        <v>187</v>
      </c>
    </row>
    <row r="232" spans="2:65" s="13" customFormat="1">
      <c r="B232" s="171"/>
      <c r="D232" s="164" t="s">
        <v>196</v>
      </c>
      <c r="E232" s="172" t="s">
        <v>3</v>
      </c>
      <c r="F232" s="173" t="s">
        <v>352</v>
      </c>
      <c r="H232" s="174">
        <v>23.85</v>
      </c>
      <c r="I232" s="175"/>
      <c r="L232" s="171"/>
      <c r="M232" s="176"/>
      <c r="N232" s="177"/>
      <c r="O232" s="177"/>
      <c r="P232" s="177"/>
      <c r="Q232" s="177"/>
      <c r="R232" s="177"/>
      <c r="S232" s="177"/>
      <c r="T232" s="178"/>
      <c r="AT232" s="172" t="s">
        <v>196</v>
      </c>
      <c r="AU232" s="172" t="s">
        <v>87</v>
      </c>
      <c r="AV232" s="13" t="s">
        <v>87</v>
      </c>
      <c r="AW232" s="13" t="s">
        <v>35</v>
      </c>
      <c r="AX232" s="13" t="s">
        <v>74</v>
      </c>
      <c r="AY232" s="172" t="s">
        <v>187</v>
      </c>
    </row>
    <row r="233" spans="2:65" s="12" customFormat="1">
      <c r="B233" s="163"/>
      <c r="D233" s="164" t="s">
        <v>196</v>
      </c>
      <c r="E233" s="165" t="s">
        <v>3</v>
      </c>
      <c r="F233" s="166" t="s">
        <v>346</v>
      </c>
      <c r="H233" s="165" t="s">
        <v>3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196</v>
      </c>
      <c r="AU233" s="165" t="s">
        <v>87</v>
      </c>
      <c r="AV233" s="12" t="s">
        <v>81</v>
      </c>
      <c r="AW233" s="12" t="s">
        <v>35</v>
      </c>
      <c r="AX233" s="12" t="s">
        <v>74</v>
      </c>
      <c r="AY233" s="165" t="s">
        <v>187</v>
      </c>
    </row>
    <row r="234" spans="2:65" s="13" customFormat="1">
      <c r="B234" s="171"/>
      <c r="D234" s="164" t="s">
        <v>196</v>
      </c>
      <c r="E234" s="172" t="s">
        <v>3</v>
      </c>
      <c r="F234" s="173" t="s">
        <v>353</v>
      </c>
      <c r="H234" s="174">
        <v>21.863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196</v>
      </c>
      <c r="AU234" s="172" t="s">
        <v>87</v>
      </c>
      <c r="AV234" s="13" t="s">
        <v>87</v>
      </c>
      <c r="AW234" s="13" t="s">
        <v>35</v>
      </c>
      <c r="AX234" s="13" t="s">
        <v>74</v>
      </c>
      <c r="AY234" s="172" t="s">
        <v>187</v>
      </c>
    </row>
    <row r="235" spans="2:65" s="15" customFormat="1">
      <c r="B235" s="187"/>
      <c r="D235" s="164" t="s">
        <v>196</v>
      </c>
      <c r="E235" s="188" t="s">
        <v>3</v>
      </c>
      <c r="F235" s="189" t="s">
        <v>221</v>
      </c>
      <c r="H235" s="190">
        <v>45.713000000000001</v>
      </c>
      <c r="I235" s="191"/>
      <c r="L235" s="187"/>
      <c r="M235" s="192"/>
      <c r="N235" s="193"/>
      <c r="O235" s="193"/>
      <c r="P235" s="193"/>
      <c r="Q235" s="193"/>
      <c r="R235" s="193"/>
      <c r="S235" s="193"/>
      <c r="T235" s="194"/>
      <c r="AT235" s="188" t="s">
        <v>196</v>
      </c>
      <c r="AU235" s="188" t="s">
        <v>87</v>
      </c>
      <c r="AV235" s="15" t="s">
        <v>207</v>
      </c>
      <c r="AW235" s="15" t="s">
        <v>35</v>
      </c>
      <c r="AX235" s="15" t="s">
        <v>74</v>
      </c>
      <c r="AY235" s="188" t="s">
        <v>187</v>
      </c>
    </row>
    <row r="236" spans="2:65" s="14" customFormat="1">
      <c r="B236" s="179"/>
      <c r="D236" s="164" t="s">
        <v>196</v>
      </c>
      <c r="E236" s="180" t="s">
        <v>3</v>
      </c>
      <c r="F236" s="181" t="s">
        <v>201</v>
      </c>
      <c r="H236" s="182">
        <v>45.713000000000001</v>
      </c>
      <c r="I236" s="183"/>
      <c r="L236" s="179"/>
      <c r="M236" s="184"/>
      <c r="N236" s="185"/>
      <c r="O236" s="185"/>
      <c r="P236" s="185"/>
      <c r="Q236" s="185"/>
      <c r="R236" s="185"/>
      <c r="S236" s="185"/>
      <c r="T236" s="186"/>
      <c r="AT236" s="180" t="s">
        <v>196</v>
      </c>
      <c r="AU236" s="180" t="s">
        <v>87</v>
      </c>
      <c r="AV236" s="14" t="s">
        <v>194</v>
      </c>
      <c r="AW236" s="14" t="s">
        <v>35</v>
      </c>
      <c r="AX236" s="14" t="s">
        <v>81</v>
      </c>
      <c r="AY236" s="180" t="s">
        <v>187</v>
      </c>
    </row>
    <row r="237" spans="2:65" s="1" customFormat="1" ht="36" customHeight="1">
      <c r="B237" s="149"/>
      <c r="C237" s="150" t="s">
        <v>354</v>
      </c>
      <c r="D237" s="150" t="s">
        <v>189</v>
      </c>
      <c r="E237" s="151" t="s">
        <v>355</v>
      </c>
      <c r="F237" s="152" t="s">
        <v>356</v>
      </c>
      <c r="G237" s="153" t="s">
        <v>254</v>
      </c>
      <c r="H237" s="154">
        <v>343.76799999999997</v>
      </c>
      <c r="I237" s="155"/>
      <c r="J237" s="156">
        <f>ROUND(I237*H237,2)</f>
        <v>0</v>
      </c>
      <c r="K237" s="152" t="s">
        <v>193</v>
      </c>
      <c r="L237" s="32"/>
      <c r="M237" s="157" t="s">
        <v>3</v>
      </c>
      <c r="N237" s="158" t="s">
        <v>46</v>
      </c>
      <c r="O237" s="52"/>
      <c r="P237" s="159">
        <f>O237*H237</f>
        <v>0</v>
      </c>
      <c r="Q237" s="159">
        <v>0.30726999999999999</v>
      </c>
      <c r="R237" s="159">
        <f>Q237*H237</f>
        <v>105.62959335999999</v>
      </c>
      <c r="S237" s="159">
        <v>0</v>
      </c>
      <c r="T237" s="160">
        <f>S237*H237</f>
        <v>0</v>
      </c>
      <c r="AR237" s="161" t="s">
        <v>194</v>
      </c>
      <c r="AT237" s="161" t="s">
        <v>189</v>
      </c>
      <c r="AU237" s="161" t="s">
        <v>87</v>
      </c>
      <c r="AY237" s="17" t="s">
        <v>187</v>
      </c>
      <c r="BE237" s="162">
        <f>IF(N237="základní",J237,0)</f>
        <v>0</v>
      </c>
      <c r="BF237" s="162">
        <f>IF(N237="snížená",J237,0)</f>
        <v>0</v>
      </c>
      <c r="BG237" s="162">
        <f>IF(N237="zákl. přenesená",J237,0)</f>
        <v>0</v>
      </c>
      <c r="BH237" s="162">
        <f>IF(N237="sníž. přenesená",J237,0)</f>
        <v>0</v>
      </c>
      <c r="BI237" s="162">
        <f>IF(N237="nulová",J237,0)</f>
        <v>0</v>
      </c>
      <c r="BJ237" s="17" t="s">
        <v>87</v>
      </c>
      <c r="BK237" s="162">
        <f>ROUND(I237*H237,2)</f>
        <v>0</v>
      </c>
      <c r="BL237" s="17" t="s">
        <v>194</v>
      </c>
      <c r="BM237" s="161" t="s">
        <v>357</v>
      </c>
    </row>
    <row r="238" spans="2:65" s="12" customFormat="1">
      <c r="B238" s="163"/>
      <c r="D238" s="164" t="s">
        <v>196</v>
      </c>
      <c r="E238" s="165" t="s">
        <v>3</v>
      </c>
      <c r="F238" s="166" t="s">
        <v>343</v>
      </c>
      <c r="H238" s="165" t="s">
        <v>3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196</v>
      </c>
      <c r="AU238" s="165" t="s">
        <v>87</v>
      </c>
      <c r="AV238" s="12" t="s">
        <v>81</v>
      </c>
      <c r="AW238" s="12" t="s">
        <v>35</v>
      </c>
      <c r="AX238" s="12" t="s">
        <v>74</v>
      </c>
      <c r="AY238" s="165" t="s">
        <v>187</v>
      </c>
    </row>
    <row r="239" spans="2:65" s="13" customFormat="1">
      <c r="B239" s="171"/>
      <c r="D239" s="164" t="s">
        <v>196</v>
      </c>
      <c r="E239" s="172" t="s">
        <v>3</v>
      </c>
      <c r="F239" s="173" t="s">
        <v>358</v>
      </c>
      <c r="H239" s="174">
        <v>187.63499999999999</v>
      </c>
      <c r="I239" s="175"/>
      <c r="L239" s="171"/>
      <c r="M239" s="176"/>
      <c r="N239" s="177"/>
      <c r="O239" s="177"/>
      <c r="P239" s="177"/>
      <c r="Q239" s="177"/>
      <c r="R239" s="177"/>
      <c r="S239" s="177"/>
      <c r="T239" s="178"/>
      <c r="AT239" s="172" t="s">
        <v>196</v>
      </c>
      <c r="AU239" s="172" t="s">
        <v>87</v>
      </c>
      <c r="AV239" s="13" t="s">
        <v>87</v>
      </c>
      <c r="AW239" s="13" t="s">
        <v>35</v>
      </c>
      <c r="AX239" s="13" t="s">
        <v>74</v>
      </c>
      <c r="AY239" s="172" t="s">
        <v>187</v>
      </c>
    </row>
    <row r="240" spans="2:65" s="13" customFormat="1">
      <c r="B240" s="171"/>
      <c r="D240" s="164" t="s">
        <v>196</v>
      </c>
      <c r="E240" s="172" t="s">
        <v>3</v>
      </c>
      <c r="F240" s="173" t="s">
        <v>359</v>
      </c>
      <c r="H240" s="174">
        <v>-9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196</v>
      </c>
      <c r="AU240" s="172" t="s">
        <v>87</v>
      </c>
      <c r="AV240" s="13" t="s">
        <v>87</v>
      </c>
      <c r="AW240" s="13" t="s">
        <v>35</v>
      </c>
      <c r="AX240" s="13" t="s">
        <v>74</v>
      </c>
      <c r="AY240" s="172" t="s">
        <v>187</v>
      </c>
    </row>
    <row r="241" spans="2:65" s="13" customFormat="1">
      <c r="B241" s="171"/>
      <c r="D241" s="164" t="s">
        <v>196</v>
      </c>
      <c r="E241" s="172" t="s">
        <v>3</v>
      </c>
      <c r="F241" s="173" t="s">
        <v>360</v>
      </c>
      <c r="H241" s="174">
        <v>-2</v>
      </c>
      <c r="I241" s="175"/>
      <c r="L241" s="171"/>
      <c r="M241" s="176"/>
      <c r="N241" s="177"/>
      <c r="O241" s="177"/>
      <c r="P241" s="177"/>
      <c r="Q241" s="177"/>
      <c r="R241" s="177"/>
      <c r="S241" s="177"/>
      <c r="T241" s="178"/>
      <c r="AT241" s="172" t="s">
        <v>196</v>
      </c>
      <c r="AU241" s="172" t="s">
        <v>87</v>
      </c>
      <c r="AV241" s="13" t="s">
        <v>87</v>
      </c>
      <c r="AW241" s="13" t="s">
        <v>35</v>
      </c>
      <c r="AX241" s="13" t="s">
        <v>74</v>
      </c>
      <c r="AY241" s="172" t="s">
        <v>187</v>
      </c>
    </row>
    <row r="242" spans="2:65" s="15" customFormat="1">
      <c r="B242" s="187"/>
      <c r="D242" s="164" t="s">
        <v>196</v>
      </c>
      <c r="E242" s="188" t="s">
        <v>3</v>
      </c>
      <c r="F242" s="189" t="s">
        <v>221</v>
      </c>
      <c r="H242" s="190">
        <v>176.63499999999999</v>
      </c>
      <c r="I242" s="191"/>
      <c r="L242" s="187"/>
      <c r="M242" s="192"/>
      <c r="N242" s="193"/>
      <c r="O242" s="193"/>
      <c r="P242" s="193"/>
      <c r="Q242" s="193"/>
      <c r="R242" s="193"/>
      <c r="S242" s="193"/>
      <c r="T242" s="194"/>
      <c r="AT242" s="188" t="s">
        <v>196</v>
      </c>
      <c r="AU242" s="188" t="s">
        <v>87</v>
      </c>
      <c r="AV242" s="15" t="s">
        <v>207</v>
      </c>
      <c r="AW242" s="15" t="s">
        <v>35</v>
      </c>
      <c r="AX242" s="15" t="s">
        <v>74</v>
      </c>
      <c r="AY242" s="188" t="s">
        <v>187</v>
      </c>
    </row>
    <row r="243" spans="2:65" s="12" customFormat="1">
      <c r="B243" s="163"/>
      <c r="D243" s="164" t="s">
        <v>196</v>
      </c>
      <c r="E243" s="165" t="s">
        <v>3</v>
      </c>
      <c r="F243" s="166" t="s">
        <v>346</v>
      </c>
      <c r="H243" s="165" t="s">
        <v>3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196</v>
      </c>
      <c r="AU243" s="165" t="s">
        <v>87</v>
      </c>
      <c r="AV243" s="12" t="s">
        <v>81</v>
      </c>
      <c r="AW243" s="12" t="s">
        <v>35</v>
      </c>
      <c r="AX243" s="12" t="s">
        <v>74</v>
      </c>
      <c r="AY243" s="165" t="s">
        <v>187</v>
      </c>
    </row>
    <row r="244" spans="2:65" s="13" customFormat="1">
      <c r="B244" s="171"/>
      <c r="D244" s="164" t="s">
        <v>196</v>
      </c>
      <c r="E244" s="172" t="s">
        <v>3</v>
      </c>
      <c r="F244" s="173" t="s">
        <v>361</v>
      </c>
      <c r="H244" s="174">
        <v>178.13300000000001</v>
      </c>
      <c r="I244" s="175"/>
      <c r="L244" s="171"/>
      <c r="M244" s="176"/>
      <c r="N244" s="177"/>
      <c r="O244" s="177"/>
      <c r="P244" s="177"/>
      <c r="Q244" s="177"/>
      <c r="R244" s="177"/>
      <c r="S244" s="177"/>
      <c r="T244" s="178"/>
      <c r="AT244" s="172" t="s">
        <v>196</v>
      </c>
      <c r="AU244" s="172" t="s">
        <v>87</v>
      </c>
      <c r="AV244" s="13" t="s">
        <v>87</v>
      </c>
      <c r="AW244" s="13" t="s">
        <v>35</v>
      </c>
      <c r="AX244" s="13" t="s">
        <v>74</v>
      </c>
      <c r="AY244" s="172" t="s">
        <v>187</v>
      </c>
    </row>
    <row r="245" spans="2:65" s="13" customFormat="1">
      <c r="B245" s="171"/>
      <c r="D245" s="164" t="s">
        <v>196</v>
      </c>
      <c r="E245" s="172" t="s">
        <v>3</v>
      </c>
      <c r="F245" s="173" t="s">
        <v>359</v>
      </c>
      <c r="H245" s="174">
        <v>-9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196</v>
      </c>
      <c r="AU245" s="172" t="s">
        <v>87</v>
      </c>
      <c r="AV245" s="13" t="s">
        <v>87</v>
      </c>
      <c r="AW245" s="13" t="s">
        <v>35</v>
      </c>
      <c r="AX245" s="13" t="s">
        <v>74</v>
      </c>
      <c r="AY245" s="172" t="s">
        <v>187</v>
      </c>
    </row>
    <row r="246" spans="2:65" s="13" customFormat="1">
      <c r="B246" s="171"/>
      <c r="D246" s="164" t="s">
        <v>196</v>
      </c>
      <c r="E246" s="172" t="s">
        <v>3</v>
      </c>
      <c r="F246" s="173" t="s">
        <v>360</v>
      </c>
      <c r="H246" s="174">
        <v>-2</v>
      </c>
      <c r="I246" s="175"/>
      <c r="L246" s="171"/>
      <c r="M246" s="176"/>
      <c r="N246" s="177"/>
      <c r="O246" s="177"/>
      <c r="P246" s="177"/>
      <c r="Q246" s="177"/>
      <c r="R246" s="177"/>
      <c r="S246" s="177"/>
      <c r="T246" s="178"/>
      <c r="AT246" s="172" t="s">
        <v>196</v>
      </c>
      <c r="AU246" s="172" t="s">
        <v>87</v>
      </c>
      <c r="AV246" s="13" t="s">
        <v>87</v>
      </c>
      <c r="AW246" s="13" t="s">
        <v>35</v>
      </c>
      <c r="AX246" s="13" t="s">
        <v>74</v>
      </c>
      <c r="AY246" s="172" t="s">
        <v>187</v>
      </c>
    </row>
    <row r="247" spans="2:65" s="15" customFormat="1">
      <c r="B247" s="187"/>
      <c r="D247" s="164" t="s">
        <v>196</v>
      </c>
      <c r="E247" s="188" t="s">
        <v>3</v>
      </c>
      <c r="F247" s="189" t="s">
        <v>221</v>
      </c>
      <c r="H247" s="190">
        <v>167.13300000000001</v>
      </c>
      <c r="I247" s="191"/>
      <c r="L247" s="187"/>
      <c r="M247" s="192"/>
      <c r="N247" s="193"/>
      <c r="O247" s="193"/>
      <c r="P247" s="193"/>
      <c r="Q247" s="193"/>
      <c r="R247" s="193"/>
      <c r="S247" s="193"/>
      <c r="T247" s="194"/>
      <c r="AT247" s="188" t="s">
        <v>196</v>
      </c>
      <c r="AU247" s="188" t="s">
        <v>87</v>
      </c>
      <c r="AV247" s="15" t="s">
        <v>207</v>
      </c>
      <c r="AW247" s="15" t="s">
        <v>35</v>
      </c>
      <c r="AX247" s="15" t="s">
        <v>74</v>
      </c>
      <c r="AY247" s="188" t="s">
        <v>187</v>
      </c>
    </row>
    <row r="248" spans="2:65" s="14" customFormat="1">
      <c r="B248" s="179"/>
      <c r="D248" s="164" t="s">
        <v>196</v>
      </c>
      <c r="E248" s="180" t="s">
        <v>3</v>
      </c>
      <c r="F248" s="181" t="s">
        <v>201</v>
      </c>
      <c r="H248" s="182">
        <v>343.76800000000003</v>
      </c>
      <c r="I248" s="183"/>
      <c r="L248" s="179"/>
      <c r="M248" s="184"/>
      <c r="N248" s="185"/>
      <c r="O248" s="185"/>
      <c r="P248" s="185"/>
      <c r="Q248" s="185"/>
      <c r="R248" s="185"/>
      <c r="S248" s="185"/>
      <c r="T248" s="186"/>
      <c r="AT248" s="180" t="s">
        <v>196</v>
      </c>
      <c r="AU248" s="180" t="s">
        <v>87</v>
      </c>
      <c r="AV248" s="14" t="s">
        <v>194</v>
      </c>
      <c r="AW248" s="14" t="s">
        <v>35</v>
      </c>
      <c r="AX248" s="14" t="s">
        <v>81</v>
      </c>
      <c r="AY248" s="180" t="s">
        <v>187</v>
      </c>
    </row>
    <row r="249" spans="2:65" s="1" customFormat="1" ht="36" customHeight="1">
      <c r="B249" s="149"/>
      <c r="C249" s="150" t="s">
        <v>362</v>
      </c>
      <c r="D249" s="150" t="s">
        <v>189</v>
      </c>
      <c r="E249" s="151" t="s">
        <v>363</v>
      </c>
      <c r="F249" s="152" t="s">
        <v>364</v>
      </c>
      <c r="G249" s="153" t="s">
        <v>254</v>
      </c>
      <c r="H249" s="154">
        <v>76.691999999999993</v>
      </c>
      <c r="I249" s="155"/>
      <c r="J249" s="156">
        <f>ROUND(I249*H249,2)</f>
        <v>0</v>
      </c>
      <c r="K249" s="152" t="s">
        <v>193</v>
      </c>
      <c r="L249" s="32"/>
      <c r="M249" s="157" t="s">
        <v>3</v>
      </c>
      <c r="N249" s="158" t="s">
        <v>46</v>
      </c>
      <c r="O249" s="52"/>
      <c r="P249" s="159">
        <f>O249*H249</f>
        <v>0</v>
      </c>
      <c r="Q249" s="159">
        <v>0.25075999999999998</v>
      </c>
      <c r="R249" s="159">
        <f>Q249*H249</f>
        <v>19.231285919999998</v>
      </c>
      <c r="S249" s="159">
        <v>0</v>
      </c>
      <c r="T249" s="160">
        <f>S249*H249</f>
        <v>0</v>
      </c>
      <c r="AR249" s="161" t="s">
        <v>194</v>
      </c>
      <c r="AT249" s="161" t="s">
        <v>189</v>
      </c>
      <c r="AU249" s="161" t="s">
        <v>87</v>
      </c>
      <c r="AY249" s="17" t="s">
        <v>187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7" t="s">
        <v>87</v>
      </c>
      <c r="BK249" s="162">
        <f>ROUND(I249*H249,2)</f>
        <v>0</v>
      </c>
      <c r="BL249" s="17" t="s">
        <v>194</v>
      </c>
      <c r="BM249" s="161" t="s">
        <v>365</v>
      </c>
    </row>
    <row r="250" spans="2:65" s="12" customFormat="1">
      <c r="B250" s="163"/>
      <c r="D250" s="164" t="s">
        <v>196</v>
      </c>
      <c r="E250" s="165" t="s">
        <v>3</v>
      </c>
      <c r="F250" s="166" t="s">
        <v>366</v>
      </c>
      <c r="H250" s="165" t="s">
        <v>3</v>
      </c>
      <c r="I250" s="167"/>
      <c r="L250" s="163"/>
      <c r="M250" s="168"/>
      <c r="N250" s="169"/>
      <c r="O250" s="169"/>
      <c r="P250" s="169"/>
      <c r="Q250" s="169"/>
      <c r="R250" s="169"/>
      <c r="S250" s="169"/>
      <c r="T250" s="170"/>
      <c r="AT250" s="165" t="s">
        <v>196</v>
      </c>
      <c r="AU250" s="165" t="s">
        <v>87</v>
      </c>
      <c r="AV250" s="12" t="s">
        <v>81</v>
      </c>
      <c r="AW250" s="12" t="s">
        <v>35</v>
      </c>
      <c r="AX250" s="12" t="s">
        <v>74</v>
      </c>
      <c r="AY250" s="165" t="s">
        <v>187</v>
      </c>
    </row>
    <row r="251" spans="2:65" s="13" customFormat="1">
      <c r="B251" s="171"/>
      <c r="D251" s="164" t="s">
        <v>196</v>
      </c>
      <c r="E251" s="172" t="s">
        <v>3</v>
      </c>
      <c r="F251" s="173" t="s">
        <v>367</v>
      </c>
      <c r="H251" s="174">
        <v>23.617999999999999</v>
      </c>
      <c r="I251" s="175"/>
      <c r="L251" s="171"/>
      <c r="M251" s="176"/>
      <c r="N251" s="177"/>
      <c r="O251" s="177"/>
      <c r="P251" s="177"/>
      <c r="Q251" s="177"/>
      <c r="R251" s="177"/>
      <c r="S251" s="177"/>
      <c r="T251" s="178"/>
      <c r="AT251" s="172" t="s">
        <v>196</v>
      </c>
      <c r="AU251" s="172" t="s">
        <v>87</v>
      </c>
      <c r="AV251" s="13" t="s">
        <v>87</v>
      </c>
      <c r="AW251" s="13" t="s">
        <v>35</v>
      </c>
      <c r="AX251" s="13" t="s">
        <v>74</v>
      </c>
      <c r="AY251" s="172" t="s">
        <v>187</v>
      </c>
    </row>
    <row r="252" spans="2:65" s="12" customFormat="1">
      <c r="B252" s="163"/>
      <c r="D252" s="164" t="s">
        <v>196</v>
      </c>
      <c r="E252" s="165" t="s">
        <v>3</v>
      </c>
      <c r="F252" s="166" t="s">
        <v>368</v>
      </c>
      <c r="H252" s="165" t="s">
        <v>3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196</v>
      </c>
      <c r="AU252" s="165" t="s">
        <v>87</v>
      </c>
      <c r="AV252" s="12" t="s">
        <v>81</v>
      </c>
      <c r="AW252" s="12" t="s">
        <v>35</v>
      </c>
      <c r="AX252" s="12" t="s">
        <v>74</v>
      </c>
      <c r="AY252" s="165" t="s">
        <v>187</v>
      </c>
    </row>
    <row r="253" spans="2:65" s="13" customFormat="1">
      <c r="B253" s="171"/>
      <c r="D253" s="164" t="s">
        <v>196</v>
      </c>
      <c r="E253" s="172" t="s">
        <v>3</v>
      </c>
      <c r="F253" s="173" t="s">
        <v>369</v>
      </c>
      <c r="H253" s="174">
        <v>37.323999999999998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196</v>
      </c>
      <c r="AU253" s="172" t="s">
        <v>87</v>
      </c>
      <c r="AV253" s="13" t="s">
        <v>87</v>
      </c>
      <c r="AW253" s="13" t="s">
        <v>35</v>
      </c>
      <c r="AX253" s="13" t="s">
        <v>74</v>
      </c>
      <c r="AY253" s="172" t="s">
        <v>187</v>
      </c>
    </row>
    <row r="254" spans="2:65" s="12" customFormat="1">
      <c r="B254" s="163"/>
      <c r="D254" s="164" t="s">
        <v>196</v>
      </c>
      <c r="E254" s="165" t="s">
        <v>3</v>
      </c>
      <c r="F254" s="166" t="s">
        <v>370</v>
      </c>
      <c r="H254" s="165" t="s">
        <v>3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196</v>
      </c>
      <c r="AU254" s="165" t="s">
        <v>87</v>
      </c>
      <c r="AV254" s="12" t="s">
        <v>81</v>
      </c>
      <c r="AW254" s="12" t="s">
        <v>35</v>
      </c>
      <c r="AX254" s="12" t="s">
        <v>74</v>
      </c>
      <c r="AY254" s="165" t="s">
        <v>187</v>
      </c>
    </row>
    <row r="255" spans="2:65" s="13" customFormat="1">
      <c r="B255" s="171"/>
      <c r="D255" s="164" t="s">
        <v>196</v>
      </c>
      <c r="E255" s="172" t="s">
        <v>3</v>
      </c>
      <c r="F255" s="173" t="s">
        <v>371</v>
      </c>
      <c r="H255" s="174">
        <v>15.75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196</v>
      </c>
      <c r="AU255" s="172" t="s">
        <v>87</v>
      </c>
      <c r="AV255" s="13" t="s">
        <v>87</v>
      </c>
      <c r="AW255" s="13" t="s">
        <v>35</v>
      </c>
      <c r="AX255" s="13" t="s">
        <v>74</v>
      </c>
      <c r="AY255" s="172" t="s">
        <v>187</v>
      </c>
    </row>
    <row r="256" spans="2:65" s="14" customFormat="1">
      <c r="B256" s="179"/>
      <c r="D256" s="164" t="s">
        <v>196</v>
      </c>
      <c r="E256" s="180" t="s">
        <v>3</v>
      </c>
      <c r="F256" s="181" t="s">
        <v>201</v>
      </c>
      <c r="H256" s="182">
        <v>76.691999999999993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196</v>
      </c>
      <c r="AU256" s="180" t="s">
        <v>87</v>
      </c>
      <c r="AV256" s="14" t="s">
        <v>194</v>
      </c>
      <c r="AW256" s="14" t="s">
        <v>35</v>
      </c>
      <c r="AX256" s="14" t="s">
        <v>81</v>
      </c>
      <c r="AY256" s="180" t="s">
        <v>187</v>
      </c>
    </row>
    <row r="257" spans="2:65" s="1" customFormat="1" ht="36" customHeight="1">
      <c r="B257" s="149"/>
      <c r="C257" s="150" t="s">
        <v>372</v>
      </c>
      <c r="D257" s="150" t="s">
        <v>189</v>
      </c>
      <c r="E257" s="151" t="s">
        <v>373</v>
      </c>
      <c r="F257" s="152" t="s">
        <v>374</v>
      </c>
      <c r="G257" s="153" t="s">
        <v>254</v>
      </c>
      <c r="H257" s="154">
        <v>312.48500000000001</v>
      </c>
      <c r="I257" s="155"/>
      <c r="J257" s="156">
        <f>ROUND(I257*H257,2)</f>
        <v>0</v>
      </c>
      <c r="K257" s="152" t="s">
        <v>193</v>
      </c>
      <c r="L257" s="32"/>
      <c r="M257" s="157" t="s">
        <v>3</v>
      </c>
      <c r="N257" s="158" t="s">
        <v>46</v>
      </c>
      <c r="O257" s="52"/>
      <c r="P257" s="159">
        <f>O257*H257</f>
        <v>0</v>
      </c>
      <c r="Q257" s="159">
        <v>0.29424</v>
      </c>
      <c r="R257" s="159">
        <f>Q257*H257</f>
        <v>91.94558640000001</v>
      </c>
      <c r="S257" s="159">
        <v>0</v>
      </c>
      <c r="T257" s="160">
        <f>S257*H257</f>
        <v>0</v>
      </c>
      <c r="AR257" s="161" t="s">
        <v>194</v>
      </c>
      <c r="AT257" s="161" t="s">
        <v>189</v>
      </c>
      <c r="AU257" s="161" t="s">
        <v>87</v>
      </c>
      <c r="AY257" s="17" t="s">
        <v>187</v>
      </c>
      <c r="BE257" s="162">
        <f>IF(N257="základní",J257,0)</f>
        <v>0</v>
      </c>
      <c r="BF257" s="162">
        <f>IF(N257="snížená",J257,0)</f>
        <v>0</v>
      </c>
      <c r="BG257" s="162">
        <f>IF(N257="zákl. přenesená",J257,0)</f>
        <v>0</v>
      </c>
      <c r="BH257" s="162">
        <f>IF(N257="sníž. přenesená",J257,0)</f>
        <v>0</v>
      </c>
      <c r="BI257" s="162">
        <f>IF(N257="nulová",J257,0)</f>
        <v>0</v>
      </c>
      <c r="BJ257" s="17" t="s">
        <v>87</v>
      </c>
      <c r="BK257" s="162">
        <f>ROUND(I257*H257,2)</f>
        <v>0</v>
      </c>
      <c r="BL257" s="17" t="s">
        <v>194</v>
      </c>
      <c r="BM257" s="161" t="s">
        <v>375</v>
      </c>
    </row>
    <row r="258" spans="2:65" s="12" customFormat="1">
      <c r="B258" s="163"/>
      <c r="D258" s="164" t="s">
        <v>196</v>
      </c>
      <c r="E258" s="165" t="s">
        <v>3</v>
      </c>
      <c r="F258" s="166" t="s">
        <v>343</v>
      </c>
      <c r="H258" s="165" t="s">
        <v>3</v>
      </c>
      <c r="I258" s="167"/>
      <c r="L258" s="163"/>
      <c r="M258" s="168"/>
      <c r="N258" s="169"/>
      <c r="O258" s="169"/>
      <c r="P258" s="169"/>
      <c r="Q258" s="169"/>
      <c r="R258" s="169"/>
      <c r="S258" s="169"/>
      <c r="T258" s="170"/>
      <c r="AT258" s="165" t="s">
        <v>196</v>
      </c>
      <c r="AU258" s="165" t="s">
        <v>87</v>
      </c>
      <c r="AV258" s="12" t="s">
        <v>81</v>
      </c>
      <c r="AW258" s="12" t="s">
        <v>35</v>
      </c>
      <c r="AX258" s="12" t="s">
        <v>74</v>
      </c>
      <c r="AY258" s="165" t="s">
        <v>187</v>
      </c>
    </row>
    <row r="259" spans="2:65" s="13" customFormat="1">
      <c r="B259" s="171"/>
      <c r="D259" s="164" t="s">
        <v>196</v>
      </c>
      <c r="E259" s="172" t="s">
        <v>3</v>
      </c>
      <c r="F259" s="173" t="s">
        <v>376</v>
      </c>
      <c r="H259" s="174">
        <v>181.995</v>
      </c>
      <c r="I259" s="175"/>
      <c r="L259" s="171"/>
      <c r="M259" s="176"/>
      <c r="N259" s="177"/>
      <c r="O259" s="177"/>
      <c r="P259" s="177"/>
      <c r="Q259" s="177"/>
      <c r="R259" s="177"/>
      <c r="S259" s="177"/>
      <c r="T259" s="178"/>
      <c r="AT259" s="172" t="s">
        <v>196</v>
      </c>
      <c r="AU259" s="172" t="s">
        <v>87</v>
      </c>
      <c r="AV259" s="13" t="s">
        <v>87</v>
      </c>
      <c r="AW259" s="13" t="s">
        <v>35</v>
      </c>
      <c r="AX259" s="13" t="s">
        <v>74</v>
      </c>
      <c r="AY259" s="172" t="s">
        <v>187</v>
      </c>
    </row>
    <row r="260" spans="2:65" s="13" customFormat="1">
      <c r="B260" s="171"/>
      <c r="D260" s="164" t="s">
        <v>196</v>
      </c>
      <c r="E260" s="172" t="s">
        <v>3</v>
      </c>
      <c r="F260" s="173" t="s">
        <v>377</v>
      </c>
      <c r="H260" s="174">
        <v>-26.25</v>
      </c>
      <c r="I260" s="175"/>
      <c r="L260" s="171"/>
      <c r="M260" s="176"/>
      <c r="N260" s="177"/>
      <c r="O260" s="177"/>
      <c r="P260" s="177"/>
      <c r="Q260" s="177"/>
      <c r="R260" s="177"/>
      <c r="S260" s="177"/>
      <c r="T260" s="178"/>
      <c r="AT260" s="172" t="s">
        <v>196</v>
      </c>
      <c r="AU260" s="172" t="s">
        <v>87</v>
      </c>
      <c r="AV260" s="13" t="s">
        <v>87</v>
      </c>
      <c r="AW260" s="13" t="s">
        <v>35</v>
      </c>
      <c r="AX260" s="13" t="s">
        <v>74</v>
      </c>
      <c r="AY260" s="172" t="s">
        <v>187</v>
      </c>
    </row>
    <row r="261" spans="2:65" s="13" customFormat="1">
      <c r="B261" s="171"/>
      <c r="D261" s="164" t="s">
        <v>196</v>
      </c>
      <c r="E261" s="172" t="s">
        <v>3</v>
      </c>
      <c r="F261" s="173" t="s">
        <v>378</v>
      </c>
      <c r="H261" s="174">
        <v>-1.875</v>
      </c>
      <c r="I261" s="175"/>
      <c r="L261" s="171"/>
      <c r="M261" s="176"/>
      <c r="N261" s="177"/>
      <c r="O261" s="177"/>
      <c r="P261" s="177"/>
      <c r="Q261" s="177"/>
      <c r="R261" s="177"/>
      <c r="S261" s="177"/>
      <c r="T261" s="178"/>
      <c r="AT261" s="172" t="s">
        <v>196</v>
      </c>
      <c r="AU261" s="172" t="s">
        <v>87</v>
      </c>
      <c r="AV261" s="13" t="s">
        <v>87</v>
      </c>
      <c r="AW261" s="13" t="s">
        <v>35</v>
      </c>
      <c r="AX261" s="13" t="s">
        <v>74</v>
      </c>
      <c r="AY261" s="172" t="s">
        <v>187</v>
      </c>
    </row>
    <row r="262" spans="2:65" s="13" customFormat="1">
      <c r="B262" s="171"/>
      <c r="D262" s="164" t="s">
        <v>196</v>
      </c>
      <c r="E262" s="172" t="s">
        <v>3</v>
      </c>
      <c r="F262" s="173" t="s">
        <v>379</v>
      </c>
      <c r="H262" s="174">
        <v>-4.0999999999999996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196</v>
      </c>
      <c r="AU262" s="172" t="s">
        <v>87</v>
      </c>
      <c r="AV262" s="13" t="s">
        <v>87</v>
      </c>
      <c r="AW262" s="13" t="s">
        <v>35</v>
      </c>
      <c r="AX262" s="13" t="s">
        <v>74</v>
      </c>
      <c r="AY262" s="172" t="s">
        <v>187</v>
      </c>
    </row>
    <row r="263" spans="2:65" s="15" customFormat="1">
      <c r="B263" s="187"/>
      <c r="D263" s="164" t="s">
        <v>196</v>
      </c>
      <c r="E263" s="188" t="s">
        <v>3</v>
      </c>
      <c r="F263" s="189" t="s">
        <v>221</v>
      </c>
      <c r="H263" s="190">
        <v>149.77000000000001</v>
      </c>
      <c r="I263" s="191"/>
      <c r="L263" s="187"/>
      <c r="M263" s="192"/>
      <c r="N263" s="193"/>
      <c r="O263" s="193"/>
      <c r="P263" s="193"/>
      <c r="Q263" s="193"/>
      <c r="R263" s="193"/>
      <c r="S263" s="193"/>
      <c r="T263" s="194"/>
      <c r="AT263" s="188" t="s">
        <v>196</v>
      </c>
      <c r="AU263" s="188" t="s">
        <v>87</v>
      </c>
      <c r="AV263" s="15" t="s">
        <v>207</v>
      </c>
      <c r="AW263" s="15" t="s">
        <v>35</v>
      </c>
      <c r="AX263" s="15" t="s">
        <v>74</v>
      </c>
      <c r="AY263" s="188" t="s">
        <v>187</v>
      </c>
    </row>
    <row r="264" spans="2:65" s="12" customFormat="1">
      <c r="B264" s="163"/>
      <c r="D264" s="164" t="s">
        <v>196</v>
      </c>
      <c r="E264" s="165" t="s">
        <v>3</v>
      </c>
      <c r="F264" s="166" t="s">
        <v>346</v>
      </c>
      <c r="H264" s="165" t="s">
        <v>3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196</v>
      </c>
      <c r="AU264" s="165" t="s">
        <v>87</v>
      </c>
      <c r="AV264" s="12" t="s">
        <v>81</v>
      </c>
      <c r="AW264" s="12" t="s">
        <v>35</v>
      </c>
      <c r="AX264" s="12" t="s">
        <v>74</v>
      </c>
      <c r="AY264" s="165" t="s">
        <v>187</v>
      </c>
    </row>
    <row r="265" spans="2:65" s="13" customFormat="1">
      <c r="B265" s="171"/>
      <c r="D265" s="164" t="s">
        <v>196</v>
      </c>
      <c r="E265" s="172" t="s">
        <v>3</v>
      </c>
      <c r="F265" s="173" t="s">
        <v>380</v>
      </c>
      <c r="H265" s="174">
        <v>194.94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196</v>
      </c>
      <c r="AU265" s="172" t="s">
        <v>87</v>
      </c>
      <c r="AV265" s="13" t="s">
        <v>87</v>
      </c>
      <c r="AW265" s="13" t="s">
        <v>35</v>
      </c>
      <c r="AX265" s="13" t="s">
        <v>74</v>
      </c>
      <c r="AY265" s="172" t="s">
        <v>187</v>
      </c>
    </row>
    <row r="266" spans="2:65" s="13" customFormat="1">
      <c r="B266" s="171"/>
      <c r="D266" s="164" t="s">
        <v>196</v>
      </c>
      <c r="E266" s="172" t="s">
        <v>3</v>
      </c>
      <c r="F266" s="173" t="s">
        <v>377</v>
      </c>
      <c r="H266" s="174">
        <v>-26.25</v>
      </c>
      <c r="I266" s="175"/>
      <c r="L266" s="171"/>
      <c r="M266" s="176"/>
      <c r="N266" s="177"/>
      <c r="O266" s="177"/>
      <c r="P266" s="177"/>
      <c r="Q266" s="177"/>
      <c r="R266" s="177"/>
      <c r="S266" s="177"/>
      <c r="T266" s="178"/>
      <c r="AT266" s="172" t="s">
        <v>196</v>
      </c>
      <c r="AU266" s="172" t="s">
        <v>87</v>
      </c>
      <c r="AV266" s="13" t="s">
        <v>87</v>
      </c>
      <c r="AW266" s="13" t="s">
        <v>35</v>
      </c>
      <c r="AX266" s="13" t="s">
        <v>74</v>
      </c>
      <c r="AY266" s="172" t="s">
        <v>187</v>
      </c>
    </row>
    <row r="267" spans="2:65" s="13" customFormat="1">
      <c r="B267" s="171"/>
      <c r="D267" s="164" t="s">
        <v>196</v>
      </c>
      <c r="E267" s="172" t="s">
        <v>3</v>
      </c>
      <c r="F267" s="173" t="s">
        <v>378</v>
      </c>
      <c r="H267" s="174">
        <v>-1.875</v>
      </c>
      <c r="I267" s="175"/>
      <c r="L267" s="171"/>
      <c r="M267" s="176"/>
      <c r="N267" s="177"/>
      <c r="O267" s="177"/>
      <c r="P267" s="177"/>
      <c r="Q267" s="177"/>
      <c r="R267" s="177"/>
      <c r="S267" s="177"/>
      <c r="T267" s="178"/>
      <c r="AT267" s="172" t="s">
        <v>196</v>
      </c>
      <c r="AU267" s="172" t="s">
        <v>87</v>
      </c>
      <c r="AV267" s="13" t="s">
        <v>87</v>
      </c>
      <c r="AW267" s="13" t="s">
        <v>35</v>
      </c>
      <c r="AX267" s="13" t="s">
        <v>74</v>
      </c>
      <c r="AY267" s="172" t="s">
        <v>187</v>
      </c>
    </row>
    <row r="268" spans="2:65" s="13" customFormat="1">
      <c r="B268" s="171"/>
      <c r="D268" s="164" t="s">
        <v>196</v>
      </c>
      <c r="E268" s="172" t="s">
        <v>3</v>
      </c>
      <c r="F268" s="173" t="s">
        <v>379</v>
      </c>
      <c r="H268" s="174">
        <v>-4.0999999999999996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196</v>
      </c>
      <c r="AU268" s="172" t="s">
        <v>87</v>
      </c>
      <c r="AV268" s="13" t="s">
        <v>87</v>
      </c>
      <c r="AW268" s="13" t="s">
        <v>35</v>
      </c>
      <c r="AX268" s="13" t="s">
        <v>74</v>
      </c>
      <c r="AY268" s="172" t="s">
        <v>187</v>
      </c>
    </row>
    <row r="269" spans="2:65" s="15" customFormat="1">
      <c r="B269" s="187"/>
      <c r="D269" s="164" t="s">
        <v>196</v>
      </c>
      <c r="E269" s="188" t="s">
        <v>3</v>
      </c>
      <c r="F269" s="189" t="s">
        <v>221</v>
      </c>
      <c r="H269" s="190">
        <v>162.715</v>
      </c>
      <c r="I269" s="191"/>
      <c r="L269" s="187"/>
      <c r="M269" s="192"/>
      <c r="N269" s="193"/>
      <c r="O269" s="193"/>
      <c r="P269" s="193"/>
      <c r="Q269" s="193"/>
      <c r="R269" s="193"/>
      <c r="S269" s="193"/>
      <c r="T269" s="194"/>
      <c r="AT269" s="188" t="s">
        <v>196</v>
      </c>
      <c r="AU269" s="188" t="s">
        <v>87</v>
      </c>
      <c r="AV269" s="15" t="s">
        <v>207</v>
      </c>
      <c r="AW269" s="15" t="s">
        <v>35</v>
      </c>
      <c r="AX269" s="15" t="s">
        <v>74</v>
      </c>
      <c r="AY269" s="188" t="s">
        <v>187</v>
      </c>
    </row>
    <row r="270" spans="2:65" s="14" customFormat="1">
      <c r="B270" s="179"/>
      <c r="D270" s="164" t="s">
        <v>196</v>
      </c>
      <c r="E270" s="180" t="s">
        <v>3</v>
      </c>
      <c r="F270" s="181" t="s">
        <v>201</v>
      </c>
      <c r="H270" s="182">
        <v>312.48500000000001</v>
      </c>
      <c r="I270" s="183"/>
      <c r="L270" s="179"/>
      <c r="M270" s="184"/>
      <c r="N270" s="185"/>
      <c r="O270" s="185"/>
      <c r="P270" s="185"/>
      <c r="Q270" s="185"/>
      <c r="R270" s="185"/>
      <c r="S270" s="185"/>
      <c r="T270" s="186"/>
      <c r="AT270" s="180" t="s">
        <v>196</v>
      </c>
      <c r="AU270" s="180" t="s">
        <v>87</v>
      </c>
      <c r="AV270" s="14" t="s">
        <v>194</v>
      </c>
      <c r="AW270" s="14" t="s">
        <v>35</v>
      </c>
      <c r="AX270" s="14" t="s">
        <v>81</v>
      </c>
      <c r="AY270" s="180" t="s">
        <v>187</v>
      </c>
    </row>
    <row r="271" spans="2:65" s="1" customFormat="1" ht="24" customHeight="1">
      <c r="B271" s="149"/>
      <c r="C271" s="150" t="s">
        <v>381</v>
      </c>
      <c r="D271" s="150" t="s">
        <v>189</v>
      </c>
      <c r="E271" s="151" t="s">
        <v>382</v>
      </c>
      <c r="F271" s="152" t="s">
        <v>383</v>
      </c>
      <c r="G271" s="153" t="s">
        <v>286</v>
      </c>
      <c r="H271" s="154">
        <v>169.72</v>
      </c>
      <c r="I271" s="155"/>
      <c r="J271" s="156">
        <f>ROUND(I271*H271,2)</f>
        <v>0</v>
      </c>
      <c r="K271" s="152" t="s">
        <v>193</v>
      </c>
      <c r="L271" s="32"/>
      <c r="M271" s="157" t="s">
        <v>3</v>
      </c>
      <c r="N271" s="158" t="s">
        <v>46</v>
      </c>
      <c r="O271" s="52"/>
      <c r="P271" s="159">
        <f>O271*H271</f>
        <v>0</v>
      </c>
      <c r="Q271" s="159">
        <v>1.4400000000000001E-3</v>
      </c>
      <c r="R271" s="159">
        <f>Q271*H271</f>
        <v>0.24439680000000003</v>
      </c>
      <c r="S271" s="159">
        <v>0</v>
      </c>
      <c r="T271" s="160">
        <f>S271*H271</f>
        <v>0</v>
      </c>
      <c r="AR271" s="161" t="s">
        <v>194</v>
      </c>
      <c r="AT271" s="161" t="s">
        <v>189</v>
      </c>
      <c r="AU271" s="161" t="s">
        <v>87</v>
      </c>
      <c r="AY271" s="17" t="s">
        <v>187</v>
      </c>
      <c r="BE271" s="162">
        <f>IF(N271="základní",J271,0)</f>
        <v>0</v>
      </c>
      <c r="BF271" s="162">
        <f>IF(N271="snížená",J271,0)</f>
        <v>0</v>
      </c>
      <c r="BG271" s="162">
        <f>IF(N271="zákl. přenesená",J271,0)</f>
        <v>0</v>
      </c>
      <c r="BH271" s="162">
        <f>IF(N271="sníž. přenesená",J271,0)</f>
        <v>0</v>
      </c>
      <c r="BI271" s="162">
        <f>IF(N271="nulová",J271,0)</f>
        <v>0</v>
      </c>
      <c r="BJ271" s="17" t="s">
        <v>87</v>
      </c>
      <c r="BK271" s="162">
        <f>ROUND(I271*H271,2)</f>
        <v>0</v>
      </c>
      <c r="BL271" s="17" t="s">
        <v>194</v>
      </c>
      <c r="BM271" s="161" t="s">
        <v>384</v>
      </c>
    </row>
    <row r="272" spans="2:65" s="13" customFormat="1">
      <c r="B272" s="171"/>
      <c r="D272" s="164" t="s">
        <v>196</v>
      </c>
      <c r="E272" s="172" t="s">
        <v>3</v>
      </c>
      <c r="F272" s="173" t="s">
        <v>385</v>
      </c>
      <c r="H272" s="174">
        <v>130</v>
      </c>
      <c r="I272" s="175"/>
      <c r="L272" s="171"/>
      <c r="M272" s="176"/>
      <c r="N272" s="177"/>
      <c r="O272" s="177"/>
      <c r="P272" s="177"/>
      <c r="Q272" s="177"/>
      <c r="R272" s="177"/>
      <c r="S272" s="177"/>
      <c r="T272" s="178"/>
      <c r="AT272" s="172" t="s">
        <v>196</v>
      </c>
      <c r="AU272" s="172" t="s">
        <v>87</v>
      </c>
      <c r="AV272" s="13" t="s">
        <v>87</v>
      </c>
      <c r="AW272" s="13" t="s">
        <v>35</v>
      </c>
      <c r="AX272" s="13" t="s">
        <v>74</v>
      </c>
      <c r="AY272" s="172" t="s">
        <v>187</v>
      </c>
    </row>
    <row r="273" spans="2:65" s="13" customFormat="1">
      <c r="B273" s="171"/>
      <c r="D273" s="164" t="s">
        <v>196</v>
      </c>
      <c r="E273" s="172" t="s">
        <v>3</v>
      </c>
      <c r="F273" s="173" t="s">
        <v>386</v>
      </c>
      <c r="H273" s="174">
        <v>22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196</v>
      </c>
      <c r="AU273" s="172" t="s">
        <v>87</v>
      </c>
      <c r="AV273" s="13" t="s">
        <v>87</v>
      </c>
      <c r="AW273" s="13" t="s">
        <v>35</v>
      </c>
      <c r="AX273" s="13" t="s">
        <v>74</v>
      </c>
      <c r="AY273" s="172" t="s">
        <v>187</v>
      </c>
    </row>
    <row r="274" spans="2:65" s="13" customFormat="1">
      <c r="B274" s="171"/>
      <c r="D274" s="164" t="s">
        <v>196</v>
      </c>
      <c r="E274" s="172" t="s">
        <v>3</v>
      </c>
      <c r="F274" s="173" t="s">
        <v>387</v>
      </c>
      <c r="H274" s="174">
        <v>17.72</v>
      </c>
      <c r="I274" s="175"/>
      <c r="L274" s="171"/>
      <c r="M274" s="176"/>
      <c r="N274" s="177"/>
      <c r="O274" s="177"/>
      <c r="P274" s="177"/>
      <c r="Q274" s="177"/>
      <c r="R274" s="177"/>
      <c r="S274" s="177"/>
      <c r="T274" s="178"/>
      <c r="AT274" s="172" t="s">
        <v>196</v>
      </c>
      <c r="AU274" s="172" t="s">
        <v>87</v>
      </c>
      <c r="AV274" s="13" t="s">
        <v>87</v>
      </c>
      <c r="AW274" s="13" t="s">
        <v>35</v>
      </c>
      <c r="AX274" s="13" t="s">
        <v>74</v>
      </c>
      <c r="AY274" s="172" t="s">
        <v>187</v>
      </c>
    </row>
    <row r="275" spans="2:65" s="14" customFormat="1">
      <c r="B275" s="179"/>
      <c r="D275" s="164" t="s">
        <v>196</v>
      </c>
      <c r="E275" s="180" t="s">
        <v>3</v>
      </c>
      <c r="F275" s="181" t="s">
        <v>201</v>
      </c>
      <c r="H275" s="182">
        <v>169.72</v>
      </c>
      <c r="I275" s="183"/>
      <c r="L275" s="179"/>
      <c r="M275" s="184"/>
      <c r="N275" s="185"/>
      <c r="O275" s="185"/>
      <c r="P275" s="185"/>
      <c r="Q275" s="185"/>
      <c r="R275" s="185"/>
      <c r="S275" s="185"/>
      <c r="T275" s="186"/>
      <c r="AT275" s="180" t="s">
        <v>196</v>
      </c>
      <c r="AU275" s="180" t="s">
        <v>87</v>
      </c>
      <c r="AV275" s="14" t="s">
        <v>194</v>
      </c>
      <c r="AW275" s="14" t="s">
        <v>35</v>
      </c>
      <c r="AX275" s="14" t="s">
        <v>81</v>
      </c>
      <c r="AY275" s="180" t="s">
        <v>187</v>
      </c>
    </row>
    <row r="276" spans="2:65" s="1" customFormat="1" ht="36" customHeight="1">
      <c r="B276" s="149"/>
      <c r="C276" s="150" t="s">
        <v>388</v>
      </c>
      <c r="D276" s="150" t="s">
        <v>189</v>
      </c>
      <c r="E276" s="151" t="s">
        <v>389</v>
      </c>
      <c r="F276" s="152" t="s">
        <v>390</v>
      </c>
      <c r="G276" s="153" t="s">
        <v>391</v>
      </c>
      <c r="H276" s="154">
        <v>10</v>
      </c>
      <c r="I276" s="155"/>
      <c r="J276" s="156">
        <f t="shared" ref="J276:J282" si="0">ROUND(I276*H276,2)</f>
        <v>0</v>
      </c>
      <c r="K276" s="152" t="s">
        <v>193</v>
      </c>
      <c r="L276" s="32"/>
      <c r="M276" s="157" t="s">
        <v>3</v>
      </c>
      <c r="N276" s="158" t="s">
        <v>46</v>
      </c>
      <c r="O276" s="52"/>
      <c r="P276" s="159">
        <f t="shared" ref="P276:P282" si="1">O276*H276</f>
        <v>0</v>
      </c>
      <c r="Q276" s="159">
        <v>1.7940000000000001E-2</v>
      </c>
      <c r="R276" s="159">
        <f t="shared" ref="R276:R282" si="2">Q276*H276</f>
        <v>0.1794</v>
      </c>
      <c r="S276" s="159">
        <v>0</v>
      </c>
      <c r="T276" s="160">
        <f t="shared" ref="T276:T282" si="3">S276*H276</f>
        <v>0</v>
      </c>
      <c r="AR276" s="161" t="s">
        <v>194</v>
      </c>
      <c r="AT276" s="161" t="s">
        <v>189</v>
      </c>
      <c r="AU276" s="161" t="s">
        <v>87</v>
      </c>
      <c r="AY276" s="17" t="s">
        <v>187</v>
      </c>
      <c r="BE276" s="162">
        <f t="shared" ref="BE276:BE282" si="4">IF(N276="základní",J276,0)</f>
        <v>0</v>
      </c>
      <c r="BF276" s="162">
        <f t="shared" ref="BF276:BF282" si="5">IF(N276="snížená",J276,0)</f>
        <v>0</v>
      </c>
      <c r="BG276" s="162">
        <f t="shared" ref="BG276:BG282" si="6">IF(N276="zákl. přenesená",J276,0)</f>
        <v>0</v>
      </c>
      <c r="BH276" s="162">
        <f t="shared" ref="BH276:BH282" si="7">IF(N276="sníž. přenesená",J276,0)</f>
        <v>0</v>
      </c>
      <c r="BI276" s="162">
        <f t="shared" ref="BI276:BI282" si="8">IF(N276="nulová",J276,0)</f>
        <v>0</v>
      </c>
      <c r="BJ276" s="17" t="s">
        <v>87</v>
      </c>
      <c r="BK276" s="162">
        <f t="shared" ref="BK276:BK282" si="9">ROUND(I276*H276,2)</f>
        <v>0</v>
      </c>
      <c r="BL276" s="17" t="s">
        <v>194</v>
      </c>
      <c r="BM276" s="161" t="s">
        <v>392</v>
      </c>
    </row>
    <row r="277" spans="2:65" s="1" customFormat="1" ht="36" customHeight="1">
      <c r="B277" s="149"/>
      <c r="C277" s="150" t="s">
        <v>393</v>
      </c>
      <c r="D277" s="150" t="s">
        <v>189</v>
      </c>
      <c r="E277" s="151" t="s">
        <v>394</v>
      </c>
      <c r="F277" s="152" t="s">
        <v>395</v>
      </c>
      <c r="G277" s="153" t="s">
        <v>391</v>
      </c>
      <c r="H277" s="154">
        <v>8</v>
      </c>
      <c r="I277" s="155"/>
      <c r="J277" s="156">
        <f t="shared" si="0"/>
        <v>0</v>
      </c>
      <c r="K277" s="152" t="s">
        <v>193</v>
      </c>
      <c r="L277" s="32"/>
      <c r="M277" s="157" t="s">
        <v>3</v>
      </c>
      <c r="N277" s="158" t="s">
        <v>46</v>
      </c>
      <c r="O277" s="52"/>
      <c r="P277" s="159">
        <f t="shared" si="1"/>
        <v>0</v>
      </c>
      <c r="Q277" s="159">
        <v>2.2780000000000002E-2</v>
      </c>
      <c r="R277" s="159">
        <f t="shared" si="2"/>
        <v>0.18224000000000001</v>
      </c>
      <c r="S277" s="159">
        <v>0</v>
      </c>
      <c r="T277" s="160">
        <f t="shared" si="3"/>
        <v>0</v>
      </c>
      <c r="AR277" s="161" t="s">
        <v>194</v>
      </c>
      <c r="AT277" s="161" t="s">
        <v>189</v>
      </c>
      <c r="AU277" s="161" t="s">
        <v>87</v>
      </c>
      <c r="AY277" s="17" t="s">
        <v>187</v>
      </c>
      <c r="BE277" s="162">
        <f t="shared" si="4"/>
        <v>0</v>
      </c>
      <c r="BF277" s="162">
        <f t="shared" si="5"/>
        <v>0</v>
      </c>
      <c r="BG277" s="162">
        <f t="shared" si="6"/>
        <v>0</v>
      </c>
      <c r="BH277" s="162">
        <f t="shared" si="7"/>
        <v>0</v>
      </c>
      <c r="BI277" s="162">
        <f t="shared" si="8"/>
        <v>0</v>
      </c>
      <c r="BJ277" s="17" t="s">
        <v>87</v>
      </c>
      <c r="BK277" s="162">
        <f t="shared" si="9"/>
        <v>0</v>
      </c>
      <c r="BL277" s="17" t="s">
        <v>194</v>
      </c>
      <c r="BM277" s="161" t="s">
        <v>396</v>
      </c>
    </row>
    <row r="278" spans="2:65" s="1" customFormat="1" ht="36" customHeight="1">
      <c r="B278" s="149"/>
      <c r="C278" s="150" t="s">
        <v>397</v>
      </c>
      <c r="D278" s="150" t="s">
        <v>189</v>
      </c>
      <c r="E278" s="151" t="s">
        <v>398</v>
      </c>
      <c r="F278" s="152" t="s">
        <v>399</v>
      </c>
      <c r="G278" s="153" t="s">
        <v>391</v>
      </c>
      <c r="H278" s="154">
        <v>12</v>
      </c>
      <c r="I278" s="155"/>
      <c r="J278" s="156">
        <f t="shared" si="0"/>
        <v>0</v>
      </c>
      <c r="K278" s="152" t="s">
        <v>193</v>
      </c>
      <c r="L278" s="32"/>
      <c r="M278" s="157" t="s">
        <v>3</v>
      </c>
      <c r="N278" s="158" t="s">
        <v>46</v>
      </c>
      <c r="O278" s="52"/>
      <c r="P278" s="159">
        <f t="shared" si="1"/>
        <v>0</v>
      </c>
      <c r="Q278" s="159">
        <v>2.7210000000000002E-2</v>
      </c>
      <c r="R278" s="159">
        <f t="shared" si="2"/>
        <v>0.32652000000000003</v>
      </c>
      <c r="S278" s="159">
        <v>0</v>
      </c>
      <c r="T278" s="160">
        <f t="shared" si="3"/>
        <v>0</v>
      </c>
      <c r="AR278" s="161" t="s">
        <v>194</v>
      </c>
      <c r="AT278" s="161" t="s">
        <v>189</v>
      </c>
      <c r="AU278" s="161" t="s">
        <v>87</v>
      </c>
      <c r="AY278" s="17" t="s">
        <v>187</v>
      </c>
      <c r="BE278" s="162">
        <f t="shared" si="4"/>
        <v>0</v>
      </c>
      <c r="BF278" s="162">
        <f t="shared" si="5"/>
        <v>0</v>
      </c>
      <c r="BG278" s="162">
        <f t="shared" si="6"/>
        <v>0</v>
      </c>
      <c r="BH278" s="162">
        <f t="shared" si="7"/>
        <v>0</v>
      </c>
      <c r="BI278" s="162">
        <f t="shared" si="8"/>
        <v>0</v>
      </c>
      <c r="BJ278" s="17" t="s">
        <v>87</v>
      </c>
      <c r="BK278" s="162">
        <f t="shared" si="9"/>
        <v>0</v>
      </c>
      <c r="BL278" s="17" t="s">
        <v>194</v>
      </c>
      <c r="BM278" s="161" t="s">
        <v>400</v>
      </c>
    </row>
    <row r="279" spans="2:65" s="1" customFormat="1" ht="36" customHeight="1">
      <c r="B279" s="149"/>
      <c r="C279" s="150" t="s">
        <v>401</v>
      </c>
      <c r="D279" s="150" t="s">
        <v>189</v>
      </c>
      <c r="E279" s="151" t="s">
        <v>402</v>
      </c>
      <c r="F279" s="152" t="s">
        <v>403</v>
      </c>
      <c r="G279" s="153" t="s">
        <v>391</v>
      </c>
      <c r="H279" s="154">
        <v>32</v>
      </c>
      <c r="I279" s="155"/>
      <c r="J279" s="156">
        <f t="shared" si="0"/>
        <v>0</v>
      </c>
      <c r="K279" s="152" t="s">
        <v>193</v>
      </c>
      <c r="L279" s="32"/>
      <c r="M279" s="157" t="s">
        <v>3</v>
      </c>
      <c r="N279" s="158" t="s">
        <v>46</v>
      </c>
      <c r="O279" s="52"/>
      <c r="P279" s="159">
        <f t="shared" si="1"/>
        <v>0</v>
      </c>
      <c r="Q279" s="159">
        <v>3.6549999999999999E-2</v>
      </c>
      <c r="R279" s="159">
        <f t="shared" si="2"/>
        <v>1.1696</v>
      </c>
      <c r="S279" s="159">
        <v>0</v>
      </c>
      <c r="T279" s="160">
        <f t="shared" si="3"/>
        <v>0</v>
      </c>
      <c r="AR279" s="161" t="s">
        <v>194</v>
      </c>
      <c r="AT279" s="161" t="s">
        <v>189</v>
      </c>
      <c r="AU279" s="161" t="s">
        <v>87</v>
      </c>
      <c r="AY279" s="17" t="s">
        <v>187</v>
      </c>
      <c r="BE279" s="162">
        <f t="shared" si="4"/>
        <v>0</v>
      </c>
      <c r="BF279" s="162">
        <f t="shared" si="5"/>
        <v>0</v>
      </c>
      <c r="BG279" s="162">
        <f t="shared" si="6"/>
        <v>0</v>
      </c>
      <c r="BH279" s="162">
        <f t="shared" si="7"/>
        <v>0</v>
      </c>
      <c r="BI279" s="162">
        <f t="shared" si="8"/>
        <v>0</v>
      </c>
      <c r="BJ279" s="17" t="s">
        <v>87</v>
      </c>
      <c r="BK279" s="162">
        <f t="shared" si="9"/>
        <v>0</v>
      </c>
      <c r="BL279" s="17" t="s">
        <v>194</v>
      </c>
      <c r="BM279" s="161" t="s">
        <v>404</v>
      </c>
    </row>
    <row r="280" spans="2:65" s="1" customFormat="1" ht="36" customHeight="1">
      <c r="B280" s="149"/>
      <c r="C280" s="150" t="s">
        <v>405</v>
      </c>
      <c r="D280" s="150" t="s">
        <v>189</v>
      </c>
      <c r="E280" s="151" t="s">
        <v>406</v>
      </c>
      <c r="F280" s="152" t="s">
        <v>407</v>
      </c>
      <c r="G280" s="153" t="s">
        <v>391</v>
      </c>
      <c r="H280" s="154">
        <v>48</v>
      </c>
      <c r="I280" s="155"/>
      <c r="J280" s="156">
        <f t="shared" si="0"/>
        <v>0</v>
      </c>
      <c r="K280" s="152" t="s">
        <v>193</v>
      </c>
      <c r="L280" s="32"/>
      <c r="M280" s="157" t="s">
        <v>3</v>
      </c>
      <c r="N280" s="158" t="s">
        <v>46</v>
      </c>
      <c r="O280" s="52"/>
      <c r="P280" s="159">
        <f t="shared" si="1"/>
        <v>0</v>
      </c>
      <c r="Q280" s="159">
        <v>4.555E-2</v>
      </c>
      <c r="R280" s="159">
        <f t="shared" si="2"/>
        <v>2.1863999999999999</v>
      </c>
      <c r="S280" s="159">
        <v>0</v>
      </c>
      <c r="T280" s="160">
        <f t="shared" si="3"/>
        <v>0</v>
      </c>
      <c r="AR280" s="161" t="s">
        <v>194</v>
      </c>
      <c r="AT280" s="161" t="s">
        <v>189</v>
      </c>
      <c r="AU280" s="161" t="s">
        <v>87</v>
      </c>
      <c r="AY280" s="17" t="s">
        <v>187</v>
      </c>
      <c r="BE280" s="162">
        <f t="shared" si="4"/>
        <v>0</v>
      </c>
      <c r="BF280" s="162">
        <f t="shared" si="5"/>
        <v>0</v>
      </c>
      <c r="BG280" s="162">
        <f t="shared" si="6"/>
        <v>0</v>
      </c>
      <c r="BH280" s="162">
        <f t="shared" si="7"/>
        <v>0</v>
      </c>
      <c r="BI280" s="162">
        <f t="shared" si="8"/>
        <v>0</v>
      </c>
      <c r="BJ280" s="17" t="s">
        <v>87</v>
      </c>
      <c r="BK280" s="162">
        <f t="shared" si="9"/>
        <v>0</v>
      </c>
      <c r="BL280" s="17" t="s">
        <v>194</v>
      </c>
      <c r="BM280" s="161" t="s">
        <v>408</v>
      </c>
    </row>
    <row r="281" spans="2:65" s="1" customFormat="1" ht="36" customHeight="1">
      <c r="B281" s="149"/>
      <c r="C281" s="150" t="s">
        <v>409</v>
      </c>
      <c r="D281" s="150" t="s">
        <v>189</v>
      </c>
      <c r="E281" s="151" t="s">
        <v>410</v>
      </c>
      <c r="F281" s="152" t="s">
        <v>411</v>
      </c>
      <c r="G281" s="153" t="s">
        <v>391</v>
      </c>
      <c r="H281" s="154">
        <v>20</v>
      </c>
      <c r="I281" s="155"/>
      <c r="J281" s="156">
        <f t="shared" si="0"/>
        <v>0</v>
      </c>
      <c r="K281" s="152" t="s">
        <v>193</v>
      </c>
      <c r="L281" s="32"/>
      <c r="M281" s="157" t="s">
        <v>3</v>
      </c>
      <c r="N281" s="158" t="s">
        <v>46</v>
      </c>
      <c r="O281" s="52"/>
      <c r="P281" s="159">
        <f t="shared" si="1"/>
        <v>0</v>
      </c>
      <c r="Q281" s="159">
        <v>8.1850000000000006E-2</v>
      </c>
      <c r="R281" s="159">
        <f t="shared" si="2"/>
        <v>1.637</v>
      </c>
      <c r="S281" s="159">
        <v>0</v>
      </c>
      <c r="T281" s="160">
        <f t="shared" si="3"/>
        <v>0</v>
      </c>
      <c r="AR281" s="161" t="s">
        <v>194</v>
      </c>
      <c r="AT281" s="161" t="s">
        <v>189</v>
      </c>
      <c r="AU281" s="161" t="s">
        <v>87</v>
      </c>
      <c r="AY281" s="17" t="s">
        <v>187</v>
      </c>
      <c r="BE281" s="162">
        <f t="shared" si="4"/>
        <v>0</v>
      </c>
      <c r="BF281" s="162">
        <f t="shared" si="5"/>
        <v>0</v>
      </c>
      <c r="BG281" s="162">
        <f t="shared" si="6"/>
        <v>0</v>
      </c>
      <c r="BH281" s="162">
        <f t="shared" si="7"/>
        <v>0</v>
      </c>
      <c r="BI281" s="162">
        <f t="shared" si="8"/>
        <v>0</v>
      </c>
      <c r="BJ281" s="17" t="s">
        <v>87</v>
      </c>
      <c r="BK281" s="162">
        <f t="shared" si="9"/>
        <v>0</v>
      </c>
      <c r="BL281" s="17" t="s">
        <v>194</v>
      </c>
      <c r="BM281" s="161" t="s">
        <v>412</v>
      </c>
    </row>
    <row r="282" spans="2:65" s="1" customFormat="1" ht="36" customHeight="1">
      <c r="B282" s="149"/>
      <c r="C282" s="150" t="s">
        <v>413</v>
      </c>
      <c r="D282" s="150" t="s">
        <v>189</v>
      </c>
      <c r="E282" s="151" t="s">
        <v>414</v>
      </c>
      <c r="F282" s="152" t="s">
        <v>415</v>
      </c>
      <c r="G282" s="153" t="s">
        <v>391</v>
      </c>
      <c r="H282" s="154">
        <v>2</v>
      </c>
      <c r="I282" s="155"/>
      <c r="J282" s="156">
        <f t="shared" si="0"/>
        <v>0</v>
      </c>
      <c r="K282" s="152" t="s">
        <v>193</v>
      </c>
      <c r="L282" s="32"/>
      <c r="M282" s="157" t="s">
        <v>3</v>
      </c>
      <c r="N282" s="158" t="s">
        <v>46</v>
      </c>
      <c r="O282" s="52"/>
      <c r="P282" s="159">
        <f t="shared" si="1"/>
        <v>0</v>
      </c>
      <c r="Q282" s="159">
        <v>0.10005</v>
      </c>
      <c r="R282" s="159">
        <f t="shared" si="2"/>
        <v>0.2001</v>
      </c>
      <c r="S282" s="159">
        <v>0</v>
      </c>
      <c r="T282" s="160">
        <f t="shared" si="3"/>
        <v>0</v>
      </c>
      <c r="AR282" s="161" t="s">
        <v>194</v>
      </c>
      <c r="AT282" s="161" t="s">
        <v>189</v>
      </c>
      <c r="AU282" s="161" t="s">
        <v>87</v>
      </c>
      <c r="AY282" s="17" t="s">
        <v>187</v>
      </c>
      <c r="BE282" s="162">
        <f t="shared" si="4"/>
        <v>0</v>
      </c>
      <c r="BF282" s="162">
        <f t="shared" si="5"/>
        <v>0</v>
      </c>
      <c r="BG282" s="162">
        <f t="shared" si="6"/>
        <v>0</v>
      </c>
      <c r="BH282" s="162">
        <f t="shared" si="7"/>
        <v>0</v>
      </c>
      <c r="BI282" s="162">
        <f t="shared" si="8"/>
        <v>0</v>
      </c>
      <c r="BJ282" s="17" t="s">
        <v>87</v>
      </c>
      <c r="BK282" s="162">
        <f t="shared" si="9"/>
        <v>0</v>
      </c>
      <c r="BL282" s="17" t="s">
        <v>194</v>
      </c>
      <c r="BM282" s="161" t="s">
        <v>416</v>
      </c>
    </row>
    <row r="283" spans="2:65" s="12" customFormat="1">
      <c r="B283" s="163"/>
      <c r="D283" s="164" t="s">
        <v>196</v>
      </c>
      <c r="E283" s="165" t="s">
        <v>3</v>
      </c>
      <c r="F283" s="166" t="s">
        <v>417</v>
      </c>
      <c r="H283" s="165" t="s">
        <v>3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196</v>
      </c>
      <c r="AU283" s="165" t="s">
        <v>87</v>
      </c>
      <c r="AV283" s="12" t="s">
        <v>81</v>
      </c>
      <c r="AW283" s="12" t="s">
        <v>35</v>
      </c>
      <c r="AX283" s="12" t="s">
        <v>74</v>
      </c>
      <c r="AY283" s="165" t="s">
        <v>187</v>
      </c>
    </row>
    <row r="284" spans="2:65" s="13" customFormat="1">
      <c r="B284" s="171"/>
      <c r="D284" s="164" t="s">
        <v>196</v>
      </c>
      <c r="E284" s="172" t="s">
        <v>3</v>
      </c>
      <c r="F284" s="173" t="s">
        <v>87</v>
      </c>
      <c r="H284" s="174">
        <v>2</v>
      </c>
      <c r="I284" s="175"/>
      <c r="L284" s="171"/>
      <c r="M284" s="176"/>
      <c r="N284" s="177"/>
      <c r="O284" s="177"/>
      <c r="P284" s="177"/>
      <c r="Q284" s="177"/>
      <c r="R284" s="177"/>
      <c r="S284" s="177"/>
      <c r="T284" s="178"/>
      <c r="AT284" s="172" t="s">
        <v>196</v>
      </c>
      <c r="AU284" s="172" t="s">
        <v>87</v>
      </c>
      <c r="AV284" s="13" t="s">
        <v>87</v>
      </c>
      <c r="AW284" s="13" t="s">
        <v>35</v>
      </c>
      <c r="AX284" s="13" t="s">
        <v>81</v>
      </c>
      <c r="AY284" s="172" t="s">
        <v>187</v>
      </c>
    </row>
    <row r="285" spans="2:65" s="1" customFormat="1" ht="36" customHeight="1">
      <c r="B285" s="149"/>
      <c r="C285" s="150" t="s">
        <v>418</v>
      </c>
      <c r="D285" s="150" t="s">
        <v>189</v>
      </c>
      <c r="E285" s="151" t="s">
        <v>419</v>
      </c>
      <c r="F285" s="152" t="s">
        <v>420</v>
      </c>
      <c r="G285" s="153" t="s">
        <v>254</v>
      </c>
      <c r="H285" s="154">
        <v>80.94</v>
      </c>
      <c r="I285" s="155"/>
      <c r="J285" s="156">
        <f>ROUND(I285*H285,2)</f>
        <v>0</v>
      </c>
      <c r="K285" s="152" t="s">
        <v>193</v>
      </c>
      <c r="L285" s="32"/>
      <c r="M285" s="157" t="s">
        <v>3</v>
      </c>
      <c r="N285" s="158" t="s">
        <v>46</v>
      </c>
      <c r="O285" s="52"/>
      <c r="P285" s="159">
        <f>O285*H285</f>
        <v>0</v>
      </c>
      <c r="Q285" s="159">
        <v>8.7309999999999999E-2</v>
      </c>
      <c r="R285" s="159">
        <f>Q285*H285</f>
        <v>7.0668714000000001</v>
      </c>
      <c r="S285" s="159">
        <v>0</v>
      </c>
      <c r="T285" s="160">
        <f>S285*H285</f>
        <v>0</v>
      </c>
      <c r="AR285" s="161" t="s">
        <v>194</v>
      </c>
      <c r="AT285" s="161" t="s">
        <v>189</v>
      </c>
      <c r="AU285" s="161" t="s">
        <v>87</v>
      </c>
      <c r="AY285" s="17" t="s">
        <v>187</v>
      </c>
      <c r="BE285" s="162">
        <f>IF(N285="základní",J285,0)</f>
        <v>0</v>
      </c>
      <c r="BF285" s="162">
        <f>IF(N285="snížená",J285,0)</f>
        <v>0</v>
      </c>
      <c r="BG285" s="162">
        <f>IF(N285="zákl. přenesená",J285,0)</f>
        <v>0</v>
      </c>
      <c r="BH285" s="162">
        <f>IF(N285="sníž. přenesená",J285,0)</f>
        <v>0</v>
      </c>
      <c r="BI285" s="162">
        <f>IF(N285="nulová",J285,0)</f>
        <v>0</v>
      </c>
      <c r="BJ285" s="17" t="s">
        <v>87</v>
      </c>
      <c r="BK285" s="162">
        <f>ROUND(I285*H285,2)</f>
        <v>0</v>
      </c>
      <c r="BL285" s="17" t="s">
        <v>194</v>
      </c>
      <c r="BM285" s="161" t="s">
        <v>421</v>
      </c>
    </row>
    <row r="286" spans="2:65" s="12" customFormat="1">
      <c r="B286" s="163"/>
      <c r="D286" s="164" t="s">
        <v>196</v>
      </c>
      <c r="E286" s="165" t="s">
        <v>3</v>
      </c>
      <c r="F286" s="166" t="s">
        <v>343</v>
      </c>
      <c r="H286" s="165" t="s">
        <v>3</v>
      </c>
      <c r="I286" s="167"/>
      <c r="L286" s="163"/>
      <c r="M286" s="168"/>
      <c r="N286" s="169"/>
      <c r="O286" s="169"/>
      <c r="P286" s="169"/>
      <c r="Q286" s="169"/>
      <c r="R286" s="169"/>
      <c r="S286" s="169"/>
      <c r="T286" s="170"/>
      <c r="AT286" s="165" t="s">
        <v>196</v>
      </c>
      <c r="AU286" s="165" t="s">
        <v>87</v>
      </c>
      <c r="AV286" s="12" t="s">
        <v>81</v>
      </c>
      <c r="AW286" s="12" t="s">
        <v>35</v>
      </c>
      <c r="AX286" s="12" t="s">
        <v>74</v>
      </c>
      <c r="AY286" s="165" t="s">
        <v>187</v>
      </c>
    </row>
    <row r="287" spans="2:65" s="13" customFormat="1">
      <c r="B287" s="171"/>
      <c r="D287" s="164" t="s">
        <v>196</v>
      </c>
      <c r="E287" s="172" t="s">
        <v>3</v>
      </c>
      <c r="F287" s="173" t="s">
        <v>422</v>
      </c>
      <c r="H287" s="174">
        <v>52.575000000000003</v>
      </c>
      <c r="I287" s="175"/>
      <c r="L287" s="171"/>
      <c r="M287" s="176"/>
      <c r="N287" s="177"/>
      <c r="O287" s="177"/>
      <c r="P287" s="177"/>
      <c r="Q287" s="177"/>
      <c r="R287" s="177"/>
      <c r="S287" s="177"/>
      <c r="T287" s="178"/>
      <c r="AT287" s="172" t="s">
        <v>196</v>
      </c>
      <c r="AU287" s="172" t="s">
        <v>87</v>
      </c>
      <c r="AV287" s="13" t="s">
        <v>87</v>
      </c>
      <c r="AW287" s="13" t="s">
        <v>35</v>
      </c>
      <c r="AX287" s="13" t="s">
        <v>74</v>
      </c>
      <c r="AY287" s="172" t="s">
        <v>187</v>
      </c>
    </row>
    <row r="288" spans="2:65" s="13" customFormat="1">
      <c r="B288" s="171"/>
      <c r="D288" s="164" t="s">
        <v>196</v>
      </c>
      <c r="E288" s="172" t="s">
        <v>3</v>
      </c>
      <c r="F288" s="173" t="s">
        <v>423</v>
      </c>
      <c r="H288" s="174">
        <v>-7.2</v>
      </c>
      <c r="I288" s="175"/>
      <c r="L288" s="171"/>
      <c r="M288" s="176"/>
      <c r="N288" s="177"/>
      <c r="O288" s="177"/>
      <c r="P288" s="177"/>
      <c r="Q288" s="177"/>
      <c r="R288" s="177"/>
      <c r="S288" s="177"/>
      <c r="T288" s="178"/>
      <c r="AT288" s="172" t="s">
        <v>196</v>
      </c>
      <c r="AU288" s="172" t="s">
        <v>87</v>
      </c>
      <c r="AV288" s="13" t="s">
        <v>87</v>
      </c>
      <c r="AW288" s="13" t="s">
        <v>35</v>
      </c>
      <c r="AX288" s="13" t="s">
        <v>74</v>
      </c>
      <c r="AY288" s="172" t="s">
        <v>187</v>
      </c>
    </row>
    <row r="289" spans="2:65" s="13" customFormat="1">
      <c r="B289" s="171"/>
      <c r="D289" s="164" t="s">
        <v>196</v>
      </c>
      <c r="E289" s="172" t="s">
        <v>3</v>
      </c>
      <c r="F289" s="173" t="s">
        <v>424</v>
      </c>
      <c r="H289" s="174">
        <v>-6.4</v>
      </c>
      <c r="I289" s="175"/>
      <c r="L289" s="171"/>
      <c r="M289" s="176"/>
      <c r="N289" s="177"/>
      <c r="O289" s="177"/>
      <c r="P289" s="177"/>
      <c r="Q289" s="177"/>
      <c r="R289" s="177"/>
      <c r="S289" s="177"/>
      <c r="T289" s="178"/>
      <c r="AT289" s="172" t="s">
        <v>196</v>
      </c>
      <c r="AU289" s="172" t="s">
        <v>87</v>
      </c>
      <c r="AV289" s="13" t="s">
        <v>87</v>
      </c>
      <c r="AW289" s="13" t="s">
        <v>35</v>
      </c>
      <c r="AX289" s="13" t="s">
        <v>74</v>
      </c>
      <c r="AY289" s="172" t="s">
        <v>187</v>
      </c>
    </row>
    <row r="290" spans="2:65" s="15" customFormat="1">
      <c r="B290" s="187"/>
      <c r="D290" s="164" t="s">
        <v>196</v>
      </c>
      <c r="E290" s="188" t="s">
        <v>3</v>
      </c>
      <c r="F290" s="189" t="s">
        <v>221</v>
      </c>
      <c r="H290" s="190">
        <v>38.975000000000001</v>
      </c>
      <c r="I290" s="191"/>
      <c r="L290" s="187"/>
      <c r="M290" s="192"/>
      <c r="N290" s="193"/>
      <c r="O290" s="193"/>
      <c r="P290" s="193"/>
      <c r="Q290" s="193"/>
      <c r="R290" s="193"/>
      <c r="S290" s="193"/>
      <c r="T290" s="194"/>
      <c r="AT290" s="188" t="s">
        <v>196</v>
      </c>
      <c r="AU290" s="188" t="s">
        <v>87</v>
      </c>
      <c r="AV290" s="15" t="s">
        <v>207</v>
      </c>
      <c r="AW290" s="15" t="s">
        <v>35</v>
      </c>
      <c r="AX290" s="15" t="s">
        <v>74</v>
      </c>
      <c r="AY290" s="188" t="s">
        <v>187</v>
      </c>
    </row>
    <row r="291" spans="2:65" s="12" customFormat="1">
      <c r="B291" s="163"/>
      <c r="D291" s="164" t="s">
        <v>196</v>
      </c>
      <c r="E291" s="165" t="s">
        <v>3</v>
      </c>
      <c r="F291" s="166" t="s">
        <v>346</v>
      </c>
      <c r="H291" s="165" t="s">
        <v>3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196</v>
      </c>
      <c r="AU291" s="165" t="s">
        <v>87</v>
      </c>
      <c r="AV291" s="12" t="s">
        <v>81</v>
      </c>
      <c r="AW291" s="12" t="s">
        <v>35</v>
      </c>
      <c r="AX291" s="12" t="s">
        <v>74</v>
      </c>
      <c r="AY291" s="165" t="s">
        <v>187</v>
      </c>
    </row>
    <row r="292" spans="2:65" s="13" customFormat="1">
      <c r="B292" s="171"/>
      <c r="D292" s="164" t="s">
        <v>196</v>
      </c>
      <c r="E292" s="172" t="s">
        <v>3</v>
      </c>
      <c r="F292" s="173" t="s">
        <v>425</v>
      </c>
      <c r="H292" s="174">
        <v>48.194000000000003</v>
      </c>
      <c r="I292" s="175"/>
      <c r="L292" s="171"/>
      <c r="M292" s="176"/>
      <c r="N292" s="177"/>
      <c r="O292" s="177"/>
      <c r="P292" s="177"/>
      <c r="Q292" s="177"/>
      <c r="R292" s="177"/>
      <c r="S292" s="177"/>
      <c r="T292" s="178"/>
      <c r="AT292" s="172" t="s">
        <v>196</v>
      </c>
      <c r="AU292" s="172" t="s">
        <v>87</v>
      </c>
      <c r="AV292" s="13" t="s">
        <v>87</v>
      </c>
      <c r="AW292" s="13" t="s">
        <v>35</v>
      </c>
      <c r="AX292" s="13" t="s">
        <v>74</v>
      </c>
      <c r="AY292" s="172" t="s">
        <v>187</v>
      </c>
    </row>
    <row r="293" spans="2:65" s="13" customFormat="1">
      <c r="B293" s="171"/>
      <c r="D293" s="164" t="s">
        <v>196</v>
      </c>
      <c r="E293" s="172" t="s">
        <v>3</v>
      </c>
      <c r="F293" s="173" t="s">
        <v>423</v>
      </c>
      <c r="H293" s="174">
        <v>-7.2</v>
      </c>
      <c r="I293" s="175"/>
      <c r="L293" s="171"/>
      <c r="M293" s="176"/>
      <c r="N293" s="177"/>
      <c r="O293" s="177"/>
      <c r="P293" s="177"/>
      <c r="Q293" s="177"/>
      <c r="R293" s="177"/>
      <c r="S293" s="177"/>
      <c r="T293" s="178"/>
      <c r="AT293" s="172" t="s">
        <v>196</v>
      </c>
      <c r="AU293" s="172" t="s">
        <v>87</v>
      </c>
      <c r="AV293" s="13" t="s">
        <v>87</v>
      </c>
      <c r="AW293" s="13" t="s">
        <v>35</v>
      </c>
      <c r="AX293" s="13" t="s">
        <v>74</v>
      </c>
      <c r="AY293" s="172" t="s">
        <v>187</v>
      </c>
    </row>
    <row r="294" spans="2:65" s="13" customFormat="1">
      <c r="B294" s="171"/>
      <c r="D294" s="164" t="s">
        <v>196</v>
      </c>
      <c r="E294" s="172" t="s">
        <v>3</v>
      </c>
      <c r="F294" s="173" t="s">
        <v>424</v>
      </c>
      <c r="H294" s="174">
        <v>-6.4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196</v>
      </c>
      <c r="AU294" s="172" t="s">
        <v>87</v>
      </c>
      <c r="AV294" s="13" t="s">
        <v>87</v>
      </c>
      <c r="AW294" s="13" t="s">
        <v>35</v>
      </c>
      <c r="AX294" s="13" t="s">
        <v>74</v>
      </c>
      <c r="AY294" s="172" t="s">
        <v>187</v>
      </c>
    </row>
    <row r="295" spans="2:65" s="15" customFormat="1">
      <c r="B295" s="187"/>
      <c r="D295" s="164" t="s">
        <v>196</v>
      </c>
      <c r="E295" s="188" t="s">
        <v>3</v>
      </c>
      <c r="F295" s="189" t="s">
        <v>221</v>
      </c>
      <c r="H295" s="190">
        <v>34.594000000000001</v>
      </c>
      <c r="I295" s="191"/>
      <c r="L295" s="187"/>
      <c r="M295" s="192"/>
      <c r="N295" s="193"/>
      <c r="O295" s="193"/>
      <c r="P295" s="193"/>
      <c r="Q295" s="193"/>
      <c r="R295" s="193"/>
      <c r="S295" s="193"/>
      <c r="T295" s="194"/>
      <c r="AT295" s="188" t="s">
        <v>196</v>
      </c>
      <c r="AU295" s="188" t="s">
        <v>87</v>
      </c>
      <c r="AV295" s="15" t="s">
        <v>207</v>
      </c>
      <c r="AW295" s="15" t="s">
        <v>35</v>
      </c>
      <c r="AX295" s="15" t="s">
        <v>74</v>
      </c>
      <c r="AY295" s="188" t="s">
        <v>187</v>
      </c>
    </row>
    <row r="296" spans="2:65" s="12" customFormat="1">
      <c r="B296" s="163"/>
      <c r="D296" s="164" t="s">
        <v>196</v>
      </c>
      <c r="E296" s="165" t="s">
        <v>3</v>
      </c>
      <c r="F296" s="166" t="s">
        <v>426</v>
      </c>
      <c r="H296" s="165" t="s">
        <v>3</v>
      </c>
      <c r="I296" s="167"/>
      <c r="L296" s="163"/>
      <c r="M296" s="168"/>
      <c r="N296" s="169"/>
      <c r="O296" s="169"/>
      <c r="P296" s="169"/>
      <c r="Q296" s="169"/>
      <c r="R296" s="169"/>
      <c r="S296" s="169"/>
      <c r="T296" s="170"/>
      <c r="AT296" s="165" t="s">
        <v>196</v>
      </c>
      <c r="AU296" s="165" t="s">
        <v>87</v>
      </c>
      <c r="AV296" s="12" t="s">
        <v>81</v>
      </c>
      <c r="AW296" s="12" t="s">
        <v>35</v>
      </c>
      <c r="AX296" s="12" t="s">
        <v>74</v>
      </c>
      <c r="AY296" s="165" t="s">
        <v>187</v>
      </c>
    </row>
    <row r="297" spans="2:65" s="13" customFormat="1">
      <c r="B297" s="171"/>
      <c r="D297" s="164" t="s">
        <v>196</v>
      </c>
      <c r="E297" s="172" t="s">
        <v>3</v>
      </c>
      <c r="F297" s="173" t="s">
        <v>427</v>
      </c>
      <c r="H297" s="174">
        <v>6.2210000000000001</v>
      </c>
      <c r="I297" s="175"/>
      <c r="L297" s="171"/>
      <c r="M297" s="176"/>
      <c r="N297" s="177"/>
      <c r="O297" s="177"/>
      <c r="P297" s="177"/>
      <c r="Q297" s="177"/>
      <c r="R297" s="177"/>
      <c r="S297" s="177"/>
      <c r="T297" s="178"/>
      <c r="AT297" s="172" t="s">
        <v>196</v>
      </c>
      <c r="AU297" s="172" t="s">
        <v>87</v>
      </c>
      <c r="AV297" s="13" t="s">
        <v>87</v>
      </c>
      <c r="AW297" s="13" t="s">
        <v>35</v>
      </c>
      <c r="AX297" s="13" t="s">
        <v>74</v>
      </c>
      <c r="AY297" s="172" t="s">
        <v>187</v>
      </c>
    </row>
    <row r="298" spans="2:65" s="15" customFormat="1">
      <c r="B298" s="187"/>
      <c r="D298" s="164" t="s">
        <v>196</v>
      </c>
      <c r="E298" s="188" t="s">
        <v>3</v>
      </c>
      <c r="F298" s="189" t="s">
        <v>221</v>
      </c>
      <c r="H298" s="190">
        <v>6.2210000000000001</v>
      </c>
      <c r="I298" s="191"/>
      <c r="L298" s="187"/>
      <c r="M298" s="192"/>
      <c r="N298" s="193"/>
      <c r="O298" s="193"/>
      <c r="P298" s="193"/>
      <c r="Q298" s="193"/>
      <c r="R298" s="193"/>
      <c r="S298" s="193"/>
      <c r="T298" s="194"/>
      <c r="AT298" s="188" t="s">
        <v>196</v>
      </c>
      <c r="AU298" s="188" t="s">
        <v>87</v>
      </c>
      <c r="AV298" s="15" t="s">
        <v>207</v>
      </c>
      <c r="AW298" s="15" t="s">
        <v>35</v>
      </c>
      <c r="AX298" s="15" t="s">
        <v>74</v>
      </c>
      <c r="AY298" s="188" t="s">
        <v>187</v>
      </c>
    </row>
    <row r="299" spans="2:65" s="12" customFormat="1">
      <c r="B299" s="163"/>
      <c r="D299" s="164" t="s">
        <v>196</v>
      </c>
      <c r="E299" s="165" t="s">
        <v>3</v>
      </c>
      <c r="F299" s="166" t="s">
        <v>428</v>
      </c>
      <c r="H299" s="165" t="s">
        <v>3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196</v>
      </c>
      <c r="AU299" s="165" t="s">
        <v>87</v>
      </c>
      <c r="AV299" s="12" t="s">
        <v>81</v>
      </c>
      <c r="AW299" s="12" t="s">
        <v>35</v>
      </c>
      <c r="AX299" s="12" t="s">
        <v>74</v>
      </c>
      <c r="AY299" s="165" t="s">
        <v>187</v>
      </c>
    </row>
    <row r="300" spans="2:65" s="13" customFormat="1">
      <c r="B300" s="171"/>
      <c r="D300" s="164" t="s">
        <v>196</v>
      </c>
      <c r="E300" s="172" t="s">
        <v>3</v>
      </c>
      <c r="F300" s="173" t="s">
        <v>429</v>
      </c>
      <c r="H300" s="174">
        <v>1.1499999999999999</v>
      </c>
      <c r="I300" s="175"/>
      <c r="L300" s="171"/>
      <c r="M300" s="176"/>
      <c r="N300" s="177"/>
      <c r="O300" s="177"/>
      <c r="P300" s="177"/>
      <c r="Q300" s="177"/>
      <c r="R300" s="177"/>
      <c r="S300" s="177"/>
      <c r="T300" s="178"/>
      <c r="AT300" s="172" t="s">
        <v>196</v>
      </c>
      <c r="AU300" s="172" t="s">
        <v>87</v>
      </c>
      <c r="AV300" s="13" t="s">
        <v>87</v>
      </c>
      <c r="AW300" s="13" t="s">
        <v>35</v>
      </c>
      <c r="AX300" s="13" t="s">
        <v>74</v>
      </c>
      <c r="AY300" s="172" t="s">
        <v>187</v>
      </c>
    </row>
    <row r="301" spans="2:65" s="14" customFormat="1">
      <c r="B301" s="179"/>
      <c r="D301" s="164" t="s">
        <v>196</v>
      </c>
      <c r="E301" s="180" t="s">
        <v>3</v>
      </c>
      <c r="F301" s="181" t="s">
        <v>201</v>
      </c>
      <c r="H301" s="182">
        <v>80.940000000000012</v>
      </c>
      <c r="I301" s="183"/>
      <c r="L301" s="179"/>
      <c r="M301" s="184"/>
      <c r="N301" s="185"/>
      <c r="O301" s="185"/>
      <c r="P301" s="185"/>
      <c r="Q301" s="185"/>
      <c r="R301" s="185"/>
      <c r="S301" s="185"/>
      <c r="T301" s="186"/>
      <c r="AT301" s="180" t="s">
        <v>196</v>
      </c>
      <c r="AU301" s="180" t="s">
        <v>87</v>
      </c>
      <c r="AV301" s="14" t="s">
        <v>194</v>
      </c>
      <c r="AW301" s="14" t="s">
        <v>35</v>
      </c>
      <c r="AX301" s="14" t="s">
        <v>81</v>
      </c>
      <c r="AY301" s="180" t="s">
        <v>187</v>
      </c>
    </row>
    <row r="302" spans="2:65" s="1" customFormat="1" ht="24" customHeight="1">
      <c r="B302" s="149"/>
      <c r="C302" s="150" t="s">
        <v>430</v>
      </c>
      <c r="D302" s="150" t="s">
        <v>189</v>
      </c>
      <c r="E302" s="151" t="s">
        <v>431</v>
      </c>
      <c r="F302" s="152" t="s">
        <v>432</v>
      </c>
      <c r="G302" s="153" t="s">
        <v>286</v>
      </c>
      <c r="H302" s="154">
        <v>126.9</v>
      </c>
      <c r="I302" s="155"/>
      <c r="J302" s="156">
        <f>ROUND(I302*H302,2)</f>
        <v>0</v>
      </c>
      <c r="K302" s="152" t="s">
        <v>193</v>
      </c>
      <c r="L302" s="32"/>
      <c r="M302" s="157" t="s">
        <v>3</v>
      </c>
      <c r="N302" s="158" t="s">
        <v>46</v>
      </c>
      <c r="O302" s="52"/>
      <c r="P302" s="159">
        <f>O302*H302</f>
        <v>0</v>
      </c>
      <c r="Q302" s="159">
        <v>1.2E-4</v>
      </c>
      <c r="R302" s="159">
        <f>Q302*H302</f>
        <v>1.5228E-2</v>
      </c>
      <c r="S302" s="159">
        <v>0</v>
      </c>
      <c r="T302" s="160">
        <f>S302*H302</f>
        <v>0</v>
      </c>
      <c r="AR302" s="161" t="s">
        <v>194</v>
      </c>
      <c r="AT302" s="161" t="s">
        <v>189</v>
      </c>
      <c r="AU302" s="161" t="s">
        <v>87</v>
      </c>
      <c r="AY302" s="17" t="s">
        <v>187</v>
      </c>
      <c r="BE302" s="162">
        <f>IF(N302="základní",J302,0)</f>
        <v>0</v>
      </c>
      <c r="BF302" s="162">
        <f>IF(N302="snížená",J302,0)</f>
        <v>0</v>
      </c>
      <c r="BG302" s="162">
        <f>IF(N302="zákl. přenesená",J302,0)</f>
        <v>0</v>
      </c>
      <c r="BH302" s="162">
        <f>IF(N302="sníž. přenesená",J302,0)</f>
        <v>0</v>
      </c>
      <c r="BI302" s="162">
        <f>IF(N302="nulová",J302,0)</f>
        <v>0</v>
      </c>
      <c r="BJ302" s="17" t="s">
        <v>87</v>
      </c>
      <c r="BK302" s="162">
        <f>ROUND(I302*H302,2)</f>
        <v>0</v>
      </c>
      <c r="BL302" s="17" t="s">
        <v>194</v>
      </c>
      <c r="BM302" s="161" t="s">
        <v>433</v>
      </c>
    </row>
    <row r="303" spans="2:65" s="12" customFormat="1">
      <c r="B303" s="163"/>
      <c r="D303" s="164" t="s">
        <v>196</v>
      </c>
      <c r="E303" s="165" t="s">
        <v>3</v>
      </c>
      <c r="F303" s="166" t="s">
        <v>434</v>
      </c>
      <c r="H303" s="165" t="s">
        <v>3</v>
      </c>
      <c r="I303" s="167"/>
      <c r="L303" s="163"/>
      <c r="M303" s="168"/>
      <c r="N303" s="169"/>
      <c r="O303" s="169"/>
      <c r="P303" s="169"/>
      <c r="Q303" s="169"/>
      <c r="R303" s="169"/>
      <c r="S303" s="169"/>
      <c r="T303" s="170"/>
      <c r="AT303" s="165" t="s">
        <v>196</v>
      </c>
      <c r="AU303" s="165" t="s">
        <v>87</v>
      </c>
      <c r="AV303" s="12" t="s">
        <v>81</v>
      </c>
      <c r="AW303" s="12" t="s">
        <v>35</v>
      </c>
      <c r="AX303" s="12" t="s">
        <v>74</v>
      </c>
      <c r="AY303" s="165" t="s">
        <v>187</v>
      </c>
    </row>
    <row r="304" spans="2:65" s="12" customFormat="1">
      <c r="B304" s="163"/>
      <c r="D304" s="164" t="s">
        <v>196</v>
      </c>
      <c r="E304" s="165" t="s">
        <v>3</v>
      </c>
      <c r="F304" s="166" t="s">
        <v>343</v>
      </c>
      <c r="H304" s="165" t="s">
        <v>3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196</v>
      </c>
      <c r="AU304" s="165" t="s">
        <v>87</v>
      </c>
      <c r="AV304" s="12" t="s">
        <v>81</v>
      </c>
      <c r="AW304" s="12" t="s">
        <v>35</v>
      </c>
      <c r="AX304" s="12" t="s">
        <v>74</v>
      </c>
      <c r="AY304" s="165" t="s">
        <v>187</v>
      </c>
    </row>
    <row r="305" spans="2:65" s="13" customFormat="1">
      <c r="B305" s="171"/>
      <c r="D305" s="164" t="s">
        <v>196</v>
      </c>
      <c r="E305" s="172" t="s">
        <v>3</v>
      </c>
      <c r="F305" s="173" t="s">
        <v>435</v>
      </c>
      <c r="H305" s="174">
        <v>17.524999999999999</v>
      </c>
      <c r="I305" s="175"/>
      <c r="L305" s="171"/>
      <c r="M305" s="176"/>
      <c r="N305" s="177"/>
      <c r="O305" s="177"/>
      <c r="P305" s="177"/>
      <c r="Q305" s="177"/>
      <c r="R305" s="177"/>
      <c r="S305" s="177"/>
      <c r="T305" s="178"/>
      <c r="AT305" s="172" t="s">
        <v>196</v>
      </c>
      <c r="AU305" s="172" t="s">
        <v>87</v>
      </c>
      <c r="AV305" s="13" t="s">
        <v>87</v>
      </c>
      <c r="AW305" s="13" t="s">
        <v>35</v>
      </c>
      <c r="AX305" s="13" t="s">
        <v>74</v>
      </c>
      <c r="AY305" s="172" t="s">
        <v>187</v>
      </c>
    </row>
    <row r="306" spans="2:65" s="12" customFormat="1">
      <c r="B306" s="163"/>
      <c r="D306" s="164" t="s">
        <v>196</v>
      </c>
      <c r="E306" s="165" t="s">
        <v>3</v>
      </c>
      <c r="F306" s="166" t="s">
        <v>346</v>
      </c>
      <c r="H306" s="165" t="s">
        <v>3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196</v>
      </c>
      <c r="AU306" s="165" t="s">
        <v>87</v>
      </c>
      <c r="AV306" s="12" t="s">
        <v>81</v>
      </c>
      <c r="AW306" s="12" t="s">
        <v>35</v>
      </c>
      <c r="AX306" s="12" t="s">
        <v>74</v>
      </c>
      <c r="AY306" s="165" t="s">
        <v>187</v>
      </c>
    </row>
    <row r="307" spans="2:65" s="13" customFormat="1">
      <c r="B307" s="171"/>
      <c r="D307" s="164" t="s">
        <v>196</v>
      </c>
      <c r="E307" s="172" t="s">
        <v>3</v>
      </c>
      <c r="F307" s="173" t="s">
        <v>435</v>
      </c>
      <c r="H307" s="174">
        <v>17.524999999999999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196</v>
      </c>
      <c r="AU307" s="172" t="s">
        <v>87</v>
      </c>
      <c r="AV307" s="13" t="s">
        <v>87</v>
      </c>
      <c r="AW307" s="13" t="s">
        <v>35</v>
      </c>
      <c r="AX307" s="13" t="s">
        <v>74</v>
      </c>
      <c r="AY307" s="172" t="s">
        <v>187</v>
      </c>
    </row>
    <row r="308" spans="2:65" s="15" customFormat="1">
      <c r="B308" s="187"/>
      <c r="D308" s="164" t="s">
        <v>196</v>
      </c>
      <c r="E308" s="188" t="s">
        <v>3</v>
      </c>
      <c r="F308" s="189" t="s">
        <v>221</v>
      </c>
      <c r="H308" s="190">
        <v>35.049999999999997</v>
      </c>
      <c r="I308" s="191"/>
      <c r="L308" s="187"/>
      <c r="M308" s="192"/>
      <c r="N308" s="193"/>
      <c r="O308" s="193"/>
      <c r="P308" s="193"/>
      <c r="Q308" s="193"/>
      <c r="R308" s="193"/>
      <c r="S308" s="193"/>
      <c r="T308" s="194"/>
      <c r="AT308" s="188" t="s">
        <v>196</v>
      </c>
      <c r="AU308" s="188" t="s">
        <v>87</v>
      </c>
      <c r="AV308" s="15" t="s">
        <v>207</v>
      </c>
      <c r="AW308" s="15" t="s">
        <v>35</v>
      </c>
      <c r="AX308" s="15" t="s">
        <v>74</v>
      </c>
      <c r="AY308" s="188" t="s">
        <v>187</v>
      </c>
    </row>
    <row r="309" spans="2:65" s="12" customFormat="1">
      <c r="B309" s="163"/>
      <c r="D309" s="164" t="s">
        <v>196</v>
      </c>
      <c r="E309" s="165" t="s">
        <v>3</v>
      </c>
      <c r="F309" s="166" t="s">
        <v>436</v>
      </c>
      <c r="H309" s="165" t="s">
        <v>3</v>
      </c>
      <c r="I309" s="167"/>
      <c r="L309" s="163"/>
      <c r="M309" s="168"/>
      <c r="N309" s="169"/>
      <c r="O309" s="169"/>
      <c r="P309" s="169"/>
      <c r="Q309" s="169"/>
      <c r="R309" s="169"/>
      <c r="S309" s="169"/>
      <c r="T309" s="170"/>
      <c r="AT309" s="165" t="s">
        <v>196</v>
      </c>
      <c r="AU309" s="165" t="s">
        <v>87</v>
      </c>
      <c r="AV309" s="12" t="s">
        <v>81</v>
      </c>
      <c r="AW309" s="12" t="s">
        <v>35</v>
      </c>
      <c r="AX309" s="12" t="s">
        <v>74</v>
      </c>
      <c r="AY309" s="165" t="s">
        <v>187</v>
      </c>
    </row>
    <row r="310" spans="2:65" s="12" customFormat="1">
      <c r="B310" s="163"/>
      <c r="D310" s="164" t="s">
        <v>196</v>
      </c>
      <c r="E310" s="165" t="s">
        <v>3</v>
      </c>
      <c r="F310" s="166" t="s">
        <v>343</v>
      </c>
      <c r="H310" s="165" t="s">
        <v>3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196</v>
      </c>
      <c r="AU310" s="165" t="s">
        <v>87</v>
      </c>
      <c r="AV310" s="12" t="s">
        <v>81</v>
      </c>
      <c r="AW310" s="12" t="s">
        <v>35</v>
      </c>
      <c r="AX310" s="12" t="s">
        <v>74</v>
      </c>
      <c r="AY310" s="165" t="s">
        <v>187</v>
      </c>
    </row>
    <row r="311" spans="2:65" s="13" customFormat="1" ht="22.5">
      <c r="B311" s="171"/>
      <c r="D311" s="164" t="s">
        <v>196</v>
      </c>
      <c r="E311" s="172" t="s">
        <v>3</v>
      </c>
      <c r="F311" s="173" t="s">
        <v>437</v>
      </c>
      <c r="H311" s="174">
        <v>43.625</v>
      </c>
      <c r="I311" s="175"/>
      <c r="L311" s="171"/>
      <c r="M311" s="176"/>
      <c r="N311" s="177"/>
      <c r="O311" s="177"/>
      <c r="P311" s="177"/>
      <c r="Q311" s="177"/>
      <c r="R311" s="177"/>
      <c r="S311" s="177"/>
      <c r="T311" s="178"/>
      <c r="AT311" s="172" t="s">
        <v>196</v>
      </c>
      <c r="AU311" s="172" t="s">
        <v>87</v>
      </c>
      <c r="AV311" s="13" t="s">
        <v>87</v>
      </c>
      <c r="AW311" s="13" t="s">
        <v>35</v>
      </c>
      <c r="AX311" s="13" t="s">
        <v>74</v>
      </c>
      <c r="AY311" s="172" t="s">
        <v>187</v>
      </c>
    </row>
    <row r="312" spans="2:65" s="12" customFormat="1">
      <c r="B312" s="163"/>
      <c r="D312" s="164" t="s">
        <v>196</v>
      </c>
      <c r="E312" s="165" t="s">
        <v>3</v>
      </c>
      <c r="F312" s="166" t="s">
        <v>346</v>
      </c>
      <c r="H312" s="165" t="s">
        <v>3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196</v>
      </c>
      <c r="AU312" s="165" t="s">
        <v>87</v>
      </c>
      <c r="AV312" s="12" t="s">
        <v>81</v>
      </c>
      <c r="AW312" s="12" t="s">
        <v>35</v>
      </c>
      <c r="AX312" s="12" t="s">
        <v>74</v>
      </c>
      <c r="AY312" s="165" t="s">
        <v>187</v>
      </c>
    </row>
    <row r="313" spans="2:65" s="13" customFormat="1" ht="22.5">
      <c r="B313" s="171"/>
      <c r="D313" s="164" t="s">
        <v>196</v>
      </c>
      <c r="E313" s="172" t="s">
        <v>3</v>
      </c>
      <c r="F313" s="173" t="s">
        <v>437</v>
      </c>
      <c r="H313" s="174">
        <v>43.625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196</v>
      </c>
      <c r="AU313" s="172" t="s">
        <v>87</v>
      </c>
      <c r="AV313" s="13" t="s">
        <v>87</v>
      </c>
      <c r="AW313" s="13" t="s">
        <v>35</v>
      </c>
      <c r="AX313" s="13" t="s">
        <v>74</v>
      </c>
      <c r="AY313" s="172" t="s">
        <v>187</v>
      </c>
    </row>
    <row r="314" spans="2:65" s="15" customFormat="1">
      <c r="B314" s="187"/>
      <c r="D314" s="164" t="s">
        <v>196</v>
      </c>
      <c r="E314" s="188" t="s">
        <v>3</v>
      </c>
      <c r="F314" s="189" t="s">
        <v>221</v>
      </c>
      <c r="H314" s="190">
        <v>87.25</v>
      </c>
      <c r="I314" s="191"/>
      <c r="L314" s="187"/>
      <c r="M314" s="192"/>
      <c r="N314" s="193"/>
      <c r="O314" s="193"/>
      <c r="P314" s="193"/>
      <c r="Q314" s="193"/>
      <c r="R314" s="193"/>
      <c r="S314" s="193"/>
      <c r="T314" s="194"/>
      <c r="AT314" s="188" t="s">
        <v>196</v>
      </c>
      <c r="AU314" s="188" t="s">
        <v>87</v>
      </c>
      <c r="AV314" s="15" t="s">
        <v>207</v>
      </c>
      <c r="AW314" s="15" t="s">
        <v>35</v>
      </c>
      <c r="AX314" s="15" t="s">
        <v>74</v>
      </c>
      <c r="AY314" s="188" t="s">
        <v>187</v>
      </c>
    </row>
    <row r="315" spans="2:65" s="12" customFormat="1">
      <c r="B315" s="163"/>
      <c r="D315" s="164" t="s">
        <v>196</v>
      </c>
      <c r="E315" s="165" t="s">
        <v>3</v>
      </c>
      <c r="F315" s="166" t="s">
        <v>428</v>
      </c>
      <c r="H315" s="165" t="s">
        <v>3</v>
      </c>
      <c r="I315" s="167"/>
      <c r="L315" s="163"/>
      <c r="M315" s="168"/>
      <c r="N315" s="169"/>
      <c r="O315" s="169"/>
      <c r="P315" s="169"/>
      <c r="Q315" s="169"/>
      <c r="R315" s="169"/>
      <c r="S315" s="169"/>
      <c r="T315" s="170"/>
      <c r="AT315" s="165" t="s">
        <v>196</v>
      </c>
      <c r="AU315" s="165" t="s">
        <v>87</v>
      </c>
      <c r="AV315" s="12" t="s">
        <v>81</v>
      </c>
      <c r="AW315" s="12" t="s">
        <v>35</v>
      </c>
      <c r="AX315" s="12" t="s">
        <v>74</v>
      </c>
      <c r="AY315" s="165" t="s">
        <v>187</v>
      </c>
    </row>
    <row r="316" spans="2:65" s="13" customFormat="1">
      <c r="B316" s="171"/>
      <c r="D316" s="164" t="s">
        <v>196</v>
      </c>
      <c r="E316" s="172" t="s">
        <v>3</v>
      </c>
      <c r="F316" s="173" t="s">
        <v>438</v>
      </c>
      <c r="H316" s="174">
        <v>4.5999999999999996</v>
      </c>
      <c r="I316" s="175"/>
      <c r="L316" s="171"/>
      <c r="M316" s="176"/>
      <c r="N316" s="177"/>
      <c r="O316" s="177"/>
      <c r="P316" s="177"/>
      <c r="Q316" s="177"/>
      <c r="R316" s="177"/>
      <c r="S316" s="177"/>
      <c r="T316" s="178"/>
      <c r="AT316" s="172" t="s">
        <v>196</v>
      </c>
      <c r="AU316" s="172" t="s">
        <v>87</v>
      </c>
      <c r="AV316" s="13" t="s">
        <v>87</v>
      </c>
      <c r="AW316" s="13" t="s">
        <v>35</v>
      </c>
      <c r="AX316" s="13" t="s">
        <v>74</v>
      </c>
      <c r="AY316" s="172" t="s">
        <v>187</v>
      </c>
    </row>
    <row r="317" spans="2:65" s="14" customFormat="1">
      <c r="B317" s="179"/>
      <c r="D317" s="164" t="s">
        <v>196</v>
      </c>
      <c r="E317" s="180" t="s">
        <v>3</v>
      </c>
      <c r="F317" s="181" t="s">
        <v>201</v>
      </c>
      <c r="H317" s="182">
        <v>126.89999999999999</v>
      </c>
      <c r="I317" s="183"/>
      <c r="L317" s="179"/>
      <c r="M317" s="184"/>
      <c r="N317" s="185"/>
      <c r="O317" s="185"/>
      <c r="P317" s="185"/>
      <c r="Q317" s="185"/>
      <c r="R317" s="185"/>
      <c r="S317" s="185"/>
      <c r="T317" s="186"/>
      <c r="AT317" s="180" t="s">
        <v>196</v>
      </c>
      <c r="AU317" s="180" t="s">
        <v>87</v>
      </c>
      <c r="AV317" s="14" t="s">
        <v>194</v>
      </c>
      <c r="AW317" s="14" t="s">
        <v>35</v>
      </c>
      <c r="AX317" s="14" t="s">
        <v>81</v>
      </c>
      <c r="AY317" s="180" t="s">
        <v>187</v>
      </c>
    </row>
    <row r="318" spans="2:65" s="1" customFormat="1" ht="24" customHeight="1">
      <c r="B318" s="149"/>
      <c r="C318" s="150" t="s">
        <v>439</v>
      </c>
      <c r="D318" s="150" t="s">
        <v>189</v>
      </c>
      <c r="E318" s="151" t="s">
        <v>440</v>
      </c>
      <c r="F318" s="152" t="s">
        <v>441</v>
      </c>
      <c r="G318" s="153" t="s">
        <v>286</v>
      </c>
      <c r="H318" s="154">
        <v>213.75</v>
      </c>
      <c r="I318" s="155"/>
      <c r="J318" s="156">
        <f>ROUND(I318*H318,2)</f>
        <v>0</v>
      </c>
      <c r="K318" s="152" t="s">
        <v>193</v>
      </c>
      <c r="L318" s="32"/>
      <c r="M318" s="157" t="s">
        <v>3</v>
      </c>
      <c r="N318" s="158" t="s">
        <v>46</v>
      </c>
      <c r="O318" s="52"/>
      <c r="P318" s="159">
        <f>O318*H318</f>
        <v>0</v>
      </c>
      <c r="Q318" s="159">
        <v>1.2E-4</v>
      </c>
      <c r="R318" s="159">
        <f>Q318*H318</f>
        <v>2.5649999999999999E-2</v>
      </c>
      <c r="S318" s="159">
        <v>0</v>
      </c>
      <c r="T318" s="160">
        <f>S318*H318</f>
        <v>0</v>
      </c>
      <c r="AR318" s="161" t="s">
        <v>194</v>
      </c>
      <c r="AT318" s="161" t="s">
        <v>189</v>
      </c>
      <c r="AU318" s="161" t="s">
        <v>87</v>
      </c>
      <c r="AY318" s="17" t="s">
        <v>187</v>
      </c>
      <c r="BE318" s="162">
        <f>IF(N318="základní",J318,0)</f>
        <v>0</v>
      </c>
      <c r="BF318" s="162">
        <f>IF(N318="snížená",J318,0)</f>
        <v>0</v>
      </c>
      <c r="BG318" s="162">
        <f>IF(N318="zákl. přenesená",J318,0)</f>
        <v>0</v>
      </c>
      <c r="BH318" s="162">
        <f>IF(N318="sníž. přenesená",J318,0)</f>
        <v>0</v>
      </c>
      <c r="BI318" s="162">
        <f>IF(N318="nulová",J318,0)</f>
        <v>0</v>
      </c>
      <c r="BJ318" s="17" t="s">
        <v>87</v>
      </c>
      <c r="BK318" s="162">
        <f>ROUND(I318*H318,2)</f>
        <v>0</v>
      </c>
      <c r="BL318" s="17" t="s">
        <v>194</v>
      </c>
      <c r="BM318" s="161" t="s">
        <v>442</v>
      </c>
    </row>
    <row r="319" spans="2:65" s="12" customFormat="1">
      <c r="B319" s="163"/>
      <c r="D319" s="164" t="s">
        <v>196</v>
      </c>
      <c r="E319" s="165" t="s">
        <v>3</v>
      </c>
      <c r="F319" s="166" t="s">
        <v>443</v>
      </c>
      <c r="H319" s="165" t="s">
        <v>3</v>
      </c>
      <c r="I319" s="167"/>
      <c r="L319" s="163"/>
      <c r="M319" s="168"/>
      <c r="N319" s="169"/>
      <c r="O319" s="169"/>
      <c r="P319" s="169"/>
      <c r="Q319" s="169"/>
      <c r="R319" s="169"/>
      <c r="S319" s="169"/>
      <c r="T319" s="170"/>
      <c r="AT319" s="165" t="s">
        <v>196</v>
      </c>
      <c r="AU319" s="165" t="s">
        <v>87</v>
      </c>
      <c r="AV319" s="12" t="s">
        <v>81</v>
      </c>
      <c r="AW319" s="12" t="s">
        <v>35</v>
      </c>
      <c r="AX319" s="12" t="s">
        <v>74</v>
      </c>
      <c r="AY319" s="165" t="s">
        <v>187</v>
      </c>
    </row>
    <row r="320" spans="2:65" s="13" customFormat="1">
      <c r="B320" s="171"/>
      <c r="D320" s="164" t="s">
        <v>196</v>
      </c>
      <c r="E320" s="172" t="s">
        <v>3</v>
      </c>
      <c r="F320" s="173" t="s">
        <v>444</v>
      </c>
      <c r="H320" s="174">
        <v>69</v>
      </c>
      <c r="I320" s="175"/>
      <c r="L320" s="171"/>
      <c r="M320" s="176"/>
      <c r="N320" s="177"/>
      <c r="O320" s="177"/>
      <c r="P320" s="177"/>
      <c r="Q320" s="177"/>
      <c r="R320" s="177"/>
      <c r="S320" s="177"/>
      <c r="T320" s="178"/>
      <c r="AT320" s="172" t="s">
        <v>196</v>
      </c>
      <c r="AU320" s="172" t="s">
        <v>87</v>
      </c>
      <c r="AV320" s="13" t="s">
        <v>87</v>
      </c>
      <c r="AW320" s="13" t="s">
        <v>35</v>
      </c>
      <c r="AX320" s="13" t="s">
        <v>74</v>
      </c>
      <c r="AY320" s="172" t="s">
        <v>187</v>
      </c>
    </row>
    <row r="321" spans="2:65" s="13" customFormat="1">
      <c r="B321" s="171"/>
      <c r="D321" s="164" t="s">
        <v>196</v>
      </c>
      <c r="E321" s="172" t="s">
        <v>3</v>
      </c>
      <c r="F321" s="173" t="s">
        <v>445</v>
      </c>
      <c r="H321" s="174">
        <v>63.25</v>
      </c>
      <c r="I321" s="175"/>
      <c r="L321" s="171"/>
      <c r="M321" s="176"/>
      <c r="N321" s="177"/>
      <c r="O321" s="177"/>
      <c r="P321" s="177"/>
      <c r="Q321" s="177"/>
      <c r="R321" s="177"/>
      <c r="S321" s="177"/>
      <c r="T321" s="178"/>
      <c r="AT321" s="172" t="s">
        <v>196</v>
      </c>
      <c r="AU321" s="172" t="s">
        <v>87</v>
      </c>
      <c r="AV321" s="13" t="s">
        <v>87</v>
      </c>
      <c r="AW321" s="13" t="s">
        <v>35</v>
      </c>
      <c r="AX321" s="13" t="s">
        <v>74</v>
      </c>
      <c r="AY321" s="172" t="s">
        <v>187</v>
      </c>
    </row>
    <row r="322" spans="2:65" s="12" customFormat="1">
      <c r="B322" s="163"/>
      <c r="D322" s="164" t="s">
        <v>196</v>
      </c>
      <c r="E322" s="165" t="s">
        <v>3</v>
      </c>
      <c r="F322" s="166" t="s">
        <v>446</v>
      </c>
      <c r="H322" s="165" t="s">
        <v>3</v>
      </c>
      <c r="I322" s="167"/>
      <c r="L322" s="163"/>
      <c r="M322" s="168"/>
      <c r="N322" s="169"/>
      <c r="O322" s="169"/>
      <c r="P322" s="169"/>
      <c r="Q322" s="169"/>
      <c r="R322" s="169"/>
      <c r="S322" s="169"/>
      <c r="T322" s="170"/>
      <c r="AT322" s="165" t="s">
        <v>196</v>
      </c>
      <c r="AU322" s="165" t="s">
        <v>87</v>
      </c>
      <c r="AV322" s="12" t="s">
        <v>81</v>
      </c>
      <c r="AW322" s="12" t="s">
        <v>35</v>
      </c>
      <c r="AX322" s="12" t="s">
        <v>74</v>
      </c>
      <c r="AY322" s="165" t="s">
        <v>187</v>
      </c>
    </row>
    <row r="323" spans="2:65" s="13" customFormat="1">
      <c r="B323" s="171"/>
      <c r="D323" s="164" t="s">
        <v>196</v>
      </c>
      <c r="E323" s="172" t="s">
        <v>3</v>
      </c>
      <c r="F323" s="173" t="s">
        <v>447</v>
      </c>
      <c r="H323" s="174">
        <v>42</v>
      </c>
      <c r="I323" s="175"/>
      <c r="L323" s="171"/>
      <c r="M323" s="176"/>
      <c r="N323" s="177"/>
      <c r="O323" s="177"/>
      <c r="P323" s="177"/>
      <c r="Q323" s="177"/>
      <c r="R323" s="177"/>
      <c r="S323" s="177"/>
      <c r="T323" s="178"/>
      <c r="AT323" s="172" t="s">
        <v>196</v>
      </c>
      <c r="AU323" s="172" t="s">
        <v>87</v>
      </c>
      <c r="AV323" s="13" t="s">
        <v>87</v>
      </c>
      <c r="AW323" s="13" t="s">
        <v>35</v>
      </c>
      <c r="AX323" s="13" t="s">
        <v>74</v>
      </c>
      <c r="AY323" s="172" t="s">
        <v>187</v>
      </c>
    </row>
    <row r="324" spans="2:65" s="13" customFormat="1">
      <c r="B324" s="171"/>
      <c r="D324" s="164" t="s">
        <v>196</v>
      </c>
      <c r="E324" s="172" t="s">
        <v>3</v>
      </c>
      <c r="F324" s="173" t="s">
        <v>448</v>
      </c>
      <c r="H324" s="174">
        <v>38.5</v>
      </c>
      <c r="I324" s="175"/>
      <c r="L324" s="171"/>
      <c r="M324" s="176"/>
      <c r="N324" s="177"/>
      <c r="O324" s="177"/>
      <c r="P324" s="177"/>
      <c r="Q324" s="177"/>
      <c r="R324" s="177"/>
      <c r="S324" s="177"/>
      <c r="T324" s="178"/>
      <c r="AT324" s="172" t="s">
        <v>196</v>
      </c>
      <c r="AU324" s="172" t="s">
        <v>87</v>
      </c>
      <c r="AV324" s="13" t="s">
        <v>87</v>
      </c>
      <c r="AW324" s="13" t="s">
        <v>35</v>
      </c>
      <c r="AX324" s="13" t="s">
        <v>74</v>
      </c>
      <c r="AY324" s="172" t="s">
        <v>187</v>
      </c>
    </row>
    <row r="325" spans="2:65" s="12" customFormat="1">
      <c r="B325" s="163"/>
      <c r="D325" s="164" t="s">
        <v>196</v>
      </c>
      <c r="E325" s="165" t="s">
        <v>3</v>
      </c>
      <c r="F325" s="166" t="s">
        <v>428</v>
      </c>
      <c r="H325" s="165" t="s">
        <v>3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196</v>
      </c>
      <c r="AU325" s="165" t="s">
        <v>87</v>
      </c>
      <c r="AV325" s="12" t="s">
        <v>81</v>
      </c>
      <c r="AW325" s="12" t="s">
        <v>35</v>
      </c>
      <c r="AX325" s="12" t="s">
        <v>74</v>
      </c>
      <c r="AY325" s="165" t="s">
        <v>187</v>
      </c>
    </row>
    <row r="326" spans="2:65" s="13" customFormat="1">
      <c r="B326" s="171"/>
      <c r="D326" s="164" t="s">
        <v>196</v>
      </c>
      <c r="E326" s="172" t="s">
        <v>3</v>
      </c>
      <c r="F326" s="173" t="s">
        <v>449</v>
      </c>
      <c r="H326" s="174">
        <v>1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196</v>
      </c>
      <c r="AU326" s="172" t="s">
        <v>87</v>
      </c>
      <c r="AV326" s="13" t="s">
        <v>87</v>
      </c>
      <c r="AW326" s="13" t="s">
        <v>35</v>
      </c>
      <c r="AX326" s="13" t="s">
        <v>74</v>
      </c>
      <c r="AY326" s="172" t="s">
        <v>187</v>
      </c>
    </row>
    <row r="327" spans="2:65" s="14" customFormat="1">
      <c r="B327" s="179"/>
      <c r="D327" s="164" t="s">
        <v>196</v>
      </c>
      <c r="E327" s="180" t="s">
        <v>3</v>
      </c>
      <c r="F327" s="181" t="s">
        <v>201</v>
      </c>
      <c r="H327" s="182">
        <v>213.75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196</v>
      </c>
      <c r="AU327" s="180" t="s">
        <v>87</v>
      </c>
      <c r="AV327" s="14" t="s">
        <v>194</v>
      </c>
      <c r="AW327" s="14" t="s">
        <v>35</v>
      </c>
      <c r="AX327" s="14" t="s">
        <v>81</v>
      </c>
      <c r="AY327" s="180" t="s">
        <v>187</v>
      </c>
    </row>
    <row r="328" spans="2:65" s="1" customFormat="1" ht="36" customHeight="1">
      <c r="B328" s="149"/>
      <c r="C328" s="150" t="s">
        <v>450</v>
      </c>
      <c r="D328" s="150" t="s">
        <v>189</v>
      </c>
      <c r="E328" s="151" t="s">
        <v>451</v>
      </c>
      <c r="F328" s="152" t="s">
        <v>452</v>
      </c>
      <c r="G328" s="153" t="s">
        <v>254</v>
      </c>
      <c r="H328" s="154">
        <v>19.8</v>
      </c>
      <c r="I328" s="155"/>
      <c r="J328" s="156">
        <f>ROUND(I328*H328,2)</f>
        <v>0</v>
      </c>
      <c r="K328" s="152" t="s">
        <v>193</v>
      </c>
      <c r="L328" s="32"/>
      <c r="M328" s="157" t="s">
        <v>3</v>
      </c>
      <c r="N328" s="158" t="s">
        <v>46</v>
      </c>
      <c r="O328" s="52"/>
      <c r="P328" s="159">
        <f>O328*H328</f>
        <v>0</v>
      </c>
      <c r="Q328" s="159">
        <v>5.3780000000000001E-2</v>
      </c>
      <c r="R328" s="159">
        <f>Q328*H328</f>
        <v>1.0648440000000001</v>
      </c>
      <c r="S328" s="159">
        <v>0</v>
      </c>
      <c r="T328" s="160">
        <f>S328*H328</f>
        <v>0</v>
      </c>
      <c r="AR328" s="161" t="s">
        <v>194</v>
      </c>
      <c r="AT328" s="161" t="s">
        <v>189</v>
      </c>
      <c r="AU328" s="161" t="s">
        <v>87</v>
      </c>
      <c r="AY328" s="17" t="s">
        <v>187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7" t="s">
        <v>87</v>
      </c>
      <c r="BK328" s="162">
        <f>ROUND(I328*H328,2)</f>
        <v>0</v>
      </c>
      <c r="BL328" s="17" t="s">
        <v>194</v>
      </c>
      <c r="BM328" s="161" t="s">
        <v>453</v>
      </c>
    </row>
    <row r="329" spans="2:65" s="13" customFormat="1">
      <c r="B329" s="171"/>
      <c r="D329" s="164" t="s">
        <v>196</v>
      </c>
      <c r="E329" s="172" t="s">
        <v>3</v>
      </c>
      <c r="F329" s="173" t="s">
        <v>454</v>
      </c>
      <c r="H329" s="174">
        <v>18</v>
      </c>
      <c r="I329" s="175"/>
      <c r="L329" s="171"/>
      <c r="M329" s="176"/>
      <c r="N329" s="177"/>
      <c r="O329" s="177"/>
      <c r="P329" s="177"/>
      <c r="Q329" s="177"/>
      <c r="R329" s="177"/>
      <c r="S329" s="177"/>
      <c r="T329" s="178"/>
      <c r="AT329" s="172" t="s">
        <v>196</v>
      </c>
      <c r="AU329" s="172" t="s">
        <v>87</v>
      </c>
      <c r="AV329" s="13" t="s">
        <v>87</v>
      </c>
      <c r="AW329" s="13" t="s">
        <v>35</v>
      </c>
      <c r="AX329" s="13" t="s">
        <v>74</v>
      </c>
      <c r="AY329" s="172" t="s">
        <v>187</v>
      </c>
    </row>
    <row r="330" spans="2:65" s="13" customFormat="1">
      <c r="B330" s="171"/>
      <c r="D330" s="164" t="s">
        <v>196</v>
      </c>
      <c r="E330" s="172" t="s">
        <v>3</v>
      </c>
      <c r="F330" s="173" t="s">
        <v>455</v>
      </c>
      <c r="H330" s="174">
        <v>1.8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196</v>
      </c>
      <c r="AU330" s="172" t="s">
        <v>87</v>
      </c>
      <c r="AV330" s="13" t="s">
        <v>87</v>
      </c>
      <c r="AW330" s="13" t="s">
        <v>35</v>
      </c>
      <c r="AX330" s="13" t="s">
        <v>74</v>
      </c>
      <c r="AY330" s="172" t="s">
        <v>187</v>
      </c>
    </row>
    <row r="331" spans="2:65" s="14" customFormat="1">
      <c r="B331" s="179"/>
      <c r="D331" s="164" t="s">
        <v>196</v>
      </c>
      <c r="E331" s="180" t="s">
        <v>3</v>
      </c>
      <c r="F331" s="181" t="s">
        <v>201</v>
      </c>
      <c r="H331" s="182">
        <v>19.8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196</v>
      </c>
      <c r="AU331" s="180" t="s">
        <v>87</v>
      </c>
      <c r="AV331" s="14" t="s">
        <v>194</v>
      </c>
      <c r="AW331" s="14" t="s">
        <v>35</v>
      </c>
      <c r="AX331" s="14" t="s">
        <v>81</v>
      </c>
      <c r="AY331" s="180" t="s">
        <v>187</v>
      </c>
    </row>
    <row r="332" spans="2:65" s="11" customFormat="1" ht="22.9" customHeight="1">
      <c r="B332" s="136"/>
      <c r="D332" s="137" t="s">
        <v>73</v>
      </c>
      <c r="E332" s="147" t="s">
        <v>194</v>
      </c>
      <c r="F332" s="147" t="s">
        <v>456</v>
      </c>
      <c r="I332" s="139"/>
      <c r="J332" s="148">
        <f>BK332</f>
        <v>0</v>
      </c>
      <c r="L332" s="136"/>
      <c r="M332" s="141"/>
      <c r="N332" s="142"/>
      <c r="O332" s="142"/>
      <c r="P332" s="143">
        <f>SUM(P333:P444)</f>
        <v>0</v>
      </c>
      <c r="Q332" s="142"/>
      <c r="R332" s="143">
        <f>SUM(R333:R444)</f>
        <v>254.22837334999997</v>
      </c>
      <c r="S332" s="142"/>
      <c r="T332" s="144">
        <f>SUM(T333:T444)</f>
        <v>0</v>
      </c>
      <c r="AR332" s="137" t="s">
        <v>81</v>
      </c>
      <c r="AT332" s="145" t="s">
        <v>73</v>
      </c>
      <c r="AU332" s="145" t="s">
        <v>81</v>
      </c>
      <c r="AY332" s="137" t="s">
        <v>187</v>
      </c>
      <c r="BK332" s="146">
        <f>SUM(BK333:BK444)</f>
        <v>0</v>
      </c>
    </row>
    <row r="333" spans="2:65" s="1" customFormat="1" ht="48" customHeight="1">
      <c r="B333" s="149"/>
      <c r="C333" s="150" t="s">
        <v>457</v>
      </c>
      <c r="D333" s="150" t="s">
        <v>189</v>
      </c>
      <c r="E333" s="151" t="s">
        <v>458</v>
      </c>
      <c r="F333" s="152" t="s">
        <v>459</v>
      </c>
      <c r="G333" s="153" t="s">
        <v>254</v>
      </c>
      <c r="H333" s="154">
        <v>3.3</v>
      </c>
      <c r="I333" s="155"/>
      <c r="J333" s="156">
        <f>ROUND(I333*H333,2)</f>
        <v>0</v>
      </c>
      <c r="K333" s="152" t="s">
        <v>193</v>
      </c>
      <c r="L333" s="32"/>
      <c r="M333" s="157" t="s">
        <v>3</v>
      </c>
      <c r="N333" s="158" t="s">
        <v>46</v>
      </c>
      <c r="O333" s="52"/>
      <c r="P333" s="159">
        <f>O333*H333</f>
        <v>0</v>
      </c>
      <c r="Q333" s="159">
        <v>0.40094000000000002</v>
      </c>
      <c r="R333" s="159">
        <f>Q333*H333</f>
        <v>1.323102</v>
      </c>
      <c r="S333" s="159">
        <v>0</v>
      </c>
      <c r="T333" s="160">
        <f>S333*H333</f>
        <v>0</v>
      </c>
      <c r="AR333" s="161" t="s">
        <v>194</v>
      </c>
      <c r="AT333" s="161" t="s">
        <v>189</v>
      </c>
      <c r="AU333" s="161" t="s">
        <v>87</v>
      </c>
      <c r="AY333" s="17" t="s">
        <v>187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7" t="s">
        <v>87</v>
      </c>
      <c r="BK333" s="162">
        <f>ROUND(I333*H333,2)</f>
        <v>0</v>
      </c>
      <c r="BL333" s="17" t="s">
        <v>194</v>
      </c>
      <c r="BM333" s="161" t="s">
        <v>460</v>
      </c>
    </row>
    <row r="334" spans="2:65" s="12" customFormat="1">
      <c r="B334" s="163"/>
      <c r="D334" s="164" t="s">
        <v>196</v>
      </c>
      <c r="E334" s="165" t="s">
        <v>3</v>
      </c>
      <c r="F334" s="166" t="s">
        <v>461</v>
      </c>
      <c r="H334" s="165" t="s">
        <v>3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196</v>
      </c>
      <c r="AU334" s="165" t="s">
        <v>87</v>
      </c>
      <c r="AV334" s="12" t="s">
        <v>81</v>
      </c>
      <c r="AW334" s="12" t="s">
        <v>35</v>
      </c>
      <c r="AX334" s="12" t="s">
        <v>74</v>
      </c>
      <c r="AY334" s="165" t="s">
        <v>187</v>
      </c>
    </row>
    <row r="335" spans="2:65" s="13" customFormat="1">
      <c r="B335" s="171"/>
      <c r="D335" s="164" t="s">
        <v>196</v>
      </c>
      <c r="E335" s="172" t="s">
        <v>3</v>
      </c>
      <c r="F335" s="173" t="s">
        <v>462</v>
      </c>
      <c r="H335" s="174">
        <v>3.3</v>
      </c>
      <c r="I335" s="175"/>
      <c r="L335" s="171"/>
      <c r="M335" s="176"/>
      <c r="N335" s="177"/>
      <c r="O335" s="177"/>
      <c r="P335" s="177"/>
      <c r="Q335" s="177"/>
      <c r="R335" s="177"/>
      <c r="S335" s="177"/>
      <c r="T335" s="178"/>
      <c r="AT335" s="172" t="s">
        <v>196</v>
      </c>
      <c r="AU335" s="172" t="s">
        <v>87</v>
      </c>
      <c r="AV335" s="13" t="s">
        <v>87</v>
      </c>
      <c r="AW335" s="13" t="s">
        <v>35</v>
      </c>
      <c r="AX335" s="13" t="s">
        <v>81</v>
      </c>
      <c r="AY335" s="172" t="s">
        <v>187</v>
      </c>
    </row>
    <row r="336" spans="2:65" s="1" customFormat="1" ht="48" customHeight="1">
      <c r="B336" s="149"/>
      <c r="C336" s="150" t="s">
        <v>463</v>
      </c>
      <c r="D336" s="150" t="s">
        <v>189</v>
      </c>
      <c r="E336" s="151" t="s">
        <v>464</v>
      </c>
      <c r="F336" s="152" t="s">
        <v>465</v>
      </c>
      <c r="G336" s="153" t="s">
        <v>254</v>
      </c>
      <c r="H336" s="154">
        <v>11.25</v>
      </c>
      <c r="I336" s="155"/>
      <c r="J336" s="156">
        <f>ROUND(I336*H336,2)</f>
        <v>0</v>
      </c>
      <c r="K336" s="152" t="s">
        <v>193</v>
      </c>
      <c r="L336" s="32"/>
      <c r="M336" s="157" t="s">
        <v>3</v>
      </c>
      <c r="N336" s="158" t="s">
        <v>46</v>
      </c>
      <c r="O336" s="52"/>
      <c r="P336" s="159">
        <f>O336*H336</f>
        <v>0</v>
      </c>
      <c r="Q336" s="159">
        <v>0.41519</v>
      </c>
      <c r="R336" s="159">
        <f>Q336*H336</f>
        <v>4.6708875000000001</v>
      </c>
      <c r="S336" s="159">
        <v>0</v>
      </c>
      <c r="T336" s="160">
        <f>S336*H336</f>
        <v>0</v>
      </c>
      <c r="AR336" s="161" t="s">
        <v>194</v>
      </c>
      <c r="AT336" s="161" t="s">
        <v>189</v>
      </c>
      <c r="AU336" s="161" t="s">
        <v>87</v>
      </c>
      <c r="AY336" s="17" t="s">
        <v>187</v>
      </c>
      <c r="BE336" s="162">
        <f>IF(N336="základní",J336,0)</f>
        <v>0</v>
      </c>
      <c r="BF336" s="162">
        <f>IF(N336="snížená",J336,0)</f>
        <v>0</v>
      </c>
      <c r="BG336" s="162">
        <f>IF(N336="zákl. přenesená",J336,0)</f>
        <v>0</v>
      </c>
      <c r="BH336" s="162">
        <f>IF(N336="sníž. přenesená",J336,0)</f>
        <v>0</v>
      </c>
      <c r="BI336" s="162">
        <f>IF(N336="nulová",J336,0)</f>
        <v>0</v>
      </c>
      <c r="BJ336" s="17" t="s">
        <v>87</v>
      </c>
      <c r="BK336" s="162">
        <f>ROUND(I336*H336,2)</f>
        <v>0</v>
      </c>
      <c r="BL336" s="17" t="s">
        <v>194</v>
      </c>
      <c r="BM336" s="161" t="s">
        <v>466</v>
      </c>
    </row>
    <row r="337" spans="2:65" s="12" customFormat="1">
      <c r="B337" s="163"/>
      <c r="D337" s="164" t="s">
        <v>196</v>
      </c>
      <c r="E337" s="165" t="s">
        <v>3</v>
      </c>
      <c r="F337" s="166" t="s">
        <v>467</v>
      </c>
      <c r="H337" s="165" t="s">
        <v>3</v>
      </c>
      <c r="I337" s="167"/>
      <c r="L337" s="163"/>
      <c r="M337" s="168"/>
      <c r="N337" s="169"/>
      <c r="O337" s="169"/>
      <c r="P337" s="169"/>
      <c r="Q337" s="169"/>
      <c r="R337" s="169"/>
      <c r="S337" s="169"/>
      <c r="T337" s="170"/>
      <c r="AT337" s="165" t="s">
        <v>196</v>
      </c>
      <c r="AU337" s="165" t="s">
        <v>87</v>
      </c>
      <c r="AV337" s="12" t="s">
        <v>81</v>
      </c>
      <c r="AW337" s="12" t="s">
        <v>35</v>
      </c>
      <c r="AX337" s="12" t="s">
        <v>74</v>
      </c>
      <c r="AY337" s="165" t="s">
        <v>187</v>
      </c>
    </row>
    <row r="338" spans="2:65" s="13" customFormat="1">
      <c r="B338" s="171"/>
      <c r="D338" s="164" t="s">
        <v>196</v>
      </c>
      <c r="E338" s="172" t="s">
        <v>3</v>
      </c>
      <c r="F338" s="173" t="s">
        <v>468</v>
      </c>
      <c r="H338" s="174">
        <v>4.5</v>
      </c>
      <c r="I338" s="175"/>
      <c r="L338" s="171"/>
      <c r="M338" s="176"/>
      <c r="N338" s="177"/>
      <c r="O338" s="177"/>
      <c r="P338" s="177"/>
      <c r="Q338" s="177"/>
      <c r="R338" s="177"/>
      <c r="S338" s="177"/>
      <c r="T338" s="178"/>
      <c r="AT338" s="172" t="s">
        <v>196</v>
      </c>
      <c r="AU338" s="172" t="s">
        <v>87</v>
      </c>
      <c r="AV338" s="13" t="s">
        <v>87</v>
      </c>
      <c r="AW338" s="13" t="s">
        <v>35</v>
      </c>
      <c r="AX338" s="13" t="s">
        <v>74</v>
      </c>
      <c r="AY338" s="172" t="s">
        <v>187</v>
      </c>
    </row>
    <row r="339" spans="2:65" s="12" customFormat="1">
      <c r="B339" s="163"/>
      <c r="D339" s="164" t="s">
        <v>196</v>
      </c>
      <c r="E339" s="165" t="s">
        <v>3</v>
      </c>
      <c r="F339" s="166" t="s">
        <v>469</v>
      </c>
      <c r="H339" s="165" t="s">
        <v>3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196</v>
      </c>
      <c r="AU339" s="165" t="s">
        <v>87</v>
      </c>
      <c r="AV339" s="12" t="s">
        <v>81</v>
      </c>
      <c r="AW339" s="12" t="s">
        <v>35</v>
      </c>
      <c r="AX339" s="12" t="s">
        <v>74</v>
      </c>
      <c r="AY339" s="165" t="s">
        <v>187</v>
      </c>
    </row>
    <row r="340" spans="2:65" s="13" customFormat="1">
      <c r="B340" s="171"/>
      <c r="D340" s="164" t="s">
        <v>196</v>
      </c>
      <c r="E340" s="172" t="s">
        <v>3</v>
      </c>
      <c r="F340" s="173" t="s">
        <v>470</v>
      </c>
      <c r="H340" s="174">
        <v>6.75</v>
      </c>
      <c r="I340" s="175"/>
      <c r="L340" s="171"/>
      <c r="M340" s="176"/>
      <c r="N340" s="177"/>
      <c r="O340" s="177"/>
      <c r="P340" s="177"/>
      <c r="Q340" s="177"/>
      <c r="R340" s="177"/>
      <c r="S340" s="177"/>
      <c r="T340" s="178"/>
      <c r="AT340" s="172" t="s">
        <v>196</v>
      </c>
      <c r="AU340" s="172" t="s">
        <v>87</v>
      </c>
      <c r="AV340" s="13" t="s">
        <v>87</v>
      </c>
      <c r="AW340" s="13" t="s">
        <v>35</v>
      </c>
      <c r="AX340" s="13" t="s">
        <v>74</v>
      </c>
      <c r="AY340" s="172" t="s">
        <v>187</v>
      </c>
    </row>
    <row r="341" spans="2:65" s="14" customFormat="1">
      <c r="B341" s="179"/>
      <c r="D341" s="164" t="s">
        <v>196</v>
      </c>
      <c r="E341" s="180" t="s">
        <v>3</v>
      </c>
      <c r="F341" s="181" t="s">
        <v>201</v>
      </c>
      <c r="H341" s="182">
        <v>11.25</v>
      </c>
      <c r="I341" s="183"/>
      <c r="L341" s="179"/>
      <c r="M341" s="184"/>
      <c r="N341" s="185"/>
      <c r="O341" s="185"/>
      <c r="P341" s="185"/>
      <c r="Q341" s="185"/>
      <c r="R341" s="185"/>
      <c r="S341" s="185"/>
      <c r="T341" s="186"/>
      <c r="AT341" s="180" t="s">
        <v>196</v>
      </c>
      <c r="AU341" s="180" t="s">
        <v>87</v>
      </c>
      <c r="AV341" s="14" t="s">
        <v>194</v>
      </c>
      <c r="AW341" s="14" t="s">
        <v>35</v>
      </c>
      <c r="AX341" s="14" t="s">
        <v>81</v>
      </c>
      <c r="AY341" s="180" t="s">
        <v>187</v>
      </c>
    </row>
    <row r="342" spans="2:65" s="1" customFormat="1" ht="48" customHeight="1">
      <c r="B342" s="149"/>
      <c r="C342" s="150" t="s">
        <v>471</v>
      </c>
      <c r="D342" s="150" t="s">
        <v>189</v>
      </c>
      <c r="E342" s="151" t="s">
        <v>472</v>
      </c>
      <c r="F342" s="152" t="s">
        <v>473</v>
      </c>
      <c r="G342" s="153" t="s">
        <v>254</v>
      </c>
      <c r="H342" s="154">
        <v>9.9</v>
      </c>
      <c r="I342" s="155"/>
      <c r="J342" s="156">
        <f>ROUND(I342*H342,2)</f>
        <v>0</v>
      </c>
      <c r="K342" s="152" t="s">
        <v>193</v>
      </c>
      <c r="L342" s="32"/>
      <c r="M342" s="157" t="s">
        <v>3</v>
      </c>
      <c r="N342" s="158" t="s">
        <v>46</v>
      </c>
      <c r="O342" s="52"/>
      <c r="P342" s="159">
        <f>O342*H342</f>
        <v>0</v>
      </c>
      <c r="Q342" s="159">
        <v>0.39999000000000001</v>
      </c>
      <c r="R342" s="159">
        <f>Q342*H342</f>
        <v>3.9599010000000003</v>
      </c>
      <c r="S342" s="159">
        <v>0</v>
      </c>
      <c r="T342" s="160">
        <f>S342*H342</f>
        <v>0</v>
      </c>
      <c r="AR342" s="161" t="s">
        <v>194</v>
      </c>
      <c r="AT342" s="161" t="s">
        <v>189</v>
      </c>
      <c r="AU342" s="161" t="s">
        <v>87</v>
      </c>
      <c r="AY342" s="17" t="s">
        <v>187</v>
      </c>
      <c r="BE342" s="162">
        <f>IF(N342="základní",J342,0)</f>
        <v>0</v>
      </c>
      <c r="BF342" s="162">
        <f>IF(N342="snížená",J342,0)</f>
        <v>0</v>
      </c>
      <c r="BG342" s="162">
        <f>IF(N342="zákl. přenesená",J342,0)</f>
        <v>0</v>
      </c>
      <c r="BH342" s="162">
        <f>IF(N342="sníž. přenesená",J342,0)</f>
        <v>0</v>
      </c>
      <c r="BI342" s="162">
        <f>IF(N342="nulová",J342,0)</f>
        <v>0</v>
      </c>
      <c r="BJ342" s="17" t="s">
        <v>87</v>
      </c>
      <c r="BK342" s="162">
        <f>ROUND(I342*H342,2)</f>
        <v>0</v>
      </c>
      <c r="BL342" s="17" t="s">
        <v>194</v>
      </c>
      <c r="BM342" s="161" t="s">
        <v>474</v>
      </c>
    </row>
    <row r="343" spans="2:65" s="12" customFormat="1">
      <c r="B343" s="163"/>
      <c r="D343" s="164" t="s">
        <v>196</v>
      </c>
      <c r="E343" s="165" t="s">
        <v>3</v>
      </c>
      <c r="F343" s="166" t="s">
        <v>475</v>
      </c>
      <c r="H343" s="165" t="s">
        <v>3</v>
      </c>
      <c r="I343" s="167"/>
      <c r="L343" s="163"/>
      <c r="M343" s="168"/>
      <c r="N343" s="169"/>
      <c r="O343" s="169"/>
      <c r="P343" s="169"/>
      <c r="Q343" s="169"/>
      <c r="R343" s="169"/>
      <c r="S343" s="169"/>
      <c r="T343" s="170"/>
      <c r="AT343" s="165" t="s">
        <v>196</v>
      </c>
      <c r="AU343" s="165" t="s">
        <v>87</v>
      </c>
      <c r="AV343" s="12" t="s">
        <v>81</v>
      </c>
      <c r="AW343" s="12" t="s">
        <v>35</v>
      </c>
      <c r="AX343" s="12" t="s">
        <v>74</v>
      </c>
      <c r="AY343" s="165" t="s">
        <v>187</v>
      </c>
    </row>
    <row r="344" spans="2:65" s="13" customFormat="1">
      <c r="B344" s="171"/>
      <c r="D344" s="164" t="s">
        <v>196</v>
      </c>
      <c r="E344" s="172" t="s">
        <v>3</v>
      </c>
      <c r="F344" s="173" t="s">
        <v>476</v>
      </c>
      <c r="H344" s="174">
        <v>4.95</v>
      </c>
      <c r="I344" s="175"/>
      <c r="L344" s="171"/>
      <c r="M344" s="176"/>
      <c r="N344" s="177"/>
      <c r="O344" s="177"/>
      <c r="P344" s="177"/>
      <c r="Q344" s="177"/>
      <c r="R344" s="177"/>
      <c r="S344" s="177"/>
      <c r="T344" s="178"/>
      <c r="AT344" s="172" t="s">
        <v>196</v>
      </c>
      <c r="AU344" s="172" t="s">
        <v>87</v>
      </c>
      <c r="AV344" s="13" t="s">
        <v>87</v>
      </c>
      <c r="AW344" s="13" t="s">
        <v>35</v>
      </c>
      <c r="AX344" s="13" t="s">
        <v>74</v>
      </c>
      <c r="AY344" s="172" t="s">
        <v>187</v>
      </c>
    </row>
    <row r="345" spans="2:65" s="12" customFormat="1">
      <c r="B345" s="163"/>
      <c r="D345" s="164" t="s">
        <v>196</v>
      </c>
      <c r="E345" s="165" t="s">
        <v>3</v>
      </c>
      <c r="F345" s="166" t="s">
        <v>477</v>
      </c>
      <c r="H345" s="165" t="s">
        <v>3</v>
      </c>
      <c r="I345" s="167"/>
      <c r="L345" s="163"/>
      <c r="M345" s="168"/>
      <c r="N345" s="169"/>
      <c r="O345" s="169"/>
      <c r="P345" s="169"/>
      <c r="Q345" s="169"/>
      <c r="R345" s="169"/>
      <c r="S345" s="169"/>
      <c r="T345" s="170"/>
      <c r="AT345" s="165" t="s">
        <v>196</v>
      </c>
      <c r="AU345" s="165" t="s">
        <v>87</v>
      </c>
      <c r="AV345" s="12" t="s">
        <v>81</v>
      </c>
      <c r="AW345" s="12" t="s">
        <v>35</v>
      </c>
      <c r="AX345" s="12" t="s">
        <v>74</v>
      </c>
      <c r="AY345" s="165" t="s">
        <v>187</v>
      </c>
    </row>
    <row r="346" spans="2:65" s="13" customFormat="1">
      <c r="B346" s="171"/>
      <c r="D346" s="164" t="s">
        <v>196</v>
      </c>
      <c r="E346" s="172" t="s">
        <v>3</v>
      </c>
      <c r="F346" s="173" t="s">
        <v>476</v>
      </c>
      <c r="H346" s="174">
        <v>4.95</v>
      </c>
      <c r="I346" s="175"/>
      <c r="L346" s="171"/>
      <c r="M346" s="176"/>
      <c r="N346" s="177"/>
      <c r="O346" s="177"/>
      <c r="P346" s="177"/>
      <c r="Q346" s="177"/>
      <c r="R346" s="177"/>
      <c r="S346" s="177"/>
      <c r="T346" s="178"/>
      <c r="AT346" s="172" t="s">
        <v>196</v>
      </c>
      <c r="AU346" s="172" t="s">
        <v>87</v>
      </c>
      <c r="AV346" s="13" t="s">
        <v>87</v>
      </c>
      <c r="AW346" s="13" t="s">
        <v>35</v>
      </c>
      <c r="AX346" s="13" t="s">
        <v>74</v>
      </c>
      <c r="AY346" s="172" t="s">
        <v>187</v>
      </c>
    </row>
    <row r="347" spans="2:65" s="14" customFormat="1">
      <c r="B347" s="179"/>
      <c r="D347" s="164" t="s">
        <v>196</v>
      </c>
      <c r="E347" s="180" t="s">
        <v>3</v>
      </c>
      <c r="F347" s="181" t="s">
        <v>201</v>
      </c>
      <c r="H347" s="182">
        <v>9.9</v>
      </c>
      <c r="I347" s="183"/>
      <c r="L347" s="179"/>
      <c r="M347" s="184"/>
      <c r="N347" s="185"/>
      <c r="O347" s="185"/>
      <c r="P347" s="185"/>
      <c r="Q347" s="185"/>
      <c r="R347" s="185"/>
      <c r="S347" s="185"/>
      <c r="T347" s="186"/>
      <c r="AT347" s="180" t="s">
        <v>196</v>
      </c>
      <c r="AU347" s="180" t="s">
        <v>87</v>
      </c>
      <c r="AV347" s="14" t="s">
        <v>194</v>
      </c>
      <c r="AW347" s="14" t="s">
        <v>35</v>
      </c>
      <c r="AX347" s="14" t="s">
        <v>81</v>
      </c>
      <c r="AY347" s="180" t="s">
        <v>187</v>
      </c>
    </row>
    <row r="348" spans="2:65" s="1" customFormat="1" ht="48" customHeight="1">
      <c r="B348" s="149"/>
      <c r="C348" s="150" t="s">
        <v>478</v>
      </c>
      <c r="D348" s="150" t="s">
        <v>189</v>
      </c>
      <c r="E348" s="151" t="s">
        <v>479</v>
      </c>
      <c r="F348" s="152" t="s">
        <v>480</v>
      </c>
      <c r="G348" s="153" t="s">
        <v>254</v>
      </c>
      <c r="H348" s="154">
        <v>6.0750000000000002</v>
      </c>
      <c r="I348" s="155"/>
      <c r="J348" s="156">
        <f>ROUND(I348*H348,2)</f>
        <v>0</v>
      </c>
      <c r="K348" s="152" t="s">
        <v>193</v>
      </c>
      <c r="L348" s="32"/>
      <c r="M348" s="157" t="s">
        <v>3</v>
      </c>
      <c r="N348" s="158" t="s">
        <v>46</v>
      </c>
      <c r="O348" s="52"/>
      <c r="P348" s="159">
        <f>O348*H348</f>
        <v>0</v>
      </c>
      <c r="Q348" s="159">
        <v>0.39295000000000002</v>
      </c>
      <c r="R348" s="159">
        <f>Q348*H348</f>
        <v>2.3871712500000002</v>
      </c>
      <c r="S348" s="159">
        <v>0</v>
      </c>
      <c r="T348" s="160">
        <f>S348*H348</f>
        <v>0</v>
      </c>
      <c r="AR348" s="161" t="s">
        <v>194</v>
      </c>
      <c r="AT348" s="161" t="s">
        <v>189</v>
      </c>
      <c r="AU348" s="161" t="s">
        <v>87</v>
      </c>
      <c r="AY348" s="17" t="s">
        <v>187</v>
      </c>
      <c r="BE348" s="162">
        <f>IF(N348="základní",J348,0)</f>
        <v>0</v>
      </c>
      <c r="BF348" s="162">
        <f>IF(N348="snížená",J348,0)</f>
        <v>0</v>
      </c>
      <c r="BG348" s="162">
        <f>IF(N348="zákl. přenesená",J348,0)</f>
        <v>0</v>
      </c>
      <c r="BH348" s="162">
        <f>IF(N348="sníž. přenesená",J348,0)</f>
        <v>0</v>
      </c>
      <c r="BI348" s="162">
        <f>IF(N348="nulová",J348,0)</f>
        <v>0</v>
      </c>
      <c r="BJ348" s="17" t="s">
        <v>87</v>
      </c>
      <c r="BK348" s="162">
        <f>ROUND(I348*H348,2)</f>
        <v>0</v>
      </c>
      <c r="BL348" s="17" t="s">
        <v>194</v>
      </c>
      <c r="BM348" s="161" t="s">
        <v>481</v>
      </c>
    </row>
    <row r="349" spans="2:65" s="12" customFormat="1">
      <c r="B349" s="163"/>
      <c r="D349" s="164" t="s">
        <v>196</v>
      </c>
      <c r="E349" s="165" t="s">
        <v>3</v>
      </c>
      <c r="F349" s="166" t="s">
        <v>482</v>
      </c>
      <c r="H349" s="165" t="s">
        <v>3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196</v>
      </c>
      <c r="AU349" s="165" t="s">
        <v>87</v>
      </c>
      <c r="AV349" s="12" t="s">
        <v>81</v>
      </c>
      <c r="AW349" s="12" t="s">
        <v>35</v>
      </c>
      <c r="AX349" s="12" t="s">
        <v>74</v>
      </c>
      <c r="AY349" s="165" t="s">
        <v>187</v>
      </c>
    </row>
    <row r="350" spans="2:65" s="13" customFormat="1">
      <c r="B350" s="171"/>
      <c r="D350" s="164" t="s">
        <v>196</v>
      </c>
      <c r="E350" s="172" t="s">
        <v>3</v>
      </c>
      <c r="F350" s="173" t="s">
        <v>483</v>
      </c>
      <c r="H350" s="174">
        <v>6.0750000000000002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196</v>
      </c>
      <c r="AU350" s="172" t="s">
        <v>87</v>
      </c>
      <c r="AV350" s="13" t="s">
        <v>87</v>
      </c>
      <c r="AW350" s="13" t="s">
        <v>35</v>
      </c>
      <c r="AX350" s="13" t="s">
        <v>81</v>
      </c>
      <c r="AY350" s="172" t="s">
        <v>187</v>
      </c>
    </row>
    <row r="351" spans="2:65" s="1" customFormat="1" ht="48" customHeight="1">
      <c r="B351" s="149"/>
      <c r="C351" s="150" t="s">
        <v>484</v>
      </c>
      <c r="D351" s="150" t="s">
        <v>189</v>
      </c>
      <c r="E351" s="151" t="s">
        <v>485</v>
      </c>
      <c r="F351" s="152" t="s">
        <v>486</v>
      </c>
      <c r="G351" s="153" t="s">
        <v>254</v>
      </c>
      <c r="H351" s="154">
        <v>36</v>
      </c>
      <c r="I351" s="155"/>
      <c r="J351" s="156">
        <f>ROUND(I351*H351,2)</f>
        <v>0</v>
      </c>
      <c r="K351" s="152" t="s">
        <v>193</v>
      </c>
      <c r="L351" s="32"/>
      <c r="M351" s="157" t="s">
        <v>3</v>
      </c>
      <c r="N351" s="158" t="s">
        <v>46</v>
      </c>
      <c r="O351" s="52"/>
      <c r="P351" s="159">
        <f>O351*H351</f>
        <v>0</v>
      </c>
      <c r="Q351" s="159">
        <v>0.41059000000000001</v>
      </c>
      <c r="R351" s="159">
        <f>Q351*H351</f>
        <v>14.78124</v>
      </c>
      <c r="S351" s="159">
        <v>0</v>
      </c>
      <c r="T351" s="160">
        <f>S351*H351</f>
        <v>0</v>
      </c>
      <c r="AR351" s="161" t="s">
        <v>194</v>
      </c>
      <c r="AT351" s="161" t="s">
        <v>189</v>
      </c>
      <c r="AU351" s="161" t="s">
        <v>87</v>
      </c>
      <c r="AY351" s="17" t="s">
        <v>187</v>
      </c>
      <c r="BE351" s="162">
        <f>IF(N351="základní",J351,0)</f>
        <v>0</v>
      </c>
      <c r="BF351" s="162">
        <f>IF(N351="snížená",J351,0)</f>
        <v>0</v>
      </c>
      <c r="BG351" s="162">
        <f>IF(N351="zákl. přenesená",J351,0)</f>
        <v>0</v>
      </c>
      <c r="BH351" s="162">
        <f>IF(N351="sníž. přenesená",J351,0)</f>
        <v>0</v>
      </c>
      <c r="BI351" s="162">
        <f>IF(N351="nulová",J351,0)</f>
        <v>0</v>
      </c>
      <c r="BJ351" s="17" t="s">
        <v>87</v>
      </c>
      <c r="BK351" s="162">
        <f>ROUND(I351*H351,2)</f>
        <v>0</v>
      </c>
      <c r="BL351" s="17" t="s">
        <v>194</v>
      </c>
      <c r="BM351" s="161" t="s">
        <v>487</v>
      </c>
    </row>
    <row r="352" spans="2:65" s="12" customFormat="1">
      <c r="B352" s="163"/>
      <c r="D352" s="164" t="s">
        <v>196</v>
      </c>
      <c r="E352" s="165" t="s">
        <v>3</v>
      </c>
      <c r="F352" s="166" t="s">
        <v>477</v>
      </c>
      <c r="H352" s="165" t="s">
        <v>3</v>
      </c>
      <c r="I352" s="167"/>
      <c r="L352" s="163"/>
      <c r="M352" s="168"/>
      <c r="N352" s="169"/>
      <c r="O352" s="169"/>
      <c r="P352" s="169"/>
      <c r="Q352" s="169"/>
      <c r="R352" s="169"/>
      <c r="S352" s="169"/>
      <c r="T352" s="170"/>
      <c r="AT352" s="165" t="s">
        <v>196</v>
      </c>
      <c r="AU352" s="165" t="s">
        <v>87</v>
      </c>
      <c r="AV352" s="12" t="s">
        <v>81</v>
      </c>
      <c r="AW352" s="12" t="s">
        <v>35</v>
      </c>
      <c r="AX352" s="12" t="s">
        <v>74</v>
      </c>
      <c r="AY352" s="165" t="s">
        <v>187</v>
      </c>
    </row>
    <row r="353" spans="2:65" s="13" customFormat="1">
      <c r="B353" s="171"/>
      <c r="D353" s="164" t="s">
        <v>196</v>
      </c>
      <c r="E353" s="172" t="s">
        <v>3</v>
      </c>
      <c r="F353" s="173" t="s">
        <v>488</v>
      </c>
      <c r="H353" s="174">
        <v>12</v>
      </c>
      <c r="I353" s="175"/>
      <c r="L353" s="171"/>
      <c r="M353" s="176"/>
      <c r="N353" s="177"/>
      <c r="O353" s="177"/>
      <c r="P353" s="177"/>
      <c r="Q353" s="177"/>
      <c r="R353" s="177"/>
      <c r="S353" s="177"/>
      <c r="T353" s="178"/>
      <c r="AT353" s="172" t="s">
        <v>196</v>
      </c>
      <c r="AU353" s="172" t="s">
        <v>87</v>
      </c>
      <c r="AV353" s="13" t="s">
        <v>87</v>
      </c>
      <c r="AW353" s="13" t="s">
        <v>35</v>
      </c>
      <c r="AX353" s="13" t="s">
        <v>74</v>
      </c>
      <c r="AY353" s="172" t="s">
        <v>187</v>
      </c>
    </row>
    <row r="354" spans="2:65" s="12" customFormat="1">
      <c r="B354" s="163"/>
      <c r="D354" s="164" t="s">
        <v>196</v>
      </c>
      <c r="E354" s="165" t="s">
        <v>3</v>
      </c>
      <c r="F354" s="166" t="s">
        <v>489</v>
      </c>
      <c r="H354" s="165" t="s">
        <v>3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196</v>
      </c>
      <c r="AU354" s="165" t="s">
        <v>87</v>
      </c>
      <c r="AV354" s="12" t="s">
        <v>81</v>
      </c>
      <c r="AW354" s="12" t="s">
        <v>35</v>
      </c>
      <c r="AX354" s="12" t="s">
        <v>74</v>
      </c>
      <c r="AY354" s="165" t="s">
        <v>187</v>
      </c>
    </row>
    <row r="355" spans="2:65" s="13" customFormat="1">
      <c r="B355" s="171"/>
      <c r="D355" s="164" t="s">
        <v>196</v>
      </c>
      <c r="E355" s="172" t="s">
        <v>3</v>
      </c>
      <c r="F355" s="173" t="s">
        <v>490</v>
      </c>
      <c r="H355" s="174">
        <v>24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196</v>
      </c>
      <c r="AU355" s="172" t="s">
        <v>87</v>
      </c>
      <c r="AV355" s="13" t="s">
        <v>87</v>
      </c>
      <c r="AW355" s="13" t="s">
        <v>35</v>
      </c>
      <c r="AX355" s="13" t="s">
        <v>74</v>
      </c>
      <c r="AY355" s="172" t="s">
        <v>187</v>
      </c>
    </row>
    <row r="356" spans="2:65" s="14" customFormat="1">
      <c r="B356" s="179"/>
      <c r="D356" s="164" t="s">
        <v>196</v>
      </c>
      <c r="E356" s="180" t="s">
        <v>3</v>
      </c>
      <c r="F356" s="181" t="s">
        <v>201</v>
      </c>
      <c r="H356" s="182">
        <v>36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196</v>
      </c>
      <c r="AU356" s="180" t="s">
        <v>87</v>
      </c>
      <c r="AV356" s="14" t="s">
        <v>194</v>
      </c>
      <c r="AW356" s="14" t="s">
        <v>35</v>
      </c>
      <c r="AX356" s="14" t="s">
        <v>81</v>
      </c>
      <c r="AY356" s="180" t="s">
        <v>187</v>
      </c>
    </row>
    <row r="357" spans="2:65" s="1" customFormat="1" ht="48" customHeight="1">
      <c r="B357" s="149"/>
      <c r="C357" s="150" t="s">
        <v>491</v>
      </c>
      <c r="D357" s="150" t="s">
        <v>189</v>
      </c>
      <c r="E357" s="151" t="s">
        <v>492</v>
      </c>
      <c r="F357" s="152" t="s">
        <v>493</v>
      </c>
      <c r="G357" s="153" t="s">
        <v>254</v>
      </c>
      <c r="H357" s="154">
        <v>171.6</v>
      </c>
      <c r="I357" s="155"/>
      <c r="J357" s="156">
        <f>ROUND(I357*H357,2)</f>
        <v>0</v>
      </c>
      <c r="K357" s="152" t="s">
        <v>193</v>
      </c>
      <c r="L357" s="32"/>
      <c r="M357" s="157" t="s">
        <v>3</v>
      </c>
      <c r="N357" s="158" t="s">
        <v>46</v>
      </c>
      <c r="O357" s="52"/>
      <c r="P357" s="159">
        <f>O357*H357</f>
        <v>0</v>
      </c>
      <c r="Q357" s="159">
        <v>0.39757999999999999</v>
      </c>
      <c r="R357" s="159">
        <f>Q357*H357</f>
        <v>68.224727999999999</v>
      </c>
      <c r="S357" s="159">
        <v>0</v>
      </c>
      <c r="T357" s="160">
        <f>S357*H357</f>
        <v>0</v>
      </c>
      <c r="AR357" s="161" t="s">
        <v>194</v>
      </c>
      <c r="AT357" s="161" t="s">
        <v>189</v>
      </c>
      <c r="AU357" s="161" t="s">
        <v>87</v>
      </c>
      <c r="AY357" s="17" t="s">
        <v>187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7" t="s">
        <v>87</v>
      </c>
      <c r="BK357" s="162">
        <f>ROUND(I357*H357,2)</f>
        <v>0</v>
      </c>
      <c r="BL357" s="17" t="s">
        <v>194</v>
      </c>
      <c r="BM357" s="161" t="s">
        <v>494</v>
      </c>
    </row>
    <row r="358" spans="2:65" s="12" customFormat="1">
      <c r="B358" s="163"/>
      <c r="D358" s="164" t="s">
        <v>196</v>
      </c>
      <c r="E358" s="165" t="s">
        <v>3</v>
      </c>
      <c r="F358" s="166" t="s">
        <v>495</v>
      </c>
      <c r="H358" s="165" t="s">
        <v>3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196</v>
      </c>
      <c r="AU358" s="165" t="s">
        <v>87</v>
      </c>
      <c r="AV358" s="12" t="s">
        <v>81</v>
      </c>
      <c r="AW358" s="12" t="s">
        <v>35</v>
      </c>
      <c r="AX358" s="12" t="s">
        <v>74</v>
      </c>
      <c r="AY358" s="165" t="s">
        <v>187</v>
      </c>
    </row>
    <row r="359" spans="2:65" s="13" customFormat="1">
      <c r="B359" s="171"/>
      <c r="D359" s="164" t="s">
        <v>196</v>
      </c>
      <c r="E359" s="172" t="s">
        <v>3</v>
      </c>
      <c r="F359" s="173" t="s">
        <v>496</v>
      </c>
      <c r="H359" s="174">
        <v>79.2</v>
      </c>
      <c r="I359" s="175"/>
      <c r="L359" s="171"/>
      <c r="M359" s="176"/>
      <c r="N359" s="177"/>
      <c r="O359" s="177"/>
      <c r="P359" s="177"/>
      <c r="Q359" s="177"/>
      <c r="R359" s="177"/>
      <c r="S359" s="177"/>
      <c r="T359" s="178"/>
      <c r="AT359" s="172" t="s">
        <v>196</v>
      </c>
      <c r="AU359" s="172" t="s">
        <v>87</v>
      </c>
      <c r="AV359" s="13" t="s">
        <v>87</v>
      </c>
      <c r="AW359" s="13" t="s">
        <v>35</v>
      </c>
      <c r="AX359" s="13" t="s">
        <v>74</v>
      </c>
      <c r="AY359" s="172" t="s">
        <v>187</v>
      </c>
    </row>
    <row r="360" spans="2:65" s="12" customFormat="1">
      <c r="B360" s="163"/>
      <c r="D360" s="164" t="s">
        <v>196</v>
      </c>
      <c r="E360" s="165" t="s">
        <v>3</v>
      </c>
      <c r="F360" s="166" t="s">
        <v>497</v>
      </c>
      <c r="H360" s="165" t="s">
        <v>3</v>
      </c>
      <c r="I360" s="167"/>
      <c r="L360" s="163"/>
      <c r="M360" s="168"/>
      <c r="N360" s="169"/>
      <c r="O360" s="169"/>
      <c r="P360" s="169"/>
      <c r="Q360" s="169"/>
      <c r="R360" s="169"/>
      <c r="S360" s="169"/>
      <c r="T360" s="170"/>
      <c r="AT360" s="165" t="s">
        <v>196</v>
      </c>
      <c r="AU360" s="165" t="s">
        <v>87</v>
      </c>
      <c r="AV360" s="12" t="s">
        <v>81</v>
      </c>
      <c r="AW360" s="12" t="s">
        <v>35</v>
      </c>
      <c r="AX360" s="12" t="s">
        <v>74</v>
      </c>
      <c r="AY360" s="165" t="s">
        <v>187</v>
      </c>
    </row>
    <row r="361" spans="2:65" s="13" customFormat="1">
      <c r="B361" s="171"/>
      <c r="D361" s="164" t="s">
        <v>196</v>
      </c>
      <c r="E361" s="172" t="s">
        <v>3</v>
      </c>
      <c r="F361" s="173" t="s">
        <v>498</v>
      </c>
      <c r="H361" s="174">
        <v>92.4</v>
      </c>
      <c r="I361" s="175"/>
      <c r="L361" s="171"/>
      <c r="M361" s="176"/>
      <c r="N361" s="177"/>
      <c r="O361" s="177"/>
      <c r="P361" s="177"/>
      <c r="Q361" s="177"/>
      <c r="R361" s="177"/>
      <c r="S361" s="177"/>
      <c r="T361" s="178"/>
      <c r="AT361" s="172" t="s">
        <v>196</v>
      </c>
      <c r="AU361" s="172" t="s">
        <v>87</v>
      </c>
      <c r="AV361" s="13" t="s">
        <v>87</v>
      </c>
      <c r="AW361" s="13" t="s">
        <v>35</v>
      </c>
      <c r="AX361" s="13" t="s">
        <v>74</v>
      </c>
      <c r="AY361" s="172" t="s">
        <v>187</v>
      </c>
    </row>
    <row r="362" spans="2:65" s="14" customFormat="1">
      <c r="B362" s="179"/>
      <c r="D362" s="164" t="s">
        <v>196</v>
      </c>
      <c r="E362" s="180" t="s">
        <v>3</v>
      </c>
      <c r="F362" s="181" t="s">
        <v>201</v>
      </c>
      <c r="H362" s="182">
        <v>171.60000000000002</v>
      </c>
      <c r="I362" s="183"/>
      <c r="L362" s="179"/>
      <c r="M362" s="184"/>
      <c r="N362" s="185"/>
      <c r="O362" s="185"/>
      <c r="P362" s="185"/>
      <c r="Q362" s="185"/>
      <c r="R362" s="185"/>
      <c r="S362" s="185"/>
      <c r="T362" s="186"/>
      <c r="AT362" s="180" t="s">
        <v>196</v>
      </c>
      <c r="AU362" s="180" t="s">
        <v>87</v>
      </c>
      <c r="AV362" s="14" t="s">
        <v>194</v>
      </c>
      <c r="AW362" s="14" t="s">
        <v>35</v>
      </c>
      <c r="AX362" s="14" t="s">
        <v>81</v>
      </c>
      <c r="AY362" s="180" t="s">
        <v>187</v>
      </c>
    </row>
    <row r="363" spans="2:65" s="1" customFormat="1" ht="48" customHeight="1">
      <c r="B363" s="149"/>
      <c r="C363" s="150" t="s">
        <v>499</v>
      </c>
      <c r="D363" s="150" t="s">
        <v>189</v>
      </c>
      <c r="E363" s="151" t="s">
        <v>492</v>
      </c>
      <c r="F363" s="152" t="s">
        <v>493</v>
      </c>
      <c r="G363" s="153" t="s">
        <v>254</v>
      </c>
      <c r="H363" s="154">
        <v>86.4</v>
      </c>
      <c r="I363" s="155"/>
      <c r="J363" s="156">
        <f>ROUND(I363*H363,2)</f>
        <v>0</v>
      </c>
      <c r="K363" s="152" t="s">
        <v>193</v>
      </c>
      <c r="L363" s="32"/>
      <c r="M363" s="157" t="s">
        <v>3</v>
      </c>
      <c r="N363" s="158" t="s">
        <v>46</v>
      </c>
      <c r="O363" s="52"/>
      <c r="P363" s="159">
        <f>O363*H363</f>
        <v>0</v>
      </c>
      <c r="Q363" s="159">
        <v>0.39757999999999999</v>
      </c>
      <c r="R363" s="159">
        <f>Q363*H363</f>
        <v>34.350912000000001</v>
      </c>
      <c r="S363" s="159">
        <v>0</v>
      </c>
      <c r="T363" s="160">
        <f>S363*H363</f>
        <v>0</v>
      </c>
      <c r="AR363" s="161" t="s">
        <v>194</v>
      </c>
      <c r="AT363" s="161" t="s">
        <v>189</v>
      </c>
      <c r="AU363" s="161" t="s">
        <v>87</v>
      </c>
      <c r="AY363" s="17" t="s">
        <v>187</v>
      </c>
      <c r="BE363" s="162">
        <f>IF(N363="základní",J363,0)</f>
        <v>0</v>
      </c>
      <c r="BF363" s="162">
        <f>IF(N363="snížená",J363,0)</f>
        <v>0</v>
      </c>
      <c r="BG363" s="162">
        <f>IF(N363="zákl. přenesená",J363,0)</f>
        <v>0</v>
      </c>
      <c r="BH363" s="162">
        <f>IF(N363="sníž. přenesená",J363,0)</f>
        <v>0</v>
      </c>
      <c r="BI363" s="162">
        <f>IF(N363="nulová",J363,0)</f>
        <v>0</v>
      </c>
      <c r="BJ363" s="17" t="s">
        <v>87</v>
      </c>
      <c r="BK363" s="162">
        <f>ROUND(I363*H363,2)</f>
        <v>0</v>
      </c>
      <c r="BL363" s="17" t="s">
        <v>194</v>
      </c>
      <c r="BM363" s="161" t="s">
        <v>500</v>
      </c>
    </row>
    <row r="364" spans="2:65" s="12" customFormat="1">
      <c r="B364" s="163"/>
      <c r="D364" s="164" t="s">
        <v>196</v>
      </c>
      <c r="E364" s="165" t="s">
        <v>3</v>
      </c>
      <c r="F364" s="166" t="s">
        <v>501</v>
      </c>
      <c r="H364" s="165" t="s">
        <v>3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196</v>
      </c>
      <c r="AU364" s="165" t="s">
        <v>87</v>
      </c>
      <c r="AV364" s="12" t="s">
        <v>81</v>
      </c>
      <c r="AW364" s="12" t="s">
        <v>35</v>
      </c>
      <c r="AX364" s="12" t="s">
        <v>74</v>
      </c>
      <c r="AY364" s="165" t="s">
        <v>187</v>
      </c>
    </row>
    <row r="365" spans="2:65" s="13" customFormat="1">
      <c r="B365" s="171"/>
      <c r="D365" s="164" t="s">
        <v>196</v>
      </c>
      <c r="E365" s="172" t="s">
        <v>3</v>
      </c>
      <c r="F365" s="173" t="s">
        <v>502</v>
      </c>
      <c r="H365" s="174">
        <v>43.2</v>
      </c>
      <c r="I365" s="175"/>
      <c r="L365" s="171"/>
      <c r="M365" s="176"/>
      <c r="N365" s="177"/>
      <c r="O365" s="177"/>
      <c r="P365" s="177"/>
      <c r="Q365" s="177"/>
      <c r="R365" s="177"/>
      <c r="S365" s="177"/>
      <c r="T365" s="178"/>
      <c r="AT365" s="172" t="s">
        <v>196</v>
      </c>
      <c r="AU365" s="172" t="s">
        <v>87</v>
      </c>
      <c r="AV365" s="13" t="s">
        <v>87</v>
      </c>
      <c r="AW365" s="13" t="s">
        <v>35</v>
      </c>
      <c r="AX365" s="13" t="s">
        <v>74</v>
      </c>
      <c r="AY365" s="172" t="s">
        <v>187</v>
      </c>
    </row>
    <row r="366" spans="2:65" s="12" customFormat="1">
      <c r="B366" s="163"/>
      <c r="D366" s="164" t="s">
        <v>196</v>
      </c>
      <c r="E366" s="165" t="s">
        <v>3</v>
      </c>
      <c r="F366" s="166" t="s">
        <v>503</v>
      </c>
      <c r="H366" s="165" t="s">
        <v>3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196</v>
      </c>
      <c r="AU366" s="165" t="s">
        <v>87</v>
      </c>
      <c r="AV366" s="12" t="s">
        <v>81</v>
      </c>
      <c r="AW366" s="12" t="s">
        <v>35</v>
      </c>
      <c r="AX366" s="12" t="s">
        <v>74</v>
      </c>
      <c r="AY366" s="165" t="s">
        <v>187</v>
      </c>
    </row>
    <row r="367" spans="2:65" s="13" customFormat="1">
      <c r="B367" s="171"/>
      <c r="D367" s="164" t="s">
        <v>196</v>
      </c>
      <c r="E367" s="172" t="s">
        <v>3</v>
      </c>
      <c r="F367" s="173" t="s">
        <v>502</v>
      </c>
      <c r="H367" s="174">
        <v>43.2</v>
      </c>
      <c r="I367" s="175"/>
      <c r="L367" s="171"/>
      <c r="M367" s="176"/>
      <c r="N367" s="177"/>
      <c r="O367" s="177"/>
      <c r="P367" s="177"/>
      <c r="Q367" s="177"/>
      <c r="R367" s="177"/>
      <c r="S367" s="177"/>
      <c r="T367" s="178"/>
      <c r="AT367" s="172" t="s">
        <v>196</v>
      </c>
      <c r="AU367" s="172" t="s">
        <v>87</v>
      </c>
      <c r="AV367" s="13" t="s">
        <v>87</v>
      </c>
      <c r="AW367" s="13" t="s">
        <v>35</v>
      </c>
      <c r="AX367" s="13" t="s">
        <v>74</v>
      </c>
      <c r="AY367" s="172" t="s">
        <v>187</v>
      </c>
    </row>
    <row r="368" spans="2:65" s="14" customFormat="1">
      <c r="B368" s="179"/>
      <c r="D368" s="164" t="s">
        <v>196</v>
      </c>
      <c r="E368" s="180" t="s">
        <v>3</v>
      </c>
      <c r="F368" s="181" t="s">
        <v>201</v>
      </c>
      <c r="H368" s="182">
        <v>86.4</v>
      </c>
      <c r="I368" s="183"/>
      <c r="L368" s="179"/>
      <c r="M368" s="184"/>
      <c r="N368" s="185"/>
      <c r="O368" s="185"/>
      <c r="P368" s="185"/>
      <c r="Q368" s="185"/>
      <c r="R368" s="185"/>
      <c r="S368" s="185"/>
      <c r="T368" s="186"/>
      <c r="AT368" s="180" t="s">
        <v>196</v>
      </c>
      <c r="AU368" s="180" t="s">
        <v>87</v>
      </c>
      <c r="AV368" s="14" t="s">
        <v>194</v>
      </c>
      <c r="AW368" s="14" t="s">
        <v>35</v>
      </c>
      <c r="AX368" s="14" t="s">
        <v>81</v>
      </c>
      <c r="AY368" s="180" t="s">
        <v>187</v>
      </c>
    </row>
    <row r="369" spans="2:65" s="1" customFormat="1" ht="48" customHeight="1">
      <c r="B369" s="149"/>
      <c r="C369" s="150" t="s">
        <v>504</v>
      </c>
      <c r="D369" s="150" t="s">
        <v>189</v>
      </c>
      <c r="E369" s="151" t="s">
        <v>505</v>
      </c>
      <c r="F369" s="152" t="s">
        <v>506</v>
      </c>
      <c r="G369" s="153" t="s">
        <v>254</v>
      </c>
      <c r="H369" s="154">
        <v>180</v>
      </c>
      <c r="I369" s="155"/>
      <c r="J369" s="156">
        <f>ROUND(I369*H369,2)</f>
        <v>0</v>
      </c>
      <c r="K369" s="152" t="s">
        <v>193</v>
      </c>
      <c r="L369" s="32"/>
      <c r="M369" s="157" t="s">
        <v>3</v>
      </c>
      <c r="N369" s="158" t="s">
        <v>46</v>
      </c>
      <c r="O369" s="52"/>
      <c r="P369" s="159">
        <f>O369*H369</f>
        <v>0</v>
      </c>
      <c r="Q369" s="159">
        <v>0.39056999999999997</v>
      </c>
      <c r="R369" s="159">
        <f>Q369*H369</f>
        <v>70.302599999999998</v>
      </c>
      <c r="S369" s="159">
        <v>0</v>
      </c>
      <c r="T369" s="160">
        <f>S369*H369</f>
        <v>0</v>
      </c>
      <c r="AR369" s="161" t="s">
        <v>194</v>
      </c>
      <c r="AT369" s="161" t="s">
        <v>189</v>
      </c>
      <c r="AU369" s="161" t="s">
        <v>87</v>
      </c>
      <c r="AY369" s="17" t="s">
        <v>187</v>
      </c>
      <c r="BE369" s="162">
        <f>IF(N369="základní",J369,0)</f>
        <v>0</v>
      </c>
      <c r="BF369" s="162">
        <f>IF(N369="snížená",J369,0)</f>
        <v>0</v>
      </c>
      <c r="BG369" s="162">
        <f>IF(N369="zákl. přenesená",J369,0)</f>
        <v>0</v>
      </c>
      <c r="BH369" s="162">
        <f>IF(N369="sníž. přenesená",J369,0)</f>
        <v>0</v>
      </c>
      <c r="BI369" s="162">
        <f>IF(N369="nulová",J369,0)</f>
        <v>0</v>
      </c>
      <c r="BJ369" s="17" t="s">
        <v>87</v>
      </c>
      <c r="BK369" s="162">
        <f>ROUND(I369*H369,2)</f>
        <v>0</v>
      </c>
      <c r="BL369" s="17" t="s">
        <v>194</v>
      </c>
      <c r="BM369" s="161" t="s">
        <v>507</v>
      </c>
    </row>
    <row r="370" spans="2:65" s="12" customFormat="1">
      <c r="B370" s="163"/>
      <c r="D370" s="164" t="s">
        <v>196</v>
      </c>
      <c r="E370" s="165" t="s">
        <v>3</v>
      </c>
      <c r="F370" s="166" t="s">
        <v>508</v>
      </c>
      <c r="H370" s="165" t="s">
        <v>3</v>
      </c>
      <c r="I370" s="167"/>
      <c r="L370" s="163"/>
      <c r="M370" s="168"/>
      <c r="N370" s="169"/>
      <c r="O370" s="169"/>
      <c r="P370" s="169"/>
      <c r="Q370" s="169"/>
      <c r="R370" s="169"/>
      <c r="S370" s="169"/>
      <c r="T370" s="170"/>
      <c r="AT370" s="165" t="s">
        <v>196</v>
      </c>
      <c r="AU370" s="165" t="s">
        <v>87</v>
      </c>
      <c r="AV370" s="12" t="s">
        <v>81</v>
      </c>
      <c r="AW370" s="12" t="s">
        <v>35</v>
      </c>
      <c r="AX370" s="12" t="s">
        <v>74</v>
      </c>
      <c r="AY370" s="165" t="s">
        <v>187</v>
      </c>
    </row>
    <row r="371" spans="2:65" s="13" customFormat="1">
      <c r="B371" s="171"/>
      <c r="D371" s="164" t="s">
        <v>196</v>
      </c>
      <c r="E371" s="172" t="s">
        <v>3</v>
      </c>
      <c r="F371" s="173" t="s">
        <v>509</v>
      </c>
      <c r="H371" s="174">
        <v>90</v>
      </c>
      <c r="I371" s="175"/>
      <c r="L371" s="171"/>
      <c r="M371" s="176"/>
      <c r="N371" s="177"/>
      <c r="O371" s="177"/>
      <c r="P371" s="177"/>
      <c r="Q371" s="177"/>
      <c r="R371" s="177"/>
      <c r="S371" s="177"/>
      <c r="T371" s="178"/>
      <c r="AT371" s="172" t="s">
        <v>196</v>
      </c>
      <c r="AU371" s="172" t="s">
        <v>87</v>
      </c>
      <c r="AV371" s="13" t="s">
        <v>87</v>
      </c>
      <c r="AW371" s="13" t="s">
        <v>35</v>
      </c>
      <c r="AX371" s="13" t="s">
        <v>74</v>
      </c>
      <c r="AY371" s="172" t="s">
        <v>187</v>
      </c>
    </row>
    <row r="372" spans="2:65" s="12" customFormat="1">
      <c r="B372" s="163"/>
      <c r="D372" s="164" t="s">
        <v>196</v>
      </c>
      <c r="E372" s="165" t="s">
        <v>3</v>
      </c>
      <c r="F372" s="166" t="s">
        <v>510</v>
      </c>
      <c r="H372" s="165" t="s">
        <v>3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196</v>
      </c>
      <c r="AU372" s="165" t="s">
        <v>87</v>
      </c>
      <c r="AV372" s="12" t="s">
        <v>81</v>
      </c>
      <c r="AW372" s="12" t="s">
        <v>35</v>
      </c>
      <c r="AX372" s="12" t="s">
        <v>74</v>
      </c>
      <c r="AY372" s="165" t="s">
        <v>187</v>
      </c>
    </row>
    <row r="373" spans="2:65" s="13" customFormat="1">
      <c r="B373" s="171"/>
      <c r="D373" s="164" t="s">
        <v>196</v>
      </c>
      <c r="E373" s="172" t="s">
        <v>3</v>
      </c>
      <c r="F373" s="173" t="s">
        <v>509</v>
      </c>
      <c r="H373" s="174">
        <v>90</v>
      </c>
      <c r="I373" s="175"/>
      <c r="L373" s="171"/>
      <c r="M373" s="176"/>
      <c r="N373" s="177"/>
      <c r="O373" s="177"/>
      <c r="P373" s="177"/>
      <c r="Q373" s="177"/>
      <c r="R373" s="177"/>
      <c r="S373" s="177"/>
      <c r="T373" s="178"/>
      <c r="AT373" s="172" t="s">
        <v>196</v>
      </c>
      <c r="AU373" s="172" t="s">
        <v>87</v>
      </c>
      <c r="AV373" s="13" t="s">
        <v>87</v>
      </c>
      <c r="AW373" s="13" t="s">
        <v>35</v>
      </c>
      <c r="AX373" s="13" t="s">
        <v>74</v>
      </c>
      <c r="AY373" s="172" t="s">
        <v>187</v>
      </c>
    </row>
    <row r="374" spans="2:65" s="14" customFormat="1">
      <c r="B374" s="179"/>
      <c r="D374" s="164" t="s">
        <v>196</v>
      </c>
      <c r="E374" s="180" t="s">
        <v>3</v>
      </c>
      <c r="F374" s="181" t="s">
        <v>201</v>
      </c>
      <c r="H374" s="182">
        <v>180</v>
      </c>
      <c r="I374" s="183"/>
      <c r="L374" s="179"/>
      <c r="M374" s="184"/>
      <c r="N374" s="185"/>
      <c r="O374" s="185"/>
      <c r="P374" s="185"/>
      <c r="Q374" s="185"/>
      <c r="R374" s="185"/>
      <c r="S374" s="185"/>
      <c r="T374" s="186"/>
      <c r="AT374" s="180" t="s">
        <v>196</v>
      </c>
      <c r="AU374" s="180" t="s">
        <v>87</v>
      </c>
      <c r="AV374" s="14" t="s">
        <v>194</v>
      </c>
      <c r="AW374" s="14" t="s">
        <v>35</v>
      </c>
      <c r="AX374" s="14" t="s">
        <v>81</v>
      </c>
      <c r="AY374" s="180" t="s">
        <v>187</v>
      </c>
    </row>
    <row r="375" spans="2:65" s="1" customFormat="1" ht="36" customHeight="1">
      <c r="B375" s="149"/>
      <c r="C375" s="150" t="s">
        <v>511</v>
      </c>
      <c r="D375" s="150" t="s">
        <v>189</v>
      </c>
      <c r="E375" s="151" t="s">
        <v>512</v>
      </c>
      <c r="F375" s="152" t="s">
        <v>513</v>
      </c>
      <c r="G375" s="153" t="s">
        <v>391</v>
      </c>
      <c r="H375" s="154">
        <v>4</v>
      </c>
      <c r="I375" s="155"/>
      <c r="J375" s="156">
        <f>ROUND(I375*H375,2)</f>
        <v>0</v>
      </c>
      <c r="K375" s="152" t="s">
        <v>193</v>
      </c>
      <c r="L375" s="32"/>
      <c r="M375" s="157" t="s">
        <v>3</v>
      </c>
      <c r="N375" s="158" t="s">
        <v>46</v>
      </c>
      <c r="O375" s="52"/>
      <c r="P375" s="159">
        <f>O375*H375</f>
        <v>0</v>
      </c>
      <c r="Q375" s="159">
        <v>5.8999999999999997E-2</v>
      </c>
      <c r="R375" s="159">
        <f>Q375*H375</f>
        <v>0.23599999999999999</v>
      </c>
      <c r="S375" s="159">
        <v>0</v>
      </c>
      <c r="T375" s="160">
        <f>S375*H375</f>
        <v>0</v>
      </c>
      <c r="AR375" s="161" t="s">
        <v>194</v>
      </c>
      <c r="AT375" s="161" t="s">
        <v>189</v>
      </c>
      <c r="AU375" s="161" t="s">
        <v>87</v>
      </c>
      <c r="AY375" s="17" t="s">
        <v>187</v>
      </c>
      <c r="BE375" s="162">
        <f>IF(N375="základní",J375,0)</f>
        <v>0</v>
      </c>
      <c r="BF375" s="162">
        <f>IF(N375="snížená",J375,0)</f>
        <v>0</v>
      </c>
      <c r="BG375" s="162">
        <f>IF(N375="zákl. přenesená",J375,0)</f>
        <v>0</v>
      </c>
      <c r="BH375" s="162">
        <f>IF(N375="sníž. přenesená",J375,0)</f>
        <v>0</v>
      </c>
      <c r="BI375" s="162">
        <f>IF(N375="nulová",J375,0)</f>
        <v>0</v>
      </c>
      <c r="BJ375" s="17" t="s">
        <v>87</v>
      </c>
      <c r="BK375" s="162">
        <f>ROUND(I375*H375,2)</f>
        <v>0</v>
      </c>
      <c r="BL375" s="17" t="s">
        <v>194</v>
      </c>
      <c r="BM375" s="161" t="s">
        <v>514</v>
      </c>
    </row>
    <row r="376" spans="2:65" s="1" customFormat="1" ht="36" customHeight="1">
      <c r="B376" s="149"/>
      <c r="C376" s="150" t="s">
        <v>515</v>
      </c>
      <c r="D376" s="150" t="s">
        <v>189</v>
      </c>
      <c r="E376" s="151" t="s">
        <v>516</v>
      </c>
      <c r="F376" s="152" t="s">
        <v>517</v>
      </c>
      <c r="G376" s="153" t="s">
        <v>242</v>
      </c>
      <c r="H376" s="154">
        <v>0.14699999999999999</v>
      </c>
      <c r="I376" s="155"/>
      <c r="J376" s="156">
        <f>ROUND(I376*H376,2)</f>
        <v>0</v>
      </c>
      <c r="K376" s="152" t="s">
        <v>193</v>
      </c>
      <c r="L376" s="32"/>
      <c r="M376" s="157" t="s">
        <v>3</v>
      </c>
      <c r="N376" s="158" t="s">
        <v>46</v>
      </c>
      <c r="O376" s="52"/>
      <c r="P376" s="159">
        <f>O376*H376</f>
        <v>0</v>
      </c>
      <c r="Q376" s="159">
        <v>1.7090000000000001E-2</v>
      </c>
      <c r="R376" s="159">
        <f>Q376*H376</f>
        <v>2.5122299999999998E-3</v>
      </c>
      <c r="S376" s="159">
        <v>0</v>
      </c>
      <c r="T376" s="160">
        <f>S376*H376</f>
        <v>0</v>
      </c>
      <c r="AR376" s="161" t="s">
        <v>194</v>
      </c>
      <c r="AT376" s="161" t="s">
        <v>189</v>
      </c>
      <c r="AU376" s="161" t="s">
        <v>87</v>
      </c>
      <c r="AY376" s="17" t="s">
        <v>187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7" t="s">
        <v>87</v>
      </c>
      <c r="BK376" s="162">
        <f>ROUND(I376*H376,2)</f>
        <v>0</v>
      </c>
      <c r="BL376" s="17" t="s">
        <v>194</v>
      </c>
      <c r="BM376" s="161" t="s">
        <v>518</v>
      </c>
    </row>
    <row r="377" spans="2:65" s="13" customFormat="1">
      <c r="B377" s="171"/>
      <c r="D377" s="164" t="s">
        <v>196</v>
      </c>
      <c r="E377" s="172" t="s">
        <v>3</v>
      </c>
      <c r="F377" s="173" t="s">
        <v>519</v>
      </c>
      <c r="H377" s="174">
        <v>0.14699999999999999</v>
      </c>
      <c r="I377" s="175"/>
      <c r="L377" s="171"/>
      <c r="M377" s="176"/>
      <c r="N377" s="177"/>
      <c r="O377" s="177"/>
      <c r="P377" s="177"/>
      <c r="Q377" s="177"/>
      <c r="R377" s="177"/>
      <c r="S377" s="177"/>
      <c r="T377" s="178"/>
      <c r="AT377" s="172" t="s">
        <v>196</v>
      </c>
      <c r="AU377" s="172" t="s">
        <v>87</v>
      </c>
      <c r="AV377" s="13" t="s">
        <v>87</v>
      </c>
      <c r="AW377" s="13" t="s">
        <v>35</v>
      </c>
      <c r="AX377" s="13" t="s">
        <v>81</v>
      </c>
      <c r="AY377" s="172" t="s">
        <v>187</v>
      </c>
    </row>
    <row r="378" spans="2:65" s="1" customFormat="1" ht="16.5" customHeight="1">
      <c r="B378" s="149"/>
      <c r="C378" s="195" t="s">
        <v>520</v>
      </c>
      <c r="D378" s="195" t="s">
        <v>283</v>
      </c>
      <c r="E378" s="196" t="s">
        <v>521</v>
      </c>
      <c r="F378" s="197" t="s">
        <v>522</v>
      </c>
      <c r="G378" s="198" t="s">
        <v>242</v>
      </c>
      <c r="H378" s="199">
        <v>0.152</v>
      </c>
      <c r="I378" s="200"/>
      <c r="J378" s="201">
        <f>ROUND(I378*H378,2)</f>
        <v>0</v>
      </c>
      <c r="K378" s="197" t="s">
        <v>193</v>
      </c>
      <c r="L378" s="202"/>
      <c r="M378" s="203" t="s">
        <v>3</v>
      </c>
      <c r="N378" s="204" t="s">
        <v>46</v>
      </c>
      <c r="O378" s="52"/>
      <c r="P378" s="159">
        <f>O378*H378</f>
        <v>0</v>
      </c>
      <c r="Q378" s="159">
        <v>1</v>
      </c>
      <c r="R378" s="159">
        <f>Q378*H378</f>
        <v>0.152</v>
      </c>
      <c r="S378" s="159">
        <v>0</v>
      </c>
      <c r="T378" s="160">
        <f>S378*H378</f>
        <v>0</v>
      </c>
      <c r="AR378" s="161" t="s">
        <v>239</v>
      </c>
      <c r="AT378" s="161" t="s">
        <v>283</v>
      </c>
      <c r="AU378" s="161" t="s">
        <v>87</v>
      </c>
      <c r="AY378" s="17" t="s">
        <v>187</v>
      </c>
      <c r="BE378" s="162">
        <f>IF(N378="základní",J378,0)</f>
        <v>0</v>
      </c>
      <c r="BF378" s="162">
        <f>IF(N378="snížená",J378,0)</f>
        <v>0</v>
      </c>
      <c r="BG378" s="162">
        <f>IF(N378="zákl. přenesená",J378,0)</f>
        <v>0</v>
      </c>
      <c r="BH378" s="162">
        <f>IF(N378="sníž. přenesená",J378,0)</f>
        <v>0</v>
      </c>
      <c r="BI378" s="162">
        <f>IF(N378="nulová",J378,0)</f>
        <v>0</v>
      </c>
      <c r="BJ378" s="17" t="s">
        <v>87</v>
      </c>
      <c r="BK378" s="162">
        <f>ROUND(I378*H378,2)</f>
        <v>0</v>
      </c>
      <c r="BL378" s="17" t="s">
        <v>194</v>
      </c>
      <c r="BM378" s="161" t="s">
        <v>523</v>
      </c>
    </row>
    <row r="379" spans="2:65" s="13" customFormat="1">
      <c r="B379" s="171"/>
      <c r="D379" s="164" t="s">
        <v>196</v>
      </c>
      <c r="E379" s="172" t="s">
        <v>3</v>
      </c>
      <c r="F379" s="173" t="s">
        <v>524</v>
      </c>
      <c r="H379" s="174">
        <v>0.152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196</v>
      </c>
      <c r="AU379" s="172" t="s">
        <v>87</v>
      </c>
      <c r="AV379" s="13" t="s">
        <v>87</v>
      </c>
      <c r="AW379" s="13" t="s">
        <v>35</v>
      </c>
      <c r="AX379" s="13" t="s">
        <v>81</v>
      </c>
      <c r="AY379" s="172" t="s">
        <v>187</v>
      </c>
    </row>
    <row r="380" spans="2:65" s="1" customFormat="1" ht="36" customHeight="1">
      <c r="B380" s="149"/>
      <c r="C380" s="150" t="s">
        <v>525</v>
      </c>
      <c r="D380" s="150" t="s">
        <v>189</v>
      </c>
      <c r="E380" s="151" t="s">
        <v>526</v>
      </c>
      <c r="F380" s="152" t="s">
        <v>527</v>
      </c>
      <c r="G380" s="153" t="s">
        <v>286</v>
      </c>
      <c r="H380" s="154">
        <v>266</v>
      </c>
      <c r="I380" s="155"/>
      <c r="J380" s="156">
        <f>ROUND(I380*H380,2)</f>
        <v>0</v>
      </c>
      <c r="K380" s="152" t="s">
        <v>193</v>
      </c>
      <c r="L380" s="32"/>
      <c r="M380" s="157" t="s">
        <v>3</v>
      </c>
      <c r="N380" s="158" t="s">
        <v>46</v>
      </c>
      <c r="O380" s="52"/>
      <c r="P380" s="159">
        <f>O380*H380</f>
        <v>0</v>
      </c>
      <c r="Q380" s="159">
        <v>1.8280000000000001E-2</v>
      </c>
      <c r="R380" s="159">
        <f>Q380*H380</f>
        <v>4.8624800000000006</v>
      </c>
      <c r="S380" s="159">
        <v>0</v>
      </c>
      <c r="T380" s="160">
        <f>S380*H380</f>
        <v>0</v>
      </c>
      <c r="AR380" s="161" t="s">
        <v>194</v>
      </c>
      <c r="AT380" s="161" t="s">
        <v>189</v>
      </c>
      <c r="AU380" s="161" t="s">
        <v>87</v>
      </c>
      <c r="AY380" s="17" t="s">
        <v>187</v>
      </c>
      <c r="BE380" s="162">
        <f>IF(N380="základní",J380,0)</f>
        <v>0</v>
      </c>
      <c r="BF380" s="162">
        <f>IF(N380="snížená",J380,0)</f>
        <v>0</v>
      </c>
      <c r="BG380" s="162">
        <f>IF(N380="zákl. přenesená",J380,0)</f>
        <v>0</v>
      </c>
      <c r="BH380" s="162">
        <f>IF(N380="sníž. přenesená",J380,0)</f>
        <v>0</v>
      </c>
      <c r="BI380" s="162">
        <f>IF(N380="nulová",J380,0)</f>
        <v>0</v>
      </c>
      <c r="BJ380" s="17" t="s">
        <v>87</v>
      </c>
      <c r="BK380" s="162">
        <f>ROUND(I380*H380,2)</f>
        <v>0</v>
      </c>
      <c r="BL380" s="17" t="s">
        <v>194</v>
      </c>
      <c r="BM380" s="161" t="s">
        <v>528</v>
      </c>
    </row>
    <row r="381" spans="2:65" s="12" customFormat="1">
      <c r="B381" s="163"/>
      <c r="D381" s="164" t="s">
        <v>196</v>
      </c>
      <c r="E381" s="165" t="s">
        <v>3</v>
      </c>
      <c r="F381" s="166" t="s">
        <v>529</v>
      </c>
      <c r="H381" s="165" t="s">
        <v>3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196</v>
      </c>
      <c r="AU381" s="165" t="s">
        <v>87</v>
      </c>
      <c r="AV381" s="12" t="s">
        <v>81</v>
      </c>
      <c r="AW381" s="12" t="s">
        <v>35</v>
      </c>
      <c r="AX381" s="12" t="s">
        <v>74</v>
      </c>
      <c r="AY381" s="165" t="s">
        <v>187</v>
      </c>
    </row>
    <row r="382" spans="2:65" s="13" customFormat="1">
      <c r="B382" s="171"/>
      <c r="D382" s="164" t="s">
        <v>196</v>
      </c>
      <c r="E382" s="172" t="s">
        <v>3</v>
      </c>
      <c r="F382" s="173" t="s">
        <v>530</v>
      </c>
      <c r="H382" s="174">
        <v>133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196</v>
      </c>
      <c r="AU382" s="172" t="s">
        <v>87</v>
      </c>
      <c r="AV382" s="13" t="s">
        <v>87</v>
      </c>
      <c r="AW382" s="13" t="s">
        <v>35</v>
      </c>
      <c r="AX382" s="13" t="s">
        <v>74</v>
      </c>
      <c r="AY382" s="172" t="s">
        <v>187</v>
      </c>
    </row>
    <row r="383" spans="2:65" s="12" customFormat="1">
      <c r="B383" s="163"/>
      <c r="D383" s="164" t="s">
        <v>196</v>
      </c>
      <c r="E383" s="165" t="s">
        <v>3</v>
      </c>
      <c r="F383" s="166" t="s">
        <v>531</v>
      </c>
      <c r="H383" s="165" t="s">
        <v>3</v>
      </c>
      <c r="I383" s="167"/>
      <c r="L383" s="163"/>
      <c r="M383" s="168"/>
      <c r="N383" s="169"/>
      <c r="O383" s="169"/>
      <c r="P383" s="169"/>
      <c r="Q383" s="169"/>
      <c r="R383" s="169"/>
      <c r="S383" s="169"/>
      <c r="T383" s="170"/>
      <c r="AT383" s="165" t="s">
        <v>196</v>
      </c>
      <c r="AU383" s="165" t="s">
        <v>87</v>
      </c>
      <c r="AV383" s="12" t="s">
        <v>81</v>
      </c>
      <c r="AW383" s="12" t="s">
        <v>35</v>
      </c>
      <c r="AX383" s="12" t="s">
        <v>74</v>
      </c>
      <c r="AY383" s="165" t="s">
        <v>187</v>
      </c>
    </row>
    <row r="384" spans="2:65" s="13" customFormat="1">
      <c r="B384" s="171"/>
      <c r="D384" s="164" t="s">
        <v>196</v>
      </c>
      <c r="E384" s="172" t="s">
        <v>3</v>
      </c>
      <c r="F384" s="173" t="s">
        <v>530</v>
      </c>
      <c r="H384" s="174">
        <v>133</v>
      </c>
      <c r="I384" s="175"/>
      <c r="L384" s="171"/>
      <c r="M384" s="176"/>
      <c r="N384" s="177"/>
      <c r="O384" s="177"/>
      <c r="P384" s="177"/>
      <c r="Q384" s="177"/>
      <c r="R384" s="177"/>
      <c r="S384" s="177"/>
      <c r="T384" s="178"/>
      <c r="AT384" s="172" t="s">
        <v>196</v>
      </c>
      <c r="AU384" s="172" t="s">
        <v>87</v>
      </c>
      <c r="AV384" s="13" t="s">
        <v>87</v>
      </c>
      <c r="AW384" s="13" t="s">
        <v>35</v>
      </c>
      <c r="AX384" s="13" t="s">
        <v>74</v>
      </c>
      <c r="AY384" s="172" t="s">
        <v>187</v>
      </c>
    </row>
    <row r="385" spans="2:65" s="14" customFormat="1">
      <c r="B385" s="179"/>
      <c r="D385" s="164" t="s">
        <v>196</v>
      </c>
      <c r="E385" s="180" t="s">
        <v>3</v>
      </c>
      <c r="F385" s="181" t="s">
        <v>201</v>
      </c>
      <c r="H385" s="182">
        <v>266</v>
      </c>
      <c r="I385" s="183"/>
      <c r="L385" s="179"/>
      <c r="M385" s="184"/>
      <c r="N385" s="185"/>
      <c r="O385" s="185"/>
      <c r="P385" s="185"/>
      <c r="Q385" s="185"/>
      <c r="R385" s="185"/>
      <c r="S385" s="185"/>
      <c r="T385" s="186"/>
      <c r="AT385" s="180" t="s">
        <v>196</v>
      </c>
      <c r="AU385" s="180" t="s">
        <v>87</v>
      </c>
      <c r="AV385" s="14" t="s">
        <v>194</v>
      </c>
      <c r="AW385" s="14" t="s">
        <v>35</v>
      </c>
      <c r="AX385" s="14" t="s">
        <v>81</v>
      </c>
      <c r="AY385" s="180" t="s">
        <v>187</v>
      </c>
    </row>
    <row r="386" spans="2:65" s="1" customFormat="1" ht="24" customHeight="1">
      <c r="B386" s="149"/>
      <c r="C386" s="150" t="s">
        <v>532</v>
      </c>
      <c r="D386" s="150" t="s">
        <v>189</v>
      </c>
      <c r="E386" s="151" t="s">
        <v>533</v>
      </c>
      <c r="F386" s="152" t="s">
        <v>534</v>
      </c>
      <c r="G386" s="153" t="s">
        <v>192</v>
      </c>
      <c r="H386" s="154">
        <v>15.832000000000001</v>
      </c>
      <c r="I386" s="155"/>
      <c r="J386" s="156">
        <f>ROUND(I386*H386,2)</f>
        <v>0</v>
      </c>
      <c r="K386" s="152" t="s">
        <v>193</v>
      </c>
      <c r="L386" s="32"/>
      <c r="M386" s="157" t="s">
        <v>3</v>
      </c>
      <c r="N386" s="158" t="s">
        <v>46</v>
      </c>
      <c r="O386" s="52"/>
      <c r="P386" s="159">
        <f>O386*H386</f>
        <v>0</v>
      </c>
      <c r="Q386" s="159">
        <v>2.4533999999999998</v>
      </c>
      <c r="R386" s="159">
        <f>Q386*H386</f>
        <v>38.842228800000001</v>
      </c>
      <c r="S386" s="159">
        <v>0</v>
      </c>
      <c r="T386" s="160">
        <f>S386*H386</f>
        <v>0</v>
      </c>
      <c r="AR386" s="161" t="s">
        <v>194</v>
      </c>
      <c r="AT386" s="161" t="s">
        <v>189</v>
      </c>
      <c r="AU386" s="161" t="s">
        <v>87</v>
      </c>
      <c r="AY386" s="17" t="s">
        <v>187</v>
      </c>
      <c r="BE386" s="162">
        <f>IF(N386="základní",J386,0)</f>
        <v>0</v>
      </c>
      <c r="BF386" s="162">
        <f>IF(N386="snížená",J386,0)</f>
        <v>0</v>
      </c>
      <c r="BG386" s="162">
        <f>IF(N386="zákl. přenesená",J386,0)</f>
        <v>0</v>
      </c>
      <c r="BH386" s="162">
        <f>IF(N386="sníž. přenesená",J386,0)</f>
        <v>0</v>
      </c>
      <c r="BI386" s="162">
        <f>IF(N386="nulová",J386,0)</f>
        <v>0</v>
      </c>
      <c r="BJ386" s="17" t="s">
        <v>87</v>
      </c>
      <c r="BK386" s="162">
        <f>ROUND(I386*H386,2)</f>
        <v>0</v>
      </c>
      <c r="BL386" s="17" t="s">
        <v>194</v>
      </c>
      <c r="BM386" s="161" t="s">
        <v>535</v>
      </c>
    </row>
    <row r="387" spans="2:65" s="12" customFormat="1">
      <c r="B387" s="163"/>
      <c r="D387" s="164" t="s">
        <v>196</v>
      </c>
      <c r="E387" s="165" t="s">
        <v>3</v>
      </c>
      <c r="F387" s="166" t="s">
        <v>536</v>
      </c>
      <c r="H387" s="165" t="s">
        <v>3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196</v>
      </c>
      <c r="AU387" s="165" t="s">
        <v>87</v>
      </c>
      <c r="AV387" s="12" t="s">
        <v>81</v>
      </c>
      <c r="AW387" s="12" t="s">
        <v>35</v>
      </c>
      <c r="AX387" s="12" t="s">
        <v>74</v>
      </c>
      <c r="AY387" s="165" t="s">
        <v>187</v>
      </c>
    </row>
    <row r="388" spans="2:65" s="13" customFormat="1">
      <c r="B388" s="171"/>
      <c r="D388" s="164" t="s">
        <v>196</v>
      </c>
      <c r="E388" s="172" t="s">
        <v>3</v>
      </c>
      <c r="F388" s="173" t="s">
        <v>537</v>
      </c>
      <c r="H388" s="174">
        <v>3.4910000000000001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196</v>
      </c>
      <c r="AU388" s="172" t="s">
        <v>87</v>
      </c>
      <c r="AV388" s="13" t="s">
        <v>87</v>
      </c>
      <c r="AW388" s="13" t="s">
        <v>35</v>
      </c>
      <c r="AX388" s="13" t="s">
        <v>74</v>
      </c>
      <c r="AY388" s="172" t="s">
        <v>187</v>
      </c>
    </row>
    <row r="389" spans="2:65" s="12" customFormat="1">
      <c r="B389" s="163"/>
      <c r="D389" s="164" t="s">
        <v>196</v>
      </c>
      <c r="E389" s="165" t="s">
        <v>3</v>
      </c>
      <c r="F389" s="166" t="s">
        <v>538</v>
      </c>
      <c r="H389" s="165" t="s">
        <v>3</v>
      </c>
      <c r="I389" s="167"/>
      <c r="L389" s="163"/>
      <c r="M389" s="168"/>
      <c r="N389" s="169"/>
      <c r="O389" s="169"/>
      <c r="P389" s="169"/>
      <c r="Q389" s="169"/>
      <c r="R389" s="169"/>
      <c r="S389" s="169"/>
      <c r="T389" s="170"/>
      <c r="AT389" s="165" t="s">
        <v>196</v>
      </c>
      <c r="AU389" s="165" t="s">
        <v>87</v>
      </c>
      <c r="AV389" s="12" t="s">
        <v>81</v>
      </c>
      <c r="AW389" s="12" t="s">
        <v>35</v>
      </c>
      <c r="AX389" s="12" t="s">
        <v>74</v>
      </c>
      <c r="AY389" s="165" t="s">
        <v>187</v>
      </c>
    </row>
    <row r="390" spans="2:65" s="13" customFormat="1">
      <c r="B390" s="171"/>
      <c r="D390" s="164" t="s">
        <v>196</v>
      </c>
      <c r="E390" s="172" t="s">
        <v>3</v>
      </c>
      <c r="F390" s="173" t="s">
        <v>537</v>
      </c>
      <c r="H390" s="174">
        <v>3.4910000000000001</v>
      </c>
      <c r="I390" s="175"/>
      <c r="L390" s="171"/>
      <c r="M390" s="176"/>
      <c r="N390" s="177"/>
      <c r="O390" s="177"/>
      <c r="P390" s="177"/>
      <c r="Q390" s="177"/>
      <c r="R390" s="177"/>
      <c r="S390" s="177"/>
      <c r="T390" s="178"/>
      <c r="AT390" s="172" t="s">
        <v>196</v>
      </c>
      <c r="AU390" s="172" t="s">
        <v>87</v>
      </c>
      <c r="AV390" s="13" t="s">
        <v>87</v>
      </c>
      <c r="AW390" s="13" t="s">
        <v>35</v>
      </c>
      <c r="AX390" s="13" t="s">
        <v>74</v>
      </c>
      <c r="AY390" s="172" t="s">
        <v>187</v>
      </c>
    </row>
    <row r="391" spans="2:65" s="15" customFormat="1">
      <c r="B391" s="187"/>
      <c r="D391" s="164" t="s">
        <v>196</v>
      </c>
      <c r="E391" s="188" t="s">
        <v>3</v>
      </c>
      <c r="F391" s="189" t="s">
        <v>221</v>
      </c>
      <c r="H391" s="190">
        <v>6.9820000000000002</v>
      </c>
      <c r="I391" s="191"/>
      <c r="L391" s="187"/>
      <c r="M391" s="192"/>
      <c r="N391" s="193"/>
      <c r="O391" s="193"/>
      <c r="P391" s="193"/>
      <c r="Q391" s="193"/>
      <c r="R391" s="193"/>
      <c r="S391" s="193"/>
      <c r="T391" s="194"/>
      <c r="AT391" s="188" t="s">
        <v>196</v>
      </c>
      <c r="AU391" s="188" t="s">
        <v>87</v>
      </c>
      <c r="AV391" s="15" t="s">
        <v>207</v>
      </c>
      <c r="AW391" s="15" t="s">
        <v>35</v>
      </c>
      <c r="AX391" s="15" t="s">
        <v>74</v>
      </c>
      <c r="AY391" s="188" t="s">
        <v>187</v>
      </c>
    </row>
    <row r="392" spans="2:65" s="12" customFormat="1">
      <c r="B392" s="163"/>
      <c r="D392" s="164" t="s">
        <v>196</v>
      </c>
      <c r="E392" s="165" t="s">
        <v>3</v>
      </c>
      <c r="F392" s="166" t="s">
        <v>539</v>
      </c>
      <c r="H392" s="165" t="s">
        <v>3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196</v>
      </c>
      <c r="AU392" s="165" t="s">
        <v>87</v>
      </c>
      <c r="AV392" s="12" t="s">
        <v>81</v>
      </c>
      <c r="AW392" s="12" t="s">
        <v>35</v>
      </c>
      <c r="AX392" s="12" t="s">
        <v>74</v>
      </c>
      <c r="AY392" s="165" t="s">
        <v>187</v>
      </c>
    </row>
    <row r="393" spans="2:65" s="12" customFormat="1">
      <c r="B393" s="163"/>
      <c r="D393" s="164" t="s">
        <v>196</v>
      </c>
      <c r="E393" s="165" t="s">
        <v>3</v>
      </c>
      <c r="F393" s="166" t="s">
        <v>343</v>
      </c>
      <c r="H393" s="165" t="s">
        <v>3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196</v>
      </c>
      <c r="AU393" s="165" t="s">
        <v>87</v>
      </c>
      <c r="AV393" s="12" t="s">
        <v>81</v>
      </c>
      <c r="AW393" s="12" t="s">
        <v>35</v>
      </c>
      <c r="AX393" s="12" t="s">
        <v>74</v>
      </c>
      <c r="AY393" s="165" t="s">
        <v>187</v>
      </c>
    </row>
    <row r="394" spans="2:65" s="13" customFormat="1">
      <c r="B394" s="171"/>
      <c r="D394" s="164" t="s">
        <v>196</v>
      </c>
      <c r="E394" s="172" t="s">
        <v>3</v>
      </c>
      <c r="F394" s="173" t="s">
        <v>540</v>
      </c>
      <c r="H394" s="174">
        <v>4.0209999999999999</v>
      </c>
      <c r="I394" s="175"/>
      <c r="L394" s="171"/>
      <c r="M394" s="176"/>
      <c r="N394" s="177"/>
      <c r="O394" s="177"/>
      <c r="P394" s="177"/>
      <c r="Q394" s="177"/>
      <c r="R394" s="177"/>
      <c r="S394" s="177"/>
      <c r="T394" s="178"/>
      <c r="AT394" s="172" t="s">
        <v>196</v>
      </c>
      <c r="AU394" s="172" t="s">
        <v>87</v>
      </c>
      <c r="AV394" s="13" t="s">
        <v>87</v>
      </c>
      <c r="AW394" s="13" t="s">
        <v>35</v>
      </c>
      <c r="AX394" s="13" t="s">
        <v>74</v>
      </c>
      <c r="AY394" s="172" t="s">
        <v>187</v>
      </c>
    </row>
    <row r="395" spans="2:65" s="12" customFormat="1">
      <c r="B395" s="163"/>
      <c r="D395" s="164" t="s">
        <v>196</v>
      </c>
      <c r="E395" s="165" t="s">
        <v>3</v>
      </c>
      <c r="F395" s="166" t="s">
        <v>346</v>
      </c>
      <c r="H395" s="165" t="s">
        <v>3</v>
      </c>
      <c r="I395" s="167"/>
      <c r="L395" s="163"/>
      <c r="M395" s="168"/>
      <c r="N395" s="169"/>
      <c r="O395" s="169"/>
      <c r="P395" s="169"/>
      <c r="Q395" s="169"/>
      <c r="R395" s="169"/>
      <c r="S395" s="169"/>
      <c r="T395" s="170"/>
      <c r="AT395" s="165" t="s">
        <v>196</v>
      </c>
      <c r="AU395" s="165" t="s">
        <v>87</v>
      </c>
      <c r="AV395" s="12" t="s">
        <v>81</v>
      </c>
      <c r="AW395" s="12" t="s">
        <v>35</v>
      </c>
      <c r="AX395" s="12" t="s">
        <v>74</v>
      </c>
      <c r="AY395" s="165" t="s">
        <v>187</v>
      </c>
    </row>
    <row r="396" spans="2:65" s="13" customFormat="1">
      <c r="B396" s="171"/>
      <c r="D396" s="164" t="s">
        <v>196</v>
      </c>
      <c r="E396" s="172" t="s">
        <v>3</v>
      </c>
      <c r="F396" s="173" t="s">
        <v>541</v>
      </c>
      <c r="H396" s="174">
        <v>4.1109999999999998</v>
      </c>
      <c r="I396" s="175"/>
      <c r="L396" s="171"/>
      <c r="M396" s="176"/>
      <c r="N396" s="177"/>
      <c r="O396" s="177"/>
      <c r="P396" s="177"/>
      <c r="Q396" s="177"/>
      <c r="R396" s="177"/>
      <c r="S396" s="177"/>
      <c r="T396" s="178"/>
      <c r="AT396" s="172" t="s">
        <v>196</v>
      </c>
      <c r="AU396" s="172" t="s">
        <v>87</v>
      </c>
      <c r="AV396" s="13" t="s">
        <v>87</v>
      </c>
      <c r="AW396" s="13" t="s">
        <v>35</v>
      </c>
      <c r="AX396" s="13" t="s">
        <v>74</v>
      </c>
      <c r="AY396" s="172" t="s">
        <v>187</v>
      </c>
    </row>
    <row r="397" spans="2:65" s="15" customFormat="1">
      <c r="B397" s="187"/>
      <c r="D397" s="164" t="s">
        <v>196</v>
      </c>
      <c r="E397" s="188" t="s">
        <v>3</v>
      </c>
      <c r="F397" s="189" t="s">
        <v>221</v>
      </c>
      <c r="H397" s="190">
        <v>8.1319999999999997</v>
      </c>
      <c r="I397" s="191"/>
      <c r="L397" s="187"/>
      <c r="M397" s="192"/>
      <c r="N397" s="193"/>
      <c r="O397" s="193"/>
      <c r="P397" s="193"/>
      <c r="Q397" s="193"/>
      <c r="R397" s="193"/>
      <c r="S397" s="193"/>
      <c r="T397" s="194"/>
      <c r="AT397" s="188" t="s">
        <v>196</v>
      </c>
      <c r="AU397" s="188" t="s">
        <v>87</v>
      </c>
      <c r="AV397" s="15" t="s">
        <v>207</v>
      </c>
      <c r="AW397" s="15" t="s">
        <v>35</v>
      </c>
      <c r="AX397" s="15" t="s">
        <v>74</v>
      </c>
      <c r="AY397" s="188" t="s">
        <v>187</v>
      </c>
    </row>
    <row r="398" spans="2:65" s="12" customFormat="1">
      <c r="B398" s="163"/>
      <c r="D398" s="164" t="s">
        <v>196</v>
      </c>
      <c r="E398" s="165" t="s">
        <v>3</v>
      </c>
      <c r="F398" s="166" t="s">
        <v>370</v>
      </c>
      <c r="H398" s="165" t="s">
        <v>3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196</v>
      </c>
      <c r="AU398" s="165" t="s">
        <v>87</v>
      </c>
      <c r="AV398" s="12" t="s">
        <v>81</v>
      </c>
      <c r="AW398" s="12" t="s">
        <v>35</v>
      </c>
      <c r="AX398" s="12" t="s">
        <v>74</v>
      </c>
      <c r="AY398" s="165" t="s">
        <v>187</v>
      </c>
    </row>
    <row r="399" spans="2:65" s="13" customFormat="1">
      <c r="B399" s="171"/>
      <c r="D399" s="164" t="s">
        <v>196</v>
      </c>
      <c r="E399" s="172" t="s">
        <v>3</v>
      </c>
      <c r="F399" s="173" t="s">
        <v>542</v>
      </c>
      <c r="H399" s="174">
        <v>0.71799999999999997</v>
      </c>
      <c r="I399" s="175"/>
      <c r="L399" s="171"/>
      <c r="M399" s="176"/>
      <c r="N399" s="177"/>
      <c r="O399" s="177"/>
      <c r="P399" s="177"/>
      <c r="Q399" s="177"/>
      <c r="R399" s="177"/>
      <c r="S399" s="177"/>
      <c r="T399" s="178"/>
      <c r="AT399" s="172" t="s">
        <v>196</v>
      </c>
      <c r="AU399" s="172" t="s">
        <v>87</v>
      </c>
      <c r="AV399" s="13" t="s">
        <v>87</v>
      </c>
      <c r="AW399" s="13" t="s">
        <v>35</v>
      </c>
      <c r="AX399" s="13" t="s">
        <v>74</v>
      </c>
      <c r="AY399" s="172" t="s">
        <v>187</v>
      </c>
    </row>
    <row r="400" spans="2:65" s="14" customFormat="1">
      <c r="B400" s="179"/>
      <c r="D400" s="164" t="s">
        <v>196</v>
      </c>
      <c r="E400" s="180" t="s">
        <v>3</v>
      </c>
      <c r="F400" s="181" t="s">
        <v>201</v>
      </c>
      <c r="H400" s="182">
        <v>15.832000000000001</v>
      </c>
      <c r="I400" s="183"/>
      <c r="L400" s="179"/>
      <c r="M400" s="184"/>
      <c r="N400" s="185"/>
      <c r="O400" s="185"/>
      <c r="P400" s="185"/>
      <c r="Q400" s="185"/>
      <c r="R400" s="185"/>
      <c r="S400" s="185"/>
      <c r="T400" s="186"/>
      <c r="AT400" s="180" t="s">
        <v>196</v>
      </c>
      <c r="AU400" s="180" t="s">
        <v>87</v>
      </c>
      <c r="AV400" s="14" t="s">
        <v>194</v>
      </c>
      <c r="AW400" s="14" t="s">
        <v>35</v>
      </c>
      <c r="AX400" s="14" t="s">
        <v>81</v>
      </c>
      <c r="AY400" s="180" t="s">
        <v>187</v>
      </c>
    </row>
    <row r="401" spans="2:65" s="1" customFormat="1" ht="24" customHeight="1">
      <c r="B401" s="149"/>
      <c r="C401" s="150" t="s">
        <v>543</v>
      </c>
      <c r="D401" s="150" t="s">
        <v>189</v>
      </c>
      <c r="E401" s="151" t="s">
        <v>544</v>
      </c>
      <c r="F401" s="152" t="s">
        <v>545</v>
      </c>
      <c r="G401" s="153" t="s">
        <v>254</v>
      </c>
      <c r="H401" s="154">
        <v>138.57</v>
      </c>
      <c r="I401" s="155"/>
      <c r="J401" s="156">
        <f>ROUND(I401*H401,2)</f>
        <v>0</v>
      </c>
      <c r="K401" s="152" t="s">
        <v>193</v>
      </c>
      <c r="L401" s="32"/>
      <c r="M401" s="157" t="s">
        <v>3</v>
      </c>
      <c r="N401" s="158" t="s">
        <v>46</v>
      </c>
      <c r="O401" s="52"/>
      <c r="P401" s="159">
        <f>O401*H401</f>
        <v>0</v>
      </c>
      <c r="Q401" s="159">
        <v>5.1900000000000002E-3</v>
      </c>
      <c r="R401" s="159">
        <f>Q401*H401</f>
        <v>0.71917829999999994</v>
      </c>
      <c r="S401" s="159">
        <v>0</v>
      </c>
      <c r="T401" s="160">
        <f>S401*H401</f>
        <v>0</v>
      </c>
      <c r="AR401" s="161" t="s">
        <v>194</v>
      </c>
      <c r="AT401" s="161" t="s">
        <v>189</v>
      </c>
      <c r="AU401" s="161" t="s">
        <v>87</v>
      </c>
      <c r="AY401" s="17" t="s">
        <v>187</v>
      </c>
      <c r="BE401" s="162">
        <f>IF(N401="základní",J401,0)</f>
        <v>0</v>
      </c>
      <c r="BF401" s="162">
        <f>IF(N401="snížená",J401,0)</f>
        <v>0</v>
      </c>
      <c r="BG401" s="162">
        <f>IF(N401="zákl. přenesená",J401,0)</f>
        <v>0</v>
      </c>
      <c r="BH401" s="162">
        <f>IF(N401="sníž. přenesená",J401,0)</f>
        <v>0</v>
      </c>
      <c r="BI401" s="162">
        <f>IF(N401="nulová",J401,0)</f>
        <v>0</v>
      </c>
      <c r="BJ401" s="17" t="s">
        <v>87</v>
      </c>
      <c r="BK401" s="162">
        <f>ROUND(I401*H401,2)</f>
        <v>0</v>
      </c>
      <c r="BL401" s="17" t="s">
        <v>194</v>
      </c>
      <c r="BM401" s="161" t="s">
        <v>546</v>
      </c>
    </row>
    <row r="402" spans="2:65" s="12" customFormat="1">
      <c r="B402" s="163"/>
      <c r="D402" s="164" t="s">
        <v>196</v>
      </c>
      <c r="E402" s="165" t="s">
        <v>3</v>
      </c>
      <c r="F402" s="166" t="s">
        <v>539</v>
      </c>
      <c r="H402" s="165" t="s">
        <v>3</v>
      </c>
      <c r="I402" s="167"/>
      <c r="L402" s="163"/>
      <c r="M402" s="168"/>
      <c r="N402" s="169"/>
      <c r="O402" s="169"/>
      <c r="P402" s="169"/>
      <c r="Q402" s="169"/>
      <c r="R402" s="169"/>
      <c r="S402" s="169"/>
      <c r="T402" s="170"/>
      <c r="AT402" s="165" t="s">
        <v>196</v>
      </c>
      <c r="AU402" s="165" t="s">
        <v>87</v>
      </c>
      <c r="AV402" s="12" t="s">
        <v>81</v>
      </c>
      <c r="AW402" s="12" t="s">
        <v>35</v>
      </c>
      <c r="AX402" s="12" t="s">
        <v>74</v>
      </c>
      <c r="AY402" s="165" t="s">
        <v>187</v>
      </c>
    </row>
    <row r="403" spans="2:65" s="12" customFormat="1">
      <c r="B403" s="163"/>
      <c r="D403" s="164" t="s">
        <v>196</v>
      </c>
      <c r="E403" s="165" t="s">
        <v>3</v>
      </c>
      <c r="F403" s="166" t="s">
        <v>343</v>
      </c>
      <c r="H403" s="165" t="s">
        <v>3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196</v>
      </c>
      <c r="AU403" s="165" t="s">
        <v>87</v>
      </c>
      <c r="AV403" s="12" t="s">
        <v>81</v>
      </c>
      <c r="AW403" s="12" t="s">
        <v>35</v>
      </c>
      <c r="AX403" s="12" t="s">
        <v>74</v>
      </c>
      <c r="AY403" s="165" t="s">
        <v>187</v>
      </c>
    </row>
    <row r="404" spans="2:65" s="13" customFormat="1">
      <c r="B404" s="171"/>
      <c r="D404" s="164" t="s">
        <v>196</v>
      </c>
      <c r="E404" s="172" t="s">
        <v>3</v>
      </c>
      <c r="F404" s="173" t="s">
        <v>547</v>
      </c>
      <c r="H404" s="174">
        <v>53.61</v>
      </c>
      <c r="I404" s="175"/>
      <c r="L404" s="171"/>
      <c r="M404" s="176"/>
      <c r="N404" s="177"/>
      <c r="O404" s="177"/>
      <c r="P404" s="177"/>
      <c r="Q404" s="177"/>
      <c r="R404" s="177"/>
      <c r="S404" s="177"/>
      <c r="T404" s="178"/>
      <c r="AT404" s="172" t="s">
        <v>196</v>
      </c>
      <c r="AU404" s="172" t="s">
        <v>87</v>
      </c>
      <c r="AV404" s="13" t="s">
        <v>87</v>
      </c>
      <c r="AW404" s="13" t="s">
        <v>35</v>
      </c>
      <c r="AX404" s="13" t="s">
        <v>74</v>
      </c>
      <c r="AY404" s="172" t="s">
        <v>187</v>
      </c>
    </row>
    <row r="405" spans="2:65" s="12" customFormat="1">
      <c r="B405" s="163"/>
      <c r="D405" s="164" t="s">
        <v>196</v>
      </c>
      <c r="E405" s="165" t="s">
        <v>3</v>
      </c>
      <c r="F405" s="166" t="s">
        <v>346</v>
      </c>
      <c r="H405" s="165" t="s">
        <v>3</v>
      </c>
      <c r="I405" s="167"/>
      <c r="L405" s="163"/>
      <c r="M405" s="168"/>
      <c r="N405" s="169"/>
      <c r="O405" s="169"/>
      <c r="P405" s="169"/>
      <c r="Q405" s="169"/>
      <c r="R405" s="169"/>
      <c r="S405" s="169"/>
      <c r="T405" s="170"/>
      <c r="AT405" s="165" t="s">
        <v>196</v>
      </c>
      <c r="AU405" s="165" t="s">
        <v>87</v>
      </c>
      <c r="AV405" s="12" t="s">
        <v>81</v>
      </c>
      <c r="AW405" s="12" t="s">
        <v>35</v>
      </c>
      <c r="AX405" s="12" t="s">
        <v>74</v>
      </c>
      <c r="AY405" s="165" t="s">
        <v>187</v>
      </c>
    </row>
    <row r="406" spans="2:65" s="13" customFormat="1">
      <c r="B406" s="171"/>
      <c r="D406" s="164" t="s">
        <v>196</v>
      </c>
      <c r="E406" s="172" t="s">
        <v>3</v>
      </c>
      <c r="F406" s="173" t="s">
        <v>548</v>
      </c>
      <c r="H406" s="174">
        <v>54.81</v>
      </c>
      <c r="I406" s="175"/>
      <c r="L406" s="171"/>
      <c r="M406" s="176"/>
      <c r="N406" s="177"/>
      <c r="O406" s="177"/>
      <c r="P406" s="177"/>
      <c r="Q406" s="177"/>
      <c r="R406" s="177"/>
      <c r="S406" s="177"/>
      <c r="T406" s="178"/>
      <c r="AT406" s="172" t="s">
        <v>196</v>
      </c>
      <c r="AU406" s="172" t="s">
        <v>87</v>
      </c>
      <c r="AV406" s="13" t="s">
        <v>87</v>
      </c>
      <c r="AW406" s="13" t="s">
        <v>35</v>
      </c>
      <c r="AX406" s="13" t="s">
        <v>74</v>
      </c>
      <c r="AY406" s="172" t="s">
        <v>187</v>
      </c>
    </row>
    <row r="407" spans="2:65" s="15" customFormat="1">
      <c r="B407" s="187"/>
      <c r="D407" s="164" t="s">
        <v>196</v>
      </c>
      <c r="E407" s="188" t="s">
        <v>3</v>
      </c>
      <c r="F407" s="189" t="s">
        <v>221</v>
      </c>
      <c r="H407" s="190">
        <v>108.42</v>
      </c>
      <c r="I407" s="191"/>
      <c r="L407" s="187"/>
      <c r="M407" s="192"/>
      <c r="N407" s="193"/>
      <c r="O407" s="193"/>
      <c r="P407" s="193"/>
      <c r="Q407" s="193"/>
      <c r="R407" s="193"/>
      <c r="S407" s="193"/>
      <c r="T407" s="194"/>
      <c r="AT407" s="188" t="s">
        <v>196</v>
      </c>
      <c r="AU407" s="188" t="s">
        <v>87</v>
      </c>
      <c r="AV407" s="15" t="s">
        <v>207</v>
      </c>
      <c r="AW407" s="15" t="s">
        <v>35</v>
      </c>
      <c r="AX407" s="15" t="s">
        <v>74</v>
      </c>
      <c r="AY407" s="188" t="s">
        <v>187</v>
      </c>
    </row>
    <row r="408" spans="2:65" s="12" customFormat="1">
      <c r="B408" s="163"/>
      <c r="D408" s="164" t="s">
        <v>196</v>
      </c>
      <c r="E408" s="165" t="s">
        <v>3</v>
      </c>
      <c r="F408" s="166" t="s">
        <v>370</v>
      </c>
      <c r="H408" s="165" t="s">
        <v>3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196</v>
      </c>
      <c r="AU408" s="165" t="s">
        <v>87</v>
      </c>
      <c r="AV408" s="12" t="s">
        <v>81</v>
      </c>
      <c r="AW408" s="12" t="s">
        <v>35</v>
      </c>
      <c r="AX408" s="12" t="s">
        <v>74</v>
      </c>
      <c r="AY408" s="165" t="s">
        <v>187</v>
      </c>
    </row>
    <row r="409" spans="2:65" s="13" customFormat="1">
      <c r="B409" s="171"/>
      <c r="D409" s="164" t="s">
        <v>196</v>
      </c>
      <c r="E409" s="172" t="s">
        <v>3</v>
      </c>
      <c r="F409" s="173" t="s">
        <v>549</v>
      </c>
      <c r="H409" s="174">
        <v>18.899999999999999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196</v>
      </c>
      <c r="AU409" s="172" t="s">
        <v>87</v>
      </c>
      <c r="AV409" s="13" t="s">
        <v>87</v>
      </c>
      <c r="AW409" s="13" t="s">
        <v>35</v>
      </c>
      <c r="AX409" s="13" t="s">
        <v>74</v>
      </c>
      <c r="AY409" s="172" t="s">
        <v>187</v>
      </c>
    </row>
    <row r="410" spans="2:65" s="15" customFormat="1">
      <c r="B410" s="187"/>
      <c r="D410" s="164" t="s">
        <v>196</v>
      </c>
      <c r="E410" s="188" t="s">
        <v>3</v>
      </c>
      <c r="F410" s="189" t="s">
        <v>221</v>
      </c>
      <c r="H410" s="190">
        <v>18.899999999999999</v>
      </c>
      <c r="I410" s="191"/>
      <c r="L410" s="187"/>
      <c r="M410" s="192"/>
      <c r="N410" s="193"/>
      <c r="O410" s="193"/>
      <c r="P410" s="193"/>
      <c r="Q410" s="193"/>
      <c r="R410" s="193"/>
      <c r="S410" s="193"/>
      <c r="T410" s="194"/>
      <c r="AT410" s="188" t="s">
        <v>196</v>
      </c>
      <c r="AU410" s="188" t="s">
        <v>87</v>
      </c>
      <c r="AV410" s="15" t="s">
        <v>207</v>
      </c>
      <c r="AW410" s="15" t="s">
        <v>35</v>
      </c>
      <c r="AX410" s="15" t="s">
        <v>74</v>
      </c>
      <c r="AY410" s="188" t="s">
        <v>187</v>
      </c>
    </row>
    <row r="411" spans="2:65" s="12" customFormat="1">
      <c r="B411" s="163"/>
      <c r="D411" s="164" t="s">
        <v>196</v>
      </c>
      <c r="E411" s="165" t="s">
        <v>3</v>
      </c>
      <c r="F411" s="166" t="s">
        <v>550</v>
      </c>
      <c r="H411" s="165" t="s">
        <v>3</v>
      </c>
      <c r="I411" s="167"/>
      <c r="L411" s="163"/>
      <c r="M411" s="168"/>
      <c r="N411" s="169"/>
      <c r="O411" s="169"/>
      <c r="P411" s="169"/>
      <c r="Q411" s="169"/>
      <c r="R411" s="169"/>
      <c r="S411" s="169"/>
      <c r="T411" s="170"/>
      <c r="AT411" s="165" t="s">
        <v>196</v>
      </c>
      <c r="AU411" s="165" t="s">
        <v>87</v>
      </c>
      <c r="AV411" s="12" t="s">
        <v>81</v>
      </c>
      <c r="AW411" s="12" t="s">
        <v>35</v>
      </c>
      <c r="AX411" s="12" t="s">
        <v>74</v>
      </c>
      <c r="AY411" s="165" t="s">
        <v>187</v>
      </c>
    </row>
    <row r="412" spans="2:65" s="13" customFormat="1">
      <c r="B412" s="171"/>
      <c r="D412" s="164" t="s">
        <v>196</v>
      </c>
      <c r="E412" s="172" t="s">
        <v>3</v>
      </c>
      <c r="F412" s="173" t="s">
        <v>551</v>
      </c>
      <c r="H412" s="174">
        <v>11.25</v>
      </c>
      <c r="I412" s="175"/>
      <c r="L412" s="171"/>
      <c r="M412" s="176"/>
      <c r="N412" s="177"/>
      <c r="O412" s="177"/>
      <c r="P412" s="177"/>
      <c r="Q412" s="177"/>
      <c r="R412" s="177"/>
      <c r="S412" s="177"/>
      <c r="T412" s="178"/>
      <c r="AT412" s="172" t="s">
        <v>196</v>
      </c>
      <c r="AU412" s="172" t="s">
        <v>87</v>
      </c>
      <c r="AV412" s="13" t="s">
        <v>87</v>
      </c>
      <c r="AW412" s="13" t="s">
        <v>35</v>
      </c>
      <c r="AX412" s="13" t="s">
        <v>74</v>
      </c>
      <c r="AY412" s="172" t="s">
        <v>187</v>
      </c>
    </row>
    <row r="413" spans="2:65" s="15" customFormat="1">
      <c r="B413" s="187"/>
      <c r="D413" s="164" t="s">
        <v>196</v>
      </c>
      <c r="E413" s="188" t="s">
        <v>3</v>
      </c>
      <c r="F413" s="189" t="s">
        <v>221</v>
      </c>
      <c r="H413" s="190">
        <v>11.25</v>
      </c>
      <c r="I413" s="191"/>
      <c r="L413" s="187"/>
      <c r="M413" s="192"/>
      <c r="N413" s="193"/>
      <c r="O413" s="193"/>
      <c r="P413" s="193"/>
      <c r="Q413" s="193"/>
      <c r="R413" s="193"/>
      <c r="S413" s="193"/>
      <c r="T413" s="194"/>
      <c r="AT413" s="188" t="s">
        <v>196</v>
      </c>
      <c r="AU413" s="188" t="s">
        <v>87</v>
      </c>
      <c r="AV413" s="15" t="s">
        <v>207</v>
      </c>
      <c r="AW413" s="15" t="s">
        <v>35</v>
      </c>
      <c r="AX413" s="15" t="s">
        <v>74</v>
      </c>
      <c r="AY413" s="188" t="s">
        <v>187</v>
      </c>
    </row>
    <row r="414" spans="2:65" s="14" customFormat="1">
      <c r="B414" s="179"/>
      <c r="D414" s="164" t="s">
        <v>196</v>
      </c>
      <c r="E414" s="180" t="s">
        <v>3</v>
      </c>
      <c r="F414" s="181" t="s">
        <v>201</v>
      </c>
      <c r="H414" s="182">
        <v>138.57</v>
      </c>
      <c r="I414" s="183"/>
      <c r="L414" s="179"/>
      <c r="M414" s="184"/>
      <c r="N414" s="185"/>
      <c r="O414" s="185"/>
      <c r="P414" s="185"/>
      <c r="Q414" s="185"/>
      <c r="R414" s="185"/>
      <c r="S414" s="185"/>
      <c r="T414" s="186"/>
      <c r="AT414" s="180" t="s">
        <v>196</v>
      </c>
      <c r="AU414" s="180" t="s">
        <v>87</v>
      </c>
      <c r="AV414" s="14" t="s">
        <v>194</v>
      </c>
      <c r="AW414" s="14" t="s">
        <v>35</v>
      </c>
      <c r="AX414" s="14" t="s">
        <v>81</v>
      </c>
      <c r="AY414" s="180" t="s">
        <v>187</v>
      </c>
    </row>
    <row r="415" spans="2:65" s="1" customFormat="1" ht="24" customHeight="1">
      <c r="B415" s="149"/>
      <c r="C415" s="150" t="s">
        <v>552</v>
      </c>
      <c r="D415" s="150" t="s">
        <v>189</v>
      </c>
      <c r="E415" s="151" t="s">
        <v>553</v>
      </c>
      <c r="F415" s="152" t="s">
        <v>554</v>
      </c>
      <c r="G415" s="153" t="s">
        <v>254</v>
      </c>
      <c r="H415" s="154">
        <v>138.57</v>
      </c>
      <c r="I415" s="155"/>
      <c r="J415" s="156">
        <f>ROUND(I415*H415,2)</f>
        <v>0</v>
      </c>
      <c r="K415" s="152" t="s">
        <v>193</v>
      </c>
      <c r="L415" s="32"/>
      <c r="M415" s="157" t="s">
        <v>3</v>
      </c>
      <c r="N415" s="158" t="s">
        <v>46</v>
      </c>
      <c r="O415" s="52"/>
      <c r="P415" s="159">
        <f>O415*H415</f>
        <v>0</v>
      </c>
      <c r="Q415" s="159">
        <v>0</v>
      </c>
      <c r="R415" s="159">
        <f>Q415*H415</f>
        <v>0</v>
      </c>
      <c r="S415" s="159">
        <v>0</v>
      </c>
      <c r="T415" s="160">
        <f>S415*H415</f>
        <v>0</v>
      </c>
      <c r="AR415" s="161" t="s">
        <v>194</v>
      </c>
      <c r="AT415" s="161" t="s">
        <v>189</v>
      </c>
      <c r="AU415" s="161" t="s">
        <v>87</v>
      </c>
      <c r="AY415" s="17" t="s">
        <v>187</v>
      </c>
      <c r="BE415" s="162">
        <f>IF(N415="základní",J415,0)</f>
        <v>0</v>
      </c>
      <c r="BF415" s="162">
        <f>IF(N415="snížená",J415,0)</f>
        <v>0</v>
      </c>
      <c r="BG415" s="162">
        <f>IF(N415="zákl. přenesená",J415,0)</f>
        <v>0</v>
      </c>
      <c r="BH415" s="162">
        <f>IF(N415="sníž. přenesená",J415,0)</f>
        <v>0</v>
      </c>
      <c r="BI415" s="162">
        <f>IF(N415="nulová",J415,0)</f>
        <v>0</v>
      </c>
      <c r="BJ415" s="17" t="s">
        <v>87</v>
      </c>
      <c r="BK415" s="162">
        <f>ROUND(I415*H415,2)</f>
        <v>0</v>
      </c>
      <c r="BL415" s="17" t="s">
        <v>194</v>
      </c>
      <c r="BM415" s="161" t="s">
        <v>555</v>
      </c>
    </row>
    <row r="416" spans="2:65" s="1" customFormat="1" ht="24" customHeight="1">
      <c r="B416" s="149"/>
      <c r="C416" s="150" t="s">
        <v>556</v>
      </c>
      <c r="D416" s="150" t="s">
        <v>189</v>
      </c>
      <c r="E416" s="151" t="s">
        <v>557</v>
      </c>
      <c r="F416" s="152" t="s">
        <v>558</v>
      </c>
      <c r="G416" s="153" t="s">
        <v>242</v>
      </c>
      <c r="H416" s="154">
        <v>2.3410000000000002</v>
      </c>
      <c r="I416" s="155"/>
      <c r="J416" s="156">
        <f>ROUND(I416*H416,2)</f>
        <v>0</v>
      </c>
      <c r="K416" s="152" t="s">
        <v>193</v>
      </c>
      <c r="L416" s="32"/>
      <c r="M416" s="157" t="s">
        <v>3</v>
      </c>
      <c r="N416" s="158" t="s">
        <v>46</v>
      </c>
      <c r="O416" s="52"/>
      <c r="P416" s="159">
        <f>O416*H416</f>
        <v>0</v>
      </c>
      <c r="Q416" s="159">
        <v>1.0525599999999999</v>
      </c>
      <c r="R416" s="159">
        <f>Q416*H416</f>
        <v>2.46404296</v>
      </c>
      <c r="S416" s="159">
        <v>0</v>
      </c>
      <c r="T416" s="160">
        <f>S416*H416</f>
        <v>0</v>
      </c>
      <c r="AR416" s="161" t="s">
        <v>194</v>
      </c>
      <c r="AT416" s="161" t="s">
        <v>189</v>
      </c>
      <c r="AU416" s="161" t="s">
        <v>87</v>
      </c>
      <c r="AY416" s="17" t="s">
        <v>187</v>
      </c>
      <c r="BE416" s="162">
        <f>IF(N416="základní",J416,0)</f>
        <v>0</v>
      </c>
      <c r="BF416" s="162">
        <f>IF(N416="snížená",J416,0)</f>
        <v>0</v>
      </c>
      <c r="BG416" s="162">
        <f>IF(N416="zákl. přenesená",J416,0)</f>
        <v>0</v>
      </c>
      <c r="BH416" s="162">
        <f>IF(N416="sníž. přenesená",J416,0)</f>
        <v>0</v>
      </c>
      <c r="BI416" s="162">
        <f>IF(N416="nulová",J416,0)</f>
        <v>0</v>
      </c>
      <c r="BJ416" s="17" t="s">
        <v>87</v>
      </c>
      <c r="BK416" s="162">
        <f>ROUND(I416*H416,2)</f>
        <v>0</v>
      </c>
      <c r="BL416" s="17" t="s">
        <v>194</v>
      </c>
      <c r="BM416" s="161" t="s">
        <v>559</v>
      </c>
    </row>
    <row r="417" spans="2:65" s="12" customFormat="1">
      <c r="B417" s="163"/>
      <c r="D417" s="164" t="s">
        <v>196</v>
      </c>
      <c r="E417" s="165" t="s">
        <v>3</v>
      </c>
      <c r="F417" s="166" t="s">
        <v>560</v>
      </c>
      <c r="H417" s="165" t="s">
        <v>3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196</v>
      </c>
      <c r="AU417" s="165" t="s">
        <v>87</v>
      </c>
      <c r="AV417" s="12" t="s">
        <v>81</v>
      </c>
      <c r="AW417" s="12" t="s">
        <v>35</v>
      </c>
      <c r="AX417" s="12" t="s">
        <v>74</v>
      </c>
      <c r="AY417" s="165" t="s">
        <v>187</v>
      </c>
    </row>
    <row r="418" spans="2:65" s="12" customFormat="1">
      <c r="B418" s="163"/>
      <c r="D418" s="164" t="s">
        <v>196</v>
      </c>
      <c r="E418" s="165" t="s">
        <v>3</v>
      </c>
      <c r="F418" s="166" t="s">
        <v>561</v>
      </c>
      <c r="H418" s="165" t="s">
        <v>3</v>
      </c>
      <c r="I418" s="167"/>
      <c r="L418" s="163"/>
      <c r="M418" s="168"/>
      <c r="N418" s="169"/>
      <c r="O418" s="169"/>
      <c r="P418" s="169"/>
      <c r="Q418" s="169"/>
      <c r="R418" s="169"/>
      <c r="S418" s="169"/>
      <c r="T418" s="170"/>
      <c r="AT418" s="165" t="s">
        <v>196</v>
      </c>
      <c r="AU418" s="165" t="s">
        <v>87</v>
      </c>
      <c r="AV418" s="12" t="s">
        <v>81</v>
      </c>
      <c r="AW418" s="12" t="s">
        <v>35</v>
      </c>
      <c r="AX418" s="12" t="s">
        <v>74</v>
      </c>
      <c r="AY418" s="165" t="s">
        <v>187</v>
      </c>
    </row>
    <row r="419" spans="2:65" s="13" customFormat="1">
      <c r="B419" s="171"/>
      <c r="D419" s="164" t="s">
        <v>196</v>
      </c>
      <c r="E419" s="172" t="s">
        <v>3</v>
      </c>
      <c r="F419" s="173" t="s">
        <v>562</v>
      </c>
      <c r="H419" s="174">
        <v>1.137</v>
      </c>
      <c r="I419" s="175"/>
      <c r="L419" s="171"/>
      <c r="M419" s="176"/>
      <c r="N419" s="177"/>
      <c r="O419" s="177"/>
      <c r="P419" s="177"/>
      <c r="Q419" s="177"/>
      <c r="R419" s="177"/>
      <c r="S419" s="177"/>
      <c r="T419" s="178"/>
      <c r="AT419" s="172" t="s">
        <v>196</v>
      </c>
      <c r="AU419" s="172" t="s">
        <v>87</v>
      </c>
      <c r="AV419" s="13" t="s">
        <v>87</v>
      </c>
      <c r="AW419" s="13" t="s">
        <v>35</v>
      </c>
      <c r="AX419" s="13" t="s">
        <v>74</v>
      </c>
      <c r="AY419" s="172" t="s">
        <v>187</v>
      </c>
    </row>
    <row r="420" spans="2:65" s="12" customFormat="1">
      <c r="B420" s="163"/>
      <c r="D420" s="164" t="s">
        <v>196</v>
      </c>
      <c r="E420" s="165" t="s">
        <v>3</v>
      </c>
      <c r="F420" s="166" t="s">
        <v>563</v>
      </c>
      <c r="H420" s="165" t="s">
        <v>3</v>
      </c>
      <c r="I420" s="167"/>
      <c r="L420" s="163"/>
      <c r="M420" s="168"/>
      <c r="N420" s="169"/>
      <c r="O420" s="169"/>
      <c r="P420" s="169"/>
      <c r="Q420" s="169"/>
      <c r="R420" s="169"/>
      <c r="S420" s="169"/>
      <c r="T420" s="170"/>
      <c r="AT420" s="165" t="s">
        <v>196</v>
      </c>
      <c r="AU420" s="165" t="s">
        <v>87</v>
      </c>
      <c r="AV420" s="12" t="s">
        <v>81</v>
      </c>
      <c r="AW420" s="12" t="s">
        <v>35</v>
      </c>
      <c r="AX420" s="12" t="s">
        <v>74</v>
      </c>
      <c r="AY420" s="165" t="s">
        <v>187</v>
      </c>
    </row>
    <row r="421" spans="2:65" s="13" customFormat="1">
      <c r="B421" s="171"/>
      <c r="D421" s="164" t="s">
        <v>196</v>
      </c>
      <c r="E421" s="172" t="s">
        <v>3</v>
      </c>
      <c r="F421" s="173" t="s">
        <v>564</v>
      </c>
      <c r="H421" s="174">
        <v>1.137</v>
      </c>
      <c r="I421" s="175"/>
      <c r="L421" s="171"/>
      <c r="M421" s="176"/>
      <c r="N421" s="177"/>
      <c r="O421" s="177"/>
      <c r="P421" s="177"/>
      <c r="Q421" s="177"/>
      <c r="R421" s="177"/>
      <c r="S421" s="177"/>
      <c r="T421" s="178"/>
      <c r="AT421" s="172" t="s">
        <v>196</v>
      </c>
      <c r="AU421" s="172" t="s">
        <v>87</v>
      </c>
      <c r="AV421" s="13" t="s">
        <v>87</v>
      </c>
      <c r="AW421" s="13" t="s">
        <v>35</v>
      </c>
      <c r="AX421" s="13" t="s">
        <v>74</v>
      </c>
      <c r="AY421" s="172" t="s">
        <v>187</v>
      </c>
    </row>
    <row r="422" spans="2:65" s="15" customFormat="1">
      <c r="B422" s="187"/>
      <c r="D422" s="164" t="s">
        <v>196</v>
      </c>
      <c r="E422" s="188" t="s">
        <v>3</v>
      </c>
      <c r="F422" s="189" t="s">
        <v>221</v>
      </c>
      <c r="H422" s="190">
        <v>2.274</v>
      </c>
      <c r="I422" s="191"/>
      <c r="L422" s="187"/>
      <c r="M422" s="192"/>
      <c r="N422" s="193"/>
      <c r="O422" s="193"/>
      <c r="P422" s="193"/>
      <c r="Q422" s="193"/>
      <c r="R422" s="193"/>
      <c r="S422" s="193"/>
      <c r="T422" s="194"/>
      <c r="AT422" s="188" t="s">
        <v>196</v>
      </c>
      <c r="AU422" s="188" t="s">
        <v>87</v>
      </c>
      <c r="AV422" s="15" t="s">
        <v>207</v>
      </c>
      <c r="AW422" s="15" t="s">
        <v>35</v>
      </c>
      <c r="AX422" s="15" t="s">
        <v>74</v>
      </c>
      <c r="AY422" s="188" t="s">
        <v>187</v>
      </c>
    </row>
    <row r="423" spans="2:65" s="12" customFormat="1">
      <c r="B423" s="163"/>
      <c r="D423" s="164" t="s">
        <v>196</v>
      </c>
      <c r="E423" s="165" t="s">
        <v>3</v>
      </c>
      <c r="F423" s="166" t="s">
        <v>565</v>
      </c>
      <c r="H423" s="165" t="s">
        <v>3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196</v>
      </c>
      <c r="AU423" s="165" t="s">
        <v>87</v>
      </c>
      <c r="AV423" s="12" t="s">
        <v>81</v>
      </c>
      <c r="AW423" s="12" t="s">
        <v>35</v>
      </c>
      <c r="AX423" s="12" t="s">
        <v>74</v>
      </c>
      <c r="AY423" s="165" t="s">
        <v>187</v>
      </c>
    </row>
    <row r="424" spans="2:65" s="13" customFormat="1">
      <c r="B424" s="171"/>
      <c r="D424" s="164" t="s">
        <v>196</v>
      </c>
      <c r="E424" s="172" t="s">
        <v>3</v>
      </c>
      <c r="F424" s="173" t="s">
        <v>566</v>
      </c>
      <c r="H424" s="174">
        <v>6.7000000000000004E-2</v>
      </c>
      <c r="I424" s="175"/>
      <c r="L424" s="171"/>
      <c r="M424" s="176"/>
      <c r="N424" s="177"/>
      <c r="O424" s="177"/>
      <c r="P424" s="177"/>
      <c r="Q424" s="177"/>
      <c r="R424" s="177"/>
      <c r="S424" s="177"/>
      <c r="T424" s="178"/>
      <c r="AT424" s="172" t="s">
        <v>196</v>
      </c>
      <c r="AU424" s="172" t="s">
        <v>87</v>
      </c>
      <c r="AV424" s="13" t="s">
        <v>87</v>
      </c>
      <c r="AW424" s="13" t="s">
        <v>35</v>
      </c>
      <c r="AX424" s="13" t="s">
        <v>74</v>
      </c>
      <c r="AY424" s="172" t="s">
        <v>187</v>
      </c>
    </row>
    <row r="425" spans="2:65" s="14" customFormat="1">
      <c r="B425" s="179"/>
      <c r="D425" s="164" t="s">
        <v>196</v>
      </c>
      <c r="E425" s="180" t="s">
        <v>3</v>
      </c>
      <c r="F425" s="181" t="s">
        <v>201</v>
      </c>
      <c r="H425" s="182">
        <v>2.3410000000000002</v>
      </c>
      <c r="I425" s="183"/>
      <c r="L425" s="179"/>
      <c r="M425" s="184"/>
      <c r="N425" s="185"/>
      <c r="O425" s="185"/>
      <c r="P425" s="185"/>
      <c r="Q425" s="185"/>
      <c r="R425" s="185"/>
      <c r="S425" s="185"/>
      <c r="T425" s="186"/>
      <c r="AT425" s="180" t="s">
        <v>196</v>
      </c>
      <c r="AU425" s="180" t="s">
        <v>87</v>
      </c>
      <c r="AV425" s="14" t="s">
        <v>194</v>
      </c>
      <c r="AW425" s="14" t="s">
        <v>35</v>
      </c>
      <c r="AX425" s="14" t="s">
        <v>81</v>
      </c>
      <c r="AY425" s="180" t="s">
        <v>187</v>
      </c>
    </row>
    <row r="426" spans="2:65" s="1" customFormat="1" ht="36" customHeight="1">
      <c r="B426" s="149"/>
      <c r="C426" s="150" t="s">
        <v>567</v>
      </c>
      <c r="D426" s="150" t="s">
        <v>189</v>
      </c>
      <c r="E426" s="151" t="s">
        <v>568</v>
      </c>
      <c r="F426" s="152" t="s">
        <v>569</v>
      </c>
      <c r="G426" s="153" t="s">
        <v>192</v>
      </c>
      <c r="H426" s="154">
        <v>2.67</v>
      </c>
      <c r="I426" s="155"/>
      <c r="J426" s="156">
        <f>ROUND(I426*H426,2)</f>
        <v>0</v>
      </c>
      <c r="K426" s="152" t="s">
        <v>193</v>
      </c>
      <c r="L426" s="32"/>
      <c r="M426" s="157" t="s">
        <v>3</v>
      </c>
      <c r="N426" s="158" t="s">
        <v>46</v>
      </c>
      <c r="O426" s="52"/>
      <c r="P426" s="159">
        <f>O426*H426</f>
        <v>0</v>
      </c>
      <c r="Q426" s="159">
        <v>2.4533700000000001</v>
      </c>
      <c r="R426" s="159">
        <f>Q426*H426</f>
        <v>6.5504978999999999</v>
      </c>
      <c r="S426" s="159">
        <v>0</v>
      </c>
      <c r="T426" s="160">
        <f>S426*H426</f>
        <v>0</v>
      </c>
      <c r="AR426" s="161" t="s">
        <v>194</v>
      </c>
      <c r="AT426" s="161" t="s">
        <v>189</v>
      </c>
      <c r="AU426" s="161" t="s">
        <v>87</v>
      </c>
      <c r="AY426" s="17" t="s">
        <v>187</v>
      </c>
      <c r="BE426" s="162">
        <f>IF(N426="základní",J426,0)</f>
        <v>0</v>
      </c>
      <c r="BF426" s="162">
        <f>IF(N426="snížená",J426,0)</f>
        <v>0</v>
      </c>
      <c r="BG426" s="162">
        <f>IF(N426="zákl. přenesená",J426,0)</f>
        <v>0</v>
      </c>
      <c r="BH426" s="162">
        <f>IF(N426="sníž. přenesená",J426,0)</f>
        <v>0</v>
      </c>
      <c r="BI426" s="162">
        <f>IF(N426="nulová",J426,0)</f>
        <v>0</v>
      </c>
      <c r="BJ426" s="17" t="s">
        <v>87</v>
      </c>
      <c r="BK426" s="162">
        <f>ROUND(I426*H426,2)</f>
        <v>0</v>
      </c>
      <c r="BL426" s="17" t="s">
        <v>194</v>
      </c>
      <c r="BM426" s="161" t="s">
        <v>570</v>
      </c>
    </row>
    <row r="427" spans="2:65" s="12" customFormat="1">
      <c r="B427" s="163"/>
      <c r="D427" s="164" t="s">
        <v>196</v>
      </c>
      <c r="E427" s="165" t="s">
        <v>3</v>
      </c>
      <c r="F427" s="166" t="s">
        <v>571</v>
      </c>
      <c r="H427" s="165" t="s">
        <v>3</v>
      </c>
      <c r="I427" s="167"/>
      <c r="L427" s="163"/>
      <c r="M427" s="168"/>
      <c r="N427" s="169"/>
      <c r="O427" s="169"/>
      <c r="P427" s="169"/>
      <c r="Q427" s="169"/>
      <c r="R427" s="169"/>
      <c r="S427" s="169"/>
      <c r="T427" s="170"/>
      <c r="AT427" s="165" t="s">
        <v>196</v>
      </c>
      <c r="AU427" s="165" t="s">
        <v>87</v>
      </c>
      <c r="AV427" s="12" t="s">
        <v>81</v>
      </c>
      <c r="AW427" s="12" t="s">
        <v>35</v>
      </c>
      <c r="AX427" s="12" t="s">
        <v>74</v>
      </c>
      <c r="AY427" s="165" t="s">
        <v>187</v>
      </c>
    </row>
    <row r="428" spans="2:65" s="13" customFormat="1">
      <c r="B428" s="171"/>
      <c r="D428" s="164" t="s">
        <v>196</v>
      </c>
      <c r="E428" s="172" t="s">
        <v>3</v>
      </c>
      <c r="F428" s="173" t="s">
        <v>572</v>
      </c>
      <c r="H428" s="174">
        <v>2.67</v>
      </c>
      <c r="I428" s="175"/>
      <c r="L428" s="171"/>
      <c r="M428" s="176"/>
      <c r="N428" s="177"/>
      <c r="O428" s="177"/>
      <c r="P428" s="177"/>
      <c r="Q428" s="177"/>
      <c r="R428" s="177"/>
      <c r="S428" s="177"/>
      <c r="T428" s="178"/>
      <c r="AT428" s="172" t="s">
        <v>196</v>
      </c>
      <c r="AU428" s="172" t="s">
        <v>87</v>
      </c>
      <c r="AV428" s="13" t="s">
        <v>87</v>
      </c>
      <c r="AW428" s="13" t="s">
        <v>35</v>
      </c>
      <c r="AX428" s="13" t="s">
        <v>81</v>
      </c>
      <c r="AY428" s="172" t="s">
        <v>187</v>
      </c>
    </row>
    <row r="429" spans="2:65" s="1" customFormat="1" ht="36" customHeight="1">
      <c r="B429" s="149"/>
      <c r="C429" s="150" t="s">
        <v>573</v>
      </c>
      <c r="D429" s="150" t="s">
        <v>189</v>
      </c>
      <c r="E429" s="151" t="s">
        <v>574</v>
      </c>
      <c r="F429" s="152" t="s">
        <v>575</v>
      </c>
      <c r="G429" s="153" t="s">
        <v>242</v>
      </c>
      <c r="H429" s="154">
        <v>0.223</v>
      </c>
      <c r="I429" s="155"/>
      <c r="J429" s="156">
        <f>ROUND(I429*H429,2)</f>
        <v>0</v>
      </c>
      <c r="K429" s="152" t="s">
        <v>193</v>
      </c>
      <c r="L429" s="32"/>
      <c r="M429" s="157" t="s">
        <v>3</v>
      </c>
      <c r="N429" s="158" t="s">
        <v>46</v>
      </c>
      <c r="O429" s="52"/>
      <c r="P429" s="159">
        <f>O429*H429</f>
        <v>0</v>
      </c>
      <c r="Q429" s="159">
        <v>1.04887</v>
      </c>
      <c r="R429" s="159">
        <f>Q429*H429</f>
        <v>0.23389800999999999</v>
      </c>
      <c r="S429" s="159">
        <v>0</v>
      </c>
      <c r="T429" s="160">
        <f>S429*H429</f>
        <v>0</v>
      </c>
      <c r="AR429" s="161" t="s">
        <v>194</v>
      </c>
      <c r="AT429" s="161" t="s">
        <v>189</v>
      </c>
      <c r="AU429" s="161" t="s">
        <v>87</v>
      </c>
      <c r="AY429" s="17" t="s">
        <v>187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7" t="s">
        <v>87</v>
      </c>
      <c r="BK429" s="162">
        <f>ROUND(I429*H429,2)</f>
        <v>0</v>
      </c>
      <c r="BL429" s="17" t="s">
        <v>194</v>
      </c>
      <c r="BM429" s="161" t="s">
        <v>576</v>
      </c>
    </row>
    <row r="430" spans="2:65" s="12" customFormat="1">
      <c r="B430" s="163"/>
      <c r="D430" s="164" t="s">
        <v>196</v>
      </c>
      <c r="E430" s="165" t="s">
        <v>3</v>
      </c>
      <c r="F430" s="166" t="s">
        <v>577</v>
      </c>
      <c r="H430" s="165" t="s">
        <v>3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196</v>
      </c>
      <c r="AU430" s="165" t="s">
        <v>87</v>
      </c>
      <c r="AV430" s="12" t="s">
        <v>81</v>
      </c>
      <c r="AW430" s="12" t="s">
        <v>35</v>
      </c>
      <c r="AX430" s="12" t="s">
        <v>74</v>
      </c>
      <c r="AY430" s="165" t="s">
        <v>187</v>
      </c>
    </row>
    <row r="431" spans="2:65" s="13" customFormat="1">
      <c r="B431" s="171"/>
      <c r="D431" s="164" t="s">
        <v>196</v>
      </c>
      <c r="E431" s="172" t="s">
        <v>3</v>
      </c>
      <c r="F431" s="173" t="s">
        <v>578</v>
      </c>
      <c r="H431" s="174">
        <v>1.1339999999999999</v>
      </c>
      <c r="I431" s="175"/>
      <c r="L431" s="171"/>
      <c r="M431" s="176"/>
      <c r="N431" s="177"/>
      <c r="O431" s="177"/>
      <c r="P431" s="177"/>
      <c r="Q431" s="177"/>
      <c r="R431" s="177"/>
      <c r="S431" s="177"/>
      <c r="T431" s="178"/>
      <c r="AT431" s="172" t="s">
        <v>196</v>
      </c>
      <c r="AU431" s="172" t="s">
        <v>87</v>
      </c>
      <c r="AV431" s="13" t="s">
        <v>87</v>
      </c>
      <c r="AW431" s="13" t="s">
        <v>35</v>
      </c>
      <c r="AX431" s="13" t="s">
        <v>74</v>
      </c>
      <c r="AY431" s="172" t="s">
        <v>187</v>
      </c>
    </row>
    <row r="432" spans="2:65" s="13" customFormat="1">
      <c r="B432" s="171"/>
      <c r="D432" s="164" t="s">
        <v>196</v>
      </c>
      <c r="E432" s="172" t="s">
        <v>3</v>
      </c>
      <c r="F432" s="173" t="s">
        <v>579</v>
      </c>
      <c r="H432" s="174">
        <v>-0.94799999999999995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196</v>
      </c>
      <c r="AU432" s="172" t="s">
        <v>87</v>
      </c>
      <c r="AV432" s="13" t="s">
        <v>87</v>
      </c>
      <c r="AW432" s="13" t="s">
        <v>35</v>
      </c>
      <c r="AX432" s="13" t="s">
        <v>74</v>
      </c>
      <c r="AY432" s="172" t="s">
        <v>187</v>
      </c>
    </row>
    <row r="433" spans="2:65" s="14" customFormat="1">
      <c r="B433" s="179"/>
      <c r="D433" s="164" t="s">
        <v>196</v>
      </c>
      <c r="E433" s="180" t="s">
        <v>3</v>
      </c>
      <c r="F433" s="181" t="s">
        <v>201</v>
      </c>
      <c r="H433" s="182">
        <v>0.18599999999999994</v>
      </c>
      <c r="I433" s="183"/>
      <c r="L433" s="179"/>
      <c r="M433" s="184"/>
      <c r="N433" s="185"/>
      <c r="O433" s="185"/>
      <c r="P433" s="185"/>
      <c r="Q433" s="185"/>
      <c r="R433" s="185"/>
      <c r="S433" s="185"/>
      <c r="T433" s="186"/>
      <c r="AT433" s="180" t="s">
        <v>196</v>
      </c>
      <c r="AU433" s="180" t="s">
        <v>87</v>
      </c>
      <c r="AV433" s="14" t="s">
        <v>194</v>
      </c>
      <c r="AW433" s="14" t="s">
        <v>35</v>
      </c>
      <c r="AX433" s="14" t="s">
        <v>74</v>
      </c>
      <c r="AY433" s="180" t="s">
        <v>187</v>
      </c>
    </row>
    <row r="434" spans="2:65" s="12" customFormat="1">
      <c r="B434" s="163"/>
      <c r="D434" s="164" t="s">
        <v>196</v>
      </c>
      <c r="E434" s="165" t="s">
        <v>3</v>
      </c>
      <c r="F434" s="166" t="s">
        <v>580</v>
      </c>
      <c r="H434" s="165" t="s">
        <v>3</v>
      </c>
      <c r="I434" s="167"/>
      <c r="L434" s="163"/>
      <c r="M434" s="168"/>
      <c r="N434" s="169"/>
      <c r="O434" s="169"/>
      <c r="P434" s="169"/>
      <c r="Q434" s="169"/>
      <c r="R434" s="169"/>
      <c r="S434" s="169"/>
      <c r="T434" s="170"/>
      <c r="AT434" s="165" t="s">
        <v>196</v>
      </c>
      <c r="AU434" s="165" t="s">
        <v>87</v>
      </c>
      <c r="AV434" s="12" t="s">
        <v>81</v>
      </c>
      <c r="AW434" s="12" t="s">
        <v>35</v>
      </c>
      <c r="AX434" s="12" t="s">
        <v>74</v>
      </c>
      <c r="AY434" s="165" t="s">
        <v>187</v>
      </c>
    </row>
    <row r="435" spans="2:65" s="13" customFormat="1">
      <c r="B435" s="171"/>
      <c r="D435" s="164" t="s">
        <v>196</v>
      </c>
      <c r="E435" s="172" t="s">
        <v>3</v>
      </c>
      <c r="F435" s="173" t="s">
        <v>581</v>
      </c>
      <c r="H435" s="174">
        <v>0.223</v>
      </c>
      <c r="I435" s="175"/>
      <c r="L435" s="171"/>
      <c r="M435" s="176"/>
      <c r="N435" s="177"/>
      <c r="O435" s="177"/>
      <c r="P435" s="177"/>
      <c r="Q435" s="177"/>
      <c r="R435" s="177"/>
      <c r="S435" s="177"/>
      <c r="T435" s="178"/>
      <c r="AT435" s="172" t="s">
        <v>196</v>
      </c>
      <c r="AU435" s="172" t="s">
        <v>87</v>
      </c>
      <c r="AV435" s="13" t="s">
        <v>87</v>
      </c>
      <c r="AW435" s="13" t="s">
        <v>35</v>
      </c>
      <c r="AX435" s="13" t="s">
        <v>81</v>
      </c>
      <c r="AY435" s="172" t="s">
        <v>187</v>
      </c>
    </row>
    <row r="436" spans="2:65" s="1" customFormat="1" ht="36" customHeight="1">
      <c r="B436" s="149"/>
      <c r="C436" s="150" t="s">
        <v>582</v>
      </c>
      <c r="D436" s="150" t="s">
        <v>189</v>
      </c>
      <c r="E436" s="151" t="s">
        <v>583</v>
      </c>
      <c r="F436" s="152" t="s">
        <v>584</v>
      </c>
      <c r="G436" s="153" t="s">
        <v>254</v>
      </c>
      <c r="H436" s="154">
        <v>12.87</v>
      </c>
      <c r="I436" s="155"/>
      <c r="J436" s="156">
        <f>ROUND(I436*H436,2)</f>
        <v>0</v>
      </c>
      <c r="K436" s="152" t="s">
        <v>193</v>
      </c>
      <c r="L436" s="32"/>
      <c r="M436" s="157" t="s">
        <v>3</v>
      </c>
      <c r="N436" s="158" t="s">
        <v>46</v>
      </c>
      <c r="O436" s="52"/>
      <c r="P436" s="159">
        <f>O436*H436</f>
        <v>0</v>
      </c>
      <c r="Q436" s="159">
        <v>1.282E-2</v>
      </c>
      <c r="R436" s="159">
        <f>Q436*H436</f>
        <v>0.16499339999999998</v>
      </c>
      <c r="S436" s="159">
        <v>0</v>
      </c>
      <c r="T436" s="160">
        <f>S436*H436</f>
        <v>0</v>
      </c>
      <c r="AR436" s="161" t="s">
        <v>194</v>
      </c>
      <c r="AT436" s="161" t="s">
        <v>189</v>
      </c>
      <c r="AU436" s="161" t="s">
        <v>87</v>
      </c>
      <c r="AY436" s="17" t="s">
        <v>187</v>
      </c>
      <c r="BE436" s="162">
        <f>IF(N436="základní",J436,0)</f>
        <v>0</v>
      </c>
      <c r="BF436" s="162">
        <f>IF(N436="snížená",J436,0)</f>
        <v>0</v>
      </c>
      <c r="BG436" s="162">
        <f>IF(N436="zákl. přenesená",J436,0)</f>
        <v>0</v>
      </c>
      <c r="BH436" s="162">
        <f>IF(N436="sníž. přenesená",J436,0)</f>
        <v>0</v>
      </c>
      <c r="BI436" s="162">
        <f>IF(N436="nulová",J436,0)</f>
        <v>0</v>
      </c>
      <c r="BJ436" s="17" t="s">
        <v>87</v>
      </c>
      <c r="BK436" s="162">
        <f>ROUND(I436*H436,2)</f>
        <v>0</v>
      </c>
      <c r="BL436" s="17" t="s">
        <v>194</v>
      </c>
      <c r="BM436" s="161" t="s">
        <v>585</v>
      </c>
    </row>
    <row r="437" spans="2:65" s="12" customFormat="1">
      <c r="B437" s="163"/>
      <c r="D437" s="164" t="s">
        <v>196</v>
      </c>
      <c r="E437" s="165" t="s">
        <v>3</v>
      </c>
      <c r="F437" s="166" t="s">
        <v>586</v>
      </c>
      <c r="H437" s="165" t="s">
        <v>3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196</v>
      </c>
      <c r="AU437" s="165" t="s">
        <v>87</v>
      </c>
      <c r="AV437" s="12" t="s">
        <v>81</v>
      </c>
      <c r="AW437" s="12" t="s">
        <v>35</v>
      </c>
      <c r="AX437" s="12" t="s">
        <v>74</v>
      </c>
      <c r="AY437" s="165" t="s">
        <v>187</v>
      </c>
    </row>
    <row r="438" spans="2:65" s="13" customFormat="1">
      <c r="B438" s="171"/>
      <c r="D438" s="164" t="s">
        <v>196</v>
      </c>
      <c r="E438" s="172" t="s">
        <v>3</v>
      </c>
      <c r="F438" s="173" t="s">
        <v>587</v>
      </c>
      <c r="H438" s="174">
        <v>10.051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196</v>
      </c>
      <c r="AU438" s="172" t="s">
        <v>87</v>
      </c>
      <c r="AV438" s="13" t="s">
        <v>87</v>
      </c>
      <c r="AW438" s="13" t="s">
        <v>35</v>
      </c>
      <c r="AX438" s="13" t="s">
        <v>74</v>
      </c>
      <c r="AY438" s="172" t="s">
        <v>187</v>
      </c>
    </row>
    <row r="439" spans="2:65" s="12" customFormat="1">
      <c r="B439" s="163"/>
      <c r="D439" s="164" t="s">
        <v>196</v>
      </c>
      <c r="E439" s="165" t="s">
        <v>3</v>
      </c>
      <c r="F439" s="166" t="s">
        <v>588</v>
      </c>
      <c r="H439" s="165" t="s">
        <v>3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196</v>
      </c>
      <c r="AU439" s="165" t="s">
        <v>87</v>
      </c>
      <c r="AV439" s="12" t="s">
        <v>81</v>
      </c>
      <c r="AW439" s="12" t="s">
        <v>35</v>
      </c>
      <c r="AX439" s="12" t="s">
        <v>74</v>
      </c>
      <c r="AY439" s="165" t="s">
        <v>187</v>
      </c>
    </row>
    <row r="440" spans="2:65" s="13" customFormat="1">
      <c r="B440" s="171"/>
      <c r="D440" s="164" t="s">
        <v>196</v>
      </c>
      <c r="E440" s="172" t="s">
        <v>3</v>
      </c>
      <c r="F440" s="173" t="s">
        <v>589</v>
      </c>
      <c r="H440" s="174">
        <v>1.6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196</v>
      </c>
      <c r="AU440" s="172" t="s">
        <v>87</v>
      </c>
      <c r="AV440" s="13" t="s">
        <v>87</v>
      </c>
      <c r="AW440" s="13" t="s">
        <v>35</v>
      </c>
      <c r="AX440" s="13" t="s">
        <v>74</v>
      </c>
      <c r="AY440" s="172" t="s">
        <v>187</v>
      </c>
    </row>
    <row r="441" spans="2:65" s="12" customFormat="1">
      <c r="B441" s="163"/>
      <c r="D441" s="164" t="s">
        <v>196</v>
      </c>
      <c r="E441" s="165" t="s">
        <v>3</v>
      </c>
      <c r="F441" s="166" t="s">
        <v>590</v>
      </c>
      <c r="H441" s="165" t="s">
        <v>3</v>
      </c>
      <c r="I441" s="167"/>
      <c r="L441" s="163"/>
      <c r="M441" s="168"/>
      <c r="N441" s="169"/>
      <c r="O441" s="169"/>
      <c r="P441" s="169"/>
      <c r="Q441" s="169"/>
      <c r="R441" s="169"/>
      <c r="S441" s="169"/>
      <c r="T441" s="170"/>
      <c r="AT441" s="165" t="s">
        <v>196</v>
      </c>
      <c r="AU441" s="165" t="s">
        <v>87</v>
      </c>
      <c r="AV441" s="12" t="s">
        <v>81</v>
      </c>
      <c r="AW441" s="12" t="s">
        <v>35</v>
      </c>
      <c r="AX441" s="12" t="s">
        <v>74</v>
      </c>
      <c r="AY441" s="165" t="s">
        <v>187</v>
      </c>
    </row>
    <row r="442" spans="2:65" s="13" customFormat="1">
      <c r="B442" s="171"/>
      <c r="D442" s="164" t="s">
        <v>196</v>
      </c>
      <c r="E442" s="172" t="s">
        <v>3</v>
      </c>
      <c r="F442" s="173" t="s">
        <v>591</v>
      </c>
      <c r="H442" s="174">
        <v>1.2190000000000001</v>
      </c>
      <c r="I442" s="175"/>
      <c r="L442" s="171"/>
      <c r="M442" s="176"/>
      <c r="N442" s="177"/>
      <c r="O442" s="177"/>
      <c r="P442" s="177"/>
      <c r="Q442" s="177"/>
      <c r="R442" s="177"/>
      <c r="S442" s="177"/>
      <c r="T442" s="178"/>
      <c r="AT442" s="172" t="s">
        <v>196</v>
      </c>
      <c r="AU442" s="172" t="s">
        <v>87</v>
      </c>
      <c r="AV442" s="13" t="s">
        <v>87</v>
      </c>
      <c r="AW442" s="13" t="s">
        <v>35</v>
      </c>
      <c r="AX442" s="13" t="s">
        <v>74</v>
      </c>
      <c r="AY442" s="172" t="s">
        <v>187</v>
      </c>
    </row>
    <row r="443" spans="2:65" s="14" customFormat="1">
      <c r="B443" s="179"/>
      <c r="D443" s="164" t="s">
        <v>196</v>
      </c>
      <c r="E443" s="180" t="s">
        <v>3</v>
      </c>
      <c r="F443" s="181" t="s">
        <v>201</v>
      </c>
      <c r="H443" s="182">
        <v>12.87</v>
      </c>
      <c r="I443" s="183"/>
      <c r="L443" s="179"/>
      <c r="M443" s="184"/>
      <c r="N443" s="185"/>
      <c r="O443" s="185"/>
      <c r="P443" s="185"/>
      <c r="Q443" s="185"/>
      <c r="R443" s="185"/>
      <c r="S443" s="185"/>
      <c r="T443" s="186"/>
      <c r="AT443" s="180" t="s">
        <v>196</v>
      </c>
      <c r="AU443" s="180" t="s">
        <v>87</v>
      </c>
      <c r="AV443" s="14" t="s">
        <v>194</v>
      </c>
      <c r="AW443" s="14" t="s">
        <v>35</v>
      </c>
      <c r="AX443" s="14" t="s">
        <v>81</v>
      </c>
      <c r="AY443" s="180" t="s">
        <v>187</v>
      </c>
    </row>
    <row r="444" spans="2:65" s="1" customFormat="1" ht="36" customHeight="1">
      <c r="B444" s="149"/>
      <c r="C444" s="150" t="s">
        <v>592</v>
      </c>
      <c r="D444" s="150" t="s">
        <v>189</v>
      </c>
      <c r="E444" s="151" t="s">
        <v>593</v>
      </c>
      <c r="F444" s="152" t="s">
        <v>594</v>
      </c>
      <c r="G444" s="153" t="s">
        <v>254</v>
      </c>
      <c r="H444" s="154">
        <v>12.87</v>
      </c>
      <c r="I444" s="155"/>
      <c r="J444" s="156">
        <f>ROUND(I444*H444,2)</f>
        <v>0</v>
      </c>
      <c r="K444" s="152" t="s">
        <v>193</v>
      </c>
      <c r="L444" s="32"/>
      <c r="M444" s="157" t="s">
        <v>3</v>
      </c>
      <c r="N444" s="158" t="s">
        <v>46</v>
      </c>
      <c r="O444" s="52"/>
      <c r="P444" s="159">
        <f>O444*H444</f>
        <v>0</v>
      </c>
      <c r="Q444" s="159">
        <v>0</v>
      </c>
      <c r="R444" s="159">
        <f>Q444*H444</f>
        <v>0</v>
      </c>
      <c r="S444" s="159">
        <v>0</v>
      </c>
      <c r="T444" s="160">
        <f>S444*H444</f>
        <v>0</v>
      </c>
      <c r="AR444" s="161" t="s">
        <v>194</v>
      </c>
      <c r="AT444" s="161" t="s">
        <v>189</v>
      </c>
      <c r="AU444" s="161" t="s">
        <v>87</v>
      </c>
      <c r="AY444" s="17" t="s">
        <v>187</v>
      </c>
      <c r="BE444" s="162">
        <f>IF(N444="základní",J444,0)</f>
        <v>0</v>
      </c>
      <c r="BF444" s="162">
        <f>IF(N444="snížená",J444,0)</f>
        <v>0</v>
      </c>
      <c r="BG444" s="162">
        <f>IF(N444="zákl. přenesená",J444,0)</f>
        <v>0</v>
      </c>
      <c r="BH444" s="162">
        <f>IF(N444="sníž. přenesená",J444,0)</f>
        <v>0</v>
      </c>
      <c r="BI444" s="162">
        <f>IF(N444="nulová",J444,0)</f>
        <v>0</v>
      </c>
      <c r="BJ444" s="17" t="s">
        <v>87</v>
      </c>
      <c r="BK444" s="162">
        <f>ROUND(I444*H444,2)</f>
        <v>0</v>
      </c>
      <c r="BL444" s="17" t="s">
        <v>194</v>
      </c>
      <c r="BM444" s="161" t="s">
        <v>595</v>
      </c>
    </row>
    <row r="445" spans="2:65" s="11" customFormat="1" ht="22.9" customHeight="1">
      <c r="B445" s="136"/>
      <c r="D445" s="137" t="s">
        <v>73</v>
      </c>
      <c r="E445" s="147" t="s">
        <v>226</v>
      </c>
      <c r="F445" s="147" t="s">
        <v>596</v>
      </c>
      <c r="I445" s="139"/>
      <c r="J445" s="148">
        <f>BK445</f>
        <v>0</v>
      </c>
      <c r="L445" s="136"/>
      <c r="M445" s="141"/>
      <c r="N445" s="142"/>
      <c r="O445" s="142"/>
      <c r="P445" s="143">
        <f>SUM(P446:P458)</f>
        <v>0</v>
      </c>
      <c r="Q445" s="142"/>
      <c r="R445" s="143">
        <f>SUM(R446:R458)</f>
        <v>19.563761800000002</v>
      </c>
      <c r="S445" s="142"/>
      <c r="T445" s="144">
        <f>SUM(T446:T458)</f>
        <v>0</v>
      </c>
      <c r="AR445" s="137" t="s">
        <v>81</v>
      </c>
      <c r="AT445" s="145" t="s">
        <v>73</v>
      </c>
      <c r="AU445" s="145" t="s">
        <v>81</v>
      </c>
      <c r="AY445" s="137" t="s">
        <v>187</v>
      </c>
      <c r="BK445" s="146">
        <f>SUM(BK446:BK458)</f>
        <v>0</v>
      </c>
    </row>
    <row r="446" spans="2:65" s="1" customFormat="1" ht="24" customHeight="1">
      <c r="B446" s="149"/>
      <c r="C446" s="150" t="s">
        <v>597</v>
      </c>
      <c r="D446" s="150" t="s">
        <v>189</v>
      </c>
      <c r="E446" s="151" t="s">
        <v>598</v>
      </c>
      <c r="F446" s="152" t="s">
        <v>599</v>
      </c>
      <c r="G446" s="153" t="s">
        <v>254</v>
      </c>
      <c r="H446" s="154">
        <v>27.125</v>
      </c>
      <c r="I446" s="155"/>
      <c r="J446" s="156">
        <f>ROUND(I446*H446,2)</f>
        <v>0</v>
      </c>
      <c r="K446" s="152" t="s">
        <v>193</v>
      </c>
      <c r="L446" s="32"/>
      <c r="M446" s="157" t="s">
        <v>3</v>
      </c>
      <c r="N446" s="158" t="s">
        <v>46</v>
      </c>
      <c r="O446" s="52"/>
      <c r="P446" s="159">
        <f>O446*H446</f>
        <v>0</v>
      </c>
      <c r="Q446" s="159">
        <v>0</v>
      </c>
      <c r="R446" s="159">
        <f>Q446*H446</f>
        <v>0</v>
      </c>
      <c r="S446" s="159">
        <v>0</v>
      </c>
      <c r="T446" s="160">
        <f>S446*H446</f>
        <v>0</v>
      </c>
      <c r="AR446" s="161" t="s">
        <v>194</v>
      </c>
      <c r="AT446" s="161" t="s">
        <v>189</v>
      </c>
      <c r="AU446" s="161" t="s">
        <v>87</v>
      </c>
      <c r="AY446" s="17" t="s">
        <v>187</v>
      </c>
      <c r="BE446" s="162">
        <f>IF(N446="základní",J446,0)</f>
        <v>0</v>
      </c>
      <c r="BF446" s="162">
        <f>IF(N446="snížená",J446,0)</f>
        <v>0</v>
      </c>
      <c r="BG446" s="162">
        <f>IF(N446="zákl. přenesená",J446,0)</f>
        <v>0</v>
      </c>
      <c r="BH446" s="162">
        <f>IF(N446="sníž. přenesená",J446,0)</f>
        <v>0</v>
      </c>
      <c r="BI446" s="162">
        <f>IF(N446="nulová",J446,0)</f>
        <v>0</v>
      </c>
      <c r="BJ446" s="17" t="s">
        <v>87</v>
      </c>
      <c r="BK446" s="162">
        <f>ROUND(I446*H446,2)</f>
        <v>0</v>
      </c>
      <c r="BL446" s="17" t="s">
        <v>194</v>
      </c>
      <c r="BM446" s="161" t="s">
        <v>600</v>
      </c>
    </row>
    <row r="447" spans="2:65" s="12" customFormat="1">
      <c r="B447" s="163"/>
      <c r="D447" s="164" t="s">
        <v>196</v>
      </c>
      <c r="E447" s="165" t="s">
        <v>3</v>
      </c>
      <c r="F447" s="166" t="s">
        <v>601</v>
      </c>
      <c r="H447" s="165" t="s">
        <v>3</v>
      </c>
      <c r="I447" s="167"/>
      <c r="L447" s="163"/>
      <c r="M447" s="168"/>
      <c r="N447" s="169"/>
      <c r="O447" s="169"/>
      <c r="P447" s="169"/>
      <c r="Q447" s="169"/>
      <c r="R447" s="169"/>
      <c r="S447" s="169"/>
      <c r="T447" s="170"/>
      <c r="AT447" s="165" t="s">
        <v>196</v>
      </c>
      <c r="AU447" s="165" t="s">
        <v>87</v>
      </c>
      <c r="AV447" s="12" t="s">
        <v>81</v>
      </c>
      <c r="AW447" s="12" t="s">
        <v>35</v>
      </c>
      <c r="AX447" s="12" t="s">
        <v>74</v>
      </c>
      <c r="AY447" s="165" t="s">
        <v>187</v>
      </c>
    </row>
    <row r="448" spans="2:65" s="13" customFormat="1">
      <c r="B448" s="171"/>
      <c r="D448" s="164" t="s">
        <v>196</v>
      </c>
      <c r="E448" s="172" t="s">
        <v>3</v>
      </c>
      <c r="F448" s="173" t="s">
        <v>602</v>
      </c>
      <c r="H448" s="174">
        <v>27.125</v>
      </c>
      <c r="I448" s="175"/>
      <c r="L448" s="171"/>
      <c r="M448" s="176"/>
      <c r="N448" s="177"/>
      <c r="O448" s="177"/>
      <c r="P448" s="177"/>
      <c r="Q448" s="177"/>
      <c r="R448" s="177"/>
      <c r="S448" s="177"/>
      <c r="T448" s="178"/>
      <c r="AT448" s="172" t="s">
        <v>196</v>
      </c>
      <c r="AU448" s="172" t="s">
        <v>87</v>
      </c>
      <c r="AV448" s="13" t="s">
        <v>87</v>
      </c>
      <c r="AW448" s="13" t="s">
        <v>35</v>
      </c>
      <c r="AX448" s="13" t="s">
        <v>81</v>
      </c>
      <c r="AY448" s="172" t="s">
        <v>187</v>
      </c>
    </row>
    <row r="449" spans="2:65" s="1" customFormat="1" ht="36" customHeight="1">
      <c r="B449" s="149"/>
      <c r="C449" s="150" t="s">
        <v>603</v>
      </c>
      <c r="D449" s="150" t="s">
        <v>189</v>
      </c>
      <c r="E449" s="151" t="s">
        <v>604</v>
      </c>
      <c r="F449" s="152" t="s">
        <v>605</v>
      </c>
      <c r="G449" s="153" t="s">
        <v>254</v>
      </c>
      <c r="H449" s="154">
        <v>27.125</v>
      </c>
      <c r="I449" s="155"/>
      <c r="J449" s="156">
        <f>ROUND(I449*H449,2)</f>
        <v>0</v>
      </c>
      <c r="K449" s="152" t="s">
        <v>193</v>
      </c>
      <c r="L449" s="32"/>
      <c r="M449" s="157" t="s">
        <v>3</v>
      </c>
      <c r="N449" s="158" t="s">
        <v>46</v>
      </c>
      <c r="O449" s="52"/>
      <c r="P449" s="159">
        <f>O449*H449</f>
        <v>0</v>
      </c>
      <c r="Q449" s="159">
        <v>0</v>
      </c>
      <c r="R449" s="159">
        <f>Q449*H449</f>
        <v>0</v>
      </c>
      <c r="S449" s="159">
        <v>0</v>
      </c>
      <c r="T449" s="160">
        <f>S449*H449</f>
        <v>0</v>
      </c>
      <c r="AR449" s="161" t="s">
        <v>194</v>
      </c>
      <c r="AT449" s="161" t="s">
        <v>189</v>
      </c>
      <c r="AU449" s="161" t="s">
        <v>87</v>
      </c>
      <c r="AY449" s="17" t="s">
        <v>187</v>
      </c>
      <c r="BE449" s="162">
        <f>IF(N449="základní",J449,0)</f>
        <v>0</v>
      </c>
      <c r="BF449" s="162">
        <f>IF(N449="snížená",J449,0)</f>
        <v>0</v>
      </c>
      <c r="BG449" s="162">
        <f>IF(N449="zákl. přenesená",J449,0)</f>
        <v>0</v>
      </c>
      <c r="BH449" s="162">
        <f>IF(N449="sníž. přenesená",J449,0)</f>
        <v>0</v>
      </c>
      <c r="BI449" s="162">
        <f>IF(N449="nulová",J449,0)</f>
        <v>0</v>
      </c>
      <c r="BJ449" s="17" t="s">
        <v>87</v>
      </c>
      <c r="BK449" s="162">
        <f>ROUND(I449*H449,2)</f>
        <v>0</v>
      </c>
      <c r="BL449" s="17" t="s">
        <v>194</v>
      </c>
      <c r="BM449" s="161" t="s">
        <v>606</v>
      </c>
    </row>
    <row r="450" spans="2:65" s="1" customFormat="1" ht="60" customHeight="1">
      <c r="B450" s="149"/>
      <c r="C450" s="150" t="s">
        <v>607</v>
      </c>
      <c r="D450" s="150" t="s">
        <v>189</v>
      </c>
      <c r="E450" s="151" t="s">
        <v>608</v>
      </c>
      <c r="F450" s="152" t="s">
        <v>609</v>
      </c>
      <c r="G450" s="153" t="s">
        <v>254</v>
      </c>
      <c r="H450" s="154">
        <v>27.125</v>
      </c>
      <c r="I450" s="155"/>
      <c r="J450" s="156">
        <f>ROUND(I450*H450,2)</f>
        <v>0</v>
      </c>
      <c r="K450" s="152" t="s">
        <v>193</v>
      </c>
      <c r="L450" s="32"/>
      <c r="M450" s="157" t="s">
        <v>3</v>
      </c>
      <c r="N450" s="158" t="s">
        <v>46</v>
      </c>
      <c r="O450" s="52"/>
      <c r="P450" s="159">
        <f>O450*H450</f>
        <v>0</v>
      </c>
      <c r="Q450" s="159">
        <v>0.10100000000000001</v>
      </c>
      <c r="R450" s="159">
        <f>Q450*H450</f>
        <v>2.7396250000000002</v>
      </c>
      <c r="S450" s="159">
        <v>0</v>
      </c>
      <c r="T450" s="160">
        <f>S450*H450</f>
        <v>0</v>
      </c>
      <c r="AR450" s="161" t="s">
        <v>194</v>
      </c>
      <c r="AT450" s="161" t="s">
        <v>189</v>
      </c>
      <c r="AU450" s="161" t="s">
        <v>87</v>
      </c>
      <c r="AY450" s="17" t="s">
        <v>187</v>
      </c>
      <c r="BE450" s="162">
        <f>IF(N450="základní",J450,0)</f>
        <v>0</v>
      </c>
      <c r="BF450" s="162">
        <f>IF(N450="snížená",J450,0)</f>
        <v>0</v>
      </c>
      <c r="BG450" s="162">
        <f>IF(N450="zákl. přenesená",J450,0)</f>
        <v>0</v>
      </c>
      <c r="BH450" s="162">
        <f>IF(N450="sníž. přenesená",J450,0)</f>
        <v>0</v>
      </c>
      <c r="BI450" s="162">
        <f>IF(N450="nulová",J450,0)</f>
        <v>0</v>
      </c>
      <c r="BJ450" s="17" t="s">
        <v>87</v>
      </c>
      <c r="BK450" s="162">
        <f>ROUND(I450*H450,2)</f>
        <v>0</v>
      </c>
      <c r="BL450" s="17" t="s">
        <v>194</v>
      </c>
      <c r="BM450" s="161" t="s">
        <v>610</v>
      </c>
    </row>
    <row r="451" spans="2:65" s="1" customFormat="1" ht="16.5" customHeight="1">
      <c r="B451" s="149"/>
      <c r="C451" s="195" t="s">
        <v>611</v>
      </c>
      <c r="D451" s="195" t="s">
        <v>283</v>
      </c>
      <c r="E451" s="196" t="s">
        <v>612</v>
      </c>
      <c r="F451" s="197" t="s">
        <v>613</v>
      </c>
      <c r="G451" s="198" t="s">
        <v>254</v>
      </c>
      <c r="H451" s="199">
        <v>29.838000000000001</v>
      </c>
      <c r="I451" s="200"/>
      <c r="J451" s="201">
        <f>ROUND(I451*H451,2)</f>
        <v>0</v>
      </c>
      <c r="K451" s="197" t="s">
        <v>193</v>
      </c>
      <c r="L451" s="202"/>
      <c r="M451" s="203" t="s">
        <v>3</v>
      </c>
      <c r="N451" s="204" t="s">
        <v>46</v>
      </c>
      <c r="O451" s="52"/>
      <c r="P451" s="159">
        <f>O451*H451</f>
        <v>0</v>
      </c>
      <c r="Q451" s="159">
        <v>0.108</v>
      </c>
      <c r="R451" s="159">
        <f>Q451*H451</f>
        <v>3.2225040000000003</v>
      </c>
      <c r="S451" s="159">
        <v>0</v>
      </c>
      <c r="T451" s="160">
        <f>S451*H451</f>
        <v>0</v>
      </c>
      <c r="AR451" s="161" t="s">
        <v>239</v>
      </c>
      <c r="AT451" s="161" t="s">
        <v>283</v>
      </c>
      <c r="AU451" s="161" t="s">
        <v>87</v>
      </c>
      <c r="AY451" s="17" t="s">
        <v>187</v>
      </c>
      <c r="BE451" s="162">
        <f>IF(N451="základní",J451,0)</f>
        <v>0</v>
      </c>
      <c r="BF451" s="162">
        <f>IF(N451="snížená",J451,0)</f>
        <v>0</v>
      </c>
      <c r="BG451" s="162">
        <f>IF(N451="zákl. přenesená",J451,0)</f>
        <v>0</v>
      </c>
      <c r="BH451" s="162">
        <f>IF(N451="sníž. přenesená",J451,0)</f>
        <v>0</v>
      </c>
      <c r="BI451" s="162">
        <f>IF(N451="nulová",J451,0)</f>
        <v>0</v>
      </c>
      <c r="BJ451" s="17" t="s">
        <v>87</v>
      </c>
      <c r="BK451" s="162">
        <f>ROUND(I451*H451,2)</f>
        <v>0</v>
      </c>
      <c r="BL451" s="17" t="s">
        <v>194</v>
      </c>
      <c r="BM451" s="161" t="s">
        <v>614</v>
      </c>
    </row>
    <row r="452" spans="2:65" s="13" customFormat="1">
      <c r="B452" s="171"/>
      <c r="D452" s="164" t="s">
        <v>196</v>
      </c>
      <c r="E452" s="172" t="s">
        <v>3</v>
      </c>
      <c r="F452" s="173" t="s">
        <v>615</v>
      </c>
      <c r="H452" s="174">
        <v>29.838000000000001</v>
      </c>
      <c r="I452" s="175"/>
      <c r="L452" s="171"/>
      <c r="M452" s="176"/>
      <c r="N452" s="177"/>
      <c r="O452" s="177"/>
      <c r="P452" s="177"/>
      <c r="Q452" s="177"/>
      <c r="R452" s="177"/>
      <c r="S452" s="177"/>
      <c r="T452" s="178"/>
      <c r="AT452" s="172" t="s">
        <v>196</v>
      </c>
      <c r="AU452" s="172" t="s">
        <v>87</v>
      </c>
      <c r="AV452" s="13" t="s">
        <v>87</v>
      </c>
      <c r="AW452" s="13" t="s">
        <v>35</v>
      </c>
      <c r="AX452" s="13" t="s">
        <v>81</v>
      </c>
      <c r="AY452" s="172" t="s">
        <v>187</v>
      </c>
    </row>
    <row r="453" spans="2:65" s="1" customFormat="1" ht="48" customHeight="1">
      <c r="B453" s="149"/>
      <c r="C453" s="150" t="s">
        <v>616</v>
      </c>
      <c r="D453" s="150" t="s">
        <v>189</v>
      </c>
      <c r="E453" s="151" t="s">
        <v>617</v>
      </c>
      <c r="F453" s="152" t="s">
        <v>618</v>
      </c>
      <c r="G453" s="153" t="s">
        <v>286</v>
      </c>
      <c r="H453" s="154">
        <v>54.25</v>
      </c>
      <c r="I453" s="155"/>
      <c r="J453" s="156">
        <f>ROUND(I453*H453,2)</f>
        <v>0</v>
      </c>
      <c r="K453" s="152" t="s">
        <v>193</v>
      </c>
      <c r="L453" s="32"/>
      <c r="M453" s="157" t="s">
        <v>3</v>
      </c>
      <c r="N453" s="158" t="s">
        <v>46</v>
      </c>
      <c r="O453" s="52"/>
      <c r="P453" s="159">
        <f>O453*H453</f>
        <v>0</v>
      </c>
      <c r="Q453" s="159">
        <v>0.1295</v>
      </c>
      <c r="R453" s="159">
        <f>Q453*H453</f>
        <v>7.0253750000000004</v>
      </c>
      <c r="S453" s="159">
        <v>0</v>
      </c>
      <c r="T453" s="160">
        <f>S453*H453</f>
        <v>0</v>
      </c>
      <c r="AR453" s="161" t="s">
        <v>194</v>
      </c>
      <c r="AT453" s="161" t="s">
        <v>189</v>
      </c>
      <c r="AU453" s="161" t="s">
        <v>87</v>
      </c>
      <c r="AY453" s="17" t="s">
        <v>187</v>
      </c>
      <c r="BE453" s="162">
        <f>IF(N453="základní",J453,0)</f>
        <v>0</v>
      </c>
      <c r="BF453" s="162">
        <f>IF(N453="snížená",J453,0)</f>
        <v>0</v>
      </c>
      <c r="BG453" s="162">
        <f>IF(N453="zákl. přenesená",J453,0)</f>
        <v>0</v>
      </c>
      <c r="BH453" s="162">
        <f>IF(N453="sníž. přenesená",J453,0)</f>
        <v>0</v>
      </c>
      <c r="BI453" s="162">
        <f>IF(N453="nulová",J453,0)</f>
        <v>0</v>
      </c>
      <c r="BJ453" s="17" t="s">
        <v>87</v>
      </c>
      <c r="BK453" s="162">
        <f>ROUND(I453*H453,2)</f>
        <v>0</v>
      </c>
      <c r="BL453" s="17" t="s">
        <v>194</v>
      </c>
      <c r="BM453" s="161" t="s">
        <v>619</v>
      </c>
    </row>
    <row r="454" spans="2:65" s="12" customFormat="1">
      <c r="B454" s="163"/>
      <c r="D454" s="164" t="s">
        <v>196</v>
      </c>
      <c r="E454" s="165" t="s">
        <v>3</v>
      </c>
      <c r="F454" s="166" t="s">
        <v>601</v>
      </c>
      <c r="H454" s="165" t="s">
        <v>3</v>
      </c>
      <c r="I454" s="167"/>
      <c r="L454" s="163"/>
      <c r="M454" s="168"/>
      <c r="N454" s="169"/>
      <c r="O454" s="169"/>
      <c r="P454" s="169"/>
      <c r="Q454" s="169"/>
      <c r="R454" s="169"/>
      <c r="S454" s="169"/>
      <c r="T454" s="170"/>
      <c r="AT454" s="165" t="s">
        <v>196</v>
      </c>
      <c r="AU454" s="165" t="s">
        <v>87</v>
      </c>
      <c r="AV454" s="12" t="s">
        <v>81</v>
      </c>
      <c r="AW454" s="12" t="s">
        <v>35</v>
      </c>
      <c r="AX454" s="12" t="s">
        <v>74</v>
      </c>
      <c r="AY454" s="165" t="s">
        <v>187</v>
      </c>
    </row>
    <row r="455" spans="2:65" s="13" customFormat="1">
      <c r="B455" s="171"/>
      <c r="D455" s="164" t="s">
        <v>196</v>
      </c>
      <c r="E455" s="172" t="s">
        <v>3</v>
      </c>
      <c r="F455" s="173" t="s">
        <v>620</v>
      </c>
      <c r="H455" s="174">
        <v>54.25</v>
      </c>
      <c r="I455" s="175"/>
      <c r="L455" s="171"/>
      <c r="M455" s="176"/>
      <c r="N455" s="177"/>
      <c r="O455" s="177"/>
      <c r="P455" s="177"/>
      <c r="Q455" s="177"/>
      <c r="R455" s="177"/>
      <c r="S455" s="177"/>
      <c r="T455" s="178"/>
      <c r="AT455" s="172" t="s">
        <v>196</v>
      </c>
      <c r="AU455" s="172" t="s">
        <v>87</v>
      </c>
      <c r="AV455" s="13" t="s">
        <v>87</v>
      </c>
      <c r="AW455" s="13" t="s">
        <v>35</v>
      </c>
      <c r="AX455" s="13" t="s">
        <v>81</v>
      </c>
      <c r="AY455" s="172" t="s">
        <v>187</v>
      </c>
    </row>
    <row r="456" spans="2:65" s="1" customFormat="1" ht="16.5" customHeight="1">
      <c r="B456" s="149"/>
      <c r="C456" s="195" t="s">
        <v>621</v>
      </c>
      <c r="D456" s="195" t="s">
        <v>283</v>
      </c>
      <c r="E456" s="196" t="s">
        <v>622</v>
      </c>
      <c r="F456" s="197" t="s">
        <v>623</v>
      </c>
      <c r="G456" s="198" t="s">
        <v>286</v>
      </c>
      <c r="H456" s="199">
        <v>60</v>
      </c>
      <c r="I456" s="200"/>
      <c r="J456" s="201">
        <f>ROUND(I456*H456,2)</f>
        <v>0</v>
      </c>
      <c r="K456" s="197" t="s">
        <v>193</v>
      </c>
      <c r="L456" s="202"/>
      <c r="M456" s="203" t="s">
        <v>3</v>
      </c>
      <c r="N456" s="204" t="s">
        <v>46</v>
      </c>
      <c r="O456" s="52"/>
      <c r="P456" s="159">
        <f>O456*H456</f>
        <v>0</v>
      </c>
      <c r="Q456" s="159">
        <v>2.8000000000000001E-2</v>
      </c>
      <c r="R456" s="159">
        <f>Q456*H456</f>
        <v>1.68</v>
      </c>
      <c r="S456" s="159">
        <v>0</v>
      </c>
      <c r="T456" s="160">
        <f>S456*H456</f>
        <v>0</v>
      </c>
      <c r="AR456" s="161" t="s">
        <v>239</v>
      </c>
      <c r="AT456" s="161" t="s">
        <v>283</v>
      </c>
      <c r="AU456" s="161" t="s">
        <v>87</v>
      </c>
      <c r="AY456" s="17" t="s">
        <v>187</v>
      </c>
      <c r="BE456" s="162">
        <f>IF(N456="základní",J456,0)</f>
        <v>0</v>
      </c>
      <c r="BF456" s="162">
        <f>IF(N456="snížená",J456,0)</f>
        <v>0</v>
      </c>
      <c r="BG456" s="162">
        <f>IF(N456="zákl. přenesená",J456,0)</f>
        <v>0</v>
      </c>
      <c r="BH456" s="162">
        <f>IF(N456="sníž. přenesená",J456,0)</f>
        <v>0</v>
      </c>
      <c r="BI456" s="162">
        <f>IF(N456="nulová",J456,0)</f>
        <v>0</v>
      </c>
      <c r="BJ456" s="17" t="s">
        <v>87</v>
      </c>
      <c r="BK456" s="162">
        <f>ROUND(I456*H456,2)</f>
        <v>0</v>
      </c>
      <c r="BL456" s="17" t="s">
        <v>194</v>
      </c>
      <c r="BM456" s="161" t="s">
        <v>624</v>
      </c>
    </row>
    <row r="457" spans="2:65" s="1" customFormat="1" ht="24" customHeight="1">
      <c r="B457" s="149"/>
      <c r="C457" s="150" t="s">
        <v>625</v>
      </c>
      <c r="D457" s="150" t="s">
        <v>189</v>
      </c>
      <c r="E457" s="151" t="s">
        <v>626</v>
      </c>
      <c r="F457" s="152" t="s">
        <v>627</v>
      </c>
      <c r="G457" s="153" t="s">
        <v>192</v>
      </c>
      <c r="H457" s="154">
        <v>2.17</v>
      </c>
      <c r="I457" s="155"/>
      <c r="J457" s="156">
        <f>ROUND(I457*H457,2)</f>
        <v>0</v>
      </c>
      <c r="K457" s="152" t="s">
        <v>193</v>
      </c>
      <c r="L457" s="32"/>
      <c r="M457" s="157" t="s">
        <v>3</v>
      </c>
      <c r="N457" s="158" t="s">
        <v>46</v>
      </c>
      <c r="O457" s="52"/>
      <c r="P457" s="159">
        <f>O457*H457</f>
        <v>0</v>
      </c>
      <c r="Q457" s="159">
        <v>2.2563399999999998</v>
      </c>
      <c r="R457" s="159">
        <f>Q457*H457</f>
        <v>4.896257799999999</v>
      </c>
      <c r="S457" s="159">
        <v>0</v>
      </c>
      <c r="T457" s="160">
        <f>S457*H457</f>
        <v>0</v>
      </c>
      <c r="AR457" s="161" t="s">
        <v>194</v>
      </c>
      <c r="AT457" s="161" t="s">
        <v>189</v>
      </c>
      <c r="AU457" s="161" t="s">
        <v>87</v>
      </c>
      <c r="AY457" s="17" t="s">
        <v>187</v>
      </c>
      <c r="BE457" s="162">
        <f>IF(N457="základní",J457,0)</f>
        <v>0</v>
      </c>
      <c r="BF457" s="162">
        <f>IF(N457="snížená",J457,0)</f>
        <v>0</v>
      </c>
      <c r="BG457" s="162">
        <f>IF(N457="zákl. přenesená",J457,0)</f>
        <v>0</v>
      </c>
      <c r="BH457" s="162">
        <f>IF(N457="sníž. přenesená",J457,0)</f>
        <v>0</v>
      </c>
      <c r="BI457" s="162">
        <f>IF(N457="nulová",J457,0)</f>
        <v>0</v>
      </c>
      <c r="BJ457" s="17" t="s">
        <v>87</v>
      </c>
      <c r="BK457" s="162">
        <f>ROUND(I457*H457,2)</f>
        <v>0</v>
      </c>
      <c r="BL457" s="17" t="s">
        <v>194</v>
      </c>
      <c r="BM457" s="161" t="s">
        <v>628</v>
      </c>
    </row>
    <row r="458" spans="2:65" s="13" customFormat="1">
      <c r="B458" s="171"/>
      <c r="D458" s="164" t="s">
        <v>196</v>
      </c>
      <c r="E458" s="172" t="s">
        <v>3</v>
      </c>
      <c r="F458" s="173" t="s">
        <v>629</v>
      </c>
      <c r="H458" s="174">
        <v>2.17</v>
      </c>
      <c r="I458" s="175"/>
      <c r="L458" s="171"/>
      <c r="M458" s="176"/>
      <c r="N458" s="177"/>
      <c r="O458" s="177"/>
      <c r="P458" s="177"/>
      <c r="Q458" s="177"/>
      <c r="R458" s="177"/>
      <c r="S458" s="177"/>
      <c r="T458" s="178"/>
      <c r="AT458" s="172" t="s">
        <v>196</v>
      </c>
      <c r="AU458" s="172" t="s">
        <v>87</v>
      </c>
      <c r="AV458" s="13" t="s">
        <v>87</v>
      </c>
      <c r="AW458" s="13" t="s">
        <v>35</v>
      </c>
      <c r="AX458" s="13" t="s">
        <v>81</v>
      </c>
      <c r="AY458" s="172" t="s">
        <v>187</v>
      </c>
    </row>
    <row r="459" spans="2:65" s="11" customFormat="1" ht="22.9" customHeight="1">
      <c r="B459" s="136"/>
      <c r="D459" s="137" t="s">
        <v>73</v>
      </c>
      <c r="E459" s="147" t="s">
        <v>611</v>
      </c>
      <c r="F459" s="147" t="s">
        <v>630</v>
      </c>
      <c r="I459" s="139"/>
      <c r="J459" s="148">
        <f>BK459</f>
        <v>0</v>
      </c>
      <c r="L459" s="136"/>
      <c r="M459" s="141"/>
      <c r="N459" s="142"/>
      <c r="O459" s="142"/>
      <c r="P459" s="143">
        <f>SUM(P460:P546)</f>
        <v>0</v>
      </c>
      <c r="Q459" s="142"/>
      <c r="R459" s="143">
        <f>SUM(R460:R546)</f>
        <v>11.987372829999998</v>
      </c>
      <c r="S459" s="142"/>
      <c r="T459" s="144">
        <f>SUM(T460:T546)</f>
        <v>0</v>
      </c>
      <c r="AR459" s="137" t="s">
        <v>81</v>
      </c>
      <c r="AT459" s="145" t="s">
        <v>73</v>
      </c>
      <c r="AU459" s="145" t="s">
        <v>81</v>
      </c>
      <c r="AY459" s="137" t="s">
        <v>187</v>
      </c>
      <c r="BK459" s="146">
        <f>SUM(BK460:BK546)</f>
        <v>0</v>
      </c>
    </row>
    <row r="460" spans="2:65" s="1" customFormat="1" ht="36" customHeight="1">
      <c r="B460" s="149"/>
      <c r="C460" s="150" t="s">
        <v>631</v>
      </c>
      <c r="D460" s="150" t="s">
        <v>189</v>
      </c>
      <c r="E460" s="151" t="s">
        <v>632</v>
      </c>
      <c r="F460" s="152" t="s">
        <v>633</v>
      </c>
      <c r="G460" s="153" t="s">
        <v>254</v>
      </c>
      <c r="H460" s="154">
        <v>2</v>
      </c>
      <c r="I460" s="155"/>
      <c r="J460" s="156">
        <f>ROUND(I460*H460,2)</f>
        <v>0</v>
      </c>
      <c r="K460" s="152" t="s">
        <v>193</v>
      </c>
      <c r="L460" s="32"/>
      <c r="M460" s="157" t="s">
        <v>3</v>
      </c>
      <c r="N460" s="158" t="s">
        <v>46</v>
      </c>
      <c r="O460" s="52"/>
      <c r="P460" s="159">
        <f>O460*H460</f>
        <v>0</v>
      </c>
      <c r="Q460" s="159">
        <v>8.8299999999999993E-3</v>
      </c>
      <c r="R460" s="159">
        <f>Q460*H460</f>
        <v>1.7659999999999999E-2</v>
      </c>
      <c r="S460" s="159">
        <v>0</v>
      </c>
      <c r="T460" s="160">
        <f>S460*H460</f>
        <v>0</v>
      </c>
      <c r="AR460" s="161" t="s">
        <v>194</v>
      </c>
      <c r="AT460" s="161" t="s">
        <v>189</v>
      </c>
      <c r="AU460" s="161" t="s">
        <v>87</v>
      </c>
      <c r="AY460" s="17" t="s">
        <v>187</v>
      </c>
      <c r="BE460" s="162">
        <f>IF(N460="základní",J460,0)</f>
        <v>0</v>
      </c>
      <c r="BF460" s="162">
        <f>IF(N460="snížená",J460,0)</f>
        <v>0</v>
      </c>
      <c r="BG460" s="162">
        <f>IF(N460="zákl. přenesená",J460,0)</f>
        <v>0</v>
      </c>
      <c r="BH460" s="162">
        <f>IF(N460="sníž. přenesená",J460,0)</f>
        <v>0</v>
      </c>
      <c r="BI460" s="162">
        <f>IF(N460="nulová",J460,0)</f>
        <v>0</v>
      </c>
      <c r="BJ460" s="17" t="s">
        <v>87</v>
      </c>
      <c r="BK460" s="162">
        <f>ROUND(I460*H460,2)</f>
        <v>0</v>
      </c>
      <c r="BL460" s="17" t="s">
        <v>194</v>
      </c>
      <c r="BM460" s="161" t="s">
        <v>634</v>
      </c>
    </row>
    <row r="461" spans="2:65" s="12" customFormat="1">
      <c r="B461" s="163"/>
      <c r="D461" s="164" t="s">
        <v>196</v>
      </c>
      <c r="E461" s="165" t="s">
        <v>3</v>
      </c>
      <c r="F461" s="166" t="s">
        <v>635</v>
      </c>
      <c r="H461" s="165" t="s">
        <v>3</v>
      </c>
      <c r="I461" s="167"/>
      <c r="L461" s="163"/>
      <c r="M461" s="168"/>
      <c r="N461" s="169"/>
      <c r="O461" s="169"/>
      <c r="P461" s="169"/>
      <c r="Q461" s="169"/>
      <c r="R461" s="169"/>
      <c r="S461" s="169"/>
      <c r="T461" s="170"/>
      <c r="AT461" s="165" t="s">
        <v>196</v>
      </c>
      <c r="AU461" s="165" t="s">
        <v>87</v>
      </c>
      <c r="AV461" s="12" t="s">
        <v>81</v>
      </c>
      <c r="AW461" s="12" t="s">
        <v>35</v>
      </c>
      <c r="AX461" s="12" t="s">
        <v>74</v>
      </c>
      <c r="AY461" s="165" t="s">
        <v>187</v>
      </c>
    </row>
    <row r="462" spans="2:65" s="13" customFormat="1">
      <c r="B462" s="171"/>
      <c r="D462" s="164" t="s">
        <v>196</v>
      </c>
      <c r="E462" s="172" t="s">
        <v>3</v>
      </c>
      <c r="F462" s="173" t="s">
        <v>636</v>
      </c>
      <c r="H462" s="174">
        <v>2</v>
      </c>
      <c r="I462" s="175"/>
      <c r="L462" s="171"/>
      <c r="M462" s="176"/>
      <c r="N462" s="177"/>
      <c r="O462" s="177"/>
      <c r="P462" s="177"/>
      <c r="Q462" s="177"/>
      <c r="R462" s="177"/>
      <c r="S462" s="177"/>
      <c r="T462" s="178"/>
      <c r="AT462" s="172" t="s">
        <v>196</v>
      </c>
      <c r="AU462" s="172" t="s">
        <v>87</v>
      </c>
      <c r="AV462" s="13" t="s">
        <v>87</v>
      </c>
      <c r="AW462" s="13" t="s">
        <v>35</v>
      </c>
      <c r="AX462" s="13" t="s">
        <v>81</v>
      </c>
      <c r="AY462" s="172" t="s">
        <v>187</v>
      </c>
    </row>
    <row r="463" spans="2:65" s="1" customFormat="1" ht="16.5" customHeight="1">
      <c r="B463" s="149"/>
      <c r="C463" s="195" t="s">
        <v>637</v>
      </c>
      <c r="D463" s="195" t="s">
        <v>283</v>
      </c>
      <c r="E463" s="196" t="s">
        <v>638</v>
      </c>
      <c r="F463" s="197" t="s">
        <v>639</v>
      </c>
      <c r="G463" s="198" t="s">
        <v>254</v>
      </c>
      <c r="H463" s="199">
        <v>4</v>
      </c>
      <c r="I463" s="200"/>
      <c r="J463" s="201">
        <f>ROUND(I463*H463,2)</f>
        <v>0</v>
      </c>
      <c r="K463" s="197" t="s">
        <v>193</v>
      </c>
      <c r="L463" s="202"/>
      <c r="M463" s="203" t="s">
        <v>3</v>
      </c>
      <c r="N463" s="204" t="s">
        <v>46</v>
      </c>
      <c r="O463" s="52"/>
      <c r="P463" s="159">
        <f>O463*H463</f>
        <v>0</v>
      </c>
      <c r="Q463" s="159">
        <v>3.0000000000000001E-3</v>
      </c>
      <c r="R463" s="159">
        <f>Q463*H463</f>
        <v>1.2E-2</v>
      </c>
      <c r="S463" s="159">
        <v>0</v>
      </c>
      <c r="T463" s="160">
        <f>S463*H463</f>
        <v>0</v>
      </c>
      <c r="AR463" s="161" t="s">
        <v>239</v>
      </c>
      <c r="AT463" s="161" t="s">
        <v>283</v>
      </c>
      <c r="AU463" s="161" t="s">
        <v>87</v>
      </c>
      <c r="AY463" s="17" t="s">
        <v>187</v>
      </c>
      <c r="BE463" s="162">
        <f>IF(N463="základní",J463,0)</f>
        <v>0</v>
      </c>
      <c r="BF463" s="162">
        <f>IF(N463="snížená",J463,0)</f>
        <v>0</v>
      </c>
      <c r="BG463" s="162">
        <f>IF(N463="zákl. přenesená",J463,0)</f>
        <v>0</v>
      </c>
      <c r="BH463" s="162">
        <f>IF(N463="sníž. přenesená",J463,0)</f>
        <v>0</v>
      </c>
      <c r="BI463" s="162">
        <f>IF(N463="nulová",J463,0)</f>
        <v>0</v>
      </c>
      <c r="BJ463" s="17" t="s">
        <v>87</v>
      </c>
      <c r="BK463" s="162">
        <f>ROUND(I463*H463,2)</f>
        <v>0</v>
      </c>
      <c r="BL463" s="17" t="s">
        <v>194</v>
      </c>
      <c r="BM463" s="161" t="s">
        <v>640</v>
      </c>
    </row>
    <row r="464" spans="2:65" s="13" customFormat="1">
      <c r="B464" s="171"/>
      <c r="D464" s="164" t="s">
        <v>196</v>
      </c>
      <c r="E464" s="172" t="s">
        <v>3</v>
      </c>
      <c r="F464" s="173" t="s">
        <v>641</v>
      </c>
      <c r="H464" s="174">
        <v>4</v>
      </c>
      <c r="I464" s="175"/>
      <c r="L464" s="171"/>
      <c r="M464" s="176"/>
      <c r="N464" s="177"/>
      <c r="O464" s="177"/>
      <c r="P464" s="177"/>
      <c r="Q464" s="177"/>
      <c r="R464" s="177"/>
      <c r="S464" s="177"/>
      <c r="T464" s="178"/>
      <c r="AT464" s="172" t="s">
        <v>196</v>
      </c>
      <c r="AU464" s="172" t="s">
        <v>87</v>
      </c>
      <c r="AV464" s="13" t="s">
        <v>87</v>
      </c>
      <c r="AW464" s="13" t="s">
        <v>35</v>
      </c>
      <c r="AX464" s="13" t="s">
        <v>81</v>
      </c>
      <c r="AY464" s="172" t="s">
        <v>187</v>
      </c>
    </row>
    <row r="465" spans="2:65" s="1" customFormat="1" ht="36" customHeight="1">
      <c r="B465" s="149"/>
      <c r="C465" s="150" t="s">
        <v>642</v>
      </c>
      <c r="D465" s="150" t="s">
        <v>189</v>
      </c>
      <c r="E465" s="151" t="s">
        <v>643</v>
      </c>
      <c r="F465" s="152" t="s">
        <v>644</v>
      </c>
      <c r="G465" s="153" t="s">
        <v>254</v>
      </c>
      <c r="H465" s="154">
        <v>2</v>
      </c>
      <c r="I465" s="155"/>
      <c r="J465" s="156">
        <f>ROUND(I465*H465,2)</f>
        <v>0</v>
      </c>
      <c r="K465" s="152" t="s">
        <v>193</v>
      </c>
      <c r="L465" s="32"/>
      <c r="M465" s="157" t="s">
        <v>3</v>
      </c>
      <c r="N465" s="158" t="s">
        <v>46</v>
      </c>
      <c r="O465" s="52"/>
      <c r="P465" s="159">
        <f>O465*H465</f>
        <v>0</v>
      </c>
      <c r="Q465" s="159">
        <v>2.6800000000000001E-3</v>
      </c>
      <c r="R465" s="159">
        <f>Q465*H465</f>
        <v>5.3600000000000002E-3</v>
      </c>
      <c r="S465" s="159">
        <v>0</v>
      </c>
      <c r="T465" s="160">
        <f>S465*H465</f>
        <v>0</v>
      </c>
      <c r="AR465" s="161" t="s">
        <v>194</v>
      </c>
      <c r="AT465" s="161" t="s">
        <v>189</v>
      </c>
      <c r="AU465" s="161" t="s">
        <v>87</v>
      </c>
      <c r="AY465" s="17" t="s">
        <v>187</v>
      </c>
      <c r="BE465" s="162">
        <f>IF(N465="základní",J465,0)</f>
        <v>0</v>
      </c>
      <c r="BF465" s="162">
        <f>IF(N465="snížená",J465,0)</f>
        <v>0</v>
      </c>
      <c r="BG465" s="162">
        <f>IF(N465="zákl. přenesená",J465,0)</f>
        <v>0</v>
      </c>
      <c r="BH465" s="162">
        <f>IF(N465="sníž. přenesená",J465,0)</f>
        <v>0</v>
      </c>
      <c r="BI465" s="162">
        <f>IF(N465="nulová",J465,0)</f>
        <v>0</v>
      </c>
      <c r="BJ465" s="17" t="s">
        <v>87</v>
      </c>
      <c r="BK465" s="162">
        <f>ROUND(I465*H465,2)</f>
        <v>0</v>
      </c>
      <c r="BL465" s="17" t="s">
        <v>194</v>
      </c>
      <c r="BM465" s="161" t="s">
        <v>645</v>
      </c>
    </row>
    <row r="466" spans="2:65" s="1" customFormat="1" ht="36" customHeight="1">
      <c r="B466" s="149"/>
      <c r="C466" s="150" t="s">
        <v>646</v>
      </c>
      <c r="D466" s="150" t="s">
        <v>189</v>
      </c>
      <c r="E466" s="151" t="s">
        <v>647</v>
      </c>
      <c r="F466" s="152" t="s">
        <v>648</v>
      </c>
      <c r="G466" s="153" t="s">
        <v>254</v>
      </c>
      <c r="H466" s="154">
        <v>83.125</v>
      </c>
      <c r="I466" s="155"/>
      <c r="J466" s="156">
        <f>ROUND(I466*H466,2)</f>
        <v>0</v>
      </c>
      <c r="K466" s="152" t="s">
        <v>193</v>
      </c>
      <c r="L466" s="32"/>
      <c r="M466" s="157" t="s">
        <v>3</v>
      </c>
      <c r="N466" s="158" t="s">
        <v>46</v>
      </c>
      <c r="O466" s="52"/>
      <c r="P466" s="159">
        <f>O466*H466</f>
        <v>0</v>
      </c>
      <c r="Q466" s="159">
        <v>8.2500000000000004E-3</v>
      </c>
      <c r="R466" s="159">
        <f>Q466*H466</f>
        <v>0.68578125000000001</v>
      </c>
      <c r="S466" s="159">
        <v>0</v>
      </c>
      <c r="T466" s="160">
        <f>S466*H466</f>
        <v>0</v>
      </c>
      <c r="AR466" s="161" t="s">
        <v>194</v>
      </c>
      <c r="AT466" s="161" t="s">
        <v>189</v>
      </c>
      <c r="AU466" s="161" t="s">
        <v>87</v>
      </c>
      <c r="AY466" s="17" t="s">
        <v>187</v>
      </c>
      <c r="BE466" s="162">
        <f>IF(N466="základní",J466,0)</f>
        <v>0</v>
      </c>
      <c r="BF466" s="162">
        <f>IF(N466="snížená",J466,0)</f>
        <v>0</v>
      </c>
      <c r="BG466" s="162">
        <f>IF(N466="zákl. přenesená",J466,0)</f>
        <v>0</v>
      </c>
      <c r="BH466" s="162">
        <f>IF(N466="sníž. přenesená",J466,0)</f>
        <v>0</v>
      </c>
      <c r="BI466" s="162">
        <f>IF(N466="nulová",J466,0)</f>
        <v>0</v>
      </c>
      <c r="BJ466" s="17" t="s">
        <v>87</v>
      </c>
      <c r="BK466" s="162">
        <f>ROUND(I466*H466,2)</f>
        <v>0</v>
      </c>
      <c r="BL466" s="17" t="s">
        <v>194</v>
      </c>
      <c r="BM466" s="161" t="s">
        <v>649</v>
      </c>
    </row>
    <row r="467" spans="2:65" s="12" customFormat="1">
      <c r="B467" s="163"/>
      <c r="D467" s="164" t="s">
        <v>196</v>
      </c>
      <c r="E467" s="165" t="s">
        <v>3</v>
      </c>
      <c r="F467" s="166" t="s">
        <v>650</v>
      </c>
      <c r="H467" s="165" t="s">
        <v>3</v>
      </c>
      <c r="I467" s="167"/>
      <c r="L467" s="163"/>
      <c r="M467" s="168"/>
      <c r="N467" s="169"/>
      <c r="O467" s="169"/>
      <c r="P467" s="169"/>
      <c r="Q467" s="169"/>
      <c r="R467" s="169"/>
      <c r="S467" s="169"/>
      <c r="T467" s="170"/>
      <c r="AT467" s="165" t="s">
        <v>196</v>
      </c>
      <c r="AU467" s="165" t="s">
        <v>87</v>
      </c>
      <c r="AV467" s="12" t="s">
        <v>81</v>
      </c>
      <c r="AW467" s="12" t="s">
        <v>35</v>
      </c>
      <c r="AX467" s="12" t="s">
        <v>74</v>
      </c>
      <c r="AY467" s="165" t="s">
        <v>187</v>
      </c>
    </row>
    <row r="468" spans="2:65" s="13" customFormat="1">
      <c r="B468" s="171"/>
      <c r="D468" s="164" t="s">
        <v>196</v>
      </c>
      <c r="E468" s="172" t="s">
        <v>3</v>
      </c>
      <c r="F468" s="173" t="s">
        <v>651</v>
      </c>
      <c r="H468" s="174">
        <v>83.125</v>
      </c>
      <c r="I468" s="175"/>
      <c r="L468" s="171"/>
      <c r="M468" s="176"/>
      <c r="N468" s="177"/>
      <c r="O468" s="177"/>
      <c r="P468" s="177"/>
      <c r="Q468" s="177"/>
      <c r="R468" s="177"/>
      <c r="S468" s="177"/>
      <c r="T468" s="178"/>
      <c r="AT468" s="172" t="s">
        <v>196</v>
      </c>
      <c r="AU468" s="172" t="s">
        <v>87</v>
      </c>
      <c r="AV468" s="13" t="s">
        <v>87</v>
      </c>
      <c r="AW468" s="13" t="s">
        <v>35</v>
      </c>
      <c r="AX468" s="13" t="s">
        <v>81</v>
      </c>
      <c r="AY468" s="172" t="s">
        <v>187</v>
      </c>
    </row>
    <row r="469" spans="2:65" s="1" customFormat="1" ht="16.5" customHeight="1">
      <c r="B469" s="149"/>
      <c r="C469" s="195" t="s">
        <v>652</v>
      </c>
      <c r="D469" s="195" t="s">
        <v>283</v>
      </c>
      <c r="E469" s="196" t="s">
        <v>653</v>
      </c>
      <c r="F469" s="197" t="s">
        <v>654</v>
      </c>
      <c r="G469" s="198" t="s">
        <v>254</v>
      </c>
      <c r="H469" s="199">
        <v>84.787999999999997</v>
      </c>
      <c r="I469" s="200"/>
      <c r="J469" s="201">
        <f>ROUND(I469*H469,2)</f>
        <v>0</v>
      </c>
      <c r="K469" s="197" t="s">
        <v>193</v>
      </c>
      <c r="L469" s="202"/>
      <c r="M469" s="203" t="s">
        <v>3</v>
      </c>
      <c r="N469" s="204" t="s">
        <v>46</v>
      </c>
      <c r="O469" s="52"/>
      <c r="P469" s="159">
        <f>O469*H469</f>
        <v>0</v>
      </c>
      <c r="Q469" s="159">
        <v>1.75E-3</v>
      </c>
      <c r="R469" s="159">
        <f>Q469*H469</f>
        <v>0.14837900000000001</v>
      </c>
      <c r="S469" s="159">
        <v>0</v>
      </c>
      <c r="T469" s="160">
        <f>S469*H469</f>
        <v>0</v>
      </c>
      <c r="AR469" s="161" t="s">
        <v>239</v>
      </c>
      <c r="AT469" s="161" t="s">
        <v>283</v>
      </c>
      <c r="AU469" s="161" t="s">
        <v>87</v>
      </c>
      <c r="AY469" s="17" t="s">
        <v>187</v>
      </c>
      <c r="BE469" s="162">
        <f>IF(N469="základní",J469,0)</f>
        <v>0</v>
      </c>
      <c r="BF469" s="162">
        <f>IF(N469="snížená",J469,0)</f>
        <v>0</v>
      </c>
      <c r="BG469" s="162">
        <f>IF(N469="zákl. přenesená",J469,0)</f>
        <v>0</v>
      </c>
      <c r="BH469" s="162">
        <f>IF(N469="sníž. přenesená",J469,0)</f>
        <v>0</v>
      </c>
      <c r="BI469" s="162">
        <f>IF(N469="nulová",J469,0)</f>
        <v>0</v>
      </c>
      <c r="BJ469" s="17" t="s">
        <v>87</v>
      </c>
      <c r="BK469" s="162">
        <f>ROUND(I469*H469,2)</f>
        <v>0</v>
      </c>
      <c r="BL469" s="17" t="s">
        <v>194</v>
      </c>
      <c r="BM469" s="161" t="s">
        <v>655</v>
      </c>
    </row>
    <row r="470" spans="2:65" s="13" customFormat="1">
      <c r="B470" s="171"/>
      <c r="D470" s="164" t="s">
        <v>196</v>
      </c>
      <c r="F470" s="173" t="s">
        <v>656</v>
      </c>
      <c r="H470" s="174">
        <v>84.787999999999997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196</v>
      </c>
      <c r="AU470" s="172" t="s">
        <v>87</v>
      </c>
      <c r="AV470" s="13" t="s">
        <v>87</v>
      </c>
      <c r="AW470" s="13" t="s">
        <v>4</v>
      </c>
      <c r="AX470" s="13" t="s">
        <v>81</v>
      </c>
      <c r="AY470" s="172" t="s">
        <v>187</v>
      </c>
    </row>
    <row r="471" spans="2:65" s="1" customFormat="1" ht="24" customHeight="1">
      <c r="B471" s="149"/>
      <c r="C471" s="150" t="s">
        <v>657</v>
      </c>
      <c r="D471" s="150" t="s">
        <v>189</v>
      </c>
      <c r="E471" s="151" t="s">
        <v>658</v>
      </c>
      <c r="F471" s="152" t="s">
        <v>659</v>
      </c>
      <c r="G471" s="153" t="s">
        <v>254</v>
      </c>
      <c r="H471" s="154">
        <v>385.24</v>
      </c>
      <c r="I471" s="155"/>
      <c r="J471" s="156">
        <f>ROUND(I471*H471,2)</f>
        <v>0</v>
      </c>
      <c r="K471" s="152" t="s">
        <v>193</v>
      </c>
      <c r="L471" s="32"/>
      <c r="M471" s="157" t="s">
        <v>3</v>
      </c>
      <c r="N471" s="158" t="s">
        <v>46</v>
      </c>
      <c r="O471" s="52"/>
      <c r="P471" s="159">
        <f>O471*H471</f>
        <v>0</v>
      </c>
      <c r="Q471" s="159">
        <v>7.3499999999999998E-3</v>
      </c>
      <c r="R471" s="159">
        <f>Q471*H471</f>
        <v>2.8315139999999999</v>
      </c>
      <c r="S471" s="159">
        <v>0</v>
      </c>
      <c r="T471" s="160">
        <f>S471*H471</f>
        <v>0</v>
      </c>
      <c r="AR471" s="161" t="s">
        <v>194</v>
      </c>
      <c r="AT471" s="161" t="s">
        <v>189</v>
      </c>
      <c r="AU471" s="161" t="s">
        <v>87</v>
      </c>
      <c r="AY471" s="17" t="s">
        <v>187</v>
      </c>
      <c r="BE471" s="162">
        <f>IF(N471="základní",J471,0)</f>
        <v>0</v>
      </c>
      <c r="BF471" s="162">
        <f>IF(N471="snížená",J471,0)</f>
        <v>0</v>
      </c>
      <c r="BG471" s="162">
        <f>IF(N471="zákl. přenesená",J471,0)</f>
        <v>0</v>
      </c>
      <c r="BH471" s="162">
        <f>IF(N471="sníž. přenesená",J471,0)</f>
        <v>0</v>
      </c>
      <c r="BI471" s="162">
        <f>IF(N471="nulová",J471,0)</f>
        <v>0</v>
      </c>
      <c r="BJ471" s="17" t="s">
        <v>87</v>
      </c>
      <c r="BK471" s="162">
        <f>ROUND(I471*H471,2)</f>
        <v>0</v>
      </c>
      <c r="BL471" s="17" t="s">
        <v>194</v>
      </c>
      <c r="BM471" s="161" t="s">
        <v>660</v>
      </c>
    </row>
    <row r="472" spans="2:65" s="12" customFormat="1">
      <c r="B472" s="163"/>
      <c r="D472" s="164" t="s">
        <v>196</v>
      </c>
      <c r="E472" s="165" t="s">
        <v>3</v>
      </c>
      <c r="F472" s="166" t="s">
        <v>661</v>
      </c>
      <c r="H472" s="165" t="s">
        <v>3</v>
      </c>
      <c r="I472" s="167"/>
      <c r="L472" s="163"/>
      <c r="M472" s="168"/>
      <c r="N472" s="169"/>
      <c r="O472" s="169"/>
      <c r="P472" s="169"/>
      <c r="Q472" s="169"/>
      <c r="R472" s="169"/>
      <c r="S472" s="169"/>
      <c r="T472" s="170"/>
      <c r="AT472" s="165" t="s">
        <v>196</v>
      </c>
      <c r="AU472" s="165" t="s">
        <v>87</v>
      </c>
      <c r="AV472" s="12" t="s">
        <v>81</v>
      </c>
      <c r="AW472" s="12" t="s">
        <v>35</v>
      </c>
      <c r="AX472" s="12" t="s">
        <v>74</v>
      </c>
      <c r="AY472" s="165" t="s">
        <v>187</v>
      </c>
    </row>
    <row r="473" spans="2:65" s="13" customFormat="1">
      <c r="B473" s="171"/>
      <c r="D473" s="164" t="s">
        <v>196</v>
      </c>
      <c r="E473" s="172" t="s">
        <v>3</v>
      </c>
      <c r="F473" s="173" t="s">
        <v>662</v>
      </c>
      <c r="H473" s="174">
        <v>92.185000000000002</v>
      </c>
      <c r="I473" s="175"/>
      <c r="L473" s="171"/>
      <c r="M473" s="176"/>
      <c r="N473" s="177"/>
      <c r="O473" s="177"/>
      <c r="P473" s="177"/>
      <c r="Q473" s="177"/>
      <c r="R473" s="177"/>
      <c r="S473" s="177"/>
      <c r="T473" s="178"/>
      <c r="AT473" s="172" t="s">
        <v>196</v>
      </c>
      <c r="AU473" s="172" t="s">
        <v>87</v>
      </c>
      <c r="AV473" s="13" t="s">
        <v>87</v>
      </c>
      <c r="AW473" s="13" t="s">
        <v>35</v>
      </c>
      <c r="AX473" s="13" t="s">
        <v>74</v>
      </c>
      <c r="AY473" s="172" t="s">
        <v>187</v>
      </c>
    </row>
    <row r="474" spans="2:65" s="12" customFormat="1">
      <c r="B474" s="163"/>
      <c r="D474" s="164" t="s">
        <v>196</v>
      </c>
      <c r="E474" s="165" t="s">
        <v>3</v>
      </c>
      <c r="F474" s="166" t="s">
        <v>663</v>
      </c>
      <c r="H474" s="165" t="s">
        <v>3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196</v>
      </c>
      <c r="AU474" s="165" t="s">
        <v>87</v>
      </c>
      <c r="AV474" s="12" t="s">
        <v>81</v>
      </c>
      <c r="AW474" s="12" t="s">
        <v>35</v>
      </c>
      <c r="AX474" s="12" t="s">
        <v>74</v>
      </c>
      <c r="AY474" s="165" t="s">
        <v>187</v>
      </c>
    </row>
    <row r="475" spans="2:65" s="13" customFormat="1">
      <c r="B475" s="171"/>
      <c r="D475" s="164" t="s">
        <v>196</v>
      </c>
      <c r="E475" s="172" t="s">
        <v>3</v>
      </c>
      <c r="F475" s="173" t="s">
        <v>664</v>
      </c>
      <c r="H475" s="174">
        <v>94.35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196</v>
      </c>
      <c r="AU475" s="172" t="s">
        <v>87</v>
      </c>
      <c r="AV475" s="13" t="s">
        <v>87</v>
      </c>
      <c r="AW475" s="13" t="s">
        <v>35</v>
      </c>
      <c r="AX475" s="13" t="s">
        <v>74</v>
      </c>
      <c r="AY475" s="172" t="s">
        <v>187</v>
      </c>
    </row>
    <row r="476" spans="2:65" s="12" customFormat="1">
      <c r="B476" s="163"/>
      <c r="D476" s="164" t="s">
        <v>196</v>
      </c>
      <c r="E476" s="165" t="s">
        <v>3</v>
      </c>
      <c r="F476" s="166" t="s">
        <v>665</v>
      </c>
      <c r="H476" s="165" t="s">
        <v>3</v>
      </c>
      <c r="I476" s="167"/>
      <c r="L476" s="163"/>
      <c r="M476" s="168"/>
      <c r="N476" s="169"/>
      <c r="O476" s="169"/>
      <c r="P476" s="169"/>
      <c r="Q476" s="169"/>
      <c r="R476" s="169"/>
      <c r="S476" s="169"/>
      <c r="T476" s="170"/>
      <c r="AT476" s="165" t="s">
        <v>196</v>
      </c>
      <c r="AU476" s="165" t="s">
        <v>87</v>
      </c>
      <c r="AV476" s="12" t="s">
        <v>81</v>
      </c>
      <c r="AW476" s="12" t="s">
        <v>35</v>
      </c>
      <c r="AX476" s="12" t="s">
        <v>74</v>
      </c>
      <c r="AY476" s="165" t="s">
        <v>187</v>
      </c>
    </row>
    <row r="477" spans="2:65" s="13" customFormat="1">
      <c r="B477" s="171"/>
      <c r="D477" s="164" t="s">
        <v>196</v>
      </c>
      <c r="E477" s="172" t="s">
        <v>3</v>
      </c>
      <c r="F477" s="173" t="s">
        <v>666</v>
      </c>
      <c r="H477" s="174">
        <v>86.375</v>
      </c>
      <c r="I477" s="175"/>
      <c r="L477" s="171"/>
      <c r="M477" s="176"/>
      <c r="N477" s="177"/>
      <c r="O477" s="177"/>
      <c r="P477" s="177"/>
      <c r="Q477" s="177"/>
      <c r="R477" s="177"/>
      <c r="S477" s="177"/>
      <c r="T477" s="178"/>
      <c r="AT477" s="172" t="s">
        <v>196</v>
      </c>
      <c r="AU477" s="172" t="s">
        <v>87</v>
      </c>
      <c r="AV477" s="13" t="s">
        <v>87</v>
      </c>
      <c r="AW477" s="13" t="s">
        <v>35</v>
      </c>
      <c r="AX477" s="13" t="s">
        <v>74</v>
      </c>
      <c r="AY477" s="172" t="s">
        <v>187</v>
      </c>
    </row>
    <row r="478" spans="2:65" s="12" customFormat="1">
      <c r="B478" s="163"/>
      <c r="D478" s="164" t="s">
        <v>196</v>
      </c>
      <c r="E478" s="165" t="s">
        <v>3</v>
      </c>
      <c r="F478" s="166" t="s">
        <v>667</v>
      </c>
      <c r="H478" s="165" t="s">
        <v>3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196</v>
      </c>
      <c r="AU478" s="165" t="s">
        <v>87</v>
      </c>
      <c r="AV478" s="12" t="s">
        <v>81</v>
      </c>
      <c r="AW478" s="12" t="s">
        <v>35</v>
      </c>
      <c r="AX478" s="12" t="s">
        <v>74</v>
      </c>
      <c r="AY478" s="165" t="s">
        <v>187</v>
      </c>
    </row>
    <row r="479" spans="2:65" s="13" customFormat="1">
      <c r="B479" s="171"/>
      <c r="D479" s="164" t="s">
        <v>196</v>
      </c>
      <c r="E479" s="172" t="s">
        <v>3</v>
      </c>
      <c r="F479" s="173" t="s">
        <v>668</v>
      </c>
      <c r="H479" s="174">
        <v>90.3</v>
      </c>
      <c r="I479" s="175"/>
      <c r="L479" s="171"/>
      <c r="M479" s="176"/>
      <c r="N479" s="177"/>
      <c r="O479" s="177"/>
      <c r="P479" s="177"/>
      <c r="Q479" s="177"/>
      <c r="R479" s="177"/>
      <c r="S479" s="177"/>
      <c r="T479" s="178"/>
      <c r="AT479" s="172" t="s">
        <v>196</v>
      </c>
      <c r="AU479" s="172" t="s">
        <v>87</v>
      </c>
      <c r="AV479" s="13" t="s">
        <v>87</v>
      </c>
      <c r="AW479" s="13" t="s">
        <v>35</v>
      </c>
      <c r="AX479" s="13" t="s">
        <v>74</v>
      </c>
      <c r="AY479" s="172" t="s">
        <v>187</v>
      </c>
    </row>
    <row r="480" spans="2:65" s="15" customFormat="1">
      <c r="B480" s="187"/>
      <c r="D480" s="164" t="s">
        <v>196</v>
      </c>
      <c r="E480" s="188" t="s">
        <v>3</v>
      </c>
      <c r="F480" s="189" t="s">
        <v>221</v>
      </c>
      <c r="H480" s="190">
        <v>363.21</v>
      </c>
      <c r="I480" s="191"/>
      <c r="L480" s="187"/>
      <c r="M480" s="192"/>
      <c r="N480" s="193"/>
      <c r="O480" s="193"/>
      <c r="P480" s="193"/>
      <c r="Q480" s="193"/>
      <c r="R480" s="193"/>
      <c r="S480" s="193"/>
      <c r="T480" s="194"/>
      <c r="AT480" s="188" t="s">
        <v>196</v>
      </c>
      <c r="AU480" s="188" t="s">
        <v>87</v>
      </c>
      <c r="AV480" s="15" t="s">
        <v>207</v>
      </c>
      <c r="AW480" s="15" t="s">
        <v>35</v>
      </c>
      <c r="AX480" s="15" t="s">
        <v>74</v>
      </c>
      <c r="AY480" s="188" t="s">
        <v>187</v>
      </c>
    </row>
    <row r="481" spans="2:65" s="12" customFormat="1">
      <c r="B481" s="163"/>
      <c r="D481" s="164" t="s">
        <v>196</v>
      </c>
      <c r="E481" s="165" t="s">
        <v>3</v>
      </c>
      <c r="F481" s="166" t="s">
        <v>669</v>
      </c>
      <c r="H481" s="165" t="s">
        <v>3</v>
      </c>
      <c r="I481" s="167"/>
      <c r="L481" s="163"/>
      <c r="M481" s="168"/>
      <c r="N481" s="169"/>
      <c r="O481" s="169"/>
      <c r="P481" s="169"/>
      <c r="Q481" s="169"/>
      <c r="R481" s="169"/>
      <c r="S481" s="169"/>
      <c r="T481" s="170"/>
      <c r="AT481" s="165" t="s">
        <v>196</v>
      </c>
      <c r="AU481" s="165" t="s">
        <v>87</v>
      </c>
      <c r="AV481" s="12" t="s">
        <v>81</v>
      </c>
      <c r="AW481" s="12" t="s">
        <v>35</v>
      </c>
      <c r="AX481" s="12" t="s">
        <v>74</v>
      </c>
      <c r="AY481" s="165" t="s">
        <v>187</v>
      </c>
    </row>
    <row r="482" spans="2:65" s="13" customFormat="1">
      <c r="B482" s="171"/>
      <c r="D482" s="164" t="s">
        <v>196</v>
      </c>
      <c r="E482" s="172" t="s">
        <v>3</v>
      </c>
      <c r="F482" s="173" t="s">
        <v>670</v>
      </c>
      <c r="H482" s="174">
        <v>22.03</v>
      </c>
      <c r="I482" s="175"/>
      <c r="L482" s="171"/>
      <c r="M482" s="176"/>
      <c r="N482" s="177"/>
      <c r="O482" s="177"/>
      <c r="P482" s="177"/>
      <c r="Q482" s="177"/>
      <c r="R482" s="177"/>
      <c r="S482" s="177"/>
      <c r="T482" s="178"/>
      <c r="AT482" s="172" t="s">
        <v>196</v>
      </c>
      <c r="AU482" s="172" t="s">
        <v>87</v>
      </c>
      <c r="AV482" s="13" t="s">
        <v>87</v>
      </c>
      <c r="AW482" s="13" t="s">
        <v>35</v>
      </c>
      <c r="AX482" s="13" t="s">
        <v>74</v>
      </c>
      <c r="AY482" s="172" t="s">
        <v>187</v>
      </c>
    </row>
    <row r="483" spans="2:65" s="14" customFormat="1">
      <c r="B483" s="179"/>
      <c r="D483" s="164" t="s">
        <v>196</v>
      </c>
      <c r="E483" s="180" t="s">
        <v>3</v>
      </c>
      <c r="F483" s="181" t="s">
        <v>201</v>
      </c>
      <c r="H483" s="182">
        <v>385.24</v>
      </c>
      <c r="I483" s="183"/>
      <c r="L483" s="179"/>
      <c r="M483" s="184"/>
      <c r="N483" s="185"/>
      <c r="O483" s="185"/>
      <c r="P483" s="185"/>
      <c r="Q483" s="185"/>
      <c r="R483" s="185"/>
      <c r="S483" s="185"/>
      <c r="T483" s="186"/>
      <c r="AT483" s="180" t="s">
        <v>196</v>
      </c>
      <c r="AU483" s="180" t="s">
        <v>87</v>
      </c>
      <c r="AV483" s="14" t="s">
        <v>194</v>
      </c>
      <c r="AW483" s="14" t="s">
        <v>35</v>
      </c>
      <c r="AX483" s="14" t="s">
        <v>81</v>
      </c>
      <c r="AY483" s="180" t="s">
        <v>187</v>
      </c>
    </row>
    <row r="484" spans="2:65" s="1" customFormat="1" ht="36" customHeight="1">
      <c r="B484" s="149"/>
      <c r="C484" s="150" t="s">
        <v>671</v>
      </c>
      <c r="D484" s="150" t="s">
        <v>189</v>
      </c>
      <c r="E484" s="151" t="s">
        <v>672</v>
      </c>
      <c r="F484" s="152" t="s">
        <v>673</v>
      </c>
      <c r="G484" s="153" t="s">
        <v>254</v>
      </c>
      <c r="H484" s="154">
        <v>363.21</v>
      </c>
      <c r="I484" s="155"/>
      <c r="J484" s="156">
        <f>ROUND(I484*H484,2)</f>
        <v>0</v>
      </c>
      <c r="K484" s="152" t="s">
        <v>193</v>
      </c>
      <c r="L484" s="32"/>
      <c r="M484" s="157" t="s">
        <v>3</v>
      </c>
      <c r="N484" s="158" t="s">
        <v>46</v>
      </c>
      <c r="O484" s="52"/>
      <c r="P484" s="159">
        <f>O484*H484</f>
        <v>0</v>
      </c>
      <c r="Q484" s="159">
        <v>4.3800000000000002E-3</v>
      </c>
      <c r="R484" s="159">
        <f>Q484*H484</f>
        <v>1.5908598</v>
      </c>
      <c r="S484" s="159">
        <v>0</v>
      </c>
      <c r="T484" s="160">
        <f>S484*H484</f>
        <v>0</v>
      </c>
      <c r="AR484" s="161" t="s">
        <v>194</v>
      </c>
      <c r="AT484" s="161" t="s">
        <v>189</v>
      </c>
      <c r="AU484" s="161" t="s">
        <v>87</v>
      </c>
      <c r="AY484" s="17" t="s">
        <v>187</v>
      </c>
      <c r="BE484" s="162">
        <f>IF(N484="základní",J484,0)</f>
        <v>0</v>
      </c>
      <c r="BF484" s="162">
        <f>IF(N484="snížená",J484,0)</f>
        <v>0</v>
      </c>
      <c r="BG484" s="162">
        <f>IF(N484="zákl. přenesená",J484,0)</f>
        <v>0</v>
      </c>
      <c r="BH484" s="162">
        <f>IF(N484="sníž. přenesená",J484,0)</f>
        <v>0</v>
      </c>
      <c r="BI484" s="162">
        <f>IF(N484="nulová",J484,0)</f>
        <v>0</v>
      </c>
      <c r="BJ484" s="17" t="s">
        <v>87</v>
      </c>
      <c r="BK484" s="162">
        <f>ROUND(I484*H484,2)</f>
        <v>0</v>
      </c>
      <c r="BL484" s="17" t="s">
        <v>194</v>
      </c>
      <c r="BM484" s="161" t="s">
        <v>674</v>
      </c>
    </row>
    <row r="485" spans="2:65" s="1" customFormat="1" ht="36" customHeight="1">
      <c r="B485" s="149"/>
      <c r="C485" s="150" t="s">
        <v>675</v>
      </c>
      <c r="D485" s="150" t="s">
        <v>189</v>
      </c>
      <c r="E485" s="151" t="s">
        <v>676</v>
      </c>
      <c r="F485" s="152" t="s">
        <v>677</v>
      </c>
      <c r="G485" s="153" t="s">
        <v>286</v>
      </c>
      <c r="H485" s="154">
        <v>243.19</v>
      </c>
      <c r="I485" s="155"/>
      <c r="J485" s="156">
        <f>ROUND(I485*H485,2)</f>
        <v>0</v>
      </c>
      <c r="K485" s="152" t="s">
        <v>193</v>
      </c>
      <c r="L485" s="32"/>
      <c r="M485" s="157" t="s">
        <v>3</v>
      </c>
      <c r="N485" s="158" t="s">
        <v>46</v>
      </c>
      <c r="O485" s="52"/>
      <c r="P485" s="159">
        <f>O485*H485</f>
        <v>0</v>
      </c>
      <c r="Q485" s="159">
        <v>0</v>
      </c>
      <c r="R485" s="159">
        <f>Q485*H485</f>
        <v>0</v>
      </c>
      <c r="S485" s="159">
        <v>0</v>
      </c>
      <c r="T485" s="160">
        <f>S485*H485</f>
        <v>0</v>
      </c>
      <c r="AR485" s="161" t="s">
        <v>194</v>
      </c>
      <c r="AT485" s="161" t="s">
        <v>189</v>
      </c>
      <c r="AU485" s="161" t="s">
        <v>87</v>
      </c>
      <c r="AY485" s="17" t="s">
        <v>187</v>
      </c>
      <c r="BE485" s="162">
        <f>IF(N485="základní",J485,0)</f>
        <v>0</v>
      </c>
      <c r="BF485" s="162">
        <f>IF(N485="snížená",J485,0)</f>
        <v>0</v>
      </c>
      <c r="BG485" s="162">
        <f>IF(N485="zákl. přenesená",J485,0)</f>
        <v>0</v>
      </c>
      <c r="BH485" s="162">
        <f>IF(N485="sníž. přenesená",J485,0)</f>
        <v>0</v>
      </c>
      <c r="BI485" s="162">
        <f>IF(N485="nulová",J485,0)</f>
        <v>0</v>
      </c>
      <c r="BJ485" s="17" t="s">
        <v>87</v>
      </c>
      <c r="BK485" s="162">
        <f>ROUND(I485*H485,2)</f>
        <v>0</v>
      </c>
      <c r="BL485" s="17" t="s">
        <v>194</v>
      </c>
      <c r="BM485" s="161" t="s">
        <v>678</v>
      </c>
    </row>
    <row r="486" spans="2:65" s="13" customFormat="1">
      <c r="B486" s="171"/>
      <c r="D486" s="164" t="s">
        <v>196</v>
      </c>
      <c r="E486" s="172" t="s">
        <v>3</v>
      </c>
      <c r="F486" s="173" t="s">
        <v>679</v>
      </c>
      <c r="H486" s="174">
        <v>41</v>
      </c>
      <c r="I486" s="175"/>
      <c r="L486" s="171"/>
      <c r="M486" s="176"/>
      <c r="N486" s="177"/>
      <c r="O486" s="177"/>
      <c r="P486" s="177"/>
      <c r="Q486" s="177"/>
      <c r="R486" s="177"/>
      <c r="S486" s="177"/>
      <c r="T486" s="178"/>
      <c r="AT486" s="172" t="s">
        <v>196</v>
      </c>
      <c r="AU486" s="172" t="s">
        <v>87</v>
      </c>
      <c r="AV486" s="13" t="s">
        <v>87</v>
      </c>
      <c r="AW486" s="13" t="s">
        <v>35</v>
      </c>
      <c r="AX486" s="13" t="s">
        <v>74</v>
      </c>
      <c r="AY486" s="172" t="s">
        <v>187</v>
      </c>
    </row>
    <row r="487" spans="2:65" s="15" customFormat="1">
      <c r="B487" s="187"/>
      <c r="D487" s="164" t="s">
        <v>196</v>
      </c>
      <c r="E487" s="188" t="s">
        <v>3</v>
      </c>
      <c r="F487" s="189" t="s">
        <v>221</v>
      </c>
      <c r="H487" s="190">
        <v>41</v>
      </c>
      <c r="I487" s="191"/>
      <c r="L487" s="187"/>
      <c r="M487" s="192"/>
      <c r="N487" s="193"/>
      <c r="O487" s="193"/>
      <c r="P487" s="193"/>
      <c r="Q487" s="193"/>
      <c r="R487" s="193"/>
      <c r="S487" s="193"/>
      <c r="T487" s="194"/>
      <c r="AT487" s="188" t="s">
        <v>196</v>
      </c>
      <c r="AU487" s="188" t="s">
        <v>87</v>
      </c>
      <c r="AV487" s="15" t="s">
        <v>207</v>
      </c>
      <c r="AW487" s="15" t="s">
        <v>35</v>
      </c>
      <c r="AX487" s="15" t="s">
        <v>74</v>
      </c>
      <c r="AY487" s="188" t="s">
        <v>187</v>
      </c>
    </row>
    <row r="488" spans="2:65" s="13" customFormat="1">
      <c r="B488" s="171"/>
      <c r="D488" s="164" t="s">
        <v>196</v>
      </c>
      <c r="E488" s="172" t="s">
        <v>3</v>
      </c>
      <c r="F488" s="173" t="s">
        <v>680</v>
      </c>
      <c r="H488" s="174">
        <v>96.75</v>
      </c>
      <c r="I488" s="175"/>
      <c r="L488" s="171"/>
      <c r="M488" s="176"/>
      <c r="N488" s="177"/>
      <c r="O488" s="177"/>
      <c r="P488" s="177"/>
      <c r="Q488" s="177"/>
      <c r="R488" s="177"/>
      <c r="S488" s="177"/>
      <c r="T488" s="178"/>
      <c r="AT488" s="172" t="s">
        <v>196</v>
      </c>
      <c r="AU488" s="172" t="s">
        <v>87</v>
      </c>
      <c r="AV488" s="13" t="s">
        <v>87</v>
      </c>
      <c r="AW488" s="13" t="s">
        <v>35</v>
      </c>
      <c r="AX488" s="13" t="s">
        <v>74</v>
      </c>
      <c r="AY488" s="172" t="s">
        <v>187</v>
      </c>
    </row>
    <row r="489" spans="2:65" s="15" customFormat="1">
      <c r="B489" s="187"/>
      <c r="D489" s="164" t="s">
        <v>196</v>
      </c>
      <c r="E489" s="188" t="s">
        <v>3</v>
      </c>
      <c r="F489" s="189" t="s">
        <v>221</v>
      </c>
      <c r="H489" s="190">
        <v>96.75</v>
      </c>
      <c r="I489" s="191"/>
      <c r="L489" s="187"/>
      <c r="M489" s="192"/>
      <c r="N489" s="193"/>
      <c r="O489" s="193"/>
      <c r="P489" s="193"/>
      <c r="Q489" s="193"/>
      <c r="R489" s="193"/>
      <c r="S489" s="193"/>
      <c r="T489" s="194"/>
      <c r="AT489" s="188" t="s">
        <v>196</v>
      </c>
      <c r="AU489" s="188" t="s">
        <v>87</v>
      </c>
      <c r="AV489" s="15" t="s">
        <v>207</v>
      </c>
      <c r="AW489" s="15" t="s">
        <v>35</v>
      </c>
      <c r="AX489" s="15" t="s">
        <v>74</v>
      </c>
      <c r="AY489" s="188" t="s">
        <v>187</v>
      </c>
    </row>
    <row r="490" spans="2:65" s="13" customFormat="1">
      <c r="B490" s="171"/>
      <c r="D490" s="164" t="s">
        <v>196</v>
      </c>
      <c r="E490" s="172" t="s">
        <v>3</v>
      </c>
      <c r="F490" s="173" t="s">
        <v>681</v>
      </c>
      <c r="H490" s="174">
        <v>60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196</v>
      </c>
      <c r="AU490" s="172" t="s">
        <v>87</v>
      </c>
      <c r="AV490" s="13" t="s">
        <v>87</v>
      </c>
      <c r="AW490" s="13" t="s">
        <v>35</v>
      </c>
      <c r="AX490" s="13" t="s">
        <v>74</v>
      </c>
      <c r="AY490" s="172" t="s">
        <v>187</v>
      </c>
    </row>
    <row r="491" spans="2:65" s="13" customFormat="1">
      <c r="B491" s="171"/>
      <c r="D491" s="164" t="s">
        <v>196</v>
      </c>
      <c r="E491" s="172" t="s">
        <v>3</v>
      </c>
      <c r="F491" s="173" t="s">
        <v>682</v>
      </c>
      <c r="H491" s="174">
        <v>10</v>
      </c>
      <c r="I491" s="175"/>
      <c r="L491" s="171"/>
      <c r="M491" s="176"/>
      <c r="N491" s="177"/>
      <c r="O491" s="177"/>
      <c r="P491" s="177"/>
      <c r="Q491" s="177"/>
      <c r="R491" s="177"/>
      <c r="S491" s="177"/>
      <c r="T491" s="178"/>
      <c r="AT491" s="172" t="s">
        <v>196</v>
      </c>
      <c r="AU491" s="172" t="s">
        <v>87</v>
      </c>
      <c r="AV491" s="13" t="s">
        <v>87</v>
      </c>
      <c r="AW491" s="13" t="s">
        <v>35</v>
      </c>
      <c r="AX491" s="13" t="s">
        <v>74</v>
      </c>
      <c r="AY491" s="172" t="s">
        <v>187</v>
      </c>
    </row>
    <row r="492" spans="2:65" s="13" customFormat="1">
      <c r="B492" s="171"/>
      <c r="D492" s="164" t="s">
        <v>196</v>
      </c>
      <c r="E492" s="172" t="s">
        <v>3</v>
      </c>
      <c r="F492" s="173" t="s">
        <v>683</v>
      </c>
      <c r="H492" s="174">
        <v>9.0399999999999991</v>
      </c>
      <c r="I492" s="175"/>
      <c r="L492" s="171"/>
      <c r="M492" s="176"/>
      <c r="N492" s="177"/>
      <c r="O492" s="177"/>
      <c r="P492" s="177"/>
      <c r="Q492" s="177"/>
      <c r="R492" s="177"/>
      <c r="S492" s="177"/>
      <c r="T492" s="178"/>
      <c r="AT492" s="172" t="s">
        <v>196</v>
      </c>
      <c r="AU492" s="172" t="s">
        <v>87</v>
      </c>
      <c r="AV492" s="13" t="s">
        <v>87</v>
      </c>
      <c r="AW492" s="13" t="s">
        <v>35</v>
      </c>
      <c r="AX492" s="13" t="s">
        <v>74</v>
      </c>
      <c r="AY492" s="172" t="s">
        <v>187</v>
      </c>
    </row>
    <row r="493" spans="2:65" s="13" customFormat="1">
      <c r="B493" s="171"/>
      <c r="D493" s="164" t="s">
        <v>196</v>
      </c>
      <c r="E493" s="172" t="s">
        <v>3</v>
      </c>
      <c r="F493" s="173" t="s">
        <v>684</v>
      </c>
      <c r="H493" s="174">
        <v>26.4</v>
      </c>
      <c r="I493" s="175"/>
      <c r="L493" s="171"/>
      <c r="M493" s="176"/>
      <c r="N493" s="177"/>
      <c r="O493" s="177"/>
      <c r="P493" s="177"/>
      <c r="Q493" s="177"/>
      <c r="R493" s="177"/>
      <c r="S493" s="177"/>
      <c r="T493" s="178"/>
      <c r="AT493" s="172" t="s">
        <v>196</v>
      </c>
      <c r="AU493" s="172" t="s">
        <v>87</v>
      </c>
      <c r="AV493" s="13" t="s">
        <v>87</v>
      </c>
      <c r="AW493" s="13" t="s">
        <v>35</v>
      </c>
      <c r="AX493" s="13" t="s">
        <v>74</v>
      </c>
      <c r="AY493" s="172" t="s">
        <v>187</v>
      </c>
    </row>
    <row r="494" spans="2:65" s="15" customFormat="1">
      <c r="B494" s="187"/>
      <c r="D494" s="164" t="s">
        <v>196</v>
      </c>
      <c r="E494" s="188" t="s">
        <v>3</v>
      </c>
      <c r="F494" s="189" t="s">
        <v>221</v>
      </c>
      <c r="H494" s="190">
        <v>105.44</v>
      </c>
      <c r="I494" s="191"/>
      <c r="L494" s="187"/>
      <c r="M494" s="192"/>
      <c r="N494" s="193"/>
      <c r="O494" s="193"/>
      <c r="P494" s="193"/>
      <c r="Q494" s="193"/>
      <c r="R494" s="193"/>
      <c r="S494" s="193"/>
      <c r="T494" s="194"/>
      <c r="AT494" s="188" t="s">
        <v>196</v>
      </c>
      <c r="AU494" s="188" t="s">
        <v>87</v>
      </c>
      <c r="AV494" s="15" t="s">
        <v>207</v>
      </c>
      <c r="AW494" s="15" t="s">
        <v>35</v>
      </c>
      <c r="AX494" s="15" t="s">
        <v>74</v>
      </c>
      <c r="AY494" s="188" t="s">
        <v>187</v>
      </c>
    </row>
    <row r="495" spans="2:65" s="14" customFormat="1">
      <c r="B495" s="179"/>
      <c r="D495" s="164" t="s">
        <v>196</v>
      </c>
      <c r="E495" s="180" t="s">
        <v>3</v>
      </c>
      <c r="F495" s="181" t="s">
        <v>201</v>
      </c>
      <c r="H495" s="182">
        <v>243.19</v>
      </c>
      <c r="I495" s="183"/>
      <c r="L495" s="179"/>
      <c r="M495" s="184"/>
      <c r="N495" s="185"/>
      <c r="O495" s="185"/>
      <c r="P495" s="185"/>
      <c r="Q495" s="185"/>
      <c r="R495" s="185"/>
      <c r="S495" s="185"/>
      <c r="T495" s="186"/>
      <c r="AT495" s="180" t="s">
        <v>196</v>
      </c>
      <c r="AU495" s="180" t="s">
        <v>87</v>
      </c>
      <c r="AV495" s="14" t="s">
        <v>194</v>
      </c>
      <c r="AW495" s="14" t="s">
        <v>35</v>
      </c>
      <c r="AX495" s="14" t="s">
        <v>81</v>
      </c>
      <c r="AY495" s="180" t="s">
        <v>187</v>
      </c>
    </row>
    <row r="496" spans="2:65" s="1" customFormat="1" ht="24" customHeight="1">
      <c r="B496" s="149"/>
      <c r="C496" s="195" t="s">
        <v>685</v>
      </c>
      <c r="D496" s="195" t="s">
        <v>283</v>
      </c>
      <c r="E496" s="196" t="s">
        <v>686</v>
      </c>
      <c r="F496" s="197" t="s">
        <v>687</v>
      </c>
      <c r="G496" s="198" t="s">
        <v>286</v>
      </c>
      <c r="H496" s="199">
        <v>45.1</v>
      </c>
      <c r="I496" s="200"/>
      <c r="J496" s="201">
        <f>ROUND(I496*H496,2)</f>
        <v>0</v>
      </c>
      <c r="K496" s="197" t="s">
        <v>193</v>
      </c>
      <c r="L496" s="202"/>
      <c r="M496" s="203" t="s">
        <v>3</v>
      </c>
      <c r="N496" s="204" t="s">
        <v>46</v>
      </c>
      <c r="O496" s="52"/>
      <c r="P496" s="159">
        <f>O496*H496</f>
        <v>0</v>
      </c>
      <c r="Q496" s="159">
        <v>2.0000000000000001E-4</v>
      </c>
      <c r="R496" s="159">
        <f>Q496*H496</f>
        <v>9.0200000000000002E-3</v>
      </c>
      <c r="S496" s="159">
        <v>0</v>
      </c>
      <c r="T496" s="160">
        <f>S496*H496</f>
        <v>0</v>
      </c>
      <c r="AR496" s="161" t="s">
        <v>239</v>
      </c>
      <c r="AT496" s="161" t="s">
        <v>283</v>
      </c>
      <c r="AU496" s="161" t="s">
        <v>87</v>
      </c>
      <c r="AY496" s="17" t="s">
        <v>187</v>
      </c>
      <c r="BE496" s="162">
        <f>IF(N496="základní",J496,0)</f>
        <v>0</v>
      </c>
      <c r="BF496" s="162">
        <f>IF(N496="snížená",J496,0)</f>
        <v>0</v>
      </c>
      <c r="BG496" s="162">
        <f>IF(N496="zákl. přenesená",J496,0)</f>
        <v>0</v>
      </c>
      <c r="BH496" s="162">
        <f>IF(N496="sníž. přenesená",J496,0)</f>
        <v>0</v>
      </c>
      <c r="BI496" s="162">
        <f>IF(N496="nulová",J496,0)</f>
        <v>0</v>
      </c>
      <c r="BJ496" s="17" t="s">
        <v>87</v>
      </c>
      <c r="BK496" s="162">
        <f>ROUND(I496*H496,2)</f>
        <v>0</v>
      </c>
      <c r="BL496" s="17" t="s">
        <v>194</v>
      </c>
      <c r="BM496" s="161" t="s">
        <v>688</v>
      </c>
    </row>
    <row r="497" spans="2:65" s="13" customFormat="1">
      <c r="B497" s="171"/>
      <c r="D497" s="164" t="s">
        <v>196</v>
      </c>
      <c r="E497" s="172" t="s">
        <v>3</v>
      </c>
      <c r="F497" s="173" t="s">
        <v>679</v>
      </c>
      <c r="H497" s="174">
        <v>41</v>
      </c>
      <c r="I497" s="175"/>
      <c r="L497" s="171"/>
      <c r="M497" s="176"/>
      <c r="N497" s="177"/>
      <c r="O497" s="177"/>
      <c r="P497" s="177"/>
      <c r="Q497" s="177"/>
      <c r="R497" s="177"/>
      <c r="S497" s="177"/>
      <c r="T497" s="178"/>
      <c r="AT497" s="172" t="s">
        <v>196</v>
      </c>
      <c r="AU497" s="172" t="s">
        <v>87</v>
      </c>
      <c r="AV497" s="13" t="s">
        <v>87</v>
      </c>
      <c r="AW497" s="13" t="s">
        <v>35</v>
      </c>
      <c r="AX497" s="13" t="s">
        <v>81</v>
      </c>
      <c r="AY497" s="172" t="s">
        <v>187</v>
      </c>
    </row>
    <row r="498" spans="2:65" s="13" customFormat="1">
      <c r="B498" s="171"/>
      <c r="D498" s="164" t="s">
        <v>196</v>
      </c>
      <c r="F498" s="173" t="s">
        <v>689</v>
      </c>
      <c r="H498" s="174">
        <v>45.1</v>
      </c>
      <c r="I498" s="175"/>
      <c r="L498" s="171"/>
      <c r="M498" s="176"/>
      <c r="N498" s="177"/>
      <c r="O498" s="177"/>
      <c r="P498" s="177"/>
      <c r="Q498" s="177"/>
      <c r="R498" s="177"/>
      <c r="S498" s="177"/>
      <c r="T498" s="178"/>
      <c r="AT498" s="172" t="s">
        <v>196</v>
      </c>
      <c r="AU498" s="172" t="s">
        <v>87</v>
      </c>
      <c r="AV498" s="13" t="s">
        <v>87</v>
      </c>
      <c r="AW498" s="13" t="s">
        <v>4</v>
      </c>
      <c r="AX498" s="13" t="s">
        <v>81</v>
      </c>
      <c r="AY498" s="172" t="s">
        <v>187</v>
      </c>
    </row>
    <row r="499" spans="2:65" s="1" customFormat="1" ht="16.5" customHeight="1">
      <c r="B499" s="149"/>
      <c r="C499" s="195" t="s">
        <v>690</v>
      </c>
      <c r="D499" s="195" t="s">
        <v>283</v>
      </c>
      <c r="E499" s="196" t="s">
        <v>691</v>
      </c>
      <c r="F499" s="197" t="s">
        <v>692</v>
      </c>
      <c r="G499" s="198" t="s">
        <v>286</v>
      </c>
      <c r="H499" s="199">
        <v>106.425</v>
      </c>
      <c r="I499" s="200"/>
      <c r="J499" s="201">
        <f>ROUND(I499*H499,2)</f>
        <v>0</v>
      </c>
      <c r="K499" s="197" t="s">
        <v>193</v>
      </c>
      <c r="L499" s="202"/>
      <c r="M499" s="203" t="s">
        <v>3</v>
      </c>
      <c r="N499" s="204" t="s">
        <v>46</v>
      </c>
      <c r="O499" s="52"/>
      <c r="P499" s="159">
        <f>O499*H499</f>
        <v>0</v>
      </c>
      <c r="Q499" s="159">
        <v>2.9999999999999997E-4</v>
      </c>
      <c r="R499" s="159">
        <f>Q499*H499</f>
        <v>3.1927499999999998E-2</v>
      </c>
      <c r="S499" s="159">
        <v>0</v>
      </c>
      <c r="T499" s="160">
        <f>S499*H499</f>
        <v>0</v>
      </c>
      <c r="AR499" s="161" t="s">
        <v>239</v>
      </c>
      <c r="AT499" s="161" t="s">
        <v>283</v>
      </c>
      <c r="AU499" s="161" t="s">
        <v>87</v>
      </c>
      <c r="AY499" s="17" t="s">
        <v>187</v>
      </c>
      <c r="BE499" s="162">
        <f>IF(N499="základní",J499,0)</f>
        <v>0</v>
      </c>
      <c r="BF499" s="162">
        <f>IF(N499="snížená",J499,0)</f>
        <v>0</v>
      </c>
      <c r="BG499" s="162">
        <f>IF(N499="zákl. přenesená",J499,0)</f>
        <v>0</v>
      </c>
      <c r="BH499" s="162">
        <f>IF(N499="sníž. přenesená",J499,0)</f>
        <v>0</v>
      </c>
      <c r="BI499" s="162">
        <f>IF(N499="nulová",J499,0)</f>
        <v>0</v>
      </c>
      <c r="BJ499" s="17" t="s">
        <v>87</v>
      </c>
      <c r="BK499" s="162">
        <f>ROUND(I499*H499,2)</f>
        <v>0</v>
      </c>
      <c r="BL499" s="17" t="s">
        <v>194</v>
      </c>
      <c r="BM499" s="161" t="s">
        <v>693</v>
      </c>
    </row>
    <row r="500" spans="2:65" s="12" customFormat="1">
      <c r="B500" s="163"/>
      <c r="D500" s="164" t="s">
        <v>196</v>
      </c>
      <c r="E500" s="165" t="s">
        <v>3</v>
      </c>
      <c r="F500" s="166" t="s">
        <v>694</v>
      </c>
      <c r="H500" s="165" t="s">
        <v>3</v>
      </c>
      <c r="I500" s="167"/>
      <c r="L500" s="163"/>
      <c r="M500" s="168"/>
      <c r="N500" s="169"/>
      <c r="O500" s="169"/>
      <c r="P500" s="169"/>
      <c r="Q500" s="169"/>
      <c r="R500" s="169"/>
      <c r="S500" s="169"/>
      <c r="T500" s="170"/>
      <c r="AT500" s="165" t="s">
        <v>196</v>
      </c>
      <c r="AU500" s="165" t="s">
        <v>87</v>
      </c>
      <c r="AV500" s="12" t="s">
        <v>81</v>
      </c>
      <c r="AW500" s="12" t="s">
        <v>35</v>
      </c>
      <c r="AX500" s="12" t="s">
        <v>74</v>
      </c>
      <c r="AY500" s="165" t="s">
        <v>187</v>
      </c>
    </row>
    <row r="501" spans="2:65" s="13" customFormat="1">
      <c r="B501" s="171"/>
      <c r="D501" s="164" t="s">
        <v>196</v>
      </c>
      <c r="E501" s="172" t="s">
        <v>3</v>
      </c>
      <c r="F501" s="173" t="s">
        <v>695</v>
      </c>
      <c r="H501" s="174">
        <v>66.5</v>
      </c>
      <c r="I501" s="175"/>
      <c r="L501" s="171"/>
      <c r="M501" s="176"/>
      <c r="N501" s="177"/>
      <c r="O501" s="177"/>
      <c r="P501" s="177"/>
      <c r="Q501" s="177"/>
      <c r="R501" s="177"/>
      <c r="S501" s="177"/>
      <c r="T501" s="178"/>
      <c r="AT501" s="172" t="s">
        <v>196</v>
      </c>
      <c r="AU501" s="172" t="s">
        <v>87</v>
      </c>
      <c r="AV501" s="13" t="s">
        <v>87</v>
      </c>
      <c r="AW501" s="13" t="s">
        <v>35</v>
      </c>
      <c r="AX501" s="13" t="s">
        <v>74</v>
      </c>
      <c r="AY501" s="172" t="s">
        <v>187</v>
      </c>
    </row>
    <row r="502" spans="2:65" s="12" customFormat="1">
      <c r="B502" s="163"/>
      <c r="D502" s="164" t="s">
        <v>196</v>
      </c>
      <c r="E502" s="165" t="s">
        <v>3</v>
      </c>
      <c r="F502" s="166" t="s">
        <v>696</v>
      </c>
      <c r="H502" s="165" t="s">
        <v>3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196</v>
      </c>
      <c r="AU502" s="165" t="s">
        <v>87</v>
      </c>
      <c r="AV502" s="12" t="s">
        <v>81</v>
      </c>
      <c r="AW502" s="12" t="s">
        <v>35</v>
      </c>
      <c r="AX502" s="12" t="s">
        <v>74</v>
      </c>
      <c r="AY502" s="165" t="s">
        <v>187</v>
      </c>
    </row>
    <row r="503" spans="2:65" s="13" customFormat="1">
      <c r="B503" s="171"/>
      <c r="D503" s="164" t="s">
        <v>196</v>
      </c>
      <c r="E503" s="172" t="s">
        <v>3</v>
      </c>
      <c r="F503" s="173" t="s">
        <v>697</v>
      </c>
      <c r="H503" s="174">
        <v>25.5</v>
      </c>
      <c r="I503" s="175"/>
      <c r="L503" s="171"/>
      <c r="M503" s="176"/>
      <c r="N503" s="177"/>
      <c r="O503" s="177"/>
      <c r="P503" s="177"/>
      <c r="Q503" s="177"/>
      <c r="R503" s="177"/>
      <c r="S503" s="177"/>
      <c r="T503" s="178"/>
      <c r="AT503" s="172" t="s">
        <v>196</v>
      </c>
      <c r="AU503" s="172" t="s">
        <v>87</v>
      </c>
      <c r="AV503" s="13" t="s">
        <v>87</v>
      </c>
      <c r="AW503" s="13" t="s">
        <v>35</v>
      </c>
      <c r="AX503" s="13" t="s">
        <v>74</v>
      </c>
      <c r="AY503" s="172" t="s">
        <v>187</v>
      </c>
    </row>
    <row r="504" spans="2:65" s="12" customFormat="1">
      <c r="B504" s="163"/>
      <c r="D504" s="164" t="s">
        <v>196</v>
      </c>
      <c r="E504" s="165" t="s">
        <v>3</v>
      </c>
      <c r="F504" s="166" t="s">
        <v>698</v>
      </c>
      <c r="H504" s="165" t="s">
        <v>3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196</v>
      </c>
      <c r="AU504" s="165" t="s">
        <v>87</v>
      </c>
      <c r="AV504" s="12" t="s">
        <v>81</v>
      </c>
      <c r="AW504" s="12" t="s">
        <v>35</v>
      </c>
      <c r="AX504" s="12" t="s">
        <v>74</v>
      </c>
      <c r="AY504" s="165" t="s">
        <v>187</v>
      </c>
    </row>
    <row r="505" spans="2:65" s="13" customFormat="1">
      <c r="B505" s="171"/>
      <c r="D505" s="164" t="s">
        <v>196</v>
      </c>
      <c r="E505" s="172" t="s">
        <v>3</v>
      </c>
      <c r="F505" s="173" t="s">
        <v>699</v>
      </c>
      <c r="H505" s="174">
        <v>4.75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196</v>
      </c>
      <c r="AU505" s="172" t="s">
        <v>87</v>
      </c>
      <c r="AV505" s="13" t="s">
        <v>87</v>
      </c>
      <c r="AW505" s="13" t="s">
        <v>35</v>
      </c>
      <c r="AX505" s="13" t="s">
        <v>74</v>
      </c>
      <c r="AY505" s="172" t="s">
        <v>187</v>
      </c>
    </row>
    <row r="506" spans="2:65" s="14" customFormat="1">
      <c r="B506" s="179"/>
      <c r="D506" s="164" t="s">
        <v>196</v>
      </c>
      <c r="E506" s="180" t="s">
        <v>3</v>
      </c>
      <c r="F506" s="181" t="s">
        <v>201</v>
      </c>
      <c r="H506" s="182">
        <v>96.75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196</v>
      </c>
      <c r="AU506" s="180" t="s">
        <v>87</v>
      </c>
      <c r="AV506" s="14" t="s">
        <v>194</v>
      </c>
      <c r="AW506" s="14" t="s">
        <v>35</v>
      </c>
      <c r="AX506" s="14" t="s">
        <v>81</v>
      </c>
      <c r="AY506" s="180" t="s">
        <v>187</v>
      </c>
    </row>
    <row r="507" spans="2:65" s="13" customFormat="1">
      <c r="B507" s="171"/>
      <c r="D507" s="164" t="s">
        <v>196</v>
      </c>
      <c r="F507" s="173" t="s">
        <v>700</v>
      </c>
      <c r="H507" s="174">
        <v>106.425</v>
      </c>
      <c r="I507" s="175"/>
      <c r="L507" s="171"/>
      <c r="M507" s="176"/>
      <c r="N507" s="177"/>
      <c r="O507" s="177"/>
      <c r="P507" s="177"/>
      <c r="Q507" s="177"/>
      <c r="R507" s="177"/>
      <c r="S507" s="177"/>
      <c r="T507" s="178"/>
      <c r="AT507" s="172" t="s">
        <v>196</v>
      </c>
      <c r="AU507" s="172" t="s">
        <v>87</v>
      </c>
      <c r="AV507" s="13" t="s">
        <v>87</v>
      </c>
      <c r="AW507" s="13" t="s">
        <v>4</v>
      </c>
      <c r="AX507" s="13" t="s">
        <v>81</v>
      </c>
      <c r="AY507" s="172" t="s">
        <v>187</v>
      </c>
    </row>
    <row r="508" spans="2:65" s="1" customFormat="1" ht="16.5" customHeight="1">
      <c r="B508" s="149"/>
      <c r="C508" s="195" t="s">
        <v>701</v>
      </c>
      <c r="D508" s="195" t="s">
        <v>283</v>
      </c>
      <c r="E508" s="196" t="s">
        <v>702</v>
      </c>
      <c r="F508" s="197" t="s">
        <v>703</v>
      </c>
      <c r="G508" s="198" t="s">
        <v>286</v>
      </c>
      <c r="H508" s="199">
        <v>115.98399999999999</v>
      </c>
      <c r="I508" s="200"/>
      <c r="J508" s="201">
        <f>ROUND(I508*H508,2)</f>
        <v>0</v>
      </c>
      <c r="K508" s="197" t="s">
        <v>193</v>
      </c>
      <c r="L508" s="202"/>
      <c r="M508" s="203" t="s">
        <v>3</v>
      </c>
      <c r="N508" s="204" t="s">
        <v>46</v>
      </c>
      <c r="O508" s="52"/>
      <c r="P508" s="159">
        <f>O508*H508</f>
        <v>0</v>
      </c>
      <c r="Q508" s="159">
        <v>3.0000000000000001E-5</v>
      </c>
      <c r="R508" s="159">
        <f>Q508*H508</f>
        <v>3.4795199999999998E-3</v>
      </c>
      <c r="S508" s="159">
        <v>0</v>
      </c>
      <c r="T508" s="160">
        <f>S508*H508</f>
        <v>0</v>
      </c>
      <c r="AR508" s="161" t="s">
        <v>239</v>
      </c>
      <c r="AT508" s="161" t="s">
        <v>283</v>
      </c>
      <c r="AU508" s="161" t="s">
        <v>87</v>
      </c>
      <c r="AY508" s="17" t="s">
        <v>187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7" t="s">
        <v>87</v>
      </c>
      <c r="BK508" s="162">
        <f>ROUND(I508*H508,2)</f>
        <v>0</v>
      </c>
      <c r="BL508" s="17" t="s">
        <v>194</v>
      </c>
      <c r="BM508" s="161" t="s">
        <v>704</v>
      </c>
    </row>
    <row r="509" spans="2:65" s="13" customFormat="1">
      <c r="B509" s="171"/>
      <c r="D509" s="164" t="s">
        <v>196</v>
      </c>
      <c r="E509" s="172" t="s">
        <v>3</v>
      </c>
      <c r="F509" s="173" t="s">
        <v>681</v>
      </c>
      <c r="H509" s="174">
        <v>60</v>
      </c>
      <c r="I509" s="175"/>
      <c r="L509" s="171"/>
      <c r="M509" s="176"/>
      <c r="N509" s="177"/>
      <c r="O509" s="177"/>
      <c r="P509" s="177"/>
      <c r="Q509" s="177"/>
      <c r="R509" s="177"/>
      <c r="S509" s="177"/>
      <c r="T509" s="178"/>
      <c r="AT509" s="172" t="s">
        <v>196</v>
      </c>
      <c r="AU509" s="172" t="s">
        <v>87</v>
      </c>
      <c r="AV509" s="13" t="s">
        <v>87</v>
      </c>
      <c r="AW509" s="13" t="s">
        <v>35</v>
      </c>
      <c r="AX509" s="13" t="s">
        <v>74</v>
      </c>
      <c r="AY509" s="172" t="s">
        <v>187</v>
      </c>
    </row>
    <row r="510" spans="2:65" s="13" customFormat="1">
      <c r="B510" s="171"/>
      <c r="D510" s="164" t="s">
        <v>196</v>
      </c>
      <c r="E510" s="172" t="s">
        <v>3</v>
      </c>
      <c r="F510" s="173" t="s">
        <v>682</v>
      </c>
      <c r="H510" s="174">
        <v>10</v>
      </c>
      <c r="I510" s="175"/>
      <c r="L510" s="171"/>
      <c r="M510" s="176"/>
      <c r="N510" s="177"/>
      <c r="O510" s="177"/>
      <c r="P510" s="177"/>
      <c r="Q510" s="177"/>
      <c r="R510" s="177"/>
      <c r="S510" s="177"/>
      <c r="T510" s="178"/>
      <c r="AT510" s="172" t="s">
        <v>196</v>
      </c>
      <c r="AU510" s="172" t="s">
        <v>87</v>
      </c>
      <c r="AV510" s="13" t="s">
        <v>87</v>
      </c>
      <c r="AW510" s="13" t="s">
        <v>35</v>
      </c>
      <c r="AX510" s="13" t="s">
        <v>74</v>
      </c>
      <c r="AY510" s="172" t="s">
        <v>187</v>
      </c>
    </row>
    <row r="511" spans="2:65" s="13" customFormat="1">
      <c r="B511" s="171"/>
      <c r="D511" s="164" t="s">
        <v>196</v>
      </c>
      <c r="E511" s="172" t="s">
        <v>3</v>
      </c>
      <c r="F511" s="173" t="s">
        <v>683</v>
      </c>
      <c r="H511" s="174">
        <v>9.0399999999999991</v>
      </c>
      <c r="I511" s="175"/>
      <c r="L511" s="171"/>
      <c r="M511" s="176"/>
      <c r="N511" s="177"/>
      <c r="O511" s="177"/>
      <c r="P511" s="177"/>
      <c r="Q511" s="177"/>
      <c r="R511" s="177"/>
      <c r="S511" s="177"/>
      <c r="T511" s="178"/>
      <c r="AT511" s="172" t="s">
        <v>196</v>
      </c>
      <c r="AU511" s="172" t="s">
        <v>87</v>
      </c>
      <c r="AV511" s="13" t="s">
        <v>87</v>
      </c>
      <c r="AW511" s="13" t="s">
        <v>35</v>
      </c>
      <c r="AX511" s="13" t="s">
        <v>74</v>
      </c>
      <c r="AY511" s="172" t="s">
        <v>187</v>
      </c>
    </row>
    <row r="512" spans="2:65" s="13" customFormat="1">
      <c r="B512" s="171"/>
      <c r="D512" s="164" t="s">
        <v>196</v>
      </c>
      <c r="E512" s="172" t="s">
        <v>3</v>
      </c>
      <c r="F512" s="173" t="s">
        <v>684</v>
      </c>
      <c r="H512" s="174">
        <v>26.4</v>
      </c>
      <c r="I512" s="175"/>
      <c r="L512" s="171"/>
      <c r="M512" s="176"/>
      <c r="N512" s="177"/>
      <c r="O512" s="177"/>
      <c r="P512" s="177"/>
      <c r="Q512" s="177"/>
      <c r="R512" s="177"/>
      <c r="S512" s="177"/>
      <c r="T512" s="178"/>
      <c r="AT512" s="172" t="s">
        <v>196</v>
      </c>
      <c r="AU512" s="172" t="s">
        <v>87</v>
      </c>
      <c r="AV512" s="13" t="s">
        <v>87</v>
      </c>
      <c r="AW512" s="13" t="s">
        <v>35</v>
      </c>
      <c r="AX512" s="13" t="s">
        <v>74</v>
      </c>
      <c r="AY512" s="172" t="s">
        <v>187</v>
      </c>
    </row>
    <row r="513" spans="2:65" s="14" customFormat="1">
      <c r="B513" s="179"/>
      <c r="D513" s="164" t="s">
        <v>196</v>
      </c>
      <c r="E513" s="180" t="s">
        <v>3</v>
      </c>
      <c r="F513" s="181" t="s">
        <v>201</v>
      </c>
      <c r="H513" s="182">
        <v>105.44</v>
      </c>
      <c r="I513" s="183"/>
      <c r="L513" s="179"/>
      <c r="M513" s="184"/>
      <c r="N513" s="185"/>
      <c r="O513" s="185"/>
      <c r="P513" s="185"/>
      <c r="Q513" s="185"/>
      <c r="R513" s="185"/>
      <c r="S513" s="185"/>
      <c r="T513" s="186"/>
      <c r="AT513" s="180" t="s">
        <v>196</v>
      </c>
      <c r="AU513" s="180" t="s">
        <v>87</v>
      </c>
      <c r="AV513" s="14" t="s">
        <v>194</v>
      </c>
      <c r="AW513" s="14" t="s">
        <v>35</v>
      </c>
      <c r="AX513" s="14" t="s">
        <v>81</v>
      </c>
      <c r="AY513" s="180" t="s">
        <v>187</v>
      </c>
    </row>
    <row r="514" spans="2:65" s="13" customFormat="1">
      <c r="B514" s="171"/>
      <c r="D514" s="164" t="s">
        <v>196</v>
      </c>
      <c r="F514" s="173" t="s">
        <v>705</v>
      </c>
      <c r="H514" s="174">
        <v>115.98399999999999</v>
      </c>
      <c r="I514" s="175"/>
      <c r="L514" s="171"/>
      <c r="M514" s="176"/>
      <c r="N514" s="177"/>
      <c r="O514" s="177"/>
      <c r="P514" s="177"/>
      <c r="Q514" s="177"/>
      <c r="R514" s="177"/>
      <c r="S514" s="177"/>
      <c r="T514" s="178"/>
      <c r="AT514" s="172" t="s">
        <v>196</v>
      </c>
      <c r="AU514" s="172" t="s">
        <v>87</v>
      </c>
      <c r="AV514" s="13" t="s">
        <v>87</v>
      </c>
      <c r="AW514" s="13" t="s">
        <v>4</v>
      </c>
      <c r="AX514" s="13" t="s">
        <v>81</v>
      </c>
      <c r="AY514" s="172" t="s">
        <v>187</v>
      </c>
    </row>
    <row r="515" spans="2:65" s="1" customFormat="1" ht="48" customHeight="1">
      <c r="B515" s="149"/>
      <c r="C515" s="150" t="s">
        <v>706</v>
      </c>
      <c r="D515" s="150" t="s">
        <v>189</v>
      </c>
      <c r="E515" s="151" t="s">
        <v>707</v>
      </c>
      <c r="F515" s="152" t="s">
        <v>708</v>
      </c>
      <c r="G515" s="153" t="s">
        <v>286</v>
      </c>
      <c r="H515" s="154">
        <v>190.54</v>
      </c>
      <c r="I515" s="155"/>
      <c r="J515" s="156">
        <f>ROUND(I515*H515,2)</f>
        <v>0</v>
      </c>
      <c r="K515" s="152" t="s">
        <v>193</v>
      </c>
      <c r="L515" s="32"/>
      <c r="M515" s="157" t="s">
        <v>3</v>
      </c>
      <c r="N515" s="158" t="s">
        <v>46</v>
      </c>
      <c r="O515" s="52"/>
      <c r="P515" s="159">
        <f>O515*H515</f>
        <v>0</v>
      </c>
      <c r="Q515" s="159">
        <v>0</v>
      </c>
      <c r="R515" s="159">
        <f>Q515*H515</f>
        <v>0</v>
      </c>
      <c r="S515" s="159">
        <v>0</v>
      </c>
      <c r="T515" s="160">
        <f>S515*H515</f>
        <v>0</v>
      </c>
      <c r="AR515" s="161" t="s">
        <v>194</v>
      </c>
      <c r="AT515" s="161" t="s">
        <v>189</v>
      </c>
      <c r="AU515" s="161" t="s">
        <v>87</v>
      </c>
      <c r="AY515" s="17" t="s">
        <v>187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7" t="s">
        <v>87</v>
      </c>
      <c r="BK515" s="162">
        <f>ROUND(I515*H515,2)</f>
        <v>0</v>
      </c>
      <c r="BL515" s="17" t="s">
        <v>194</v>
      </c>
      <c r="BM515" s="161" t="s">
        <v>709</v>
      </c>
    </row>
    <row r="516" spans="2:65" s="12" customFormat="1">
      <c r="B516" s="163"/>
      <c r="D516" s="164" t="s">
        <v>196</v>
      </c>
      <c r="E516" s="165" t="s">
        <v>3</v>
      </c>
      <c r="F516" s="166" t="s">
        <v>710</v>
      </c>
      <c r="H516" s="165" t="s">
        <v>3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196</v>
      </c>
      <c r="AU516" s="165" t="s">
        <v>87</v>
      </c>
      <c r="AV516" s="12" t="s">
        <v>81</v>
      </c>
      <c r="AW516" s="12" t="s">
        <v>35</v>
      </c>
      <c r="AX516" s="12" t="s">
        <v>74</v>
      </c>
      <c r="AY516" s="165" t="s">
        <v>187</v>
      </c>
    </row>
    <row r="517" spans="2:65" s="13" customFormat="1">
      <c r="B517" s="171"/>
      <c r="D517" s="164" t="s">
        <v>196</v>
      </c>
      <c r="E517" s="172" t="s">
        <v>3</v>
      </c>
      <c r="F517" s="173" t="s">
        <v>711</v>
      </c>
      <c r="H517" s="174">
        <v>95</v>
      </c>
      <c r="I517" s="175"/>
      <c r="L517" s="171"/>
      <c r="M517" s="176"/>
      <c r="N517" s="177"/>
      <c r="O517" s="177"/>
      <c r="P517" s="177"/>
      <c r="Q517" s="177"/>
      <c r="R517" s="177"/>
      <c r="S517" s="177"/>
      <c r="T517" s="178"/>
      <c r="AT517" s="172" t="s">
        <v>196</v>
      </c>
      <c r="AU517" s="172" t="s">
        <v>87</v>
      </c>
      <c r="AV517" s="13" t="s">
        <v>87</v>
      </c>
      <c r="AW517" s="13" t="s">
        <v>35</v>
      </c>
      <c r="AX517" s="13" t="s">
        <v>74</v>
      </c>
      <c r="AY517" s="172" t="s">
        <v>187</v>
      </c>
    </row>
    <row r="518" spans="2:65" s="13" customFormat="1">
      <c r="B518" s="171"/>
      <c r="D518" s="164" t="s">
        <v>196</v>
      </c>
      <c r="E518" s="172" t="s">
        <v>3</v>
      </c>
      <c r="F518" s="173" t="s">
        <v>712</v>
      </c>
      <c r="H518" s="174">
        <v>16</v>
      </c>
      <c r="I518" s="175"/>
      <c r="L518" s="171"/>
      <c r="M518" s="176"/>
      <c r="N518" s="177"/>
      <c r="O518" s="177"/>
      <c r="P518" s="177"/>
      <c r="Q518" s="177"/>
      <c r="R518" s="177"/>
      <c r="S518" s="177"/>
      <c r="T518" s="178"/>
      <c r="AT518" s="172" t="s">
        <v>196</v>
      </c>
      <c r="AU518" s="172" t="s">
        <v>87</v>
      </c>
      <c r="AV518" s="13" t="s">
        <v>87</v>
      </c>
      <c r="AW518" s="13" t="s">
        <v>35</v>
      </c>
      <c r="AX518" s="13" t="s">
        <v>74</v>
      </c>
      <c r="AY518" s="172" t="s">
        <v>187</v>
      </c>
    </row>
    <row r="519" spans="2:65" s="13" customFormat="1">
      <c r="B519" s="171"/>
      <c r="D519" s="164" t="s">
        <v>196</v>
      </c>
      <c r="E519" s="172" t="s">
        <v>3</v>
      </c>
      <c r="F519" s="173" t="s">
        <v>713</v>
      </c>
      <c r="H519" s="174">
        <v>13.04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196</v>
      </c>
      <c r="AU519" s="172" t="s">
        <v>87</v>
      </c>
      <c r="AV519" s="13" t="s">
        <v>87</v>
      </c>
      <c r="AW519" s="13" t="s">
        <v>35</v>
      </c>
      <c r="AX519" s="13" t="s">
        <v>74</v>
      </c>
      <c r="AY519" s="172" t="s">
        <v>187</v>
      </c>
    </row>
    <row r="520" spans="2:65" s="15" customFormat="1">
      <c r="B520" s="187"/>
      <c r="D520" s="164" t="s">
        <v>196</v>
      </c>
      <c r="E520" s="188" t="s">
        <v>3</v>
      </c>
      <c r="F520" s="189" t="s">
        <v>221</v>
      </c>
      <c r="H520" s="190">
        <v>124.03999999999999</v>
      </c>
      <c r="I520" s="191"/>
      <c r="L520" s="187"/>
      <c r="M520" s="192"/>
      <c r="N520" s="193"/>
      <c r="O520" s="193"/>
      <c r="P520" s="193"/>
      <c r="Q520" s="193"/>
      <c r="R520" s="193"/>
      <c r="S520" s="193"/>
      <c r="T520" s="194"/>
      <c r="AT520" s="188" t="s">
        <v>196</v>
      </c>
      <c r="AU520" s="188" t="s">
        <v>87</v>
      </c>
      <c r="AV520" s="15" t="s">
        <v>207</v>
      </c>
      <c r="AW520" s="15" t="s">
        <v>35</v>
      </c>
      <c r="AX520" s="15" t="s">
        <v>74</v>
      </c>
      <c r="AY520" s="188" t="s">
        <v>187</v>
      </c>
    </row>
    <row r="521" spans="2:65" s="12" customFormat="1">
      <c r="B521" s="163"/>
      <c r="D521" s="164" t="s">
        <v>196</v>
      </c>
      <c r="E521" s="165" t="s">
        <v>3</v>
      </c>
      <c r="F521" s="166" t="s">
        <v>714</v>
      </c>
      <c r="H521" s="165" t="s">
        <v>3</v>
      </c>
      <c r="I521" s="167"/>
      <c r="L521" s="163"/>
      <c r="M521" s="168"/>
      <c r="N521" s="169"/>
      <c r="O521" s="169"/>
      <c r="P521" s="169"/>
      <c r="Q521" s="169"/>
      <c r="R521" s="169"/>
      <c r="S521" s="169"/>
      <c r="T521" s="170"/>
      <c r="AT521" s="165" t="s">
        <v>196</v>
      </c>
      <c r="AU521" s="165" t="s">
        <v>87</v>
      </c>
      <c r="AV521" s="12" t="s">
        <v>81</v>
      </c>
      <c r="AW521" s="12" t="s">
        <v>35</v>
      </c>
      <c r="AX521" s="12" t="s">
        <v>74</v>
      </c>
      <c r="AY521" s="165" t="s">
        <v>187</v>
      </c>
    </row>
    <row r="522" spans="2:65" s="13" customFormat="1">
      <c r="B522" s="171"/>
      <c r="D522" s="164" t="s">
        <v>196</v>
      </c>
      <c r="E522" s="172" t="s">
        <v>3</v>
      </c>
      <c r="F522" s="173" t="s">
        <v>695</v>
      </c>
      <c r="H522" s="174">
        <v>66.5</v>
      </c>
      <c r="I522" s="175"/>
      <c r="L522" s="171"/>
      <c r="M522" s="176"/>
      <c r="N522" s="177"/>
      <c r="O522" s="177"/>
      <c r="P522" s="177"/>
      <c r="Q522" s="177"/>
      <c r="R522" s="177"/>
      <c r="S522" s="177"/>
      <c r="T522" s="178"/>
      <c r="AT522" s="172" t="s">
        <v>196</v>
      </c>
      <c r="AU522" s="172" t="s">
        <v>87</v>
      </c>
      <c r="AV522" s="13" t="s">
        <v>87</v>
      </c>
      <c r="AW522" s="13" t="s">
        <v>35</v>
      </c>
      <c r="AX522" s="13" t="s">
        <v>74</v>
      </c>
      <c r="AY522" s="172" t="s">
        <v>187</v>
      </c>
    </row>
    <row r="523" spans="2:65" s="15" customFormat="1">
      <c r="B523" s="187"/>
      <c r="D523" s="164" t="s">
        <v>196</v>
      </c>
      <c r="E523" s="188" t="s">
        <v>3</v>
      </c>
      <c r="F523" s="189" t="s">
        <v>221</v>
      </c>
      <c r="H523" s="190">
        <v>66.5</v>
      </c>
      <c r="I523" s="191"/>
      <c r="L523" s="187"/>
      <c r="M523" s="192"/>
      <c r="N523" s="193"/>
      <c r="O523" s="193"/>
      <c r="P523" s="193"/>
      <c r="Q523" s="193"/>
      <c r="R523" s="193"/>
      <c r="S523" s="193"/>
      <c r="T523" s="194"/>
      <c r="AT523" s="188" t="s">
        <v>196</v>
      </c>
      <c r="AU523" s="188" t="s">
        <v>87</v>
      </c>
      <c r="AV523" s="15" t="s">
        <v>207</v>
      </c>
      <c r="AW523" s="15" t="s">
        <v>35</v>
      </c>
      <c r="AX523" s="15" t="s">
        <v>74</v>
      </c>
      <c r="AY523" s="188" t="s">
        <v>187</v>
      </c>
    </row>
    <row r="524" spans="2:65" s="14" customFormat="1">
      <c r="B524" s="179"/>
      <c r="D524" s="164" t="s">
        <v>196</v>
      </c>
      <c r="E524" s="180" t="s">
        <v>3</v>
      </c>
      <c r="F524" s="181" t="s">
        <v>201</v>
      </c>
      <c r="H524" s="182">
        <v>190.54</v>
      </c>
      <c r="I524" s="183"/>
      <c r="L524" s="179"/>
      <c r="M524" s="184"/>
      <c r="N524" s="185"/>
      <c r="O524" s="185"/>
      <c r="P524" s="185"/>
      <c r="Q524" s="185"/>
      <c r="R524" s="185"/>
      <c r="S524" s="185"/>
      <c r="T524" s="186"/>
      <c r="AT524" s="180" t="s">
        <v>196</v>
      </c>
      <c r="AU524" s="180" t="s">
        <v>87</v>
      </c>
      <c r="AV524" s="14" t="s">
        <v>194</v>
      </c>
      <c r="AW524" s="14" t="s">
        <v>35</v>
      </c>
      <c r="AX524" s="14" t="s">
        <v>81</v>
      </c>
      <c r="AY524" s="180" t="s">
        <v>187</v>
      </c>
    </row>
    <row r="525" spans="2:65" s="1" customFormat="1" ht="24" customHeight="1">
      <c r="B525" s="149"/>
      <c r="C525" s="195" t="s">
        <v>715</v>
      </c>
      <c r="D525" s="195" t="s">
        <v>283</v>
      </c>
      <c r="E525" s="196" t="s">
        <v>716</v>
      </c>
      <c r="F525" s="197" t="s">
        <v>717</v>
      </c>
      <c r="G525" s="198" t="s">
        <v>286</v>
      </c>
      <c r="H525" s="199">
        <v>209.59399999999999</v>
      </c>
      <c r="I525" s="200"/>
      <c r="J525" s="201">
        <f>ROUND(I525*H525,2)</f>
        <v>0</v>
      </c>
      <c r="K525" s="197" t="s">
        <v>193</v>
      </c>
      <c r="L525" s="202"/>
      <c r="M525" s="203" t="s">
        <v>3</v>
      </c>
      <c r="N525" s="204" t="s">
        <v>46</v>
      </c>
      <c r="O525" s="52"/>
      <c r="P525" s="159">
        <f>O525*H525</f>
        <v>0</v>
      </c>
      <c r="Q525" s="159">
        <v>4.0000000000000003E-5</v>
      </c>
      <c r="R525" s="159">
        <f>Q525*H525</f>
        <v>8.3837600000000005E-3</v>
      </c>
      <c r="S525" s="159">
        <v>0</v>
      </c>
      <c r="T525" s="160">
        <f>S525*H525</f>
        <v>0</v>
      </c>
      <c r="AR525" s="161" t="s">
        <v>239</v>
      </c>
      <c r="AT525" s="161" t="s">
        <v>283</v>
      </c>
      <c r="AU525" s="161" t="s">
        <v>87</v>
      </c>
      <c r="AY525" s="17" t="s">
        <v>187</v>
      </c>
      <c r="BE525" s="162">
        <f>IF(N525="základní",J525,0)</f>
        <v>0</v>
      </c>
      <c r="BF525" s="162">
        <f>IF(N525="snížená",J525,0)</f>
        <v>0</v>
      </c>
      <c r="BG525" s="162">
        <f>IF(N525="zákl. přenesená",J525,0)</f>
        <v>0</v>
      </c>
      <c r="BH525" s="162">
        <f>IF(N525="sníž. přenesená",J525,0)</f>
        <v>0</v>
      </c>
      <c r="BI525" s="162">
        <f>IF(N525="nulová",J525,0)</f>
        <v>0</v>
      </c>
      <c r="BJ525" s="17" t="s">
        <v>87</v>
      </c>
      <c r="BK525" s="162">
        <f>ROUND(I525*H525,2)</f>
        <v>0</v>
      </c>
      <c r="BL525" s="17" t="s">
        <v>194</v>
      </c>
      <c r="BM525" s="161" t="s">
        <v>718</v>
      </c>
    </row>
    <row r="526" spans="2:65" s="13" customFormat="1">
      <c r="B526" s="171"/>
      <c r="D526" s="164" t="s">
        <v>196</v>
      </c>
      <c r="E526" s="172" t="s">
        <v>3</v>
      </c>
      <c r="F526" s="173" t="s">
        <v>719</v>
      </c>
      <c r="H526" s="174">
        <v>209.59399999999999</v>
      </c>
      <c r="I526" s="175"/>
      <c r="L526" s="171"/>
      <c r="M526" s="176"/>
      <c r="N526" s="177"/>
      <c r="O526" s="177"/>
      <c r="P526" s="177"/>
      <c r="Q526" s="177"/>
      <c r="R526" s="177"/>
      <c r="S526" s="177"/>
      <c r="T526" s="178"/>
      <c r="AT526" s="172" t="s">
        <v>196</v>
      </c>
      <c r="AU526" s="172" t="s">
        <v>87</v>
      </c>
      <c r="AV526" s="13" t="s">
        <v>87</v>
      </c>
      <c r="AW526" s="13" t="s">
        <v>35</v>
      </c>
      <c r="AX526" s="13" t="s">
        <v>81</v>
      </c>
      <c r="AY526" s="172" t="s">
        <v>187</v>
      </c>
    </row>
    <row r="527" spans="2:65" s="1" customFormat="1" ht="36" customHeight="1">
      <c r="B527" s="149"/>
      <c r="C527" s="150" t="s">
        <v>720</v>
      </c>
      <c r="D527" s="150" t="s">
        <v>189</v>
      </c>
      <c r="E527" s="151" t="s">
        <v>721</v>
      </c>
      <c r="F527" s="152" t="s">
        <v>722</v>
      </c>
      <c r="G527" s="153" t="s">
        <v>254</v>
      </c>
      <c r="H527" s="154">
        <v>22.03</v>
      </c>
      <c r="I527" s="155"/>
      <c r="J527" s="156">
        <f>ROUND(I527*H527,2)</f>
        <v>0</v>
      </c>
      <c r="K527" s="152" t="s">
        <v>193</v>
      </c>
      <c r="L527" s="32"/>
      <c r="M527" s="157" t="s">
        <v>3</v>
      </c>
      <c r="N527" s="158" t="s">
        <v>46</v>
      </c>
      <c r="O527" s="52"/>
      <c r="P527" s="159">
        <f>O527*H527</f>
        <v>0</v>
      </c>
      <c r="Q527" s="159">
        <v>6.28E-3</v>
      </c>
      <c r="R527" s="159">
        <f>Q527*H527</f>
        <v>0.13834840000000001</v>
      </c>
      <c r="S527" s="159">
        <v>0</v>
      </c>
      <c r="T527" s="160">
        <f>S527*H527</f>
        <v>0</v>
      </c>
      <c r="AR527" s="161" t="s">
        <v>194</v>
      </c>
      <c r="AT527" s="161" t="s">
        <v>189</v>
      </c>
      <c r="AU527" s="161" t="s">
        <v>87</v>
      </c>
      <c r="AY527" s="17" t="s">
        <v>187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7" t="s">
        <v>87</v>
      </c>
      <c r="BK527" s="162">
        <f>ROUND(I527*H527,2)</f>
        <v>0</v>
      </c>
      <c r="BL527" s="17" t="s">
        <v>194</v>
      </c>
      <c r="BM527" s="161" t="s">
        <v>723</v>
      </c>
    </row>
    <row r="528" spans="2:65" s="13" customFormat="1">
      <c r="B528" s="171"/>
      <c r="D528" s="164" t="s">
        <v>196</v>
      </c>
      <c r="E528" s="172" t="s">
        <v>3</v>
      </c>
      <c r="F528" s="173" t="s">
        <v>724</v>
      </c>
      <c r="H528" s="174">
        <v>3.69</v>
      </c>
      <c r="I528" s="175"/>
      <c r="L528" s="171"/>
      <c r="M528" s="176"/>
      <c r="N528" s="177"/>
      <c r="O528" s="177"/>
      <c r="P528" s="177"/>
      <c r="Q528" s="177"/>
      <c r="R528" s="177"/>
      <c r="S528" s="177"/>
      <c r="T528" s="178"/>
      <c r="AT528" s="172" t="s">
        <v>196</v>
      </c>
      <c r="AU528" s="172" t="s">
        <v>87</v>
      </c>
      <c r="AV528" s="13" t="s">
        <v>87</v>
      </c>
      <c r="AW528" s="13" t="s">
        <v>35</v>
      </c>
      <c r="AX528" s="13" t="s">
        <v>74</v>
      </c>
      <c r="AY528" s="172" t="s">
        <v>187</v>
      </c>
    </row>
    <row r="529" spans="2:65" s="13" customFormat="1">
      <c r="B529" s="171"/>
      <c r="D529" s="164" t="s">
        <v>196</v>
      </c>
      <c r="E529" s="172" t="s">
        <v>3</v>
      </c>
      <c r="F529" s="173" t="s">
        <v>725</v>
      </c>
      <c r="H529" s="174">
        <v>6.22</v>
      </c>
      <c r="I529" s="175"/>
      <c r="L529" s="171"/>
      <c r="M529" s="176"/>
      <c r="N529" s="177"/>
      <c r="O529" s="177"/>
      <c r="P529" s="177"/>
      <c r="Q529" s="177"/>
      <c r="R529" s="177"/>
      <c r="S529" s="177"/>
      <c r="T529" s="178"/>
      <c r="AT529" s="172" t="s">
        <v>196</v>
      </c>
      <c r="AU529" s="172" t="s">
        <v>87</v>
      </c>
      <c r="AV529" s="13" t="s">
        <v>87</v>
      </c>
      <c r="AW529" s="13" t="s">
        <v>35</v>
      </c>
      <c r="AX529" s="13" t="s">
        <v>74</v>
      </c>
      <c r="AY529" s="172" t="s">
        <v>187</v>
      </c>
    </row>
    <row r="530" spans="2:65" s="13" customFormat="1">
      <c r="B530" s="171"/>
      <c r="D530" s="164" t="s">
        <v>196</v>
      </c>
      <c r="E530" s="172" t="s">
        <v>3</v>
      </c>
      <c r="F530" s="173" t="s">
        <v>726</v>
      </c>
      <c r="H530" s="174">
        <v>5.74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196</v>
      </c>
      <c r="AU530" s="172" t="s">
        <v>87</v>
      </c>
      <c r="AV530" s="13" t="s">
        <v>87</v>
      </c>
      <c r="AW530" s="13" t="s">
        <v>35</v>
      </c>
      <c r="AX530" s="13" t="s">
        <v>74</v>
      </c>
      <c r="AY530" s="172" t="s">
        <v>187</v>
      </c>
    </row>
    <row r="531" spans="2:65" s="13" customFormat="1">
      <c r="B531" s="171"/>
      <c r="D531" s="164" t="s">
        <v>196</v>
      </c>
      <c r="E531" s="172" t="s">
        <v>3</v>
      </c>
      <c r="F531" s="173" t="s">
        <v>727</v>
      </c>
      <c r="H531" s="174">
        <v>6.38</v>
      </c>
      <c r="I531" s="175"/>
      <c r="L531" s="171"/>
      <c r="M531" s="176"/>
      <c r="N531" s="177"/>
      <c r="O531" s="177"/>
      <c r="P531" s="177"/>
      <c r="Q531" s="177"/>
      <c r="R531" s="177"/>
      <c r="S531" s="177"/>
      <c r="T531" s="178"/>
      <c r="AT531" s="172" t="s">
        <v>196</v>
      </c>
      <c r="AU531" s="172" t="s">
        <v>87</v>
      </c>
      <c r="AV531" s="13" t="s">
        <v>87</v>
      </c>
      <c r="AW531" s="13" t="s">
        <v>35</v>
      </c>
      <c r="AX531" s="13" t="s">
        <v>74</v>
      </c>
      <c r="AY531" s="172" t="s">
        <v>187</v>
      </c>
    </row>
    <row r="532" spans="2:65" s="14" customFormat="1">
      <c r="B532" s="179"/>
      <c r="D532" s="164" t="s">
        <v>196</v>
      </c>
      <c r="E532" s="180" t="s">
        <v>3</v>
      </c>
      <c r="F532" s="181" t="s">
        <v>201</v>
      </c>
      <c r="H532" s="182">
        <v>22.03</v>
      </c>
      <c r="I532" s="183"/>
      <c r="L532" s="179"/>
      <c r="M532" s="184"/>
      <c r="N532" s="185"/>
      <c r="O532" s="185"/>
      <c r="P532" s="185"/>
      <c r="Q532" s="185"/>
      <c r="R532" s="185"/>
      <c r="S532" s="185"/>
      <c r="T532" s="186"/>
      <c r="AT532" s="180" t="s">
        <v>196</v>
      </c>
      <c r="AU532" s="180" t="s">
        <v>87</v>
      </c>
      <c r="AV532" s="14" t="s">
        <v>194</v>
      </c>
      <c r="AW532" s="14" t="s">
        <v>35</v>
      </c>
      <c r="AX532" s="14" t="s">
        <v>81</v>
      </c>
      <c r="AY532" s="180" t="s">
        <v>187</v>
      </c>
    </row>
    <row r="533" spans="2:65" s="1" customFormat="1" ht="36" customHeight="1">
      <c r="B533" s="149"/>
      <c r="C533" s="150" t="s">
        <v>728</v>
      </c>
      <c r="D533" s="150" t="s">
        <v>189</v>
      </c>
      <c r="E533" s="151" t="s">
        <v>729</v>
      </c>
      <c r="F533" s="152" t="s">
        <v>730</v>
      </c>
      <c r="G533" s="153" t="s">
        <v>254</v>
      </c>
      <c r="H533" s="154">
        <v>394.22</v>
      </c>
      <c r="I533" s="155"/>
      <c r="J533" s="156">
        <f>ROUND(I533*H533,2)</f>
        <v>0</v>
      </c>
      <c r="K533" s="152" t="s">
        <v>193</v>
      </c>
      <c r="L533" s="32"/>
      <c r="M533" s="157" t="s">
        <v>3</v>
      </c>
      <c r="N533" s="158" t="s">
        <v>46</v>
      </c>
      <c r="O533" s="52"/>
      <c r="P533" s="159">
        <f>O533*H533</f>
        <v>0</v>
      </c>
      <c r="Q533" s="159">
        <v>2.6800000000000001E-3</v>
      </c>
      <c r="R533" s="159">
        <f>Q533*H533</f>
        <v>1.0565096</v>
      </c>
      <c r="S533" s="159">
        <v>0</v>
      </c>
      <c r="T533" s="160">
        <f>S533*H533</f>
        <v>0</v>
      </c>
      <c r="AR533" s="161" t="s">
        <v>194</v>
      </c>
      <c r="AT533" s="161" t="s">
        <v>189</v>
      </c>
      <c r="AU533" s="161" t="s">
        <v>87</v>
      </c>
      <c r="AY533" s="17" t="s">
        <v>187</v>
      </c>
      <c r="BE533" s="162">
        <f>IF(N533="základní",J533,0)</f>
        <v>0</v>
      </c>
      <c r="BF533" s="162">
        <f>IF(N533="snížená",J533,0)</f>
        <v>0</v>
      </c>
      <c r="BG533" s="162">
        <f>IF(N533="zákl. přenesená",J533,0)</f>
        <v>0</v>
      </c>
      <c r="BH533" s="162">
        <f>IF(N533="sníž. přenesená",J533,0)</f>
        <v>0</v>
      </c>
      <c r="BI533" s="162">
        <f>IF(N533="nulová",J533,0)</f>
        <v>0</v>
      </c>
      <c r="BJ533" s="17" t="s">
        <v>87</v>
      </c>
      <c r="BK533" s="162">
        <f>ROUND(I533*H533,2)</f>
        <v>0</v>
      </c>
      <c r="BL533" s="17" t="s">
        <v>194</v>
      </c>
      <c r="BM533" s="161" t="s">
        <v>731</v>
      </c>
    </row>
    <row r="534" spans="2:65" s="12" customFormat="1">
      <c r="B534" s="163"/>
      <c r="D534" s="164" t="s">
        <v>196</v>
      </c>
      <c r="E534" s="165" t="s">
        <v>3</v>
      </c>
      <c r="F534" s="166" t="s">
        <v>732</v>
      </c>
      <c r="H534" s="165" t="s">
        <v>3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196</v>
      </c>
      <c r="AU534" s="165" t="s">
        <v>87</v>
      </c>
      <c r="AV534" s="12" t="s">
        <v>81</v>
      </c>
      <c r="AW534" s="12" t="s">
        <v>35</v>
      </c>
      <c r="AX534" s="12" t="s">
        <v>74</v>
      </c>
      <c r="AY534" s="165" t="s">
        <v>187</v>
      </c>
    </row>
    <row r="535" spans="2:65" s="13" customFormat="1">
      <c r="B535" s="171"/>
      <c r="D535" s="164" t="s">
        <v>196</v>
      </c>
      <c r="E535" s="172" t="s">
        <v>3</v>
      </c>
      <c r="F535" s="173" t="s">
        <v>733</v>
      </c>
      <c r="H535" s="174">
        <v>363.21</v>
      </c>
      <c r="I535" s="175"/>
      <c r="L535" s="171"/>
      <c r="M535" s="176"/>
      <c r="N535" s="177"/>
      <c r="O535" s="177"/>
      <c r="P535" s="177"/>
      <c r="Q535" s="177"/>
      <c r="R535" s="177"/>
      <c r="S535" s="177"/>
      <c r="T535" s="178"/>
      <c r="AT535" s="172" t="s">
        <v>196</v>
      </c>
      <c r="AU535" s="172" t="s">
        <v>87</v>
      </c>
      <c r="AV535" s="13" t="s">
        <v>87</v>
      </c>
      <c r="AW535" s="13" t="s">
        <v>35</v>
      </c>
      <c r="AX535" s="13" t="s">
        <v>74</v>
      </c>
      <c r="AY535" s="172" t="s">
        <v>187</v>
      </c>
    </row>
    <row r="536" spans="2:65" s="12" customFormat="1">
      <c r="B536" s="163"/>
      <c r="D536" s="164" t="s">
        <v>196</v>
      </c>
      <c r="E536" s="165" t="s">
        <v>3</v>
      </c>
      <c r="F536" s="166" t="s">
        <v>734</v>
      </c>
      <c r="H536" s="165" t="s">
        <v>3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196</v>
      </c>
      <c r="AU536" s="165" t="s">
        <v>87</v>
      </c>
      <c r="AV536" s="12" t="s">
        <v>81</v>
      </c>
      <c r="AW536" s="12" t="s">
        <v>35</v>
      </c>
      <c r="AX536" s="12" t="s">
        <v>74</v>
      </c>
      <c r="AY536" s="165" t="s">
        <v>187</v>
      </c>
    </row>
    <row r="537" spans="2:65" s="13" customFormat="1">
      <c r="B537" s="171"/>
      <c r="D537" s="164" t="s">
        <v>196</v>
      </c>
      <c r="E537" s="172" t="s">
        <v>3</v>
      </c>
      <c r="F537" s="173" t="s">
        <v>735</v>
      </c>
      <c r="H537" s="174">
        <v>23.75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196</v>
      </c>
      <c r="AU537" s="172" t="s">
        <v>87</v>
      </c>
      <c r="AV537" s="13" t="s">
        <v>87</v>
      </c>
      <c r="AW537" s="13" t="s">
        <v>35</v>
      </c>
      <c r="AX537" s="13" t="s">
        <v>74</v>
      </c>
      <c r="AY537" s="172" t="s">
        <v>187</v>
      </c>
    </row>
    <row r="538" spans="2:65" s="13" customFormat="1">
      <c r="B538" s="171"/>
      <c r="D538" s="164" t="s">
        <v>196</v>
      </c>
      <c r="E538" s="172" t="s">
        <v>3</v>
      </c>
      <c r="F538" s="173" t="s">
        <v>736</v>
      </c>
      <c r="H538" s="174">
        <v>4</v>
      </c>
      <c r="I538" s="175"/>
      <c r="L538" s="171"/>
      <c r="M538" s="176"/>
      <c r="N538" s="177"/>
      <c r="O538" s="177"/>
      <c r="P538" s="177"/>
      <c r="Q538" s="177"/>
      <c r="R538" s="177"/>
      <c r="S538" s="177"/>
      <c r="T538" s="178"/>
      <c r="AT538" s="172" t="s">
        <v>196</v>
      </c>
      <c r="AU538" s="172" t="s">
        <v>87</v>
      </c>
      <c r="AV538" s="13" t="s">
        <v>87</v>
      </c>
      <c r="AW538" s="13" t="s">
        <v>35</v>
      </c>
      <c r="AX538" s="13" t="s">
        <v>74</v>
      </c>
      <c r="AY538" s="172" t="s">
        <v>187</v>
      </c>
    </row>
    <row r="539" spans="2:65" s="13" customFormat="1">
      <c r="B539" s="171"/>
      <c r="D539" s="164" t="s">
        <v>196</v>
      </c>
      <c r="E539" s="172" t="s">
        <v>3</v>
      </c>
      <c r="F539" s="173" t="s">
        <v>737</v>
      </c>
      <c r="H539" s="174">
        <v>3.26</v>
      </c>
      <c r="I539" s="175"/>
      <c r="L539" s="171"/>
      <c r="M539" s="176"/>
      <c r="N539" s="177"/>
      <c r="O539" s="177"/>
      <c r="P539" s="177"/>
      <c r="Q539" s="177"/>
      <c r="R539" s="177"/>
      <c r="S539" s="177"/>
      <c r="T539" s="178"/>
      <c r="AT539" s="172" t="s">
        <v>196</v>
      </c>
      <c r="AU539" s="172" t="s">
        <v>87</v>
      </c>
      <c r="AV539" s="13" t="s">
        <v>87</v>
      </c>
      <c r="AW539" s="13" t="s">
        <v>35</v>
      </c>
      <c r="AX539" s="13" t="s">
        <v>74</v>
      </c>
      <c r="AY539" s="172" t="s">
        <v>187</v>
      </c>
    </row>
    <row r="540" spans="2:65" s="14" customFormat="1">
      <c r="B540" s="179"/>
      <c r="D540" s="164" t="s">
        <v>196</v>
      </c>
      <c r="E540" s="180" t="s">
        <v>3</v>
      </c>
      <c r="F540" s="181" t="s">
        <v>201</v>
      </c>
      <c r="H540" s="182">
        <v>394.21999999999997</v>
      </c>
      <c r="I540" s="183"/>
      <c r="L540" s="179"/>
      <c r="M540" s="184"/>
      <c r="N540" s="185"/>
      <c r="O540" s="185"/>
      <c r="P540" s="185"/>
      <c r="Q540" s="185"/>
      <c r="R540" s="185"/>
      <c r="S540" s="185"/>
      <c r="T540" s="186"/>
      <c r="AT540" s="180" t="s">
        <v>196</v>
      </c>
      <c r="AU540" s="180" t="s">
        <v>87</v>
      </c>
      <c r="AV540" s="14" t="s">
        <v>194</v>
      </c>
      <c r="AW540" s="14" t="s">
        <v>35</v>
      </c>
      <c r="AX540" s="14" t="s">
        <v>81</v>
      </c>
      <c r="AY540" s="180" t="s">
        <v>187</v>
      </c>
    </row>
    <row r="541" spans="2:65" s="1" customFormat="1" ht="24" customHeight="1">
      <c r="B541" s="149"/>
      <c r="C541" s="150" t="s">
        <v>738</v>
      </c>
      <c r="D541" s="150" t="s">
        <v>189</v>
      </c>
      <c r="E541" s="151" t="s">
        <v>739</v>
      </c>
      <c r="F541" s="152" t="s">
        <v>740</v>
      </c>
      <c r="G541" s="153" t="s">
        <v>254</v>
      </c>
      <c r="H541" s="154">
        <v>363.21</v>
      </c>
      <c r="I541" s="155"/>
      <c r="J541" s="156">
        <f>ROUND(I541*H541,2)</f>
        <v>0</v>
      </c>
      <c r="K541" s="152" t="s">
        <v>193</v>
      </c>
      <c r="L541" s="32"/>
      <c r="M541" s="157" t="s">
        <v>3</v>
      </c>
      <c r="N541" s="158" t="s">
        <v>46</v>
      </c>
      <c r="O541" s="52"/>
      <c r="P541" s="159">
        <f>O541*H541</f>
        <v>0</v>
      </c>
      <c r="Q541" s="159">
        <v>1.4999999999999999E-2</v>
      </c>
      <c r="R541" s="159">
        <f>Q541*H541</f>
        <v>5.4481499999999992</v>
      </c>
      <c r="S541" s="159">
        <v>0</v>
      </c>
      <c r="T541" s="160">
        <f>S541*H541</f>
        <v>0</v>
      </c>
      <c r="AR541" s="161" t="s">
        <v>194</v>
      </c>
      <c r="AT541" s="161" t="s">
        <v>189</v>
      </c>
      <c r="AU541" s="161" t="s">
        <v>87</v>
      </c>
      <c r="AY541" s="17" t="s">
        <v>187</v>
      </c>
      <c r="BE541" s="162">
        <f>IF(N541="základní",J541,0)</f>
        <v>0</v>
      </c>
      <c r="BF541" s="162">
        <f>IF(N541="snížená",J541,0)</f>
        <v>0</v>
      </c>
      <c r="BG541" s="162">
        <f>IF(N541="zákl. přenesená",J541,0)</f>
        <v>0</v>
      </c>
      <c r="BH541" s="162">
        <f>IF(N541="sníž. přenesená",J541,0)</f>
        <v>0</v>
      </c>
      <c r="BI541" s="162">
        <f>IF(N541="nulová",J541,0)</f>
        <v>0</v>
      </c>
      <c r="BJ541" s="17" t="s">
        <v>87</v>
      </c>
      <c r="BK541" s="162">
        <f>ROUND(I541*H541,2)</f>
        <v>0</v>
      </c>
      <c r="BL541" s="17" t="s">
        <v>194</v>
      </c>
      <c r="BM541" s="161" t="s">
        <v>741</v>
      </c>
    </row>
    <row r="542" spans="2:65" s="1" customFormat="1" ht="36" customHeight="1">
      <c r="B542" s="149"/>
      <c r="C542" s="150" t="s">
        <v>742</v>
      </c>
      <c r="D542" s="150" t="s">
        <v>189</v>
      </c>
      <c r="E542" s="151" t="s">
        <v>743</v>
      </c>
      <c r="F542" s="152" t="s">
        <v>744</v>
      </c>
      <c r="G542" s="153" t="s">
        <v>254</v>
      </c>
      <c r="H542" s="154">
        <v>65.97</v>
      </c>
      <c r="I542" s="155"/>
      <c r="J542" s="156">
        <f>ROUND(I542*H542,2)</f>
        <v>0</v>
      </c>
      <c r="K542" s="152" t="s">
        <v>193</v>
      </c>
      <c r="L542" s="32"/>
      <c r="M542" s="157" t="s">
        <v>3</v>
      </c>
      <c r="N542" s="158" t="s">
        <v>46</v>
      </c>
      <c r="O542" s="52"/>
      <c r="P542" s="159">
        <f>O542*H542</f>
        <v>0</v>
      </c>
      <c r="Q542" s="159">
        <v>0</v>
      </c>
      <c r="R542" s="159">
        <f>Q542*H542</f>
        <v>0</v>
      </c>
      <c r="S542" s="159">
        <v>0</v>
      </c>
      <c r="T542" s="160">
        <f>S542*H542</f>
        <v>0</v>
      </c>
      <c r="AR542" s="161" t="s">
        <v>194</v>
      </c>
      <c r="AT542" s="161" t="s">
        <v>189</v>
      </c>
      <c r="AU542" s="161" t="s">
        <v>87</v>
      </c>
      <c r="AY542" s="17" t="s">
        <v>187</v>
      </c>
      <c r="BE542" s="162">
        <f>IF(N542="základní",J542,0)</f>
        <v>0</v>
      </c>
      <c r="BF542" s="162">
        <f>IF(N542="snížená",J542,0)</f>
        <v>0</v>
      </c>
      <c r="BG542" s="162">
        <f>IF(N542="zákl. přenesená",J542,0)</f>
        <v>0</v>
      </c>
      <c r="BH542" s="162">
        <f>IF(N542="sníž. přenesená",J542,0)</f>
        <v>0</v>
      </c>
      <c r="BI542" s="162">
        <f>IF(N542="nulová",J542,0)</f>
        <v>0</v>
      </c>
      <c r="BJ542" s="17" t="s">
        <v>87</v>
      </c>
      <c r="BK542" s="162">
        <f>ROUND(I542*H542,2)</f>
        <v>0</v>
      </c>
      <c r="BL542" s="17" t="s">
        <v>194</v>
      </c>
      <c r="BM542" s="161" t="s">
        <v>745</v>
      </c>
    </row>
    <row r="543" spans="2:65" s="13" customFormat="1">
      <c r="B543" s="171"/>
      <c r="D543" s="164" t="s">
        <v>196</v>
      </c>
      <c r="E543" s="172" t="s">
        <v>3</v>
      </c>
      <c r="F543" s="173" t="s">
        <v>746</v>
      </c>
      <c r="H543" s="174">
        <v>52.5</v>
      </c>
      <c r="I543" s="175"/>
      <c r="L543" s="171"/>
      <c r="M543" s="176"/>
      <c r="N543" s="177"/>
      <c r="O543" s="177"/>
      <c r="P543" s="177"/>
      <c r="Q543" s="177"/>
      <c r="R543" s="177"/>
      <c r="S543" s="177"/>
      <c r="T543" s="178"/>
      <c r="AT543" s="172" t="s">
        <v>196</v>
      </c>
      <c r="AU543" s="172" t="s">
        <v>87</v>
      </c>
      <c r="AV543" s="13" t="s">
        <v>87</v>
      </c>
      <c r="AW543" s="13" t="s">
        <v>35</v>
      </c>
      <c r="AX543" s="13" t="s">
        <v>74</v>
      </c>
      <c r="AY543" s="172" t="s">
        <v>187</v>
      </c>
    </row>
    <row r="544" spans="2:65" s="13" customFormat="1">
      <c r="B544" s="171"/>
      <c r="D544" s="164" t="s">
        <v>196</v>
      </c>
      <c r="E544" s="172" t="s">
        <v>3</v>
      </c>
      <c r="F544" s="173" t="s">
        <v>747</v>
      </c>
      <c r="H544" s="174">
        <v>3.75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196</v>
      </c>
      <c r="AU544" s="172" t="s">
        <v>87</v>
      </c>
      <c r="AV544" s="13" t="s">
        <v>87</v>
      </c>
      <c r="AW544" s="13" t="s">
        <v>35</v>
      </c>
      <c r="AX544" s="13" t="s">
        <v>74</v>
      </c>
      <c r="AY544" s="172" t="s">
        <v>187</v>
      </c>
    </row>
    <row r="545" spans="2:65" s="13" customFormat="1">
      <c r="B545" s="171"/>
      <c r="D545" s="164" t="s">
        <v>196</v>
      </c>
      <c r="E545" s="172" t="s">
        <v>3</v>
      </c>
      <c r="F545" s="173" t="s">
        <v>748</v>
      </c>
      <c r="H545" s="174">
        <v>9.7200000000000006</v>
      </c>
      <c r="I545" s="175"/>
      <c r="L545" s="171"/>
      <c r="M545" s="176"/>
      <c r="N545" s="177"/>
      <c r="O545" s="177"/>
      <c r="P545" s="177"/>
      <c r="Q545" s="177"/>
      <c r="R545" s="177"/>
      <c r="S545" s="177"/>
      <c r="T545" s="178"/>
      <c r="AT545" s="172" t="s">
        <v>196</v>
      </c>
      <c r="AU545" s="172" t="s">
        <v>87</v>
      </c>
      <c r="AV545" s="13" t="s">
        <v>87</v>
      </c>
      <c r="AW545" s="13" t="s">
        <v>35</v>
      </c>
      <c r="AX545" s="13" t="s">
        <v>74</v>
      </c>
      <c r="AY545" s="172" t="s">
        <v>187</v>
      </c>
    </row>
    <row r="546" spans="2:65" s="14" customFormat="1">
      <c r="B546" s="179"/>
      <c r="D546" s="164" t="s">
        <v>196</v>
      </c>
      <c r="E546" s="180" t="s">
        <v>3</v>
      </c>
      <c r="F546" s="181" t="s">
        <v>201</v>
      </c>
      <c r="H546" s="182">
        <v>65.97</v>
      </c>
      <c r="I546" s="183"/>
      <c r="L546" s="179"/>
      <c r="M546" s="184"/>
      <c r="N546" s="185"/>
      <c r="O546" s="185"/>
      <c r="P546" s="185"/>
      <c r="Q546" s="185"/>
      <c r="R546" s="185"/>
      <c r="S546" s="185"/>
      <c r="T546" s="186"/>
      <c r="AT546" s="180" t="s">
        <v>196</v>
      </c>
      <c r="AU546" s="180" t="s">
        <v>87</v>
      </c>
      <c r="AV546" s="14" t="s">
        <v>194</v>
      </c>
      <c r="AW546" s="14" t="s">
        <v>35</v>
      </c>
      <c r="AX546" s="14" t="s">
        <v>81</v>
      </c>
      <c r="AY546" s="180" t="s">
        <v>187</v>
      </c>
    </row>
    <row r="547" spans="2:65" s="11" customFormat="1" ht="22.9" customHeight="1">
      <c r="B547" s="136"/>
      <c r="D547" s="137" t="s">
        <v>73</v>
      </c>
      <c r="E547" s="147" t="s">
        <v>607</v>
      </c>
      <c r="F547" s="147" t="s">
        <v>749</v>
      </c>
      <c r="I547" s="139"/>
      <c r="J547" s="148">
        <f>BK547</f>
        <v>0</v>
      </c>
      <c r="L547" s="136"/>
      <c r="M547" s="141"/>
      <c r="N547" s="142"/>
      <c r="O547" s="142"/>
      <c r="P547" s="143">
        <f>SUM(P548:P620)</f>
        <v>0</v>
      </c>
      <c r="Q547" s="142"/>
      <c r="R547" s="143">
        <f>SUM(R548:R620)</f>
        <v>87.062237740000015</v>
      </c>
      <c r="S547" s="142"/>
      <c r="T547" s="144">
        <f>SUM(T548:T620)</f>
        <v>0</v>
      </c>
      <c r="AR547" s="137" t="s">
        <v>81</v>
      </c>
      <c r="AT547" s="145" t="s">
        <v>73</v>
      </c>
      <c r="AU547" s="145" t="s">
        <v>81</v>
      </c>
      <c r="AY547" s="137" t="s">
        <v>187</v>
      </c>
      <c r="BK547" s="146">
        <f>SUM(BK548:BK620)</f>
        <v>0</v>
      </c>
    </row>
    <row r="548" spans="2:65" s="1" customFormat="1" ht="24" customHeight="1">
      <c r="B548" s="149"/>
      <c r="C548" s="150" t="s">
        <v>750</v>
      </c>
      <c r="D548" s="150" t="s">
        <v>189</v>
      </c>
      <c r="E548" s="151" t="s">
        <v>751</v>
      </c>
      <c r="F548" s="152" t="s">
        <v>752</v>
      </c>
      <c r="G548" s="153" t="s">
        <v>254</v>
      </c>
      <c r="H548" s="154">
        <v>390.63</v>
      </c>
      <c r="I548" s="155"/>
      <c r="J548" s="156">
        <f>ROUND(I548*H548,2)</f>
        <v>0</v>
      </c>
      <c r="K548" s="152" t="s">
        <v>193</v>
      </c>
      <c r="L548" s="32"/>
      <c r="M548" s="157" t="s">
        <v>3</v>
      </c>
      <c r="N548" s="158" t="s">
        <v>46</v>
      </c>
      <c r="O548" s="52"/>
      <c r="P548" s="159">
        <f>O548*H548</f>
        <v>0</v>
      </c>
      <c r="Q548" s="159">
        <v>7.3499999999999998E-3</v>
      </c>
      <c r="R548" s="159">
        <f>Q548*H548</f>
        <v>2.8711305</v>
      </c>
      <c r="S548" s="159">
        <v>0</v>
      </c>
      <c r="T548" s="160">
        <f>S548*H548</f>
        <v>0</v>
      </c>
      <c r="AR548" s="161" t="s">
        <v>194</v>
      </c>
      <c r="AT548" s="161" t="s">
        <v>189</v>
      </c>
      <c r="AU548" s="161" t="s">
        <v>87</v>
      </c>
      <c r="AY548" s="17" t="s">
        <v>187</v>
      </c>
      <c r="BE548" s="162">
        <f>IF(N548="základní",J548,0)</f>
        <v>0</v>
      </c>
      <c r="BF548" s="162">
        <f>IF(N548="snížená",J548,0)</f>
        <v>0</v>
      </c>
      <c r="BG548" s="162">
        <f>IF(N548="zákl. přenesená",J548,0)</f>
        <v>0</v>
      </c>
      <c r="BH548" s="162">
        <f>IF(N548="sníž. přenesená",J548,0)</f>
        <v>0</v>
      </c>
      <c r="BI548" s="162">
        <f>IF(N548="nulová",J548,0)</f>
        <v>0</v>
      </c>
      <c r="BJ548" s="17" t="s">
        <v>87</v>
      </c>
      <c r="BK548" s="162">
        <f>ROUND(I548*H548,2)</f>
        <v>0</v>
      </c>
      <c r="BL548" s="17" t="s">
        <v>194</v>
      </c>
      <c r="BM548" s="161" t="s">
        <v>753</v>
      </c>
    </row>
    <row r="549" spans="2:65" s="12" customFormat="1">
      <c r="B549" s="163"/>
      <c r="D549" s="164" t="s">
        <v>196</v>
      </c>
      <c r="E549" s="165" t="s">
        <v>3</v>
      </c>
      <c r="F549" s="166" t="s">
        <v>343</v>
      </c>
      <c r="H549" s="165" t="s">
        <v>3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196</v>
      </c>
      <c r="AU549" s="165" t="s">
        <v>87</v>
      </c>
      <c r="AV549" s="12" t="s">
        <v>81</v>
      </c>
      <c r="AW549" s="12" t="s">
        <v>35</v>
      </c>
      <c r="AX549" s="12" t="s">
        <v>74</v>
      </c>
      <c r="AY549" s="165" t="s">
        <v>187</v>
      </c>
    </row>
    <row r="550" spans="2:65" s="13" customFormat="1" ht="33.75">
      <c r="B550" s="171"/>
      <c r="D550" s="164" t="s">
        <v>196</v>
      </c>
      <c r="E550" s="172" t="s">
        <v>3</v>
      </c>
      <c r="F550" s="173" t="s">
        <v>754</v>
      </c>
      <c r="H550" s="174">
        <v>219.97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196</v>
      </c>
      <c r="AU550" s="172" t="s">
        <v>87</v>
      </c>
      <c r="AV550" s="13" t="s">
        <v>87</v>
      </c>
      <c r="AW550" s="13" t="s">
        <v>35</v>
      </c>
      <c r="AX550" s="13" t="s">
        <v>74</v>
      </c>
      <c r="AY550" s="172" t="s">
        <v>187</v>
      </c>
    </row>
    <row r="551" spans="2:65" s="12" customFormat="1">
      <c r="B551" s="163"/>
      <c r="D551" s="164" t="s">
        <v>196</v>
      </c>
      <c r="E551" s="165" t="s">
        <v>3</v>
      </c>
      <c r="F551" s="166" t="s">
        <v>346</v>
      </c>
      <c r="H551" s="165" t="s">
        <v>3</v>
      </c>
      <c r="I551" s="167"/>
      <c r="L551" s="163"/>
      <c r="M551" s="168"/>
      <c r="N551" s="169"/>
      <c r="O551" s="169"/>
      <c r="P551" s="169"/>
      <c r="Q551" s="169"/>
      <c r="R551" s="169"/>
      <c r="S551" s="169"/>
      <c r="T551" s="170"/>
      <c r="AT551" s="165" t="s">
        <v>196</v>
      </c>
      <c r="AU551" s="165" t="s">
        <v>87</v>
      </c>
      <c r="AV551" s="12" t="s">
        <v>81</v>
      </c>
      <c r="AW551" s="12" t="s">
        <v>35</v>
      </c>
      <c r="AX551" s="12" t="s">
        <v>74</v>
      </c>
      <c r="AY551" s="165" t="s">
        <v>187</v>
      </c>
    </row>
    <row r="552" spans="2:65" s="13" customFormat="1" ht="33.75">
      <c r="B552" s="171"/>
      <c r="D552" s="164" t="s">
        <v>196</v>
      </c>
      <c r="E552" s="172" t="s">
        <v>3</v>
      </c>
      <c r="F552" s="173" t="s">
        <v>755</v>
      </c>
      <c r="H552" s="174">
        <v>215.21</v>
      </c>
      <c r="I552" s="175"/>
      <c r="L552" s="171"/>
      <c r="M552" s="176"/>
      <c r="N552" s="177"/>
      <c r="O552" s="177"/>
      <c r="P552" s="177"/>
      <c r="Q552" s="177"/>
      <c r="R552" s="177"/>
      <c r="S552" s="177"/>
      <c r="T552" s="178"/>
      <c r="AT552" s="172" t="s">
        <v>196</v>
      </c>
      <c r="AU552" s="172" t="s">
        <v>87</v>
      </c>
      <c r="AV552" s="13" t="s">
        <v>87</v>
      </c>
      <c r="AW552" s="13" t="s">
        <v>35</v>
      </c>
      <c r="AX552" s="13" t="s">
        <v>74</v>
      </c>
      <c r="AY552" s="172" t="s">
        <v>187</v>
      </c>
    </row>
    <row r="553" spans="2:65" s="15" customFormat="1">
      <c r="B553" s="187"/>
      <c r="D553" s="164" t="s">
        <v>196</v>
      </c>
      <c r="E553" s="188" t="s">
        <v>3</v>
      </c>
      <c r="F553" s="189" t="s">
        <v>221</v>
      </c>
      <c r="H553" s="190">
        <v>435.18</v>
      </c>
      <c r="I553" s="191"/>
      <c r="L553" s="187"/>
      <c r="M553" s="192"/>
      <c r="N553" s="193"/>
      <c r="O553" s="193"/>
      <c r="P553" s="193"/>
      <c r="Q553" s="193"/>
      <c r="R553" s="193"/>
      <c r="S553" s="193"/>
      <c r="T553" s="194"/>
      <c r="AT553" s="188" t="s">
        <v>196</v>
      </c>
      <c r="AU553" s="188" t="s">
        <v>87</v>
      </c>
      <c r="AV553" s="15" t="s">
        <v>207</v>
      </c>
      <c r="AW553" s="15" t="s">
        <v>35</v>
      </c>
      <c r="AX553" s="15" t="s">
        <v>74</v>
      </c>
      <c r="AY553" s="188" t="s">
        <v>187</v>
      </c>
    </row>
    <row r="554" spans="2:65" s="12" customFormat="1">
      <c r="B554" s="163"/>
      <c r="D554" s="164" t="s">
        <v>196</v>
      </c>
      <c r="E554" s="165" t="s">
        <v>3</v>
      </c>
      <c r="F554" s="166" t="s">
        <v>756</v>
      </c>
      <c r="H554" s="165" t="s">
        <v>3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196</v>
      </c>
      <c r="AU554" s="165" t="s">
        <v>87</v>
      </c>
      <c r="AV554" s="12" t="s">
        <v>81</v>
      </c>
      <c r="AW554" s="12" t="s">
        <v>35</v>
      </c>
      <c r="AX554" s="12" t="s">
        <v>74</v>
      </c>
      <c r="AY554" s="165" t="s">
        <v>187</v>
      </c>
    </row>
    <row r="555" spans="2:65" s="13" customFormat="1">
      <c r="B555" s="171"/>
      <c r="D555" s="164" t="s">
        <v>196</v>
      </c>
      <c r="E555" s="172" t="s">
        <v>3</v>
      </c>
      <c r="F555" s="173" t="s">
        <v>757</v>
      </c>
      <c r="H555" s="174">
        <v>-44.55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196</v>
      </c>
      <c r="AU555" s="172" t="s">
        <v>87</v>
      </c>
      <c r="AV555" s="13" t="s">
        <v>87</v>
      </c>
      <c r="AW555" s="13" t="s">
        <v>35</v>
      </c>
      <c r="AX555" s="13" t="s">
        <v>74</v>
      </c>
      <c r="AY555" s="172" t="s">
        <v>187</v>
      </c>
    </row>
    <row r="556" spans="2:65" s="15" customFormat="1">
      <c r="B556" s="187"/>
      <c r="D556" s="164" t="s">
        <v>196</v>
      </c>
      <c r="E556" s="188" t="s">
        <v>3</v>
      </c>
      <c r="F556" s="189" t="s">
        <v>221</v>
      </c>
      <c r="H556" s="190">
        <v>-44.55</v>
      </c>
      <c r="I556" s="191"/>
      <c r="L556" s="187"/>
      <c r="M556" s="192"/>
      <c r="N556" s="193"/>
      <c r="O556" s="193"/>
      <c r="P556" s="193"/>
      <c r="Q556" s="193"/>
      <c r="R556" s="193"/>
      <c r="S556" s="193"/>
      <c r="T556" s="194"/>
      <c r="AT556" s="188" t="s">
        <v>196</v>
      </c>
      <c r="AU556" s="188" t="s">
        <v>87</v>
      </c>
      <c r="AV556" s="15" t="s">
        <v>207</v>
      </c>
      <c r="AW556" s="15" t="s">
        <v>35</v>
      </c>
      <c r="AX556" s="15" t="s">
        <v>74</v>
      </c>
      <c r="AY556" s="188" t="s">
        <v>187</v>
      </c>
    </row>
    <row r="557" spans="2:65" s="14" customFormat="1">
      <c r="B557" s="179"/>
      <c r="D557" s="164" t="s">
        <v>196</v>
      </c>
      <c r="E557" s="180" t="s">
        <v>3</v>
      </c>
      <c r="F557" s="181" t="s">
        <v>201</v>
      </c>
      <c r="H557" s="182">
        <v>390.63</v>
      </c>
      <c r="I557" s="183"/>
      <c r="L557" s="179"/>
      <c r="M557" s="184"/>
      <c r="N557" s="185"/>
      <c r="O557" s="185"/>
      <c r="P557" s="185"/>
      <c r="Q557" s="185"/>
      <c r="R557" s="185"/>
      <c r="S557" s="185"/>
      <c r="T557" s="186"/>
      <c r="AT557" s="180" t="s">
        <v>196</v>
      </c>
      <c r="AU557" s="180" t="s">
        <v>87</v>
      </c>
      <c r="AV557" s="14" t="s">
        <v>194</v>
      </c>
      <c r="AW557" s="14" t="s">
        <v>35</v>
      </c>
      <c r="AX557" s="14" t="s">
        <v>81</v>
      </c>
      <c r="AY557" s="180" t="s">
        <v>187</v>
      </c>
    </row>
    <row r="558" spans="2:65" s="1" customFormat="1" ht="24" customHeight="1">
      <c r="B558" s="149"/>
      <c r="C558" s="150" t="s">
        <v>758</v>
      </c>
      <c r="D558" s="150" t="s">
        <v>189</v>
      </c>
      <c r="E558" s="151" t="s">
        <v>759</v>
      </c>
      <c r="F558" s="152" t="s">
        <v>760</v>
      </c>
      <c r="G558" s="153" t="s">
        <v>254</v>
      </c>
      <c r="H558" s="154">
        <v>390.63</v>
      </c>
      <c r="I558" s="155"/>
      <c r="J558" s="156">
        <f>ROUND(I558*H558,2)</f>
        <v>0</v>
      </c>
      <c r="K558" s="152" t="s">
        <v>193</v>
      </c>
      <c r="L558" s="32"/>
      <c r="M558" s="157" t="s">
        <v>3</v>
      </c>
      <c r="N558" s="158" t="s">
        <v>46</v>
      </c>
      <c r="O558" s="52"/>
      <c r="P558" s="159">
        <f>O558*H558</f>
        <v>0</v>
      </c>
      <c r="Q558" s="159">
        <v>3.0000000000000001E-3</v>
      </c>
      <c r="R558" s="159">
        <f>Q558*H558</f>
        <v>1.1718900000000001</v>
      </c>
      <c r="S558" s="159">
        <v>0</v>
      </c>
      <c r="T558" s="160">
        <f>S558*H558</f>
        <v>0</v>
      </c>
      <c r="AR558" s="161" t="s">
        <v>194</v>
      </c>
      <c r="AT558" s="161" t="s">
        <v>189</v>
      </c>
      <c r="AU558" s="161" t="s">
        <v>87</v>
      </c>
      <c r="AY558" s="17" t="s">
        <v>187</v>
      </c>
      <c r="BE558" s="162">
        <f>IF(N558="základní",J558,0)</f>
        <v>0</v>
      </c>
      <c r="BF558" s="162">
        <f>IF(N558="snížená",J558,0)</f>
        <v>0</v>
      </c>
      <c r="BG558" s="162">
        <f>IF(N558="zákl. přenesená",J558,0)</f>
        <v>0</v>
      </c>
      <c r="BH558" s="162">
        <f>IF(N558="sníž. přenesená",J558,0)</f>
        <v>0</v>
      </c>
      <c r="BI558" s="162">
        <f>IF(N558="nulová",J558,0)</f>
        <v>0</v>
      </c>
      <c r="BJ558" s="17" t="s">
        <v>87</v>
      </c>
      <c r="BK558" s="162">
        <f>ROUND(I558*H558,2)</f>
        <v>0</v>
      </c>
      <c r="BL558" s="17" t="s">
        <v>194</v>
      </c>
      <c r="BM558" s="161" t="s">
        <v>761</v>
      </c>
    </row>
    <row r="559" spans="2:65" s="1" customFormat="1" ht="36" customHeight="1">
      <c r="B559" s="149"/>
      <c r="C559" s="150" t="s">
        <v>762</v>
      </c>
      <c r="D559" s="150" t="s">
        <v>189</v>
      </c>
      <c r="E559" s="151" t="s">
        <v>763</v>
      </c>
      <c r="F559" s="152" t="s">
        <v>764</v>
      </c>
      <c r="G559" s="153" t="s">
        <v>254</v>
      </c>
      <c r="H559" s="154">
        <v>390.63</v>
      </c>
      <c r="I559" s="155"/>
      <c r="J559" s="156">
        <f>ROUND(I559*H559,2)</f>
        <v>0</v>
      </c>
      <c r="K559" s="152" t="s">
        <v>193</v>
      </c>
      <c r="L559" s="32"/>
      <c r="M559" s="157" t="s">
        <v>3</v>
      </c>
      <c r="N559" s="158" t="s">
        <v>46</v>
      </c>
      <c r="O559" s="52"/>
      <c r="P559" s="159">
        <f>O559*H559</f>
        <v>0</v>
      </c>
      <c r="Q559" s="159">
        <v>1.575E-2</v>
      </c>
      <c r="R559" s="159">
        <f>Q559*H559</f>
        <v>6.1524225000000001</v>
      </c>
      <c r="S559" s="159">
        <v>0</v>
      </c>
      <c r="T559" s="160">
        <f>S559*H559</f>
        <v>0</v>
      </c>
      <c r="AR559" s="161" t="s">
        <v>194</v>
      </c>
      <c r="AT559" s="161" t="s">
        <v>189</v>
      </c>
      <c r="AU559" s="161" t="s">
        <v>87</v>
      </c>
      <c r="AY559" s="17" t="s">
        <v>187</v>
      </c>
      <c r="BE559" s="162">
        <f>IF(N559="základní",J559,0)</f>
        <v>0</v>
      </c>
      <c r="BF559" s="162">
        <f>IF(N559="snížená",J559,0)</f>
        <v>0</v>
      </c>
      <c r="BG559" s="162">
        <f>IF(N559="zákl. přenesená",J559,0)</f>
        <v>0</v>
      </c>
      <c r="BH559" s="162">
        <f>IF(N559="sníž. přenesená",J559,0)</f>
        <v>0</v>
      </c>
      <c r="BI559" s="162">
        <f>IF(N559="nulová",J559,0)</f>
        <v>0</v>
      </c>
      <c r="BJ559" s="17" t="s">
        <v>87</v>
      </c>
      <c r="BK559" s="162">
        <f>ROUND(I559*H559,2)</f>
        <v>0</v>
      </c>
      <c r="BL559" s="17" t="s">
        <v>194</v>
      </c>
      <c r="BM559" s="161" t="s">
        <v>765</v>
      </c>
    </row>
    <row r="560" spans="2:65" s="1" customFormat="1" ht="36" customHeight="1">
      <c r="B560" s="149"/>
      <c r="C560" s="150" t="s">
        <v>766</v>
      </c>
      <c r="D560" s="150" t="s">
        <v>189</v>
      </c>
      <c r="E560" s="151" t="s">
        <v>767</v>
      </c>
      <c r="F560" s="152" t="s">
        <v>768</v>
      </c>
      <c r="G560" s="153" t="s">
        <v>254</v>
      </c>
      <c r="H560" s="154">
        <v>781.26</v>
      </c>
      <c r="I560" s="155"/>
      <c r="J560" s="156">
        <f>ROUND(I560*H560,2)</f>
        <v>0</v>
      </c>
      <c r="K560" s="152" t="s">
        <v>193</v>
      </c>
      <c r="L560" s="32"/>
      <c r="M560" s="157" t="s">
        <v>3</v>
      </c>
      <c r="N560" s="158" t="s">
        <v>46</v>
      </c>
      <c r="O560" s="52"/>
      <c r="P560" s="159">
        <f>O560*H560</f>
        <v>0</v>
      </c>
      <c r="Q560" s="159">
        <v>7.9000000000000008E-3</v>
      </c>
      <c r="R560" s="159">
        <f>Q560*H560</f>
        <v>6.1719540000000004</v>
      </c>
      <c r="S560" s="159">
        <v>0</v>
      </c>
      <c r="T560" s="160">
        <f>S560*H560</f>
        <v>0</v>
      </c>
      <c r="AR560" s="161" t="s">
        <v>194</v>
      </c>
      <c r="AT560" s="161" t="s">
        <v>189</v>
      </c>
      <c r="AU560" s="161" t="s">
        <v>87</v>
      </c>
      <c r="AY560" s="17" t="s">
        <v>187</v>
      </c>
      <c r="BE560" s="162">
        <f>IF(N560="základní",J560,0)</f>
        <v>0</v>
      </c>
      <c r="BF560" s="162">
        <f>IF(N560="snížená",J560,0)</f>
        <v>0</v>
      </c>
      <c r="BG560" s="162">
        <f>IF(N560="zákl. přenesená",J560,0)</f>
        <v>0</v>
      </c>
      <c r="BH560" s="162">
        <f>IF(N560="sníž. přenesená",J560,0)</f>
        <v>0</v>
      </c>
      <c r="BI560" s="162">
        <f>IF(N560="nulová",J560,0)</f>
        <v>0</v>
      </c>
      <c r="BJ560" s="17" t="s">
        <v>87</v>
      </c>
      <c r="BK560" s="162">
        <f>ROUND(I560*H560,2)</f>
        <v>0</v>
      </c>
      <c r="BL560" s="17" t="s">
        <v>194</v>
      </c>
      <c r="BM560" s="161" t="s">
        <v>769</v>
      </c>
    </row>
    <row r="561" spans="2:65" s="13" customFormat="1">
      <c r="B561" s="171"/>
      <c r="D561" s="164" t="s">
        <v>196</v>
      </c>
      <c r="E561" s="172" t="s">
        <v>3</v>
      </c>
      <c r="F561" s="173" t="s">
        <v>770</v>
      </c>
      <c r="H561" s="174">
        <v>781.26</v>
      </c>
      <c r="I561" s="175"/>
      <c r="L561" s="171"/>
      <c r="M561" s="176"/>
      <c r="N561" s="177"/>
      <c r="O561" s="177"/>
      <c r="P561" s="177"/>
      <c r="Q561" s="177"/>
      <c r="R561" s="177"/>
      <c r="S561" s="177"/>
      <c r="T561" s="178"/>
      <c r="AT561" s="172" t="s">
        <v>196</v>
      </c>
      <c r="AU561" s="172" t="s">
        <v>87</v>
      </c>
      <c r="AV561" s="13" t="s">
        <v>87</v>
      </c>
      <c r="AW561" s="13" t="s">
        <v>35</v>
      </c>
      <c r="AX561" s="13" t="s">
        <v>81</v>
      </c>
      <c r="AY561" s="172" t="s">
        <v>187</v>
      </c>
    </row>
    <row r="562" spans="2:65" s="1" customFormat="1" ht="36" customHeight="1">
      <c r="B562" s="149"/>
      <c r="C562" s="150" t="s">
        <v>771</v>
      </c>
      <c r="D562" s="150" t="s">
        <v>189</v>
      </c>
      <c r="E562" s="151" t="s">
        <v>772</v>
      </c>
      <c r="F562" s="152" t="s">
        <v>773</v>
      </c>
      <c r="G562" s="153" t="s">
        <v>254</v>
      </c>
      <c r="H562" s="154">
        <v>7.7050000000000001</v>
      </c>
      <c r="I562" s="155"/>
      <c r="J562" s="156">
        <f>ROUND(I562*H562,2)</f>
        <v>0</v>
      </c>
      <c r="K562" s="152" t="s">
        <v>193</v>
      </c>
      <c r="L562" s="32"/>
      <c r="M562" s="157" t="s">
        <v>3</v>
      </c>
      <c r="N562" s="158" t="s">
        <v>46</v>
      </c>
      <c r="O562" s="52"/>
      <c r="P562" s="159">
        <f>O562*H562</f>
        <v>0</v>
      </c>
      <c r="Q562" s="159">
        <v>7.3499999999999998E-3</v>
      </c>
      <c r="R562" s="159">
        <f>Q562*H562</f>
        <v>5.6631750000000002E-2</v>
      </c>
      <c r="S562" s="159">
        <v>0</v>
      </c>
      <c r="T562" s="160">
        <f>S562*H562</f>
        <v>0</v>
      </c>
      <c r="AR562" s="161" t="s">
        <v>194</v>
      </c>
      <c r="AT562" s="161" t="s">
        <v>189</v>
      </c>
      <c r="AU562" s="161" t="s">
        <v>87</v>
      </c>
      <c r="AY562" s="17" t="s">
        <v>187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7" t="s">
        <v>87</v>
      </c>
      <c r="BK562" s="162">
        <f>ROUND(I562*H562,2)</f>
        <v>0</v>
      </c>
      <c r="BL562" s="17" t="s">
        <v>194</v>
      </c>
      <c r="BM562" s="161" t="s">
        <v>774</v>
      </c>
    </row>
    <row r="563" spans="2:65" s="12" customFormat="1">
      <c r="B563" s="163"/>
      <c r="D563" s="164" t="s">
        <v>196</v>
      </c>
      <c r="E563" s="165" t="s">
        <v>3</v>
      </c>
      <c r="F563" s="166" t="s">
        <v>775</v>
      </c>
      <c r="H563" s="165" t="s">
        <v>3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196</v>
      </c>
      <c r="AU563" s="165" t="s">
        <v>87</v>
      </c>
      <c r="AV563" s="12" t="s">
        <v>81</v>
      </c>
      <c r="AW563" s="12" t="s">
        <v>35</v>
      </c>
      <c r="AX563" s="12" t="s">
        <v>74</v>
      </c>
      <c r="AY563" s="165" t="s">
        <v>187</v>
      </c>
    </row>
    <row r="564" spans="2:65" s="13" customFormat="1">
      <c r="B564" s="171"/>
      <c r="D564" s="164" t="s">
        <v>196</v>
      </c>
      <c r="E564" s="172" t="s">
        <v>3</v>
      </c>
      <c r="F564" s="173" t="s">
        <v>776</v>
      </c>
      <c r="H564" s="174">
        <v>7.7050000000000001</v>
      </c>
      <c r="I564" s="175"/>
      <c r="L564" s="171"/>
      <c r="M564" s="176"/>
      <c r="N564" s="177"/>
      <c r="O564" s="177"/>
      <c r="P564" s="177"/>
      <c r="Q564" s="177"/>
      <c r="R564" s="177"/>
      <c r="S564" s="177"/>
      <c r="T564" s="178"/>
      <c r="AT564" s="172" t="s">
        <v>196</v>
      </c>
      <c r="AU564" s="172" t="s">
        <v>87</v>
      </c>
      <c r="AV564" s="13" t="s">
        <v>87</v>
      </c>
      <c r="AW564" s="13" t="s">
        <v>35</v>
      </c>
      <c r="AX564" s="13" t="s">
        <v>81</v>
      </c>
      <c r="AY564" s="172" t="s">
        <v>187</v>
      </c>
    </row>
    <row r="565" spans="2:65" s="1" customFormat="1" ht="36" customHeight="1">
      <c r="B565" s="149"/>
      <c r="C565" s="150" t="s">
        <v>777</v>
      </c>
      <c r="D565" s="150" t="s">
        <v>189</v>
      </c>
      <c r="E565" s="151" t="s">
        <v>778</v>
      </c>
      <c r="F565" s="152" t="s">
        <v>779</v>
      </c>
      <c r="G565" s="153" t="s">
        <v>254</v>
      </c>
      <c r="H565" s="154">
        <v>7.7050000000000001</v>
      </c>
      <c r="I565" s="155"/>
      <c r="J565" s="156">
        <f>ROUND(I565*H565,2)</f>
        <v>0</v>
      </c>
      <c r="K565" s="152" t="s">
        <v>193</v>
      </c>
      <c r="L565" s="32"/>
      <c r="M565" s="157" t="s">
        <v>3</v>
      </c>
      <c r="N565" s="158" t="s">
        <v>46</v>
      </c>
      <c r="O565" s="52"/>
      <c r="P565" s="159">
        <f>O565*H565</f>
        <v>0</v>
      </c>
      <c r="Q565" s="159">
        <v>3.0000000000000001E-3</v>
      </c>
      <c r="R565" s="159">
        <f>Q565*H565</f>
        <v>2.3115E-2</v>
      </c>
      <c r="S565" s="159">
        <v>0</v>
      </c>
      <c r="T565" s="160">
        <f>S565*H565</f>
        <v>0</v>
      </c>
      <c r="AR565" s="161" t="s">
        <v>194</v>
      </c>
      <c r="AT565" s="161" t="s">
        <v>189</v>
      </c>
      <c r="AU565" s="161" t="s">
        <v>87</v>
      </c>
      <c r="AY565" s="17" t="s">
        <v>187</v>
      </c>
      <c r="BE565" s="162">
        <f>IF(N565="základní",J565,0)</f>
        <v>0</v>
      </c>
      <c r="BF565" s="162">
        <f>IF(N565="snížená",J565,0)</f>
        <v>0</v>
      </c>
      <c r="BG565" s="162">
        <f>IF(N565="zákl. přenesená",J565,0)</f>
        <v>0</v>
      </c>
      <c r="BH565" s="162">
        <f>IF(N565="sníž. přenesená",J565,0)</f>
        <v>0</v>
      </c>
      <c r="BI565" s="162">
        <f>IF(N565="nulová",J565,0)</f>
        <v>0</v>
      </c>
      <c r="BJ565" s="17" t="s">
        <v>87</v>
      </c>
      <c r="BK565" s="162">
        <f>ROUND(I565*H565,2)</f>
        <v>0</v>
      </c>
      <c r="BL565" s="17" t="s">
        <v>194</v>
      </c>
      <c r="BM565" s="161" t="s">
        <v>780</v>
      </c>
    </row>
    <row r="566" spans="2:65" s="1" customFormat="1" ht="48" customHeight="1">
      <c r="B566" s="149"/>
      <c r="C566" s="150" t="s">
        <v>781</v>
      </c>
      <c r="D566" s="150" t="s">
        <v>189</v>
      </c>
      <c r="E566" s="151" t="s">
        <v>782</v>
      </c>
      <c r="F566" s="152" t="s">
        <v>783</v>
      </c>
      <c r="G566" s="153" t="s">
        <v>254</v>
      </c>
      <c r="H566" s="154">
        <v>7.7050000000000001</v>
      </c>
      <c r="I566" s="155"/>
      <c r="J566" s="156">
        <f>ROUND(I566*H566,2)</f>
        <v>0</v>
      </c>
      <c r="K566" s="152" t="s">
        <v>193</v>
      </c>
      <c r="L566" s="32"/>
      <c r="M566" s="157" t="s">
        <v>3</v>
      </c>
      <c r="N566" s="158" t="s">
        <v>46</v>
      </c>
      <c r="O566" s="52"/>
      <c r="P566" s="159">
        <f>O566*H566</f>
        <v>0</v>
      </c>
      <c r="Q566" s="159">
        <v>1.575E-2</v>
      </c>
      <c r="R566" s="159">
        <f>Q566*H566</f>
        <v>0.12135375</v>
      </c>
      <c r="S566" s="159">
        <v>0</v>
      </c>
      <c r="T566" s="160">
        <f>S566*H566</f>
        <v>0</v>
      </c>
      <c r="AR566" s="161" t="s">
        <v>194</v>
      </c>
      <c r="AT566" s="161" t="s">
        <v>189</v>
      </c>
      <c r="AU566" s="161" t="s">
        <v>87</v>
      </c>
      <c r="AY566" s="17" t="s">
        <v>187</v>
      </c>
      <c r="BE566" s="162">
        <f>IF(N566="základní",J566,0)</f>
        <v>0</v>
      </c>
      <c r="BF566" s="162">
        <f>IF(N566="snížená",J566,0)</f>
        <v>0</v>
      </c>
      <c r="BG566" s="162">
        <f>IF(N566="zákl. přenesená",J566,0)</f>
        <v>0</v>
      </c>
      <c r="BH566" s="162">
        <f>IF(N566="sníž. přenesená",J566,0)</f>
        <v>0</v>
      </c>
      <c r="BI566" s="162">
        <f>IF(N566="nulová",J566,0)</f>
        <v>0</v>
      </c>
      <c r="BJ566" s="17" t="s">
        <v>87</v>
      </c>
      <c r="BK566" s="162">
        <f>ROUND(I566*H566,2)</f>
        <v>0</v>
      </c>
      <c r="BL566" s="17" t="s">
        <v>194</v>
      </c>
      <c r="BM566" s="161" t="s">
        <v>784</v>
      </c>
    </row>
    <row r="567" spans="2:65" s="1" customFormat="1" ht="48" customHeight="1">
      <c r="B567" s="149"/>
      <c r="C567" s="150" t="s">
        <v>785</v>
      </c>
      <c r="D567" s="150" t="s">
        <v>189</v>
      </c>
      <c r="E567" s="151" t="s">
        <v>786</v>
      </c>
      <c r="F567" s="152" t="s">
        <v>787</v>
      </c>
      <c r="G567" s="153" t="s">
        <v>254</v>
      </c>
      <c r="H567" s="154">
        <v>15.41</v>
      </c>
      <c r="I567" s="155"/>
      <c r="J567" s="156">
        <f>ROUND(I567*H567,2)</f>
        <v>0</v>
      </c>
      <c r="K567" s="152" t="s">
        <v>193</v>
      </c>
      <c r="L567" s="32"/>
      <c r="M567" s="157" t="s">
        <v>3</v>
      </c>
      <c r="N567" s="158" t="s">
        <v>46</v>
      </c>
      <c r="O567" s="52"/>
      <c r="P567" s="159">
        <f>O567*H567</f>
        <v>0</v>
      </c>
      <c r="Q567" s="159">
        <v>7.9000000000000008E-3</v>
      </c>
      <c r="R567" s="159">
        <f>Q567*H567</f>
        <v>0.12173900000000001</v>
      </c>
      <c r="S567" s="159">
        <v>0</v>
      </c>
      <c r="T567" s="160">
        <f>S567*H567</f>
        <v>0</v>
      </c>
      <c r="AR567" s="161" t="s">
        <v>194</v>
      </c>
      <c r="AT567" s="161" t="s">
        <v>189</v>
      </c>
      <c r="AU567" s="161" t="s">
        <v>87</v>
      </c>
      <c r="AY567" s="17" t="s">
        <v>187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7" t="s">
        <v>87</v>
      </c>
      <c r="BK567" s="162">
        <f>ROUND(I567*H567,2)</f>
        <v>0</v>
      </c>
      <c r="BL567" s="17" t="s">
        <v>194</v>
      </c>
      <c r="BM567" s="161" t="s">
        <v>788</v>
      </c>
    </row>
    <row r="568" spans="2:65" s="13" customFormat="1">
      <c r="B568" s="171"/>
      <c r="D568" s="164" t="s">
        <v>196</v>
      </c>
      <c r="E568" s="172" t="s">
        <v>3</v>
      </c>
      <c r="F568" s="173" t="s">
        <v>789</v>
      </c>
      <c r="H568" s="174">
        <v>15.41</v>
      </c>
      <c r="I568" s="175"/>
      <c r="L568" s="171"/>
      <c r="M568" s="176"/>
      <c r="N568" s="177"/>
      <c r="O568" s="177"/>
      <c r="P568" s="177"/>
      <c r="Q568" s="177"/>
      <c r="R568" s="177"/>
      <c r="S568" s="177"/>
      <c r="T568" s="178"/>
      <c r="AT568" s="172" t="s">
        <v>196</v>
      </c>
      <c r="AU568" s="172" t="s">
        <v>87</v>
      </c>
      <c r="AV568" s="13" t="s">
        <v>87</v>
      </c>
      <c r="AW568" s="13" t="s">
        <v>35</v>
      </c>
      <c r="AX568" s="13" t="s">
        <v>81</v>
      </c>
      <c r="AY568" s="172" t="s">
        <v>187</v>
      </c>
    </row>
    <row r="569" spans="2:65" s="1" customFormat="1" ht="24" customHeight="1">
      <c r="B569" s="149"/>
      <c r="C569" s="150" t="s">
        <v>790</v>
      </c>
      <c r="D569" s="150" t="s">
        <v>189</v>
      </c>
      <c r="E569" s="151" t="s">
        <v>791</v>
      </c>
      <c r="F569" s="152" t="s">
        <v>792</v>
      </c>
      <c r="G569" s="153" t="s">
        <v>254</v>
      </c>
      <c r="H569" s="154">
        <v>1651.7550000000001</v>
      </c>
      <c r="I569" s="155"/>
      <c r="J569" s="156">
        <f>ROUND(I569*H569,2)</f>
        <v>0</v>
      </c>
      <c r="K569" s="152" t="s">
        <v>193</v>
      </c>
      <c r="L569" s="32"/>
      <c r="M569" s="157" t="s">
        <v>3</v>
      </c>
      <c r="N569" s="158" t="s">
        <v>46</v>
      </c>
      <c r="O569" s="52"/>
      <c r="P569" s="159">
        <f>O569*H569</f>
        <v>0</v>
      </c>
      <c r="Q569" s="159">
        <v>7.3499999999999998E-3</v>
      </c>
      <c r="R569" s="159">
        <f>Q569*H569</f>
        <v>12.14039925</v>
      </c>
      <c r="S569" s="159">
        <v>0</v>
      </c>
      <c r="T569" s="160">
        <f>S569*H569</f>
        <v>0</v>
      </c>
      <c r="AR569" s="161" t="s">
        <v>194</v>
      </c>
      <c r="AT569" s="161" t="s">
        <v>189</v>
      </c>
      <c r="AU569" s="161" t="s">
        <v>87</v>
      </c>
      <c r="AY569" s="17" t="s">
        <v>187</v>
      </c>
      <c r="BE569" s="162">
        <f>IF(N569="základní",J569,0)</f>
        <v>0</v>
      </c>
      <c r="BF569" s="162">
        <f>IF(N569="snížená",J569,0)</f>
        <v>0</v>
      </c>
      <c r="BG569" s="162">
        <f>IF(N569="zákl. přenesená",J569,0)</f>
        <v>0</v>
      </c>
      <c r="BH569" s="162">
        <f>IF(N569="sníž. přenesená",J569,0)</f>
        <v>0</v>
      </c>
      <c r="BI569" s="162">
        <f>IF(N569="nulová",J569,0)</f>
        <v>0</v>
      </c>
      <c r="BJ569" s="17" t="s">
        <v>87</v>
      </c>
      <c r="BK569" s="162">
        <f>ROUND(I569*H569,2)</f>
        <v>0</v>
      </c>
      <c r="BL569" s="17" t="s">
        <v>194</v>
      </c>
      <c r="BM569" s="161" t="s">
        <v>793</v>
      </c>
    </row>
    <row r="570" spans="2:65" s="12" customFormat="1">
      <c r="B570" s="163"/>
      <c r="D570" s="164" t="s">
        <v>196</v>
      </c>
      <c r="E570" s="165" t="s">
        <v>3</v>
      </c>
      <c r="F570" s="166" t="s">
        <v>343</v>
      </c>
      <c r="H570" s="165" t="s">
        <v>3</v>
      </c>
      <c r="I570" s="167"/>
      <c r="L570" s="163"/>
      <c r="M570" s="168"/>
      <c r="N570" s="169"/>
      <c r="O570" s="169"/>
      <c r="P570" s="169"/>
      <c r="Q570" s="169"/>
      <c r="R570" s="169"/>
      <c r="S570" s="169"/>
      <c r="T570" s="170"/>
      <c r="AT570" s="165" t="s">
        <v>196</v>
      </c>
      <c r="AU570" s="165" t="s">
        <v>87</v>
      </c>
      <c r="AV570" s="12" t="s">
        <v>81</v>
      </c>
      <c r="AW570" s="12" t="s">
        <v>35</v>
      </c>
      <c r="AX570" s="12" t="s">
        <v>74</v>
      </c>
      <c r="AY570" s="165" t="s">
        <v>187</v>
      </c>
    </row>
    <row r="571" spans="2:65" s="13" customFormat="1" ht="33.75">
      <c r="B571" s="171"/>
      <c r="D571" s="164" t="s">
        <v>196</v>
      </c>
      <c r="E571" s="172" t="s">
        <v>3</v>
      </c>
      <c r="F571" s="173" t="s">
        <v>794</v>
      </c>
      <c r="H571" s="174">
        <v>998.26700000000005</v>
      </c>
      <c r="I571" s="175"/>
      <c r="L571" s="171"/>
      <c r="M571" s="176"/>
      <c r="N571" s="177"/>
      <c r="O571" s="177"/>
      <c r="P571" s="177"/>
      <c r="Q571" s="177"/>
      <c r="R571" s="177"/>
      <c r="S571" s="177"/>
      <c r="T571" s="178"/>
      <c r="AT571" s="172" t="s">
        <v>196</v>
      </c>
      <c r="AU571" s="172" t="s">
        <v>87</v>
      </c>
      <c r="AV571" s="13" t="s">
        <v>87</v>
      </c>
      <c r="AW571" s="13" t="s">
        <v>35</v>
      </c>
      <c r="AX571" s="13" t="s">
        <v>74</v>
      </c>
      <c r="AY571" s="172" t="s">
        <v>187</v>
      </c>
    </row>
    <row r="572" spans="2:65" s="12" customFormat="1">
      <c r="B572" s="163"/>
      <c r="D572" s="164" t="s">
        <v>196</v>
      </c>
      <c r="E572" s="165" t="s">
        <v>3</v>
      </c>
      <c r="F572" s="166" t="s">
        <v>795</v>
      </c>
      <c r="H572" s="165" t="s">
        <v>3</v>
      </c>
      <c r="I572" s="167"/>
      <c r="L572" s="163"/>
      <c r="M572" s="168"/>
      <c r="N572" s="169"/>
      <c r="O572" s="169"/>
      <c r="P572" s="169"/>
      <c r="Q572" s="169"/>
      <c r="R572" s="169"/>
      <c r="S572" s="169"/>
      <c r="T572" s="170"/>
      <c r="AT572" s="165" t="s">
        <v>196</v>
      </c>
      <c r="AU572" s="165" t="s">
        <v>87</v>
      </c>
      <c r="AV572" s="12" t="s">
        <v>81</v>
      </c>
      <c r="AW572" s="12" t="s">
        <v>35</v>
      </c>
      <c r="AX572" s="12" t="s">
        <v>74</v>
      </c>
      <c r="AY572" s="165" t="s">
        <v>187</v>
      </c>
    </row>
    <row r="573" spans="2:65" s="13" customFormat="1">
      <c r="B573" s="171"/>
      <c r="D573" s="164" t="s">
        <v>196</v>
      </c>
      <c r="E573" s="172" t="s">
        <v>3</v>
      </c>
      <c r="F573" s="173" t="s">
        <v>796</v>
      </c>
      <c r="H573" s="174">
        <v>-32.984999999999999</v>
      </c>
      <c r="I573" s="175"/>
      <c r="L573" s="171"/>
      <c r="M573" s="176"/>
      <c r="N573" s="177"/>
      <c r="O573" s="177"/>
      <c r="P573" s="177"/>
      <c r="Q573" s="177"/>
      <c r="R573" s="177"/>
      <c r="S573" s="177"/>
      <c r="T573" s="178"/>
      <c r="AT573" s="172" t="s">
        <v>196</v>
      </c>
      <c r="AU573" s="172" t="s">
        <v>87</v>
      </c>
      <c r="AV573" s="13" t="s">
        <v>87</v>
      </c>
      <c r="AW573" s="13" t="s">
        <v>35</v>
      </c>
      <c r="AX573" s="13" t="s">
        <v>74</v>
      </c>
      <c r="AY573" s="172" t="s">
        <v>187</v>
      </c>
    </row>
    <row r="574" spans="2:65" s="12" customFormat="1">
      <c r="B574" s="163"/>
      <c r="D574" s="164" t="s">
        <v>196</v>
      </c>
      <c r="E574" s="165" t="s">
        <v>3</v>
      </c>
      <c r="F574" s="166" t="s">
        <v>797</v>
      </c>
      <c r="H574" s="165" t="s">
        <v>3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196</v>
      </c>
      <c r="AU574" s="165" t="s">
        <v>87</v>
      </c>
      <c r="AV574" s="12" t="s">
        <v>81</v>
      </c>
      <c r="AW574" s="12" t="s">
        <v>35</v>
      </c>
      <c r="AX574" s="12" t="s">
        <v>74</v>
      </c>
      <c r="AY574" s="165" t="s">
        <v>187</v>
      </c>
    </row>
    <row r="575" spans="2:65" s="13" customFormat="1">
      <c r="B575" s="171"/>
      <c r="D575" s="164" t="s">
        <v>196</v>
      </c>
      <c r="E575" s="172" t="s">
        <v>3</v>
      </c>
      <c r="F575" s="173" t="s">
        <v>798</v>
      </c>
      <c r="H575" s="174">
        <v>-37</v>
      </c>
      <c r="I575" s="175"/>
      <c r="L575" s="171"/>
      <c r="M575" s="176"/>
      <c r="N575" s="177"/>
      <c r="O575" s="177"/>
      <c r="P575" s="177"/>
      <c r="Q575" s="177"/>
      <c r="R575" s="177"/>
      <c r="S575" s="177"/>
      <c r="T575" s="178"/>
      <c r="AT575" s="172" t="s">
        <v>196</v>
      </c>
      <c r="AU575" s="172" t="s">
        <v>87</v>
      </c>
      <c r="AV575" s="13" t="s">
        <v>87</v>
      </c>
      <c r="AW575" s="13" t="s">
        <v>35</v>
      </c>
      <c r="AX575" s="13" t="s">
        <v>74</v>
      </c>
      <c r="AY575" s="172" t="s">
        <v>187</v>
      </c>
    </row>
    <row r="576" spans="2:65" s="15" customFormat="1">
      <c r="B576" s="187"/>
      <c r="D576" s="164" t="s">
        <v>196</v>
      </c>
      <c r="E576" s="188" t="s">
        <v>3</v>
      </c>
      <c r="F576" s="189" t="s">
        <v>221</v>
      </c>
      <c r="H576" s="190">
        <v>928.28200000000004</v>
      </c>
      <c r="I576" s="191"/>
      <c r="L576" s="187"/>
      <c r="M576" s="192"/>
      <c r="N576" s="193"/>
      <c r="O576" s="193"/>
      <c r="P576" s="193"/>
      <c r="Q576" s="193"/>
      <c r="R576" s="193"/>
      <c r="S576" s="193"/>
      <c r="T576" s="194"/>
      <c r="AT576" s="188" t="s">
        <v>196</v>
      </c>
      <c r="AU576" s="188" t="s">
        <v>87</v>
      </c>
      <c r="AV576" s="15" t="s">
        <v>207</v>
      </c>
      <c r="AW576" s="15" t="s">
        <v>35</v>
      </c>
      <c r="AX576" s="15" t="s">
        <v>74</v>
      </c>
      <c r="AY576" s="188" t="s">
        <v>187</v>
      </c>
    </row>
    <row r="577" spans="2:65" s="12" customFormat="1">
      <c r="B577" s="163"/>
      <c r="D577" s="164" t="s">
        <v>196</v>
      </c>
      <c r="E577" s="165" t="s">
        <v>3</v>
      </c>
      <c r="F577" s="166" t="s">
        <v>346</v>
      </c>
      <c r="H577" s="165" t="s">
        <v>3</v>
      </c>
      <c r="I577" s="167"/>
      <c r="L577" s="163"/>
      <c r="M577" s="168"/>
      <c r="N577" s="169"/>
      <c r="O577" s="169"/>
      <c r="P577" s="169"/>
      <c r="Q577" s="169"/>
      <c r="R577" s="169"/>
      <c r="S577" s="169"/>
      <c r="T577" s="170"/>
      <c r="AT577" s="165" t="s">
        <v>196</v>
      </c>
      <c r="AU577" s="165" t="s">
        <v>87</v>
      </c>
      <c r="AV577" s="12" t="s">
        <v>81</v>
      </c>
      <c r="AW577" s="12" t="s">
        <v>35</v>
      </c>
      <c r="AX577" s="12" t="s">
        <v>74</v>
      </c>
      <c r="AY577" s="165" t="s">
        <v>187</v>
      </c>
    </row>
    <row r="578" spans="2:65" s="13" customFormat="1" ht="22.5">
      <c r="B578" s="171"/>
      <c r="D578" s="164" t="s">
        <v>196</v>
      </c>
      <c r="E578" s="172" t="s">
        <v>3</v>
      </c>
      <c r="F578" s="173" t="s">
        <v>799</v>
      </c>
      <c r="H578" s="174">
        <v>793.45799999999997</v>
      </c>
      <c r="I578" s="175"/>
      <c r="L578" s="171"/>
      <c r="M578" s="176"/>
      <c r="N578" s="177"/>
      <c r="O578" s="177"/>
      <c r="P578" s="177"/>
      <c r="Q578" s="177"/>
      <c r="R578" s="177"/>
      <c r="S578" s="177"/>
      <c r="T578" s="178"/>
      <c r="AT578" s="172" t="s">
        <v>196</v>
      </c>
      <c r="AU578" s="172" t="s">
        <v>87</v>
      </c>
      <c r="AV578" s="13" t="s">
        <v>87</v>
      </c>
      <c r="AW578" s="13" t="s">
        <v>35</v>
      </c>
      <c r="AX578" s="13" t="s">
        <v>74</v>
      </c>
      <c r="AY578" s="172" t="s">
        <v>187</v>
      </c>
    </row>
    <row r="579" spans="2:65" s="12" customFormat="1">
      <c r="B579" s="163"/>
      <c r="D579" s="164" t="s">
        <v>196</v>
      </c>
      <c r="E579" s="165" t="s">
        <v>3</v>
      </c>
      <c r="F579" s="166" t="s">
        <v>795</v>
      </c>
      <c r="H579" s="165" t="s">
        <v>3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196</v>
      </c>
      <c r="AU579" s="165" t="s">
        <v>87</v>
      </c>
      <c r="AV579" s="12" t="s">
        <v>81</v>
      </c>
      <c r="AW579" s="12" t="s">
        <v>35</v>
      </c>
      <c r="AX579" s="12" t="s">
        <v>74</v>
      </c>
      <c r="AY579" s="165" t="s">
        <v>187</v>
      </c>
    </row>
    <row r="580" spans="2:65" s="13" customFormat="1">
      <c r="B580" s="171"/>
      <c r="D580" s="164" t="s">
        <v>196</v>
      </c>
      <c r="E580" s="172" t="s">
        <v>3</v>
      </c>
      <c r="F580" s="173" t="s">
        <v>796</v>
      </c>
      <c r="H580" s="174">
        <v>-32.984999999999999</v>
      </c>
      <c r="I580" s="175"/>
      <c r="L580" s="171"/>
      <c r="M580" s="176"/>
      <c r="N580" s="177"/>
      <c r="O580" s="177"/>
      <c r="P580" s="177"/>
      <c r="Q580" s="177"/>
      <c r="R580" s="177"/>
      <c r="S580" s="177"/>
      <c r="T580" s="178"/>
      <c r="AT580" s="172" t="s">
        <v>196</v>
      </c>
      <c r="AU580" s="172" t="s">
        <v>87</v>
      </c>
      <c r="AV580" s="13" t="s">
        <v>87</v>
      </c>
      <c r="AW580" s="13" t="s">
        <v>35</v>
      </c>
      <c r="AX580" s="13" t="s">
        <v>74</v>
      </c>
      <c r="AY580" s="172" t="s">
        <v>187</v>
      </c>
    </row>
    <row r="581" spans="2:65" s="12" customFormat="1">
      <c r="B581" s="163"/>
      <c r="D581" s="164" t="s">
        <v>196</v>
      </c>
      <c r="E581" s="165" t="s">
        <v>3</v>
      </c>
      <c r="F581" s="166" t="s">
        <v>797</v>
      </c>
      <c r="H581" s="165" t="s">
        <v>3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196</v>
      </c>
      <c r="AU581" s="165" t="s">
        <v>87</v>
      </c>
      <c r="AV581" s="12" t="s">
        <v>81</v>
      </c>
      <c r="AW581" s="12" t="s">
        <v>35</v>
      </c>
      <c r="AX581" s="12" t="s">
        <v>74</v>
      </c>
      <c r="AY581" s="165" t="s">
        <v>187</v>
      </c>
    </row>
    <row r="582" spans="2:65" s="13" customFormat="1">
      <c r="B582" s="171"/>
      <c r="D582" s="164" t="s">
        <v>196</v>
      </c>
      <c r="E582" s="172" t="s">
        <v>3</v>
      </c>
      <c r="F582" s="173" t="s">
        <v>798</v>
      </c>
      <c r="H582" s="174">
        <v>-37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196</v>
      </c>
      <c r="AU582" s="172" t="s">
        <v>87</v>
      </c>
      <c r="AV582" s="13" t="s">
        <v>87</v>
      </c>
      <c r="AW582" s="13" t="s">
        <v>35</v>
      </c>
      <c r="AX582" s="13" t="s">
        <v>74</v>
      </c>
      <c r="AY582" s="172" t="s">
        <v>187</v>
      </c>
    </row>
    <row r="583" spans="2:65" s="15" customFormat="1">
      <c r="B583" s="187"/>
      <c r="D583" s="164" t="s">
        <v>196</v>
      </c>
      <c r="E583" s="188" t="s">
        <v>3</v>
      </c>
      <c r="F583" s="189" t="s">
        <v>221</v>
      </c>
      <c r="H583" s="190">
        <v>723.47299999999996</v>
      </c>
      <c r="I583" s="191"/>
      <c r="L583" s="187"/>
      <c r="M583" s="192"/>
      <c r="N583" s="193"/>
      <c r="O583" s="193"/>
      <c r="P583" s="193"/>
      <c r="Q583" s="193"/>
      <c r="R583" s="193"/>
      <c r="S583" s="193"/>
      <c r="T583" s="194"/>
      <c r="AT583" s="188" t="s">
        <v>196</v>
      </c>
      <c r="AU583" s="188" t="s">
        <v>87</v>
      </c>
      <c r="AV583" s="15" t="s">
        <v>207</v>
      </c>
      <c r="AW583" s="15" t="s">
        <v>35</v>
      </c>
      <c r="AX583" s="15" t="s">
        <v>74</v>
      </c>
      <c r="AY583" s="188" t="s">
        <v>187</v>
      </c>
    </row>
    <row r="584" spans="2:65" s="14" customFormat="1">
      <c r="B584" s="179"/>
      <c r="D584" s="164" t="s">
        <v>196</v>
      </c>
      <c r="E584" s="180" t="s">
        <v>3</v>
      </c>
      <c r="F584" s="181" t="s">
        <v>201</v>
      </c>
      <c r="H584" s="182">
        <v>1651.7550000000001</v>
      </c>
      <c r="I584" s="183"/>
      <c r="L584" s="179"/>
      <c r="M584" s="184"/>
      <c r="N584" s="185"/>
      <c r="O584" s="185"/>
      <c r="P584" s="185"/>
      <c r="Q584" s="185"/>
      <c r="R584" s="185"/>
      <c r="S584" s="185"/>
      <c r="T584" s="186"/>
      <c r="AT584" s="180" t="s">
        <v>196</v>
      </c>
      <c r="AU584" s="180" t="s">
        <v>87</v>
      </c>
      <c r="AV584" s="14" t="s">
        <v>194</v>
      </c>
      <c r="AW584" s="14" t="s">
        <v>35</v>
      </c>
      <c r="AX584" s="14" t="s">
        <v>81</v>
      </c>
      <c r="AY584" s="180" t="s">
        <v>187</v>
      </c>
    </row>
    <row r="585" spans="2:65" s="1" customFormat="1" ht="24" customHeight="1">
      <c r="B585" s="149"/>
      <c r="C585" s="150" t="s">
        <v>800</v>
      </c>
      <c r="D585" s="150" t="s">
        <v>189</v>
      </c>
      <c r="E585" s="151" t="s">
        <v>801</v>
      </c>
      <c r="F585" s="152" t="s">
        <v>802</v>
      </c>
      <c r="G585" s="153" t="s">
        <v>254</v>
      </c>
      <c r="H585" s="154">
        <v>1421.675</v>
      </c>
      <c r="I585" s="155"/>
      <c r="J585" s="156">
        <f>ROUND(I585*H585,2)</f>
        <v>0</v>
      </c>
      <c r="K585" s="152" t="s">
        <v>193</v>
      </c>
      <c r="L585" s="32"/>
      <c r="M585" s="157" t="s">
        <v>3</v>
      </c>
      <c r="N585" s="158" t="s">
        <v>46</v>
      </c>
      <c r="O585" s="52"/>
      <c r="P585" s="159">
        <f>O585*H585</f>
        <v>0</v>
      </c>
      <c r="Q585" s="159">
        <v>3.0000000000000001E-3</v>
      </c>
      <c r="R585" s="159">
        <f>Q585*H585</f>
        <v>4.2650249999999996</v>
      </c>
      <c r="S585" s="159">
        <v>0</v>
      </c>
      <c r="T585" s="160">
        <f>S585*H585</f>
        <v>0</v>
      </c>
      <c r="AR585" s="161" t="s">
        <v>194</v>
      </c>
      <c r="AT585" s="161" t="s">
        <v>189</v>
      </c>
      <c r="AU585" s="161" t="s">
        <v>87</v>
      </c>
      <c r="AY585" s="17" t="s">
        <v>187</v>
      </c>
      <c r="BE585" s="162">
        <f>IF(N585="základní",J585,0)</f>
        <v>0</v>
      </c>
      <c r="BF585" s="162">
        <f>IF(N585="snížená",J585,0)</f>
        <v>0</v>
      </c>
      <c r="BG585" s="162">
        <f>IF(N585="zákl. přenesená",J585,0)</f>
        <v>0</v>
      </c>
      <c r="BH585" s="162">
        <f>IF(N585="sníž. přenesená",J585,0)</f>
        <v>0</v>
      </c>
      <c r="BI585" s="162">
        <f>IF(N585="nulová",J585,0)</f>
        <v>0</v>
      </c>
      <c r="BJ585" s="17" t="s">
        <v>87</v>
      </c>
      <c r="BK585" s="162">
        <f>ROUND(I585*H585,2)</f>
        <v>0</v>
      </c>
      <c r="BL585" s="17" t="s">
        <v>194</v>
      </c>
      <c r="BM585" s="161" t="s">
        <v>803</v>
      </c>
    </row>
    <row r="586" spans="2:65" s="12" customFormat="1">
      <c r="B586" s="163"/>
      <c r="D586" s="164" t="s">
        <v>196</v>
      </c>
      <c r="E586" s="165" t="s">
        <v>3</v>
      </c>
      <c r="F586" s="166" t="s">
        <v>804</v>
      </c>
      <c r="H586" s="165" t="s">
        <v>3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196</v>
      </c>
      <c r="AU586" s="165" t="s">
        <v>87</v>
      </c>
      <c r="AV586" s="12" t="s">
        <v>81</v>
      </c>
      <c r="AW586" s="12" t="s">
        <v>35</v>
      </c>
      <c r="AX586" s="12" t="s">
        <v>74</v>
      </c>
      <c r="AY586" s="165" t="s">
        <v>187</v>
      </c>
    </row>
    <row r="587" spans="2:65" s="13" customFormat="1">
      <c r="B587" s="171"/>
      <c r="D587" s="164" t="s">
        <v>196</v>
      </c>
      <c r="E587" s="172" t="s">
        <v>3</v>
      </c>
      <c r="F587" s="173" t="s">
        <v>805</v>
      </c>
      <c r="H587" s="174">
        <v>1421.675</v>
      </c>
      <c r="I587" s="175"/>
      <c r="L587" s="171"/>
      <c r="M587" s="176"/>
      <c r="N587" s="177"/>
      <c r="O587" s="177"/>
      <c r="P587" s="177"/>
      <c r="Q587" s="177"/>
      <c r="R587" s="177"/>
      <c r="S587" s="177"/>
      <c r="T587" s="178"/>
      <c r="AT587" s="172" t="s">
        <v>196</v>
      </c>
      <c r="AU587" s="172" t="s">
        <v>87</v>
      </c>
      <c r="AV587" s="13" t="s">
        <v>87</v>
      </c>
      <c r="AW587" s="13" t="s">
        <v>35</v>
      </c>
      <c r="AX587" s="13" t="s">
        <v>81</v>
      </c>
      <c r="AY587" s="172" t="s">
        <v>187</v>
      </c>
    </row>
    <row r="588" spans="2:65" s="1" customFormat="1" ht="36" customHeight="1">
      <c r="B588" s="149"/>
      <c r="C588" s="150" t="s">
        <v>806</v>
      </c>
      <c r="D588" s="150" t="s">
        <v>189</v>
      </c>
      <c r="E588" s="151" t="s">
        <v>807</v>
      </c>
      <c r="F588" s="152" t="s">
        <v>808</v>
      </c>
      <c r="G588" s="153" t="s">
        <v>254</v>
      </c>
      <c r="H588" s="154">
        <v>1651.7550000000001</v>
      </c>
      <c r="I588" s="155"/>
      <c r="J588" s="156">
        <f>ROUND(I588*H588,2)</f>
        <v>0</v>
      </c>
      <c r="K588" s="152" t="s">
        <v>193</v>
      </c>
      <c r="L588" s="32"/>
      <c r="M588" s="157" t="s">
        <v>3</v>
      </c>
      <c r="N588" s="158" t="s">
        <v>46</v>
      </c>
      <c r="O588" s="52"/>
      <c r="P588" s="159">
        <f>O588*H588</f>
        <v>0</v>
      </c>
      <c r="Q588" s="159">
        <v>1.575E-2</v>
      </c>
      <c r="R588" s="159">
        <f>Q588*H588</f>
        <v>26.015141250000003</v>
      </c>
      <c r="S588" s="159">
        <v>0</v>
      </c>
      <c r="T588" s="160">
        <f>S588*H588</f>
        <v>0</v>
      </c>
      <c r="AR588" s="161" t="s">
        <v>194</v>
      </c>
      <c r="AT588" s="161" t="s">
        <v>189</v>
      </c>
      <c r="AU588" s="161" t="s">
        <v>87</v>
      </c>
      <c r="AY588" s="17" t="s">
        <v>187</v>
      </c>
      <c r="BE588" s="162">
        <f>IF(N588="základní",J588,0)</f>
        <v>0</v>
      </c>
      <c r="BF588" s="162">
        <f>IF(N588="snížená",J588,0)</f>
        <v>0</v>
      </c>
      <c r="BG588" s="162">
        <f>IF(N588="zákl. přenesená",J588,0)</f>
        <v>0</v>
      </c>
      <c r="BH588" s="162">
        <f>IF(N588="sníž. přenesená",J588,0)</f>
        <v>0</v>
      </c>
      <c r="BI588" s="162">
        <f>IF(N588="nulová",J588,0)</f>
        <v>0</v>
      </c>
      <c r="BJ588" s="17" t="s">
        <v>87</v>
      </c>
      <c r="BK588" s="162">
        <f>ROUND(I588*H588,2)</f>
        <v>0</v>
      </c>
      <c r="BL588" s="17" t="s">
        <v>194</v>
      </c>
      <c r="BM588" s="161" t="s">
        <v>809</v>
      </c>
    </row>
    <row r="589" spans="2:65" s="1" customFormat="1" ht="36" customHeight="1">
      <c r="B589" s="149"/>
      <c r="C589" s="150" t="s">
        <v>810</v>
      </c>
      <c r="D589" s="150" t="s">
        <v>189</v>
      </c>
      <c r="E589" s="151" t="s">
        <v>811</v>
      </c>
      <c r="F589" s="152" t="s">
        <v>812</v>
      </c>
      <c r="G589" s="153" t="s">
        <v>254</v>
      </c>
      <c r="H589" s="154">
        <v>3303.51</v>
      </c>
      <c r="I589" s="155"/>
      <c r="J589" s="156">
        <f>ROUND(I589*H589,2)</f>
        <v>0</v>
      </c>
      <c r="K589" s="152" t="s">
        <v>193</v>
      </c>
      <c r="L589" s="32"/>
      <c r="M589" s="157" t="s">
        <v>3</v>
      </c>
      <c r="N589" s="158" t="s">
        <v>46</v>
      </c>
      <c r="O589" s="52"/>
      <c r="P589" s="159">
        <f>O589*H589</f>
        <v>0</v>
      </c>
      <c r="Q589" s="159">
        <v>7.9000000000000008E-3</v>
      </c>
      <c r="R589" s="159">
        <f>Q589*H589</f>
        <v>26.097729000000005</v>
      </c>
      <c r="S589" s="159">
        <v>0</v>
      </c>
      <c r="T589" s="160">
        <f>S589*H589</f>
        <v>0</v>
      </c>
      <c r="AR589" s="161" t="s">
        <v>194</v>
      </c>
      <c r="AT589" s="161" t="s">
        <v>189</v>
      </c>
      <c r="AU589" s="161" t="s">
        <v>87</v>
      </c>
      <c r="AY589" s="17" t="s">
        <v>187</v>
      </c>
      <c r="BE589" s="162">
        <f>IF(N589="základní",J589,0)</f>
        <v>0</v>
      </c>
      <c r="BF589" s="162">
        <f>IF(N589="snížená",J589,0)</f>
        <v>0</v>
      </c>
      <c r="BG589" s="162">
        <f>IF(N589="zákl. přenesená",J589,0)</f>
        <v>0</v>
      </c>
      <c r="BH589" s="162">
        <f>IF(N589="sníž. přenesená",J589,0)</f>
        <v>0</v>
      </c>
      <c r="BI589" s="162">
        <f>IF(N589="nulová",J589,0)</f>
        <v>0</v>
      </c>
      <c r="BJ589" s="17" t="s">
        <v>87</v>
      </c>
      <c r="BK589" s="162">
        <f>ROUND(I589*H589,2)</f>
        <v>0</v>
      </c>
      <c r="BL589" s="17" t="s">
        <v>194</v>
      </c>
      <c r="BM589" s="161" t="s">
        <v>813</v>
      </c>
    </row>
    <row r="590" spans="2:65" s="13" customFormat="1">
      <c r="B590" s="171"/>
      <c r="D590" s="164" t="s">
        <v>196</v>
      </c>
      <c r="E590" s="172" t="s">
        <v>3</v>
      </c>
      <c r="F590" s="173" t="s">
        <v>814</v>
      </c>
      <c r="H590" s="174">
        <v>3303.51</v>
      </c>
      <c r="I590" s="175"/>
      <c r="L590" s="171"/>
      <c r="M590" s="176"/>
      <c r="N590" s="177"/>
      <c r="O590" s="177"/>
      <c r="P590" s="177"/>
      <c r="Q590" s="177"/>
      <c r="R590" s="177"/>
      <c r="S590" s="177"/>
      <c r="T590" s="178"/>
      <c r="AT590" s="172" t="s">
        <v>196</v>
      </c>
      <c r="AU590" s="172" t="s">
        <v>87</v>
      </c>
      <c r="AV590" s="13" t="s">
        <v>87</v>
      </c>
      <c r="AW590" s="13" t="s">
        <v>35</v>
      </c>
      <c r="AX590" s="13" t="s">
        <v>81</v>
      </c>
      <c r="AY590" s="172" t="s">
        <v>187</v>
      </c>
    </row>
    <row r="591" spans="2:65" s="1" customFormat="1" ht="24" customHeight="1">
      <c r="B591" s="149"/>
      <c r="C591" s="150" t="s">
        <v>815</v>
      </c>
      <c r="D591" s="150" t="s">
        <v>189</v>
      </c>
      <c r="E591" s="151" t="s">
        <v>816</v>
      </c>
      <c r="F591" s="152" t="s">
        <v>817</v>
      </c>
      <c r="G591" s="153" t="s">
        <v>254</v>
      </c>
      <c r="H591" s="154">
        <v>54.877000000000002</v>
      </c>
      <c r="I591" s="155"/>
      <c r="J591" s="156">
        <f>ROUND(I591*H591,2)</f>
        <v>0</v>
      </c>
      <c r="K591" s="152" t="s">
        <v>193</v>
      </c>
      <c r="L591" s="32"/>
      <c r="M591" s="157" t="s">
        <v>3</v>
      </c>
      <c r="N591" s="158" t="s">
        <v>46</v>
      </c>
      <c r="O591" s="52"/>
      <c r="P591" s="159">
        <f>O591*H591</f>
        <v>0</v>
      </c>
      <c r="Q591" s="159">
        <v>3.3579999999999999E-2</v>
      </c>
      <c r="R591" s="159">
        <f>Q591*H591</f>
        <v>1.8427696600000001</v>
      </c>
      <c r="S591" s="159">
        <v>0</v>
      </c>
      <c r="T591" s="160">
        <f>S591*H591</f>
        <v>0</v>
      </c>
      <c r="AR591" s="161" t="s">
        <v>194</v>
      </c>
      <c r="AT591" s="161" t="s">
        <v>189</v>
      </c>
      <c r="AU591" s="161" t="s">
        <v>87</v>
      </c>
      <c r="AY591" s="17" t="s">
        <v>187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7" t="s">
        <v>87</v>
      </c>
      <c r="BK591" s="162">
        <f>ROUND(I591*H591,2)</f>
        <v>0</v>
      </c>
      <c r="BL591" s="17" t="s">
        <v>194</v>
      </c>
      <c r="BM591" s="161" t="s">
        <v>818</v>
      </c>
    </row>
    <row r="592" spans="2:65" s="13" customFormat="1">
      <c r="B592" s="171"/>
      <c r="D592" s="164" t="s">
        <v>196</v>
      </c>
      <c r="E592" s="172" t="s">
        <v>3</v>
      </c>
      <c r="F592" s="173" t="s">
        <v>819</v>
      </c>
      <c r="H592" s="174">
        <v>41.8</v>
      </c>
      <c r="I592" s="175"/>
      <c r="L592" s="171"/>
      <c r="M592" s="176"/>
      <c r="N592" s="177"/>
      <c r="O592" s="177"/>
      <c r="P592" s="177"/>
      <c r="Q592" s="177"/>
      <c r="R592" s="177"/>
      <c r="S592" s="177"/>
      <c r="T592" s="178"/>
      <c r="AT592" s="172" t="s">
        <v>196</v>
      </c>
      <c r="AU592" s="172" t="s">
        <v>87</v>
      </c>
      <c r="AV592" s="13" t="s">
        <v>87</v>
      </c>
      <c r="AW592" s="13" t="s">
        <v>35</v>
      </c>
      <c r="AX592" s="13" t="s">
        <v>74</v>
      </c>
      <c r="AY592" s="172" t="s">
        <v>187</v>
      </c>
    </row>
    <row r="593" spans="2:65" s="13" customFormat="1">
      <c r="B593" s="171"/>
      <c r="D593" s="164" t="s">
        <v>196</v>
      </c>
      <c r="E593" s="172" t="s">
        <v>3</v>
      </c>
      <c r="F593" s="173" t="s">
        <v>820</v>
      </c>
      <c r="H593" s="174">
        <v>7.04</v>
      </c>
      <c r="I593" s="175"/>
      <c r="L593" s="171"/>
      <c r="M593" s="176"/>
      <c r="N593" s="177"/>
      <c r="O593" s="177"/>
      <c r="P593" s="177"/>
      <c r="Q593" s="177"/>
      <c r="R593" s="177"/>
      <c r="S593" s="177"/>
      <c r="T593" s="178"/>
      <c r="AT593" s="172" t="s">
        <v>196</v>
      </c>
      <c r="AU593" s="172" t="s">
        <v>87</v>
      </c>
      <c r="AV593" s="13" t="s">
        <v>87</v>
      </c>
      <c r="AW593" s="13" t="s">
        <v>35</v>
      </c>
      <c r="AX593" s="13" t="s">
        <v>74</v>
      </c>
      <c r="AY593" s="172" t="s">
        <v>187</v>
      </c>
    </row>
    <row r="594" spans="2:65" s="13" customFormat="1">
      <c r="B594" s="171"/>
      <c r="D594" s="164" t="s">
        <v>196</v>
      </c>
      <c r="E594" s="172" t="s">
        <v>3</v>
      </c>
      <c r="F594" s="173" t="s">
        <v>821</v>
      </c>
      <c r="H594" s="174">
        <v>6.0369999999999999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196</v>
      </c>
      <c r="AU594" s="172" t="s">
        <v>87</v>
      </c>
      <c r="AV594" s="13" t="s">
        <v>87</v>
      </c>
      <c r="AW594" s="13" t="s">
        <v>35</v>
      </c>
      <c r="AX594" s="13" t="s">
        <v>74</v>
      </c>
      <c r="AY594" s="172" t="s">
        <v>187</v>
      </c>
    </row>
    <row r="595" spans="2:65" s="14" customFormat="1">
      <c r="B595" s="179"/>
      <c r="D595" s="164" t="s">
        <v>196</v>
      </c>
      <c r="E595" s="180" t="s">
        <v>3</v>
      </c>
      <c r="F595" s="181" t="s">
        <v>201</v>
      </c>
      <c r="H595" s="182">
        <v>54.876999999999995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196</v>
      </c>
      <c r="AU595" s="180" t="s">
        <v>87</v>
      </c>
      <c r="AV595" s="14" t="s">
        <v>194</v>
      </c>
      <c r="AW595" s="14" t="s">
        <v>35</v>
      </c>
      <c r="AX595" s="14" t="s">
        <v>81</v>
      </c>
      <c r="AY595" s="180" t="s">
        <v>187</v>
      </c>
    </row>
    <row r="596" spans="2:65" s="1" customFormat="1" ht="36" customHeight="1">
      <c r="B596" s="149"/>
      <c r="C596" s="150" t="s">
        <v>822</v>
      </c>
      <c r="D596" s="150" t="s">
        <v>189</v>
      </c>
      <c r="E596" s="151" t="s">
        <v>676</v>
      </c>
      <c r="F596" s="152" t="s">
        <v>677</v>
      </c>
      <c r="G596" s="153" t="s">
        <v>286</v>
      </c>
      <c r="H596" s="154">
        <v>166.04</v>
      </c>
      <c r="I596" s="155"/>
      <c r="J596" s="156">
        <f>ROUND(I596*H596,2)</f>
        <v>0</v>
      </c>
      <c r="K596" s="152" t="s">
        <v>193</v>
      </c>
      <c r="L596" s="32"/>
      <c r="M596" s="157" t="s">
        <v>3</v>
      </c>
      <c r="N596" s="158" t="s">
        <v>46</v>
      </c>
      <c r="O596" s="52"/>
      <c r="P596" s="159">
        <f>O596*H596</f>
        <v>0</v>
      </c>
      <c r="Q596" s="159">
        <v>0</v>
      </c>
      <c r="R596" s="159">
        <f>Q596*H596</f>
        <v>0</v>
      </c>
      <c r="S596" s="159">
        <v>0</v>
      </c>
      <c r="T596" s="160">
        <f>S596*H596</f>
        <v>0</v>
      </c>
      <c r="AR596" s="161" t="s">
        <v>194</v>
      </c>
      <c r="AT596" s="161" t="s">
        <v>189</v>
      </c>
      <c r="AU596" s="161" t="s">
        <v>87</v>
      </c>
      <c r="AY596" s="17" t="s">
        <v>187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7" t="s">
        <v>87</v>
      </c>
      <c r="BK596" s="162">
        <f>ROUND(I596*H596,2)</f>
        <v>0</v>
      </c>
      <c r="BL596" s="17" t="s">
        <v>194</v>
      </c>
      <c r="BM596" s="161" t="s">
        <v>823</v>
      </c>
    </row>
    <row r="597" spans="2:65" s="12" customFormat="1">
      <c r="B597" s="163"/>
      <c r="D597" s="164" t="s">
        <v>196</v>
      </c>
      <c r="E597" s="165" t="s">
        <v>3</v>
      </c>
      <c r="F597" s="166" t="s">
        <v>824</v>
      </c>
      <c r="H597" s="165" t="s">
        <v>3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196</v>
      </c>
      <c r="AU597" s="165" t="s">
        <v>87</v>
      </c>
      <c r="AV597" s="12" t="s">
        <v>81</v>
      </c>
      <c r="AW597" s="12" t="s">
        <v>35</v>
      </c>
      <c r="AX597" s="12" t="s">
        <v>74</v>
      </c>
      <c r="AY597" s="165" t="s">
        <v>187</v>
      </c>
    </row>
    <row r="598" spans="2:65" s="13" customFormat="1">
      <c r="B598" s="171"/>
      <c r="D598" s="164" t="s">
        <v>196</v>
      </c>
      <c r="E598" s="172" t="s">
        <v>3</v>
      </c>
      <c r="F598" s="173" t="s">
        <v>711</v>
      </c>
      <c r="H598" s="174">
        <v>95</v>
      </c>
      <c r="I598" s="175"/>
      <c r="L598" s="171"/>
      <c r="M598" s="176"/>
      <c r="N598" s="177"/>
      <c r="O598" s="177"/>
      <c r="P598" s="177"/>
      <c r="Q598" s="177"/>
      <c r="R598" s="177"/>
      <c r="S598" s="177"/>
      <c r="T598" s="178"/>
      <c r="AT598" s="172" t="s">
        <v>196</v>
      </c>
      <c r="AU598" s="172" t="s">
        <v>87</v>
      </c>
      <c r="AV598" s="13" t="s">
        <v>87</v>
      </c>
      <c r="AW598" s="13" t="s">
        <v>35</v>
      </c>
      <c r="AX598" s="13" t="s">
        <v>74</v>
      </c>
      <c r="AY598" s="172" t="s">
        <v>187</v>
      </c>
    </row>
    <row r="599" spans="2:65" s="13" customFormat="1">
      <c r="B599" s="171"/>
      <c r="D599" s="164" t="s">
        <v>196</v>
      </c>
      <c r="E599" s="172" t="s">
        <v>3</v>
      </c>
      <c r="F599" s="173" t="s">
        <v>712</v>
      </c>
      <c r="H599" s="174">
        <v>16</v>
      </c>
      <c r="I599" s="175"/>
      <c r="L599" s="171"/>
      <c r="M599" s="176"/>
      <c r="N599" s="177"/>
      <c r="O599" s="177"/>
      <c r="P599" s="177"/>
      <c r="Q599" s="177"/>
      <c r="R599" s="177"/>
      <c r="S599" s="177"/>
      <c r="T599" s="178"/>
      <c r="AT599" s="172" t="s">
        <v>196</v>
      </c>
      <c r="AU599" s="172" t="s">
        <v>87</v>
      </c>
      <c r="AV599" s="13" t="s">
        <v>87</v>
      </c>
      <c r="AW599" s="13" t="s">
        <v>35</v>
      </c>
      <c r="AX599" s="13" t="s">
        <v>74</v>
      </c>
      <c r="AY599" s="172" t="s">
        <v>187</v>
      </c>
    </row>
    <row r="600" spans="2:65" s="13" customFormat="1">
      <c r="B600" s="171"/>
      <c r="D600" s="164" t="s">
        <v>196</v>
      </c>
      <c r="E600" s="172" t="s">
        <v>3</v>
      </c>
      <c r="F600" s="173" t="s">
        <v>713</v>
      </c>
      <c r="H600" s="174">
        <v>13.04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196</v>
      </c>
      <c r="AU600" s="172" t="s">
        <v>87</v>
      </c>
      <c r="AV600" s="13" t="s">
        <v>87</v>
      </c>
      <c r="AW600" s="13" t="s">
        <v>35</v>
      </c>
      <c r="AX600" s="13" t="s">
        <v>74</v>
      </c>
      <c r="AY600" s="172" t="s">
        <v>187</v>
      </c>
    </row>
    <row r="601" spans="2:65" s="15" customFormat="1">
      <c r="B601" s="187"/>
      <c r="D601" s="164" t="s">
        <v>196</v>
      </c>
      <c r="E601" s="188" t="s">
        <v>3</v>
      </c>
      <c r="F601" s="189" t="s">
        <v>221</v>
      </c>
      <c r="H601" s="190">
        <v>124.03999999999999</v>
      </c>
      <c r="I601" s="191"/>
      <c r="L601" s="187"/>
      <c r="M601" s="192"/>
      <c r="N601" s="193"/>
      <c r="O601" s="193"/>
      <c r="P601" s="193"/>
      <c r="Q601" s="193"/>
      <c r="R601" s="193"/>
      <c r="S601" s="193"/>
      <c r="T601" s="194"/>
      <c r="AT601" s="188" t="s">
        <v>196</v>
      </c>
      <c r="AU601" s="188" t="s">
        <v>87</v>
      </c>
      <c r="AV601" s="15" t="s">
        <v>207</v>
      </c>
      <c r="AW601" s="15" t="s">
        <v>35</v>
      </c>
      <c r="AX601" s="15" t="s">
        <v>74</v>
      </c>
      <c r="AY601" s="188" t="s">
        <v>187</v>
      </c>
    </row>
    <row r="602" spans="2:65" s="12" customFormat="1">
      <c r="B602" s="163"/>
      <c r="D602" s="164" t="s">
        <v>196</v>
      </c>
      <c r="E602" s="165" t="s">
        <v>3</v>
      </c>
      <c r="F602" s="166" t="s">
        <v>825</v>
      </c>
      <c r="H602" s="165" t="s">
        <v>3</v>
      </c>
      <c r="I602" s="167"/>
      <c r="L602" s="163"/>
      <c r="M602" s="168"/>
      <c r="N602" s="169"/>
      <c r="O602" s="169"/>
      <c r="P602" s="169"/>
      <c r="Q602" s="169"/>
      <c r="R602" s="169"/>
      <c r="S602" s="169"/>
      <c r="T602" s="170"/>
      <c r="AT602" s="165" t="s">
        <v>196</v>
      </c>
      <c r="AU602" s="165" t="s">
        <v>87</v>
      </c>
      <c r="AV602" s="12" t="s">
        <v>81</v>
      </c>
      <c r="AW602" s="12" t="s">
        <v>35</v>
      </c>
      <c r="AX602" s="12" t="s">
        <v>74</v>
      </c>
      <c r="AY602" s="165" t="s">
        <v>187</v>
      </c>
    </row>
    <row r="603" spans="2:65" s="13" customFormat="1">
      <c r="B603" s="171"/>
      <c r="D603" s="164" t="s">
        <v>196</v>
      </c>
      <c r="E603" s="172" t="s">
        <v>3</v>
      </c>
      <c r="F603" s="173" t="s">
        <v>447</v>
      </c>
      <c r="H603" s="174">
        <v>42</v>
      </c>
      <c r="I603" s="175"/>
      <c r="L603" s="171"/>
      <c r="M603" s="176"/>
      <c r="N603" s="177"/>
      <c r="O603" s="177"/>
      <c r="P603" s="177"/>
      <c r="Q603" s="177"/>
      <c r="R603" s="177"/>
      <c r="S603" s="177"/>
      <c r="T603" s="178"/>
      <c r="AT603" s="172" t="s">
        <v>196</v>
      </c>
      <c r="AU603" s="172" t="s">
        <v>87</v>
      </c>
      <c r="AV603" s="13" t="s">
        <v>87</v>
      </c>
      <c r="AW603" s="13" t="s">
        <v>35</v>
      </c>
      <c r="AX603" s="13" t="s">
        <v>74</v>
      </c>
      <c r="AY603" s="172" t="s">
        <v>187</v>
      </c>
    </row>
    <row r="604" spans="2:65" s="15" customFormat="1">
      <c r="B604" s="187"/>
      <c r="D604" s="164" t="s">
        <v>196</v>
      </c>
      <c r="E604" s="188" t="s">
        <v>3</v>
      </c>
      <c r="F604" s="189" t="s">
        <v>221</v>
      </c>
      <c r="H604" s="190">
        <v>42</v>
      </c>
      <c r="I604" s="191"/>
      <c r="L604" s="187"/>
      <c r="M604" s="192"/>
      <c r="N604" s="193"/>
      <c r="O604" s="193"/>
      <c r="P604" s="193"/>
      <c r="Q604" s="193"/>
      <c r="R604" s="193"/>
      <c r="S604" s="193"/>
      <c r="T604" s="194"/>
      <c r="AT604" s="188" t="s">
        <v>196</v>
      </c>
      <c r="AU604" s="188" t="s">
        <v>87</v>
      </c>
      <c r="AV604" s="15" t="s">
        <v>207</v>
      </c>
      <c r="AW604" s="15" t="s">
        <v>35</v>
      </c>
      <c r="AX604" s="15" t="s">
        <v>74</v>
      </c>
      <c r="AY604" s="188" t="s">
        <v>187</v>
      </c>
    </row>
    <row r="605" spans="2:65" s="14" customFormat="1">
      <c r="B605" s="179"/>
      <c r="D605" s="164" t="s">
        <v>196</v>
      </c>
      <c r="E605" s="180" t="s">
        <v>3</v>
      </c>
      <c r="F605" s="181" t="s">
        <v>201</v>
      </c>
      <c r="H605" s="182">
        <v>166.04</v>
      </c>
      <c r="I605" s="183"/>
      <c r="L605" s="179"/>
      <c r="M605" s="184"/>
      <c r="N605" s="185"/>
      <c r="O605" s="185"/>
      <c r="P605" s="185"/>
      <c r="Q605" s="185"/>
      <c r="R605" s="185"/>
      <c r="S605" s="185"/>
      <c r="T605" s="186"/>
      <c r="AT605" s="180" t="s">
        <v>196</v>
      </c>
      <c r="AU605" s="180" t="s">
        <v>87</v>
      </c>
      <c r="AV605" s="14" t="s">
        <v>194</v>
      </c>
      <c r="AW605" s="14" t="s">
        <v>35</v>
      </c>
      <c r="AX605" s="14" t="s">
        <v>81</v>
      </c>
      <c r="AY605" s="180" t="s">
        <v>187</v>
      </c>
    </row>
    <row r="606" spans="2:65" s="1" customFormat="1" ht="16.5" customHeight="1">
      <c r="B606" s="149"/>
      <c r="C606" s="195" t="s">
        <v>826</v>
      </c>
      <c r="D606" s="195" t="s">
        <v>283</v>
      </c>
      <c r="E606" s="196" t="s">
        <v>827</v>
      </c>
      <c r="F606" s="197" t="s">
        <v>828</v>
      </c>
      <c r="G606" s="198" t="s">
        <v>286</v>
      </c>
      <c r="H606" s="199">
        <v>182.64400000000001</v>
      </c>
      <c r="I606" s="200"/>
      <c r="J606" s="201">
        <f>ROUND(I606*H606,2)</f>
        <v>0</v>
      </c>
      <c r="K606" s="197" t="s">
        <v>193</v>
      </c>
      <c r="L606" s="202"/>
      <c r="M606" s="203" t="s">
        <v>3</v>
      </c>
      <c r="N606" s="204" t="s">
        <v>46</v>
      </c>
      <c r="O606" s="52"/>
      <c r="P606" s="159">
        <f>O606*H606</f>
        <v>0</v>
      </c>
      <c r="Q606" s="159">
        <v>3.0000000000000001E-5</v>
      </c>
      <c r="R606" s="159">
        <f>Q606*H606</f>
        <v>5.4793200000000002E-3</v>
      </c>
      <c r="S606" s="159">
        <v>0</v>
      </c>
      <c r="T606" s="160">
        <f>S606*H606</f>
        <v>0</v>
      </c>
      <c r="AR606" s="161" t="s">
        <v>239</v>
      </c>
      <c r="AT606" s="161" t="s">
        <v>283</v>
      </c>
      <c r="AU606" s="161" t="s">
        <v>87</v>
      </c>
      <c r="AY606" s="17" t="s">
        <v>187</v>
      </c>
      <c r="BE606" s="162">
        <f>IF(N606="základní",J606,0)</f>
        <v>0</v>
      </c>
      <c r="BF606" s="162">
        <f>IF(N606="snížená",J606,0)</f>
        <v>0</v>
      </c>
      <c r="BG606" s="162">
        <f>IF(N606="zákl. přenesená",J606,0)</f>
        <v>0</v>
      </c>
      <c r="BH606" s="162">
        <f>IF(N606="sníž. přenesená",J606,0)</f>
        <v>0</v>
      </c>
      <c r="BI606" s="162">
        <f>IF(N606="nulová",J606,0)</f>
        <v>0</v>
      </c>
      <c r="BJ606" s="17" t="s">
        <v>87</v>
      </c>
      <c r="BK606" s="162">
        <f>ROUND(I606*H606,2)</f>
        <v>0</v>
      </c>
      <c r="BL606" s="17" t="s">
        <v>194</v>
      </c>
      <c r="BM606" s="161" t="s">
        <v>829</v>
      </c>
    </row>
    <row r="607" spans="2:65" s="13" customFormat="1">
      <c r="B607" s="171"/>
      <c r="D607" s="164" t="s">
        <v>196</v>
      </c>
      <c r="E607" s="172" t="s">
        <v>3</v>
      </c>
      <c r="F607" s="173" t="s">
        <v>830</v>
      </c>
      <c r="H607" s="174">
        <v>182.64400000000001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196</v>
      </c>
      <c r="AU607" s="172" t="s">
        <v>87</v>
      </c>
      <c r="AV607" s="13" t="s">
        <v>87</v>
      </c>
      <c r="AW607" s="13" t="s">
        <v>35</v>
      </c>
      <c r="AX607" s="13" t="s">
        <v>81</v>
      </c>
      <c r="AY607" s="172" t="s">
        <v>187</v>
      </c>
    </row>
    <row r="608" spans="2:65" s="1" customFormat="1" ht="48" customHeight="1">
      <c r="B608" s="149"/>
      <c r="C608" s="150" t="s">
        <v>831</v>
      </c>
      <c r="D608" s="150" t="s">
        <v>189</v>
      </c>
      <c r="E608" s="151" t="s">
        <v>707</v>
      </c>
      <c r="F608" s="152" t="s">
        <v>708</v>
      </c>
      <c r="G608" s="153" t="s">
        <v>286</v>
      </c>
      <c r="H608" s="154">
        <v>124.04</v>
      </c>
      <c r="I608" s="155"/>
      <c r="J608" s="156">
        <f>ROUND(I608*H608,2)</f>
        <v>0</v>
      </c>
      <c r="K608" s="152" t="s">
        <v>193</v>
      </c>
      <c r="L608" s="32"/>
      <c r="M608" s="157" t="s">
        <v>3</v>
      </c>
      <c r="N608" s="158" t="s">
        <v>46</v>
      </c>
      <c r="O608" s="52"/>
      <c r="P608" s="159">
        <f>O608*H608</f>
        <v>0</v>
      </c>
      <c r="Q608" s="159">
        <v>0</v>
      </c>
      <c r="R608" s="159">
        <f>Q608*H608</f>
        <v>0</v>
      </c>
      <c r="S608" s="159">
        <v>0</v>
      </c>
      <c r="T608" s="160">
        <f>S608*H608</f>
        <v>0</v>
      </c>
      <c r="AR608" s="161" t="s">
        <v>194</v>
      </c>
      <c r="AT608" s="161" t="s">
        <v>189</v>
      </c>
      <c r="AU608" s="161" t="s">
        <v>87</v>
      </c>
      <c r="AY608" s="17" t="s">
        <v>187</v>
      </c>
      <c r="BE608" s="162">
        <f>IF(N608="základní",J608,0)</f>
        <v>0</v>
      </c>
      <c r="BF608" s="162">
        <f>IF(N608="snížená",J608,0)</f>
        <v>0</v>
      </c>
      <c r="BG608" s="162">
        <f>IF(N608="zákl. přenesená",J608,0)</f>
        <v>0</v>
      </c>
      <c r="BH608" s="162">
        <f>IF(N608="sníž. přenesená",J608,0)</f>
        <v>0</v>
      </c>
      <c r="BI608" s="162">
        <f>IF(N608="nulová",J608,0)</f>
        <v>0</v>
      </c>
      <c r="BJ608" s="17" t="s">
        <v>87</v>
      </c>
      <c r="BK608" s="162">
        <f>ROUND(I608*H608,2)</f>
        <v>0</v>
      </c>
      <c r="BL608" s="17" t="s">
        <v>194</v>
      </c>
      <c r="BM608" s="161" t="s">
        <v>832</v>
      </c>
    </row>
    <row r="609" spans="2:65" s="12" customFormat="1">
      <c r="B609" s="163"/>
      <c r="D609" s="164" t="s">
        <v>196</v>
      </c>
      <c r="E609" s="165" t="s">
        <v>3</v>
      </c>
      <c r="F609" s="166" t="s">
        <v>710</v>
      </c>
      <c r="H609" s="165" t="s">
        <v>3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196</v>
      </c>
      <c r="AU609" s="165" t="s">
        <v>87</v>
      </c>
      <c r="AV609" s="12" t="s">
        <v>81</v>
      </c>
      <c r="AW609" s="12" t="s">
        <v>35</v>
      </c>
      <c r="AX609" s="12" t="s">
        <v>74</v>
      </c>
      <c r="AY609" s="165" t="s">
        <v>187</v>
      </c>
    </row>
    <row r="610" spans="2:65" s="13" customFormat="1">
      <c r="B610" s="171"/>
      <c r="D610" s="164" t="s">
        <v>196</v>
      </c>
      <c r="E610" s="172" t="s">
        <v>3</v>
      </c>
      <c r="F610" s="173" t="s">
        <v>711</v>
      </c>
      <c r="H610" s="174">
        <v>95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196</v>
      </c>
      <c r="AU610" s="172" t="s">
        <v>87</v>
      </c>
      <c r="AV610" s="13" t="s">
        <v>87</v>
      </c>
      <c r="AW610" s="13" t="s">
        <v>35</v>
      </c>
      <c r="AX610" s="13" t="s">
        <v>74</v>
      </c>
      <c r="AY610" s="172" t="s">
        <v>187</v>
      </c>
    </row>
    <row r="611" spans="2:65" s="13" customFormat="1">
      <c r="B611" s="171"/>
      <c r="D611" s="164" t="s">
        <v>196</v>
      </c>
      <c r="E611" s="172" t="s">
        <v>3</v>
      </c>
      <c r="F611" s="173" t="s">
        <v>712</v>
      </c>
      <c r="H611" s="174">
        <v>16</v>
      </c>
      <c r="I611" s="175"/>
      <c r="L611" s="171"/>
      <c r="M611" s="176"/>
      <c r="N611" s="177"/>
      <c r="O611" s="177"/>
      <c r="P611" s="177"/>
      <c r="Q611" s="177"/>
      <c r="R611" s="177"/>
      <c r="S611" s="177"/>
      <c r="T611" s="178"/>
      <c r="AT611" s="172" t="s">
        <v>196</v>
      </c>
      <c r="AU611" s="172" t="s">
        <v>87</v>
      </c>
      <c r="AV611" s="13" t="s">
        <v>87</v>
      </c>
      <c r="AW611" s="13" t="s">
        <v>35</v>
      </c>
      <c r="AX611" s="13" t="s">
        <v>74</v>
      </c>
      <c r="AY611" s="172" t="s">
        <v>187</v>
      </c>
    </row>
    <row r="612" spans="2:65" s="13" customFormat="1">
      <c r="B612" s="171"/>
      <c r="D612" s="164" t="s">
        <v>196</v>
      </c>
      <c r="E612" s="172" t="s">
        <v>3</v>
      </c>
      <c r="F612" s="173" t="s">
        <v>713</v>
      </c>
      <c r="H612" s="174">
        <v>13.04</v>
      </c>
      <c r="I612" s="175"/>
      <c r="L612" s="171"/>
      <c r="M612" s="176"/>
      <c r="N612" s="177"/>
      <c r="O612" s="177"/>
      <c r="P612" s="177"/>
      <c r="Q612" s="177"/>
      <c r="R612" s="177"/>
      <c r="S612" s="177"/>
      <c r="T612" s="178"/>
      <c r="AT612" s="172" t="s">
        <v>196</v>
      </c>
      <c r="AU612" s="172" t="s">
        <v>87</v>
      </c>
      <c r="AV612" s="13" t="s">
        <v>87</v>
      </c>
      <c r="AW612" s="13" t="s">
        <v>35</v>
      </c>
      <c r="AX612" s="13" t="s">
        <v>74</v>
      </c>
      <c r="AY612" s="172" t="s">
        <v>187</v>
      </c>
    </row>
    <row r="613" spans="2:65" s="15" customFormat="1">
      <c r="B613" s="187"/>
      <c r="D613" s="164" t="s">
        <v>196</v>
      </c>
      <c r="E613" s="188" t="s">
        <v>3</v>
      </c>
      <c r="F613" s="189" t="s">
        <v>221</v>
      </c>
      <c r="H613" s="190">
        <v>124.03999999999999</v>
      </c>
      <c r="I613" s="191"/>
      <c r="L613" s="187"/>
      <c r="M613" s="192"/>
      <c r="N613" s="193"/>
      <c r="O613" s="193"/>
      <c r="P613" s="193"/>
      <c r="Q613" s="193"/>
      <c r="R613" s="193"/>
      <c r="S613" s="193"/>
      <c r="T613" s="194"/>
      <c r="AT613" s="188" t="s">
        <v>196</v>
      </c>
      <c r="AU613" s="188" t="s">
        <v>87</v>
      </c>
      <c r="AV613" s="15" t="s">
        <v>207</v>
      </c>
      <c r="AW613" s="15" t="s">
        <v>35</v>
      </c>
      <c r="AX613" s="15" t="s">
        <v>81</v>
      </c>
      <c r="AY613" s="188" t="s">
        <v>187</v>
      </c>
    </row>
    <row r="614" spans="2:65" s="1" customFormat="1" ht="24" customHeight="1">
      <c r="B614" s="149"/>
      <c r="C614" s="195" t="s">
        <v>833</v>
      </c>
      <c r="D614" s="195" t="s">
        <v>283</v>
      </c>
      <c r="E614" s="196" t="s">
        <v>716</v>
      </c>
      <c r="F614" s="197" t="s">
        <v>717</v>
      </c>
      <c r="G614" s="198" t="s">
        <v>286</v>
      </c>
      <c r="H614" s="199">
        <v>136.44399999999999</v>
      </c>
      <c r="I614" s="200"/>
      <c r="J614" s="201">
        <f>ROUND(I614*H614,2)</f>
        <v>0</v>
      </c>
      <c r="K614" s="197" t="s">
        <v>193</v>
      </c>
      <c r="L614" s="202"/>
      <c r="M614" s="203" t="s">
        <v>3</v>
      </c>
      <c r="N614" s="204" t="s">
        <v>46</v>
      </c>
      <c r="O614" s="52"/>
      <c r="P614" s="159">
        <f>O614*H614</f>
        <v>0</v>
      </c>
      <c r="Q614" s="159">
        <v>4.0000000000000003E-5</v>
      </c>
      <c r="R614" s="159">
        <f>Q614*H614</f>
        <v>5.4577599999999999E-3</v>
      </c>
      <c r="S614" s="159">
        <v>0</v>
      </c>
      <c r="T614" s="160">
        <f>S614*H614</f>
        <v>0</v>
      </c>
      <c r="AR614" s="161" t="s">
        <v>239</v>
      </c>
      <c r="AT614" s="161" t="s">
        <v>283</v>
      </c>
      <c r="AU614" s="161" t="s">
        <v>87</v>
      </c>
      <c r="AY614" s="17" t="s">
        <v>187</v>
      </c>
      <c r="BE614" s="162">
        <f>IF(N614="základní",J614,0)</f>
        <v>0</v>
      </c>
      <c r="BF614" s="162">
        <f>IF(N614="snížená",J614,0)</f>
        <v>0</v>
      </c>
      <c r="BG614" s="162">
        <f>IF(N614="zákl. přenesená",J614,0)</f>
        <v>0</v>
      </c>
      <c r="BH614" s="162">
        <f>IF(N614="sníž. přenesená",J614,0)</f>
        <v>0</v>
      </c>
      <c r="BI614" s="162">
        <f>IF(N614="nulová",J614,0)</f>
        <v>0</v>
      </c>
      <c r="BJ614" s="17" t="s">
        <v>87</v>
      </c>
      <c r="BK614" s="162">
        <f>ROUND(I614*H614,2)</f>
        <v>0</v>
      </c>
      <c r="BL614" s="17" t="s">
        <v>194</v>
      </c>
      <c r="BM614" s="161" t="s">
        <v>834</v>
      </c>
    </row>
    <row r="615" spans="2:65" s="13" customFormat="1">
      <c r="B615" s="171"/>
      <c r="D615" s="164" t="s">
        <v>196</v>
      </c>
      <c r="E615" s="172" t="s">
        <v>3</v>
      </c>
      <c r="F615" s="173" t="s">
        <v>835</v>
      </c>
      <c r="H615" s="174">
        <v>136.44399999999999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196</v>
      </c>
      <c r="AU615" s="172" t="s">
        <v>87</v>
      </c>
      <c r="AV615" s="13" t="s">
        <v>87</v>
      </c>
      <c r="AW615" s="13" t="s">
        <v>35</v>
      </c>
      <c r="AX615" s="13" t="s">
        <v>81</v>
      </c>
      <c r="AY615" s="172" t="s">
        <v>187</v>
      </c>
    </row>
    <row r="616" spans="2:65" s="1" customFormat="1" ht="36" customHeight="1">
      <c r="B616" s="149"/>
      <c r="C616" s="150" t="s">
        <v>836</v>
      </c>
      <c r="D616" s="150" t="s">
        <v>189</v>
      </c>
      <c r="E616" s="151" t="s">
        <v>743</v>
      </c>
      <c r="F616" s="152" t="s">
        <v>744</v>
      </c>
      <c r="G616" s="153" t="s">
        <v>254</v>
      </c>
      <c r="H616" s="154">
        <v>65.97</v>
      </c>
      <c r="I616" s="155"/>
      <c r="J616" s="156">
        <f>ROUND(I616*H616,2)</f>
        <v>0</v>
      </c>
      <c r="K616" s="152" t="s">
        <v>193</v>
      </c>
      <c r="L616" s="32"/>
      <c r="M616" s="157" t="s">
        <v>3</v>
      </c>
      <c r="N616" s="158" t="s">
        <v>46</v>
      </c>
      <c r="O616" s="52"/>
      <c r="P616" s="159">
        <f>O616*H616</f>
        <v>0</v>
      </c>
      <c r="Q616" s="159">
        <v>0</v>
      </c>
      <c r="R616" s="159">
        <f>Q616*H616</f>
        <v>0</v>
      </c>
      <c r="S616" s="159">
        <v>0</v>
      </c>
      <c r="T616" s="160">
        <f>S616*H616</f>
        <v>0</v>
      </c>
      <c r="AR616" s="161" t="s">
        <v>194</v>
      </c>
      <c r="AT616" s="161" t="s">
        <v>189</v>
      </c>
      <c r="AU616" s="161" t="s">
        <v>87</v>
      </c>
      <c r="AY616" s="17" t="s">
        <v>187</v>
      </c>
      <c r="BE616" s="162">
        <f>IF(N616="základní",J616,0)</f>
        <v>0</v>
      </c>
      <c r="BF616" s="162">
        <f>IF(N616="snížená",J616,0)</f>
        <v>0</v>
      </c>
      <c r="BG616" s="162">
        <f>IF(N616="zákl. přenesená",J616,0)</f>
        <v>0</v>
      </c>
      <c r="BH616" s="162">
        <f>IF(N616="sníž. přenesená",J616,0)</f>
        <v>0</v>
      </c>
      <c r="BI616" s="162">
        <f>IF(N616="nulová",J616,0)</f>
        <v>0</v>
      </c>
      <c r="BJ616" s="17" t="s">
        <v>87</v>
      </c>
      <c r="BK616" s="162">
        <f>ROUND(I616*H616,2)</f>
        <v>0</v>
      </c>
      <c r="BL616" s="17" t="s">
        <v>194</v>
      </c>
      <c r="BM616" s="161" t="s">
        <v>837</v>
      </c>
    </row>
    <row r="617" spans="2:65" s="13" customFormat="1">
      <c r="B617" s="171"/>
      <c r="D617" s="164" t="s">
        <v>196</v>
      </c>
      <c r="E617" s="172" t="s">
        <v>3</v>
      </c>
      <c r="F617" s="173" t="s">
        <v>746</v>
      </c>
      <c r="H617" s="174">
        <v>52.5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196</v>
      </c>
      <c r="AU617" s="172" t="s">
        <v>87</v>
      </c>
      <c r="AV617" s="13" t="s">
        <v>87</v>
      </c>
      <c r="AW617" s="13" t="s">
        <v>35</v>
      </c>
      <c r="AX617" s="13" t="s">
        <v>74</v>
      </c>
      <c r="AY617" s="172" t="s">
        <v>187</v>
      </c>
    </row>
    <row r="618" spans="2:65" s="13" customFormat="1">
      <c r="B618" s="171"/>
      <c r="D618" s="164" t="s">
        <v>196</v>
      </c>
      <c r="E618" s="172" t="s">
        <v>3</v>
      </c>
      <c r="F618" s="173" t="s">
        <v>747</v>
      </c>
      <c r="H618" s="174">
        <v>3.75</v>
      </c>
      <c r="I618" s="175"/>
      <c r="L618" s="171"/>
      <c r="M618" s="176"/>
      <c r="N618" s="177"/>
      <c r="O618" s="177"/>
      <c r="P618" s="177"/>
      <c r="Q618" s="177"/>
      <c r="R618" s="177"/>
      <c r="S618" s="177"/>
      <c r="T618" s="178"/>
      <c r="AT618" s="172" t="s">
        <v>196</v>
      </c>
      <c r="AU618" s="172" t="s">
        <v>87</v>
      </c>
      <c r="AV618" s="13" t="s">
        <v>87</v>
      </c>
      <c r="AW618" s="13" t="s">
        <v>35</v>
      </c>
      <c r="AX618" s="13" t="s">
        <v>74</v>
      </c>
      <c r="AY618" s="172" t="s">
        <v>187</v>
      </c>
    </row>
    <row r="619" spans="2:65" s="13" customFormat="1">
      <c r="B619" s="171"/>
      <c r="D619" s="164" t="s">
        <v>196</v>
      </c>
      <c r="E619" s="172" t="s">
        <v>3</v>
      </c>
      <c r="F619" s="173" t="s">
        <v>748</v>
      </c>
      <c r="H619" s="174">
        <v>9.7200000000000006</v>
      </c>
      <c r="I619" s="175"/>
      <c r="L619" s="171"/>
      <c r="M619" s="176"/>
      <c r="N619" s="177"/>
      <c r="O619" s="177"/>
      <c r="P619" s="177"/>
      <c r="Q619" s="177"/>
      <c r="R619" s="177"/>
      <c r="S619" s="177"/>
      <c r="T619" s="178"/>
      <c r="AT619" s="172" t="s">
        <v>196</v>
      </c>
      <c r="AU619" s="172" t="s">
        <v>87</v>
      </c>
      <c r="AV619" s="13" t="s">
        <v>87</v>
      </c>
      <c r="AW619" s="13" t="s">
        <v>35</v>
      </c>
      <c r="AX619" s="13" t="s">
        <v>74</v>
      </c>
      <c r="AY619" s="172" t="s">
        <v>187</v>
      </c>
    </row>
    <row r="620" spans="2:65" s="14" customFormat="1">
      <c r="B620" s="179"/>
      <c r="D620" s="164" t="s">
        <v>196</v>
      </c>
      <c r="E620" s="180" t="s">
        <v>3</v>
      </c>
      <c r="F620" s="181" t="s">
        <v>201</v>
      </c>
      <c r="H620" s="182">
        <v>65.97</v>
      </c>
      <c r="I620" s="183"/>
      <c r="L620" s="179"/>
      <c r="M620" s="184"/>
      <c r="N620" s="185"/>
      <c r="O620" s="185"/>
      <c r="P620" s="185"/>
      <c r="Q620" s="185"/>
      <c r="R620" s="185"/>
      <c r="S620" s="185"/>
      <c r="T620" s="186"/>
      <c r="AT620" s="180" t="s">
        <v>196</v>
      </c>
      <c r="AU620" s="180" t="s">
        <v>87</v>
      </c>
      <c r="AV620" s="14" t="s">
        <v>194</v>
      </c>
      <c r="AW620" s="14" t="s">
        <v>35</v>
      </c>
      <c r="AX620" s="14" t="s">
        <v>81</v>
      </c>
      <c r="AY620" s="180" t="s">
        <v>187</v>
      </c>
    </row>
    <row r="621" spans="2:65" s="11" customFormat="1" ht="22.9" customHeight="1">
      <c r="B621" s="136"/>
      <c r="D621" s="137" t="s">
        <v>73</v>
      </c>
      <c r="E621" s="147" t="s">
        <v>616</v>
      </c>
      <c r="F621" s="147" t="s">
        <v>838</v>
      </c>
      <c r="I621" s="139"/>
      <c r="J621" s="148">
        <f>BK621</f>
        <v>0</v>
      </c>
      <c r="L621" s="136"/>
      <c r="M621" s="141"/>
      <c r="N621" s="142"/>
      <c r="O621" s="142"/>
      <c r="P621" s="143">
        <f>SUM(P622:P639)</f>
        <v>0</v>
      </c>
      <c r="Q621" s="142"/>
      <c r="R621" s="143">
        <f>SUM(R622:R639)</f>
        <v>44.898312300000001</v>
      </c>
      <c r="S621" s="142"/>
      <c r="T621" s="144">
        <f>SUM(T622:T639)</f>
        <v>0</v>
      </c>
      <c r="AR621" s="137" t="s">
        <v>81</v>
      </c>
      <c r="AT621" s="145" t="s">
        <v>73</v>
      </c>
      <c r="AU621" s="145" t="s">
        <v>81</v>
      </c>
      <c r="AY621" s="137" t="s">
        <v>187</v>
      </c>
      <c r="BK621" s="146">
        <f>SUM(BK622:BK639)</f>
        <v>0</v>
      </c>
    </row>
    <row r="622" spans="2:65" s="1" customFormat="1" ht="24" customHeight="1">
      <c r="B622" s="149"/>
      <c r="C622" s="150" t="s">
        <v>839</v>
      </c>
      <c r="D622" s="150" t="s">
        <v>189</v>
      </c>
      <c r="E622" s="151" t="s">
        <v>840</v>
      </c>
      <c r="F622" s="152" t="s">
        <v>841</v>
      </c>
      <c r="G622" s="153" t="s">
        <v>254</v>
      </c>
      <c r="H622" s="154">
        <v>456.63</v>
      </c>
      <c r="I622" s="155"/>
      <c r="J622" s="156">
        <f>ROUND(I622*H622,2)</f>
        <v>0</v>
      </c>
      <c r="K622" s="152" t="s">
        <v>193</v>
      </c>
      <c r="L622" s="32"/>
      <c r="M622" s="157" t="s">
        <v>3</v>
      </c>
      <c r="N622" s="158" t="s">
        <v>46</v>
      </c>
      <c r="O622" s="52"/>
      <c r="P622" s="159">
        <f>O622*H622</f>
        <v>0</v>
      </c>
      <c r="Q622" s="159">
        <v>9.3840000000000007E-2</v>
      </c>
      <c r="R622" s="159">
        <f>Q622*H622</f>
        <v>42.8501592</v>
      </c>
      <c r="S622" s="159">
        <v>0</v>
      </c>
      <c r="T622" s="160">
        <f>S622*H622</f>
        <v>0</v>
      </c>
      <c r="AR622" s="161" t="s">
        <v>194</v>
      </c>
      <c r="AT622" s="161" t="s">
        <v>189</v>
      </c>
      <c r="AU622" s="161" t="s">
        <v>87</v>
      </c>
      <c r="AY622" s="17" t="s">
        <v>187</v>
      </c>
      <c r="BE622" s="162">
        <f>IF(N622="základní",J622,0)</f>
        <v>0</v>
      </c>
      <c r="BF622" s="162">
        <f>IF(N622="snížená",J622,0)</f>
        <v>0</v>
      </c>
      <c r="BG622" s="162">
        <f>IF(N622="zákl. přenesená",J622,0)</f>
        <v>0</v>
      </c>
      <c r="BH622" s="162">
        <f>IF(N622="sníž. přenesená",J622,0)</f>
        <v>0</v>
      </c>
      <c r="BI622" s="162">
        <f>IF(N622="nulová",J622,0)</f>
        <v>0</v>
      </c>
      <c r="BJ622" s="17" t="s">
        <v>87</v>
      </c>
      <c r="BK622" s="162">
        <f>ROUND(I622*H622,2)</f>
        <v>0</v>
      </c>
      <c r="BL622" s="17" t="s">
        <v>194</v>
      </c>
      <c r="BM622" s="161" t="s">
        <v>842</v>
      </c>
    </row>
    <row r="623" spans="2:65" s="12" customFormat="1">
      <c r="B623" s="163"/>
      <c r="D623" s="164" t="s">
        <v>196</v>
      </c>
      <c r="E623" s="165" t="s">
        <v>3</v>
      </c>
      <c r="F623" s="166" t="s">
        <v>343</v>
      </c>
      <c r="H623" s="165" t="s">
        <v>3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196</v>
      </c>
      <c r="AU623" s="165" t="s">
        <v>87</v>
      </c>
      <c r="AV623" s="12" t="s">
        <v>81</v>
      </c>
      <c r="AW623" s="12" t="s">
        <v>35</v>
      </c>
      <c r="AX623" s="12" t="s">
        <v>74</v>
      </c>
      <c r="AY623" s="165" t="s">
        <v>187</v>
      </c>
    </row>
    <row r="624" spans="2:65" s="13" customFormat="1">
      <c r="B624" s="171"/>
      <c r="D624" s="164" t="s">
        <v>196</v>
      </c>
      <c r="E624" s="172" t="s">
        <v>3</v>
      </c>
      <c r="F624" s="173" t="s">
        <v>843</v>
      </c>
      <c r="H624" s="174">
        <v>221.2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196</v>
      </c>
      <c r="AU624" s="172" t="s">
        <v>87</v>
      </c>
      <c r="AV624" s="13" t="s">
        <v>87</v>
      </c>
      <c r="AW624" s="13" t="s">
        <v>35</v>
      </c>
      <c r="AX624" s="13" t="s">
        <v>74</v>
      </c>
      <c r="AY624" s="172" t="s">
        <v>187</v>
      </c>
    </row>
    <row r="625" spans="2:65" s="12" customFormat="1">
      <c r="B625" s="163"/>
      <c r="D625" s="164" t="s">
        <v>196</v>
      </c>
      <c r="E625" s="165" t="s">
        <v>3</v>
      </c>
      <c r="F625" s="166" t="s">
        <v>346</v>
      </c>
      <c r="H625" s="165" t="s">
        <v>3</v>
      </c>
      <c r="I625" s="167"/>
      <c r="L625" s="163"/>
      <c r="M625" s="168"/>
      <c r="N625" s="169"/>
      <c r="O625" s="169"/>
      <c r="P625" s="169"/>
      <c r="Q625" s="169"/>
      <c r="R625" s="169"/>
      <c r="S625" s="169"/>
      <c r="T625" s="170"/>
      <c r="AT625" s="165" t="s">
        <v>196</v>
      </c>
      <c r="AU625" s="165" t="s">
        <v>87</v>
      </c>
      <c r="AV625" s="12" t="s">
        <v>81</v>
      </c>
      <c r="AW625" s="12" t="s">
        <v>35</v>
      </c>
      <c r="AX625" s="12" t="s">
        <v>74</v>
      </c>
      <c r="AY625" s="165" t="s">
        <v>187</v>
      </c>
    </row>
    <row r="626" spans="2:65" s="13" customFormat="1">
      <c r="B626" s="171"/>
      <c r="D626" s="164" t="s">
        <v>196</v>
      </c>
      <c r="E626" s="172" t="s">
        <v>3</v>
      </c>
      <c r="F626" s="173" t="s">
        <v>844</v>
      </c>
      <c r="H626" s="174">
        <v>235.43</v>
      </c>
      <c r="I626" s="175"/>
      <c r="L626" s="171"/>
      <c r="M626" s="176"/>
      <c r="N626" s="177"/>
      <c r="O626" s="177"/>
      <c r="P626" s="177"/>
      <c r="Q626" s="177"/>
      <c r="R626" s="177"/>
      <c r="S626" s="177"/>
      <c r="T626" s="178"/>
      <c r="AT626" s="172" t="s">
        <v>196</v>
      </c>
      <c r="AU626" s="172" t="s">
        <v>87</v>
      </c>
      <c r="AV626" s="13" t="s">
        <v>87</v>
      </c>
      <c r="AW626" s="13" t="s">
        <v>35</v>
      </c>
      <c r="AX626" s="13" t="s">
        <v>74</v>
      </c>
      <c r="AY626" s="172" t="s">
        <v>187</v>
      </c>
    </row>
    <row r="627" spans="2:65" s="14" customFormat="1">
      <c r="B627" s="179"/>
      <c r="D627" s="164" t="s">
        <v>196</v>
      </c>
      <c r="E627" s="180" t="s">
        <v>3</v>
      </c>
      <c r="F627" s="181" t="s">
        <v>201</v>
      </c>
      <c r="H627" s="182">
        <v>456.63</v>
      </c>
      <c r="I627" s="183"/>
      <c r="L627" s="179"/>
      <c r="M627" s="184"/>
      <c r="N627" s="185"/>
      <c r="O627" s="185"/>
      <c r="P627" s="185"/>
      <c r="Q627" s="185"/>
      <c r="R627" s="185"/>
      <c r="S627" s="185"/>
      <c r="T627" s="186"/>
      <c r="AT627" s="180" t="s">
        <v>196</v>
      </c>
      <c r="AU627" s="180" t="s">
        <v>87</v>
      </c>
      <c r="AV627" s="14" t="s">
        <v>194</v>
      </c>
      <c r="AW627" s="14" t="s">
        <v>35</v>
      </c>
      <c r="AX627" s="14" t="s">
        <v>81</v>
      </c>
      <c r="AY627" s="180" t="s">
        <v>187</v>
      </c>
    </row>
    <row r="628" spans="2:65" s="1" customFormat="1" ht="24" customHeight="1">
      <c r="B628" s="149"/>
      <c r="C628" s="150" t="s">
        <v>845</v>
      </c>
      <c r="D628" s="150" t="s">
        <v>189</v>
      </c>
      <c r="E628" s="151" t="s">
        <v>846</v>
      </c>
      <c r="F628" s="152" t="s">
        <v>847</v>
      </c>
      <c r="G628" s="153" t="s">
        <v>254</v>
      </c>
      <c r="H628" s="154">
        <v>18.04</v>
      </c>
      <c r="I628" s="155"/>
      <c r="J628" s="156">
        <f>ROUND(I628*H628,2)</f>
        <v>0</v>
      </c>
      <c r="K628" s="152" t="s">
        <v>193</v>
      </c>
      <c r="L628" s="32"/>
      <c r="M628" s="157" t="s">
        <v>3</v>
      </c>
      <c r="N628" s="158" t="s">
        <v>46</v>
      </c>
      <c r="O628" s="52"/>
      <c r="P628" s="159">
        <f>O628*H628</f>
        <v>0</v>
      </c>
      <c r="Q628" s="159">
        <v>0.105</v>
      </c>
      <c r="R628" s="159">
        <f>Q628*H628</f>
        <v>1.8941999999999999</v>
      </c>
      <c r="S628" s="159">
        <v>0</v>
      </c>
      <c r="T628" s="160">
        <f>S628*H628</f>
        <v>0</v>
      </c>
      <c r="AR628" s="161" t="s">
        <v>194</v>
      </c>
      <c r="AT628" s="161" t="s">
        <v>189</v>
      </c>
      <c r="AU628" s="161" t="s">
        <v>87</v>
      </c>
      <c r="AY628" s="17" t="s">
        <v>187</v>
      </c>
      <c r="BE628" s="162">
        <f>IF(N628="základní",J628,0)</f>
        <v>0</v>
      </c>
      <c r="BF628" s="162">
        <f>IF(N628="snížená",J628,0)</f>
        <v>0</v>
      </c>
      <c r="BG628" s="162">
        <f>IF(N628="zákl. přenesená",J628,0)</f>
        <v>0</v>
      </c>
      <c r="BH628" s="162">
        <f>IF(N628="sníž. přenesená",J628,0)</f>
        <v>0</v>
      </c>
      <c r="BI628" s="162">
        <f>IF(N628="nulová",J628,0)</f>
        <v>0</v>
      </c>
      <c r="BJ628" s="17" t="s">
        <v>87</v>
      </c>
      <c r="BK628" s="162">
        <f>ROUND(I628*H628,2)</f>
        <v>0</v>
      </c>
      <c r="BL628" s="17" t="s">
        <v>194</v>
      </c>
      <c r="BM628" s="161" t="s">
        <v>848</v>
      </c>
    </row>
    <row r="629" spans="2:65" s="12" customFormat="1">
      <c r="B629" s="163"/>
      <c r="D629" s="164" t="s">
        <v>196</v>
      </c>
      <c r="E629" s="165" t="s">
        <v>3</v>
      </c>
      <c r="F629" s="166" t="s">
        <v>849</v>
      </c>
      <c r="H629" s="165" t="s">
        <v>3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196</v>
      </c>
      <c r="AU629" s="165" t="s">
        <v>87</v>
      </c>
      <c r="AV629" s="12" t="s">
        <v>81</v>
      </c>
      <c r="AW629" s="12" t="s">
        <v>35</v>
      </c>
      <c r="AX629" s="12" t="s">
        <v>74</v>
      </c>
      <c r="AY629" s="165" t="s">
        <v>187</v>
      </c>
    </row>
    <row r="630" spans="2:65" s="13" customFormat="1">
      <c r="B630" s="171"/>
      <c r="D630" s="164" t="s">
        <v>196</v>
      </c>
      <c r="E630" s="172" t="s">
        <v>3</v>
      </c>
      <c r="F630" s="173" t="s">
        <v>850</v>
      </c>
      <c r="H630" s="174">
        <v>18.04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196</v>
      </c>
      <c r="AU630" s="172" t="s">
        <v>87</v>
      </c>
      <c r="AV630" s="13" t="s">
        <v>87</v>
      </c>
      <c r="AW630" s="13" t="s">
        <v>35</v>
      </c>
      <c r="AX630" s="13" t="s">
        <v>81</v>
      </c>
      <c r="AY630" s="172" t="s">
        <v>187</v>
      </c>
    </row>
    <row r="631" spans="2:65" s="1" customFormat="1" ht="16.5" customHeight="1">
      <c r="B631" s="149"/>
      <c r="C631" s="150" t="s">
        <v>851</v>
      </c>
      <c r="D631" s="150" t="s">
        <v>189</v>
      </c>
      <c r="E631" s="151" t="s">
        <v>852</v>
      </c>
      <c r="F631" s="152" t="s">
        <v>853</v>
      </c>
      <c r="G631" s="153" t="s">
        <v>254</v>
      </c>
      <c r="H631" s="154">
        <v>6.15</v>
      </c>
      <c r="I631" s="155"/>
      <c r="J631" s="156">
        <f>ROUND(I631*H631,2)</f>
        <v>0</v>
      </c>
      <c r="K631" s="152" t="s">
        <v>193</v>
      </c>
      <c r="L631" s="32"/>
      <c r="M631" s="157" t="s">
        <v>3</v>
      </c>
      <c r="N631" s="158" t="s">
        <v>46</v>
      </c>
      <c r="O631" s="52"/>
      <c r="P631" s="159">
        <f>O631*H631</f>
        <v>0</v>
      </c>
      <c r="Q631" s="159">
        <v>1.3520000000000001E-2</v>
      </c>
      <c r="R631" s="159">
        <f>Q631*H631</f>
        <v>8.3148000000000014E-2</v>
      </c>
      <c r="S631" s="159">
        <v>0</v>
      </c>
      <c r="T631" s="160">
        <f>S631*H631</f>
        <v>0</v>
      </c>
      <c r="AR631" s="161" t="s">
        <v>194</v>
      </c>
      <c r="AT631" s="161" t="s">
        <v>189</v>
      </c>
      <c r="AU631" s="161" t="s">
        <v>87</v>
      </c>
      <c r="AY631" s="17" t="s">
        <v>187</v>
      </c>
      <c r="BE631" s="162">
        <f>IF(N631="základní",J631,0)</f>
        <v>0</v>
      </c>
      <c r="BF631" s="162">
        <f>IF(N631="snížená",J631,0)</f>
        <v>0</v>
      </c>
      <c r="BG631" s="162">
        <f>IF(N631="zákl. přenesená",J631,0)</f>
        <v>0</v>
      </c>
      <c r="BH631" s="162">
        <f>IF(N631="sníž. přenesená",J631,0)</f>
        <v>0</v>
      </c>
      <c r="BI631" s="162">
        <f>IF(N631="nulová",J631,0)</f>
        <v>0</v>
      </c>
      <c r="BJ631" s="17" t="s">
        <v>87</v>
      </c>
      <c r="BK631" s="162">
        <f>ROUND(I631*H631,2)</f>
        <v>0</v>
      </c>
      <c r="BL631" s="17" t="s">
        <v>194</v>
      </c>
      <c r="BM631" s="161" t="s">
        <v>854</v>
      </c>
    </row>
    <row r="632" spans="2:65" s="12" customFormat="1">
      <c r="B632" s="163"/>
      <c r="D632" s="164" t="s">
        <v>196</v>
      </c>
      <c r="E632" s="165" t="s">
        <v>3</v>
      </c>
      <c r="F632" s="166" t="s">
        <v>855</v>
      </c>
      <c r="H632" s="165" t="s">
        <v>3</v>
      </c>
      <c r="I632" s="167"/>
      <c r="L632" s="163"/>
      <c r="M632" s="168"/>
      <c r="N632" s="169"/>
      <c r="O632" s="169"/>
      <c r="P632" s="169"/>
      <c r="Q632" s="169"/>
      <c r="R632" s="169"/>
      <c r="S632" s="169"/>
      <c r="T632" s="170"/>
      <c r="AT632" s="165" t="s">
        <v>196</v>
      </c>
      <c r="AU632" s="165" t="s">
        <v>87</v>
      </c>
      <c r="AV632" s="12" t="s">
        <v>81</v>
      </c>
      <c r="AW632" s="12" t="s">
        <v>35</v>
      </c>
      <c r="AX632" s="12" t="s">
        <v>74</v>
      </c>
      <c r="AY632" s="165" t="s">
        <v>187</v>
      </c>
    </row>
    <row r="633" spans="2:65" s="13" customFormat="1">
      <c r="B633" s="171"/>
      <c r="D633" s="164" t="s">
        <v>196</v>
      </c>
      <c r="E633" s="172" t="s">
        <v>3</v>
      </c>
      <c r="F633" s="173" t="s">
        <v>856</v>
      </c>
      <c r="H633" s="174">
        <v>6.15</v>
      </c>
      <c r="I633" s="175"/>
      <c r="L633" s="171"/>
      <c r="M633" s="176"/>
      <c r="N633" s="177"/>
      <c r="O633" s="177"/>
      <c r="P633" s="177"/>
      <c r="Q633" s="177"/>
      <c r="R633" s="177"/>
      <c r="S633" s="177"/>
      <c r="T633" s="178"/>
      <c r="AT633" s="172" t="s">
        <v>196</v>
      </c>
      <c r="AU633" s="172" t="s">
        <v>87</v>
      </c>
      <c r="AV633" s="13" t="s">
        <v>87</v>
      </c>
      <c r="AW633" s="13" t="s">
        <v>35</v>
      </c>
      <c r="AX633" s="13" t="s">
        <v>81</v>
      </c>
      <c r="AY633" s="172" t="s">
        <v>187</v>
      </c>
    </row>
    <row r="634" spans="2:65" s="1" customFormat="1" ht="16.5" customHeight="1">
      <c r="B634" s="149"/>
      <c r="C634" s="150" t="s">
        <v>857</v>
      </c>
      <c r="D634" s="150" t="s">
        <v>189</v>
      </c>
      <c r="E634" s="151" t="s">
        <v>858</v>
      </c>
      <c r="F634" s="152" t="s">
        <v>859</v>
      </c>
      <c r="G634" s="153" t="s">
        <v>254</v>
      </c>
      <c r="H634" s="154">
        <v>6.15</v>
      </c>
      <c r="I634" s="155"/>
      <c r="J634" s="156">
        <f>ROUND(I634*H634,2)</f>
        <v>0</v>
      </c>
      <c r="K634" s="152" t="s">
        <v>193</v>
      </c>
      <c r="L634" s="32"/>
      <c r="M634" s="157" t="s">
        <v>3</v>
      </c>
      <c r="N634" s="158" t="s">
        <v>46</v>
      </c>
      <c r="O634" s="52"/>
      <c r="P634" s="159">
        <f>O634*H634</f>
        <v>0</v>
      </c>
      <c r="Q634" s="159">
        <v>0</v>
      </c>
      <c r="R634" s="159">
        <f>Q634*H634</f>
        <v>0</v>
      </c>
      <c r="S634" s="159">
        <v>0</v>
      </c>
      <c r="T634" s="160">
        <f>S634*H634</f>
        <v>0</v>
      </c>
      <c r="AR634" s="161" t="s">
        <v>194</v>
      </c>
      <c r="AT634" s="161" t="s">
        <v>189</v>
      </c>
      <c r="AU634" s="161" t="s">
        <v>87</v>
      </c>
      <c r="AY634" s="17" t="s">
        <v>187</v>
      </c>
      <c r="BE634" s="162">
        <f>IF(N634="základní",J634,0)</f>
        <v>0</v>
      </c>
      <c r="BF634" s="162">
        <f>IF(N634="snížená",J634,0)</f>
        <v>0</v>
      </c>
      <c r="BG634" s="162">
        <f>IF(N634="zákl. přenesená",J634,0)</f>
        <v>0</v>
      </c>
      <c r="BH634" s="162">
        <f>IF(N634="sníž. přenesená",J634,0)</f>
        <v>0</v>
      </c>
      <c r="BI634" s="162">
        <f>IF(N634="nulová",J634,0)</f>
        <v>0</v>
      </c>
      <c r="BJ634" s="17" t="s">
        <v>87</v>
      </c>
      <c r="BK634" s="162">
        <f>ROUND(I634*H634,2)</f>
        <v>0</v>
      </c>
      <c r="BL634" s="17" t="s">
        <v>194</v>
      </c>
      <c r="BM634" s="161" t="s">
        <v>860</v>
      </c>
    </row>
    <row r="635" spans="2:65" s="1" customFormat="1" ht="24" customHeight="1">
      <c r="B635" s="149"/>
      <c r="C635" s="150" t="s">
        <v>861</v>
      </c>
      <c r="D635" s="150" t="s">
        <v>189</v>
      </c>
      <c r="E635" s="151" t="s">
        <v>862</v>
      </c>
      <c r="F635" s="152" t="s">
        <v>863</v>
      </c>
      <c r="G635" s="153" t="s">
        <v>254</v>
      </c>
      <c r="H635" s="154">
        <v>456.63</v>
      </c>
      <c r="I635" s="155"/>
      <c r="J635" s="156">
        <f>ROUND(I635*H635,2)</f>
        <v>0</v>
      </c>
      <c r="K635" s="152" t="s">
        <v>193</v>
      </c>
      <c r="L635" s="32"/>
      <c r="M635" s="157" t="s">
        <v>3</v>
      </c>
      <c r="N635" s="158" t="s">
        <v>46</v>
      </c>
      <c r="O635" s="52"/>
      <c r="P635" s="159">
        <f>O635*H635</f>
        <v>0</v>
      </c>
      <c r="Q635" s="159">
        <v>1.2999999999999999E-4</v>
      </c>
      <c r="R635" s="159">
        <f>Q635*H635</f>
        <v>5.9361899999999995E-2</v>
      </c>
      <c r="S635" s="159">
        <v>0</v>
      </c>
      <c r="T635" s="160">
        <f>S635*H635</f>
        <v>0</v>
      </c>
      <c r="AR635" s="161" t="s">
        <v>194</v>
      </c>
      <c r="AT635" s="161" t="s">
        <v>189</v>
      </c>
      <c r="AU635" s="161" t="s">
        <v>87</v>
      </c>
      <c r="AY635" s="17" t="s">
        <v>187</v>
      </c>
      <c r="BE635" s="162">
        <f>IF(N635="základní",J635,0)</f>
        <v>0</v>
      </c>
      <c r="BF635" s="162">
        <f>IF(N635="snížená",J635,0)</f>
        <v>0</v>
      </c>
      <c r="BG635" s="162">
        <f>IF(N635="zákl. přenesená",J635,0)</f>
        <v>0</v>
      </c>
      <c r="BH635" s="162">
        <f>IF(N635="sníž. přenesená",J635,0)</f>
        <v>0</v>
      </c>
      <c r="BI635" s="162">
        <f>IF(N635="nulová",J635,0)</f>
        <v>0</v>
      </c>
      <c r="BJ635" s="17" t="s">
        <v>87</v>
      </c>
      <c r="BK635" s="162">
        <f>ROUND(I635*H635,2)</f>
        <v>0</v>
      </c>
      <c r="BL635" s="17" t="s">
        <v>194</v>
      </c>
      <c r="BM635" s="161" t="s">
        <v>864</v>
      </c>
    </row>
    <row r="636" spans="2:65" s="1" customFormat="1" ht="36" customHeight="1">
      <c r="B636" s="149"/>
      <c r="C636" s="150" t="s">
        <v>865</v>
      </c>
      <c r="D636" s="150" t="s">
        <v>189</v>
      </c>
      <c r="E636" s="151" t="s">
        <v>866</v>
      </c>
      <c r="F636" s="152" t="s">
        <v>867</v>
      </c>
      <c r="G636" s="153" t="s">
        <v>286</v>
      </c>
      <c r="H636" s="154">
        <v>572.16</v>
      </c>
      <c r="I636" s="155"/>
      <c r="J636" s="156">
        <f>ROUND(I636*H636,2)</f>
        <v>0</v>
      </c>
      <c r="K636" s="152" t="s">
        <v>193</v>
      </c>
      <c r="L636" s="32"/>
      <c r="M636" s="157" t="s">
        <v>3</v>
      </c>
      <c r="N636" s="158" t="s">
        <v>46</v>
      </c>
      <c r="O636" s="52"/>
      <c r="P636" s="159">
        <f>O636*H636</f>
        <v>0</v>
      </c>
      <c r="Q636" s="159">
        <v>2.0000000000000002E-5</v>
      </c>
      <c r="R636" s="159">
        <f>Q636*H636</f>
        <v>1.1443200000000001E-2</v>
      </c>
      <c r="S636" s="159">
        <v>0</v>
      </c>
      <c r="T636" s="160">
        <f>S636*H636</f>
        <v>0</v>
      </c>
      <c r="AR636" s="161" t="s">
        <v>194</v>
      </c>
      <c r="AT636" s="161" t="s">
        <v>189</v>
      </c>
      <c r="AU636" s="161" t="s">
        <v>87</v>
      </c>
      <c r="AY636" s="17" t="s">
        <v>187</v>
      </c>
      <c r="BE636" s="162">
        <f>IF(N636="základní",J636,0)</f>
        <v>0</v>
      </c>
      <c r="BF636" s="162">
        <f>IF(N636="snížená",J636,0)</f>
        <v>0</v>
      </c>
      <c r="BG636" s="162">
        <f>IF(N636="zákl. přenesená",J636,0)</f>
        <v>0</v>
      </c>
      <c r="BH636" s="162">
        <f>IF(N636="sníž. přenesená",J636,0)</f>
        <v>0</v>
      </c>
      <c r="BI636" s="162">
        <f>IF(N636="nulová",J636,0)</f>
        <v>0</v>
      </c>
      <c r="BJ636" s="17" t="s">
        <v>87</v>
      </c>
      <c r="BK636" s="162">
        <f>ROUND(I636*H636,2)</f>
        <v>0</v>
      </c>
      <c r="BL636" s="17" t="s">
        <v>194</v>
      </c>
      <c r="BM636" s="161" t="s">
        <v>868</v>
      </c>
    </row>
    <row r="637" spans="2:65" s="13" customFormat="1" ht="33.75">
      <c r="B637" s="171"/>
      <c r="D637" s="164" t="s">
        <v>196</v>
      </c>
      <c r="E637" s="172" t="s">
        <v>3</v>
      </c>
      <c r="F637" s="173" t="s">
        <v>869</v>
      </c>
      <c r="H637" s="174">
        <v>293.13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196</v>
      </c>
      <c r="AU637" s="172" t="s">
        <v>87</v>
      </c>
      <c r="AV637" s="13" t="s">
        <v>87</v>
      </c>
      <c r="AW637" s="13" t="s">
        <v>35</v>
      </c>
      <c r="AX637" s="13" t="s">
        <v>74</v>
      </c>
      <c r="AY637" s="172" t="s">
        <v>187</v>
      </c>
    </row>
    <row r="638" spans="2:65" s="13" customFormat="1" ht="22.5">
      <c r="B638" s="171"/>
      <c r="D638" s="164" t="s">
        <v>196</v>
      </c>
      <c r="E638" s="172" t="s">
        <v>3</v>
      </c>
      <c r="F638" s="173" t="s">
        <v>870</v>
      </c>
      <c r="H638" s="174">
        <v>279.02999999999997</v>
      </c>
      <c r="I638" s="175"/>
      <c r="L638" s="171"/>
      <c r="M638" s="176"/>
      <c r="N638" s="177"/>
      <c r="O638" s="177"/>
      <c r="P638" s="177"/>
      <c r="Q638" s="177"/>
      <c r="R638" s="177"/>
      <c r="S638" s="177"/>
      <c r="T638" s="178"/>
      <c r="AT638" s="172" t="s">
        <v>196</v>
      </c>
      <c r="AU638" s="172" t="s">
        <v>87</v>
      </c>
      <c r="AV638" s="13" t="s">
        <v>87</v>
      </c>
      <c r="AW638" s="13" t="s">
        <v>35</v>
      </c>
      <c r="AX638" s="13" t="s">
        <v>74</v>
      </c>
      <c r="AY638" s="172" t="s">
        <v>187</v>
      </c>
    </row>
    <row r="639" spans="2:65" s="14" customFormat="1">
      <c r="B639" s="179"/>
      <c r="D639" s="164" t="s">
        <v>196</v>
      </c>
      <c r="E639" s="180" t="s">
        <v>3</v>
      </c>
      <c r="F639" s="181" t="s">
        <v>201</v>
      </c>
      <c r="H639" s="182">
        <v>572.16</v>
      </c>
      <c r="I639" s="183"/>
      <c r="L639" s="179"/>
      <c r="M639" s="184"/>
      <c r="N639" s="185"/>
      <c r="O639" s="185"/>
      <c r="P639" s="185"/>
      <c r="Q639" s="185"/>
      <c r="R639" s="185"/>
      <c r="S639" s="185"/>
      <c r="T639" s="186"/>
      <c r="AT639" s="180" t="s">
        <v>196</v>
      </c>
      <c r="AU639" s="180" t="s">
        <v>87</v>
      </c>
      <c r="AV639" s="14" t="s">
        <v>194</v>
      </c>
      <c r="AW639" s="14" t="s">
        <v>35</v>
      </c>
      <c r="AX639" s="14" t="s">
        <v>81</v>
      </c>
      <c r="AY639" s="180" t="s">
        <v>187</v>
      </c>
    </row>
    <row r="640" spans="2:65" s="11" customFormat="1" ht="22.9" customHeight="1">
      <c r="B640" s="136"/>
      <c r="D640" s="137" t="s">
        <v>73</v>
      </c>
      <c r="E640" s="147" t="s">
        <v>621</v>
      </c>
      <c r="F640" s="147" t="s">
        <v>871</v>
      </c>
      <c r="I640" s="139"/>
      <c r="J640" s="148">
        <f>BK640</f>
        <v>0</v>
      </c>
      <c r="L640" s="136"/>
      <c r="M640" s="141"/>
      <c r="N640" s="142"/>
      <c r="O640" s="142"/>
      <c r="P640" s="143">
        <f>SUM(P641:P652)</f>
        <v>0</v>
      </c>
      <c r="Q640" s="142"/>
      <c r="R640" s="143">
        <f>SUM(R641:R652)</f>
        <v>6.7053000000000003</v>
      </c>
      <c r="S640" s="142"/>
      <c r="T640" s="144">
        <f>SUM(T641:T652)</f>
        <v>0</v>
      </c>
      <c r="AR640" s="137" t="s">
        <v>81</v>
      </c>
      <c r="AT640" s="145" t="s">
        <v>73</v>
      </c>
      <c r="AU640" s="145" t="s">
        <v>81</v>
      </c>
      <c r="AY640" s="137" t="s">
        <v>187</v>
      </c>
      <c r="BK640" s="146">
        <f>SUM(BK641:BK652)</f>
        <v>0</v>
      </c>
    </row>
    <row r="641" spans="2:65" s="1" customFormat="1" ht="36" customHeight="1">
      <c r="B641" s="149"/>
      <c r="C641" s="150" t="s">
        <v>872</v>
      </c>
      <c r="D641" s="150" t="s">
        <v>189</v>
      </c>
      <c r="E641" s="151" t="s">
        <v>873</v>
      </c>
      <c r="F641" s="152" t="s">
        <v>874</v>
      </c>
      <c r="G641" s="153" t="s">
        <v>391</v>
      </c>
      <c r="H641" s="154">
        <v>30</v>
      </c>
      <c r="I641" s="155"/>
      <c r="J641" s="156">
        <f>ROUND(I641*H641,2)</f>
        <v>0</v>
      </c>
      <c r="K641" s="152" t="s">
        <v>193</v>
      </c>
      <c r="L641" s="32"/>
      <c r="M641" s="157" t="s">
        <v>3</v>
      </c>
      <c r="N641" s="158" t="s">
        <v>46</v>
      </c>
      <c r="O641" s="52"/>
      <c r="P641" s="159">
        <f>O641*H641</f>
        <v>0</v>
      </c>
      <c r="Q641" s="159">
        <v>1.6979999999999999E-2</v>
      </c>
      <c r="R641" s="159">
        <f>Q641*H641</f>
        <v>0.50939999999999996</v>
      </c>
      <c r="S641" s="159">
        <v>0</v>
      </c>
      <c r="T641" s="160">
        <f>S641*H641</f>
        <v>0</v>
      </c>
      <c r="AR641" s="161" t="s">
        <v>194</v>
      </c>
      <c r="AT641" s="161" t="s">
        <v>189</v>
      </c>
      <c r="AU641" s="161" t="s">
        <v>87</v>
      </c>
      <c r="AY641" s="17" t="s">
        <v>187</v>
      </c>
      <c r="BE641" s="162">
        <f>IF(N641="základní",J641,0)</f>
        <v>0</v>
      </c>
      <c r="BF641" s="162">
        <f>IF(N641="snížená",J641,0)</f>
        <v>0</v>
      </c>
      <c r="BG641" s="162">
        <f>IF(N641="zákl. přenesená",J641,0)</f>
        <v>0</v>
      </c>
      <c r="BH641" s="162">
        <f>IF(N641="sníž. přenesená",J641,0)</f>
        <v>0</v>
      </c>
      <c r="BI641" s="162">
        <f>IF(N641="nulová",J641,0)</f>
        <v>0</v>
      </c>
      <c r="BJ641" s="17" t="s">
        <v>87</v>
      </c>
      <c r="BK641" s="162">
        <f>ROUND(I641*H641,2)</f>
        <v>0</v>
      </c>
      <c r="BL641" s="17" t="s">
        <v>194</v>
      </c>
      <c r="BM641" s="161" t="s">
        <v>875</v>
      </c>
    </row>
    <row r="642" spans="2:65" s="1" customFormat="1" ht="24" customHeight="1">
      <c r="B642" s="149"/>
      <c r="C642" s="195" t="s">
        <v>876</v>
      </c>
      <c r="D642" s="195" t="s">
        <v>283</v>
      </c>
      <c r="E642" s="196" t="s">
        <v>877</v>
      </c>
      <c r="F642" s="197" t="s">
        <v>878</v>
      </c>
      <c r="G642" s="198" t="s">
        <v>391</v>
      </c>
      <c r="H642" s="199">
        <v>10</v>
      </c>
      <c r="I642" s="200"/>
      <c r="J642" s="201">
        <f>ROUND(I642*H642,2)</f>
        <v>0</v>
      </c>
      <c r="K642" s="197" t="s">
        <v>193</v>
      </c>
      <c r="L642" s="202"/>
      <c r="M642" s="203" t="s">
        <v>3</v>
      </c>
      <c r="N642" s="204" t="s">
        <v>46</v>
      </c>
      <c r="O642" s="52"/>
      <c r="P642" s="159">
        <f>O642*H642</f>
        <v>0</v>
      </c>
      <c r="Q642" s="159">
        <v>1.04E-2</v>
      </c>
      <c r="R642" s="159">
        <f>Q642*H642</f>
        <v>0.104</v>
      </c>
      <c r="S642" s="159">
        <v>0</v>
      </c>
      <c r="T642" s="160">
        <f>S642*H642</f>
        <v>0</v>
      </c>
      <c r="AR642" s="161" t="s">
        <v>239</v>
      </c>
      <c r="AT642" s="161" t="s">
        <v>283</v>
      </c>
      <c r="AU642" s="161" t="s">
        <v>87</v>
      </c>
      <c r="AY642" s="17" t="s">
        <v>187</v>
      </c>
      <c r="BE642" s="162">
        <f>IF(N642="základní",J642,0)</f>
        <v>0</v>
      </c>
      <c r="BF642" s="162">
        <f>IF(N642="snížená",J642,0)</f>
        <v>0</v>
      </c>
      <c r="BG642" s="162">
        <f>IF(N642="zákl. přenesená",J642,0)</f>
        <v>0</v>
      </c>
      <c r="BH642" s="162">
        <f>IF(N642="sníž. přenesená",J642,0)</f>
        <v>0</v>
      </c>
      <c r="BI642" s="162">
        <f>IF(N642="nulová",J642,0)</f>
        <v>0</v>
      </c>
      <c r="BJ642" s="17" t="s">
        <v>87</v>
      </c>
      <c r="BK642" s="162">
        <f>ROUND(I642*H642,2)</f>
        <v>0</v>
      </c>
      <c r="BL642" s="17" t="s">
        <v>194</v>
      </c>
      <c r="BM642" s="161" t="s">
        <v>879</v>
      </c>
    </row>
    <row r="643" spans="2:65" s="1" customFormat="1" ht="24" customHeight="1">
      <c r="B643" s="149"/>
      <c r="C643" s="195" t="s">
        <v>880</v>
      </c>
      <c r="D643" s="195" t="s">
        <v>283</v>
      </c>
      <c r="E643" s="196" t="s">
        <v>881</v>
      </c>
      <c r="F643" s="197" t="s">
        <v>882</v>
      </c>
      <c r="G643" s="198" t="s">
        <v>391</v>
      </c>
      <c r="H643" s="199">
        <v>20</v>
      </c>
      <c r="I643" s="200"/>
      <c r="J643" s="201">
        <f>ROUND(I643*H643,2)</f>
        <v>0</v>
      </c>
      <c r="K643" s="197" t="s">
        <v>193</v>
      </c>
      <c r="L643" s="202"/>
      <c r="M643" s="203" t="s">
        <v>3</v>
      </c>
      <c r="N643" s="204" t="s">
        <v>46</v>
      </c>
      <c r="O643" s="52"/>
      <c r="P643" s="159">
        <f>O643*H643</f>
        <v>0</v>
      </c>
      <c r="Q643" s="159">
        <v>1.06E-2</v>
      </c>
      <c r="R643" s="159">
        <f>Q643*H643</f>
        <v>0.21199999999999999</v>
      </c>
      <c r="S643" s="159">
        <v>0</v>
      </c>
      <c r="T643" s="160">
        <f>S643*H643</f>
        <v>0</v>
      </c>
      <c r="AR643" s="161" t="s">
        <v>239</v>
      </c>
      <c r="AT643" s="161" t="s">
        <v>283</v>
      </c>
      <c r="AU643" s="161" t="s">
        <v>87</v>
      </c>
      <c r="AY643" s="17" t="s">
        <v>187</v>
      </c>
      <c r="BE643" s="162">
        <f>IF(N643="základní",J643,0)</f>
        <v>0</v>
      </c>
      <c r="BF643" s="162">
        <f>IF(N643="snížená",J643,0)</f>
        <v>0</v>
      </c>
      <c r="BG643" s="162">
        <f>IF(N643="zákl. přenesená",J643,0)</f>
        <v>0</v>
      </c>
      <c r="BH643" s="162">
        <f>IF(N643="sníž. přenesená",J643,0)</f>
        <v>0</v>
      </c>
      <c r="BI643" s="162">
        <f>IF(N643="nulová",J643,0)</f>
        <v>0</v>
      </c>
      <c r="BJ643" s="17" t="s">
        <v>87</v>
      </c>
      <c r="BK643" s="162">
        <f>ROUND(I643*H643,2)</f>
        <v>0</v>
      </c>
      <c r="BL643" s="17" t="s">
        <v>194</v>
      </c>
      <c r="BM643" s="161" t="s">
        <v>883</v>
      </c>
    </row>
    <row r="644" spans="2:65" s="12" customFormat="1">
      <c r="B644" s="163"/>
      <c r="D644" s="164" t="s">
        <v>196</v>
      </c>
      <c r="E644" s="165" t="s">
        <v>3</v>
      </c>
      <c r="F644" s="166" t="s">
        <v>884</v>
      </c>
      <c r="H644" s="165" t="s">
        <v>3</v>
      </c>
      <c r="I644" s="167"/>
      <c r="L644" s="163"/>
      <c r="M644" s="168"/>
      <c r="N644" s="169"/>
      <c r="O644" s="169"/>
      <c r="P644" s="169"/>
      <c r="Q644" s="169"/>
      <c r="R644" s="169"/>
      <c r="S644" s="169"/>
      <c r="T644" s="170"/>
      <c r="AT644" s="165" t="s">
        <v>196</v>
      </c>
      <c r="AU644" s="165" t="s">
        <v>87</v>
      </c>
      <c r="AV644" s="12" t="s">
        <v>81</v>
      </c>
      <c r="AW644" s="12" t="s">
        <v>35</v>
      </c>
      <c r="AX644" s="12" t="s">
        <v>74</v>
      </c>
      <c r="AY644" s="165" t="s">
        <v>187</v>
      </c>
    </row>
    <row r="645" spans="2:65" s="13" customFormat="1">
      <c r="B645" s="171"/>
      <c r="D645" s="164" t="s">
        <v>196</v>
      </c>
      <c r="E645" s="172" t="s">
        <v>3</v>
      </c>
      <c r="F645" s="173" t="s">
        <v>885</v>
      </c>
      <c r="H645" s="174">
        <v>20</v>
      </c>
      <c r="I645" s="175"/>
      <c r="L645" s="171"/>
      <c r="M645" s="176"/>
      <c r="N645" s="177"/>
      <c r="O645" s="177"/>
      <c r="P645" s="177"/>
      <c r="Q645" s="177"/>
      <c r="R645" s="177"/>
      <c r="S645" s="177"/>
      <c r="T645" s="178"/>
      <c r="AT645" s="172" t="s">
        <v>196</v>
      </c>
      <c r="AU645" s="172" t="s">
        <v>87</v>
      </c>
      <c r="AV645" s="13" t="s">
        <v>87</v>
      </c>
      <c r="AW645" s="13" t="s">
        <v>35</v>
      </c>
      <c r="AX645" s="13" t="s">
        <v>81</v>
      </c>
      <c r="AY645" s="172" t="s">
        <v>187</v>
      </c>
    </row>
    <row r="646" spans="2:65" s="1" customFormat="1" ht="36" customHeight="1">
      <c r="B646" s="149"/>
      <c r="C646" s="150" t="s">
        <v>886</v>
      </c>
      <c r="D646" s="150" t="s">
        <v>189</v>
      </c>
      <c r="E646" s="151" t="s">
        <v>887</v>
      </c>
      <c r="F646" s="152" t="s">
        <v>888</v>
      </c>
      <c r="G646" s="153" t="s">
        <v>391</v>
      </c>
      <c r="H646" s="154">
        <v>13</v>
      </c>
      <c r="I646" s="155"/>
      <c r="J646" s="156">
        <f>ROUND(I646*H646,2)</f>
        <v>0</v>
      </c>
      <c r="K646" s="152" t="s">
        <v>193</v>
      </c>
      <c r="L646" s="32"/>
      <c r="M646" s="157" t="s">
        <v>3</v>
      </c>
      <c r="N646" s="158" t="s">
        <v>46</v>
      </c>
      <c r="O646" s="52"/>
      <c r="P646" s="159">
        <f>O646*H646</f>
        <v>0</v>
      </c>
      <c r="Q646" s="159">
        <v>0.44169999999999998</v>
      </c>
      <c r="R646" s="159">
        <f>Q646*H646</f>
        <v>5.7420999999999998</v>
      </c>
      <c r="S646" s="159">
        <v>0</v>
      </c>
      <c r="T646" s="160">
        <f>S646*H646</f>
        <v>0</v>
      </c>
      <c r="AR646" s="161" t="s">
        <v>194</v>
      </c>
      <c r="AT646" s="161" t="s">
        <v>189</v>
      </c>
      <c r="AU646" s="161" t="s">
        <v>87</v>
      </c>
      <c r="AY646" s="17" t="s">
        <v>187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7" t="s">
        <v>87</v>
      </c>
      <c r="BK646" s="162">
        <f>ROUND(I646*H646,2)</f>
        <v>0</v>
      </c>
      <c r="BL646" s="17" t="s">
        <v>194</v>
      </c>
      <c r="BM646" s="161" t="s">
        <v>889</v>
      </c>
    </row>
    <row r="647" spans="2:65" s="12" customFormat="1">
      <c r="B647" s="163"/>
      <c r="D647" s="164" t="s">
        <v>196</v>
      </c>
      <c r="E647" s="165" t="s">
        <v>3</v>
      </c>
      <c r="F647" s="166" t="s">
        <v>890</v>
      </c>
      <c r="H647" s="165" t="s">
        <v>3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196</v>
      </c>
      <c r="AU647" s="165" t="s">
        <v>87</v>
      </c>
      <c r="AV647" s="12" t="s">
        <v>81</v>
      </c>
      <c r="AW647" s="12" t="s">
        <v>35</v>
      </c>
      <c r="AX647" s="12" t="s">
        <v>74</v>
      </c>
      <c r="AY647" s="165" t="s">
        <v>187</v>
      </c>
    </row>
    <row r="648" spans="2:65" s="13" customFormat="1">
      <c r="B648" s="171"/>
      <c r="D648" s="164" t="s">
        <v>196</v>
      </c>
      <c r="E648" s="172" t="s">
        <v>3</v>
      </c>
      <c r="F648" s="173" t="s">
        <v>251</v>
      </c>
      <c r="H648" s="174">
        <v>10</v>
      </c>
      <c r="I648" s="175"/>
      <c r="L648" s="171"/>
      <c r="M648" s="176"/>
      <c r="N648" s="177"/>
      <c r="O648" s="177"/>
      <c r="P648" s="177"/>
      <c r="Q648" s="177"/>
      <c r="R648" s="177"/>
      <c r="S648" s="177"/>
      <c r="T648" s="178"/>
      <c r="AT648" s="172" t="s">
        <v>196</v>
      </c>
      <c r="AU648" s="172" t="s">
        <v>87</v>
      </c>
      <c r="AV648" s="13" t="s">
        <v>87</v>
      </c>
      <c r="AW648" s="13" t="s">
        <v>35</v>
      </c>
      <c r="AX648" s="13" t="s">
        <v>74</v>
      </c>
      <c r="AY648" s="172" t="s">
        <v>187</v>
      </c>
    </row>
    <row r="649" spans="2:65" s="12" customFormat="1">
      <c r="B649" s="163"/>
      <c r="D649" s="164" t="s">
        <v>196</v>
      </c>
      <c r="E649" s="165" t="s">
        <v>3</v>
      </c>
      <c r="F649" s="166" t="s">
        <v>891</v>
      </c>
      <c r="H649" s="165" t="s">
        <v>3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196</v>
      </c>
      <c r="AU649" s="165" t="s">
        <v>87</v>
      </c>
      <c r="AV649" s="12" t="s">
        <v>81</v>
      </c>
      <c r="AW649" s="12" t="s">
        <v>35</v>
      </c>
      <c r="AX649" s="12" t="s">
        <v>74</v>
      </c>
      <c r="AY649" s="165" t="s">
        <v>187</v>
      </c>
    </row>
    <row r="650" spans="2:65" s="13" customFormat="1">
      <c r="B650" s="171"/>
      <c r="D650" s="164" t="s">
        <v>196</v>
      </c>
      <c r="E650" s="172" t="s">
        <v>3</v>
      </c>
      <c r="F650" s="173" t="s">
        <v>892</v>
      </c>
      <c r="H650" s="174">
        <v>3</v>
      </c>
      <c r="I650" s="175"/>
      <c r="L650" s="171"/>
      <c r="M650" s="176"/>
      <c r="N650" s="177"/>
      <c r="O650" s="177"/>
      <c r="P650" s="177"/>
      <c r="Q650" s="177"/>
      <c r="R650" s="177"/>
      <c r="S650" s="177"/>
      <c r="T650" s="178"/>
      <c r="AT650" s="172" t="s">
        <v>196</v>
      </c>
      <c r="AU650" s="172" t="s">
        <v>87</v>
      </c>
      <c r="AV650" s="13" t="s">
        <v>87</v>
      </c>
      <c r="AW650" s="13" t="s">
        <v>35</v>
      </c>
      <c r="AX650" s="13" t="s">
        <v>74</v>
      </c>
      <c r="AY650" s="172" t="s">
        <v>187</v>
      </c>
    </row>
    <row r="651" spans="2:65" s="14" customFormat="1">
      <c r="B651" s="179"/>
      <c r="D651" s="164" t="s">
        <v>196</v>
      </c>
      <c r="E651" s="180" t="s">
        <v>3</v>
      </c>
      <c r="F651" s="181" t="s">
        <v>201</v>
      </c>
      <c r="H651" s="182">
        <v>13</v>
      </c>
      <c r="I651" s="183"/>
      <c r="L651" s="179"/>
      <c r="M651" s="184"/>
      <c r="N651" s="185"/>
      <c r="O651" s="185"/>
      <c r="P651" s="185"/>
      <c r="Q651" s="185"/>
      <c r="R651" s="185"/>
      <c r="S651" s="185"/>
      <c r="T651" s="186"/>
      <c r="AT651" s="180" t="s">
        <v>196</v>
      </c>
      <c r="AU651" s="180" t="s">
        <v>87</v>
      </c>
      <c r="AV651" s="14" t="s">
        <v>194</v>
      </c>
      <c r="AW651" s="14" t="s">
        <v>35</v>
      </c>
      <c r="AX651" s="14" t="s">
        <v>81</v>
      </c>
      <c r="AY651" s="180" t="s">
        <v>187</v>
      </c>
    </row>
    <row r="652" spans="2:65" s="1" customFormat="1" ht="24" customHeight="1">
      <c r="B652" s="149"/>
      <c r="C652" s="195" t="s">
        <v>893</v>
      </c>
      <c r="D652" s="195" t="s">
        <v>283</v>
      </c>
      <c r="E652" s="196" t="s">
        <v>894</v>
      </c>
      <c r="F652" s="197" t="s">
        <v>895</v>
      </c>
      <c r="G652" s="198" t="s">
        <v>391</v>
      </c>
      <c r="H652" s="199">
        <v>13</v>
      </c>
      <c r="I652" s="200"/>
      <c r="J652" s="201">
        <f>ROUND(I652*H652,2)</f>
        <v>0</v>
      </c>
      <c r="K652" s="197" t="s">
        <v>896</v>
      </c>
      <c r="L652" s="202"/>
      <c r="M652" s="203" t="s">
        <v>3</v>
      </c>
      <c r="N652" s="204" t="s">
        <v>46</v>
      </c>
      <c r="O652" s="52"/>
      <c r="P652" s="159">
        <f>O652*H652</f>
        <v>0</v>
      </c>
      <c r="Q652" s="159">
        <v>1.06E-2</v>
      </c>
      <c r="R652" s="159">
        <f>Q652*H652</f>
        <v>0.13780000000000001</v>
      </c>
      <c r="S652" s="159">
        <v>0</v>
      </c>
      <c r="T652" s="160">
        <f>S652*H652</f>
        <v>0</v>
      </c>
      <c r="AR652" s="161" t="s">
        <v>239</v>
      </c>
      <c r="AT652" s="161" t="s">
        <v>283</v>
      </c>
      <c r="AU652" s="161" t="s">
        <v>87</v>
      </c>
      <c r="AY652" s="17" t="s">
        <v>187</v>
      </c>
      <c r="BE652" s="162">
        <f>IF(N652="základní",J652,0)</f>
        <v>0</v>
      </c>
      <c r="BF652" s="162">
        <f>IF(N652="snížená",J652,0)</f>
        <v>0</v>
      </c>
      <c r="BG652" s="162">
        <f>IF(N652="zákl. přenesená",J652,0)</f>
        <v>0</v>
      </c>
      <c r="BH652" s="162">
        <f>IF(N652="sníž. přenesená",J652,0)</f>
        <v>0</v>
      </c>
      <c r="BI652" s="162">
        <f>IF(N652="nulová",J652,0)</f>
        <v>0</v>
      </c>
      <c r="BJ652" s="17" t="s">
        <v>87</v>
      </c>
      <c r="BK652" s="162">
        <f>ROUND(I652*H652,2)</f>
        <v>0</v>
      </c>
      <c r="BL652" s="17" t="s">
        <v>194</v>
      </c>
      <c r="BM652" s="161" t="s">
        <v>897</v>
      </c>
    </row>
    <row r="653" spans="2:65" s="11" customFormat="1" ht="22.9" customHeight="1">
      <c r="B653" s="136"/>
      <c r="D653" s="137" t="s">
        <v>73</v>
      </c>
      <c r="E653" s="147" t="s">
        <v>245</v>
      </c>
      <c r="F653" s="147" t="s">
        <v>898</v>
      </c>
      <c r="I653" s="139"/>
      <c r="J653" s="148">
        <f>BK653</f>
        <v>0</v>
      </c>
      <c r="L653" s="136"/>
      <c r="M653" s="141"/>
      <c r="N653" s="142"/>
      <c r="O653" s="142"/>
      <c r="P653" s="143">
        <f>SUM(P654:P671)</f>
        <v>0</v>
      </c>
      <c r="Q653" s="142"/>
      <c r="R653" s="143">
        <f>SUM(R654:R671)</f>
        <v>1.8984630000000002E-2</v>
      </c>
      <c r="S653" s="142"/>
      <c r="T653" s="144">
        <f>SUM(T654:T671)</f>
        <v>0.62650000000000006</v>
      </c>
      <c r="AR653" s="137" t="s">
        <v>81</v>
      </c>
      <c r="AT653" s="145" t="s">
        <v>73</v>
      </c>
      <c r="AU653" s="145" t="s">
        <v>81</v>
      </c>
      <c r="AY653" s="137" t="s">
        <v>187</v>
      </c>
      <c r="BK653" s="146">
        <f>SUM(BK654:BK671)</f>
        <v>0</v>
      </c>
    </row>
    <row r="654" spans="2:65" s="1" customFormat="1" ht="36" customHeight="1">
      <c r="B654" s="149"/>
      <c r="C654" s="150" t="s">
        <v>899</v>
      </c>
      <c r="D654" s="150" t="s">
        <v>189</v>
      </c>
      <c r="E654" s="151" t="s">
        <v>900</v>
      </c>
      <c r="F654" s="152" t="s">
        <v>901</v>
      </c>
      <c r="G654" s="153" t="s">
        <v>254</v>
      </c>
      <c r="H654" s="154">
        <v>456.63</v>
      </c>
      <c r="I654" s="155"/>
      <c r="J654" s="156">
        <f>ROUND(I654*H654,2)</f>
        <v>0</v>
      </c>
      <c r="K654" s="152" t="s">
        <v>193</v>
      </c>
      <c r="L654" s="32"/>
      <c r="M654" s="157" t="s">
        <v>3</v>
      </c>
      <c r="N654" s="158" t="s">
        <v>46</v>
      </c>
      <c r="O654" s="52"/>
      <c r="P654" s="159">
        <f>O654*H654</f>
        <v>0</v>
      </c>
      <c r="Q654" s="159">
        <v>4.0000000000000003E-5</v>
      </c>
      <c r="R654" s="159">
        <f>Q654*H654</f>
        <v>1.8265200000000002E-2</v>
      </c>
      <c r="S654" s="159">
        <v>0</v>
      </c>
      <c r="T654" s="160">
        <f>S654*H654</f>
        <v>0</v>
      </c>
      <c r="AR654" s="161" t="s">
        <v>194</v>
      </c>
      <c r="AT654" s="161" t="s">
        <v>189</v>
      </c>
      <c r="AU654" s="161" t="s">
        <v>87</v>
      </c>
      <c r="AY654" s="17" t="s">
        <v>187</v>
      </c>
      <c r="BE654" s="162">
        <f>IF(N654="základní",J654,0)</f>
        <v>0</v>
      </c>
      <c r="BF654" s="162">
        <f>IF(N654="snížená",J654,0)</f>
        <v>0</v>
      </c>
      <c r="BG654" s="162">
        <f>IF(N654="zákl. přenesená",J654,0)</f>
        <v>0</v>
      </c>
      <c r="BH654" s="162">
        <f>IF(N654="sníž. přenesená",J654,0)</f>
        <v>0</v>
      </c>
      <c r="BI654" s="162">
        <f>IF(N654="nulová",J654,0)</f>
        <v>0</v>
      </c>
      <c r="BJ654" s="17" t="s">
        <v>87</v>
      </c>
      <c r="BK654" s="162">
        <f>ROUND(I654*H654,2)</f>
        <v>0</v>
      </c>
      <c r="BL654" s="17" t="s">
        <v>194</v>
      </c>
      <c r="BM654" s="161" t="s">
        <v>902</v>
      </c>
    </row>
    <row r="655" spans="2:65" s="12" customFormat="1">
      <c r="B655" s="163"/>
      <c r="D655" s="164" t="s">
        <v>196</v>
      </c>
      <c r="E655" s="165" t="s">
        <v>3</v>
      </c>
      <c r="F655" s="166" t="s">
        <v>343</v>
      </c>
      <c r="H655" s="165" t="s">
        <v>3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196</v>
      </c>
      <c r="AU655" s="165" t="s">
        <v>87</v>
      </c>
      <c r="AV655" s="12" t="s">
        <v>81</v>
      </c>
      <c r="AW655" s="12" t="s">
        <v>35</v>
      </c>
      <c r="AX655" s="12" t="s">
        <v>74</v>
      </c>
      <c r="AY655" s="165" t="s">
        <v>187</v>
      </c>
    </row>
    <row r="656" spans="2:65" s="13" customFormat="1">
      <c r="B656" s="171"/>
      <c r="D656" s="164" t="s">
        <v>196</v>
      </c>
      <c r="E656" s="172" t="s">
        <v>3</v>
      </c>
      <c r="F656" s="173" t="s">
        <v>843</v>
      </c>
      <c r="H656" s="174">
        <v>221.2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196</v>
      </c>
      <c r="AU656" s="172" t="s">
        <v>87</v>
      </c>
      <c r="AV656" s="13" t="s">
        <v>87</v>
      </c>
      <c r="AW656" s="13" t="s">
        <v>35</v>
      </c>
      <c r="AX656" s="13" t="s">
        <v>74</v>
      </c>
      <c r="AY656" s="172" t="s">
        <v>187</v>
      </c>
    </row>
    <row r="657" spans="2:65" s="12" customFormat="1">
      <c r="B657" s="163"/>
      <c r="D657" s="164" t="s">
        <v>196</v>
      </c>
      <c r="E657" s="165" t="s">
        <v>3</v>
      </c>
      <c r="F657" s="166" t="s">
        <v>346</v>
      </c>
      <c r="H657" s="165" t="s">
        <v>3</v>
      </c>
      <c r="I657" s="167"/>
      <c r="L657" s="163"/>
      <c r="M657" s="168"/>
      <c r="N657" s="169"/>
      <c r="O657" s="169"/>
      <c r="P657" s="169"/>
      <c r="Q657" s="169"/>
      <c r="R657" s="169"/>
      <c r="S657" s="169"/>
      <c r="T657" s="170"/>
      <c r="AT657" s="165" t="s">
        <v>196</v>
      </c>
      <c r="AU657" s="165" t="s">
        <v>87</v>
      </c>
      <c r="AV657" s="12" t="s">
        <v>81</v>
      </c>
      <c r="AW657" s="12" t="s">
        <v>35</v>
      </c>
      <c r="AX657" s="12" t="s">
        <v>74</v>
      </c>
      <c r="AY657" s="165" t="s">
        <v>187</v>
      </c>
    </row>
    <row r="658" spans="2:65" s="13" customFormat="1">
      <c r="B658" s="171"/>
      <c r="D658" s="164" t="s">
        <v>196</v>
      </c>
      <c r="E658" s="172" t="s">
        <v>3</v>
      </c>
      <c r="F658" s="173" t="s">
        <v>844</v>
      </c>
      <c r="H658" s="174">
        <v>235.43</v>
      </c>
      <c r="I658" s="175"/>
      <c r="L658" s="171"/>
      <c r="M658" s="176"/>
      <c r="N658" s="177"/>
      <c r="O658" s="177"/>
      <c r="P658" s="177"/>
      <c r="Q658" s="177"/>
      <c r="R658" s="177"/>
      <c r="S658" s="177"/>
      <c r="T658" s="178"/>
      <c r="AT658" s="172" t="s">
        <v>196</v>
      </c>
      <c r="AU658" s="172" t="s">
        <v>87</v>
      </c>
      <c r="AV658" s="13" t="s">
        <v>87</v>
      </c>
      <c r="AW658" s="13" t="s">
        <v>35</v>
      </c>
      <c r="AX658" s="13" t="s">
        <v>74</v>
      </c>
      <c r="AY658" s="172" t="s">
        <v>187</v>
      </c>
    </row>
    <row r="659" spans="2:65" s="14" customFormat="1">
      <c r="B659" s="179"/>
      <c r="D659" s="164" t="s">
        <v>196</v>
      </c>
      <c r="E659" s="180" t="s">
        <v>3</v>
      </c>
      <c r="F659" s="181" t="s">
        <v>201</v>
      </c>
      <c r="H659" s="182">
        <v>456.63</v>
      </c>
      <c r="I659" s="183"/>
      <c r="L659" s="179"/>
      <c r="M659" s="184"/>
      <c r="N659" s="185"/>
      <c r="O659" s="185"/>
      <c r="P659" s="185"/>
      <c r="Q659" s="185"/>
      <c r="R659" s="185"/>
      <c r="S659" s="185"/>
      <c r="T659" s="186"/>
      <c r="AT659" s="180" t="s">
        <v>196</v>
      </c>
      <c r="AU659" s="180" t="s">
        <v>87</v>
      </c>
      <c r="AV659" s="14" t="s">
        <v>194</v>
      </c>
      <c r="AW659" s="14" t="s">
        <v>35</v>
      </c>
      <c r="AX659" s="14" t="s">
        <v>81</v>
      </c>
      <c r="AY659" s="180" t="s">
        <v>187</v>
      </c>
    </row>
    <row r="660" spans="2:65" s="1" customFormat="1" ht="36" customHeight="1">
      <c r="B660" s="149"/>
      <c r="C660" s="150" t="s">
        <v>903</v>
      </c>
      <c r="D660" s="150" t="s">
        <v>189</v>
      </c>
      <c r="E660" s="151" t="s">
        <v>904</v>
      </c>
      <c r="F660" s="152" t="s">
        <v>905</v>
      </c>
      <c r="G660" s="153" t="s">
        <v>391</v>
      </c>
      <c r="H660" s="154">
        <v>540</v>
      </c>
      <c r="I660" s="155"/>
      <c r="J660" s="156">
        <f>ROUND(I660*H660,2)</f>
        <v>0</v>
      </c>
      <c r="K660" s="152" t="s">
        <v>193</v>
      </c>
      <c r="L660" s="32"/>
      <c r="M660" s="157" t="s">
        <v>3</v>
      </c>
      <c r="N660" s="158" t="s">
        <v>46</v>
      </c>
      <c r="O660" s="52"/>
      <c r="P660" s="159">
        <f>O660*H660</f>
        <v>0</v>
      </c>
      <c r="Q660" s="159">
        <v>0</v>
      </c>
      <c r="R660" s="159">
        <f>Q660*H660</f>
        <v>0</v>
      </c>
      <c r="S660" s="159">
        <v>0</v>
      </c>
      <c r="T660" s="160">
        <f>S660*H660</f>
        <v>0</v>
      </c>
      <c r="AR660" s="161" t="s">
        <v>194</v>
      </c>
      <c r="AT660" s="161" t="s">
        <v>189</v>
      </c>
      <c r="AU660" s="161" t="s">
        <v>87</v>
      </c>
      <c r="AY660" s="17" t="s">
        <v>187</v>
      </c>
      <c r="BE660" s="162">
        <f>IF(N660="základní",J660,0)</f>
        <v>0</v>
      </c>
      <c r="BF660" s="162">
        <f>IF(N660="snížená",J660,0)</f>
        <v>0</v>
      </c>
      <c r="BG660" s="162">
        <f>IF(N660="zákl. přenesená",J660,0)</f>
        <v>0</v>
      </c>
      <c r="BH660" s="162">
        <f>IF(N660="sníž. přenesená",J660,0)</f>
        <v>0</v>
      </c>
      <c r="BI660" s="162">
        <f>IF(N660="nulová",J660,0)</f>
        <v>0</v>
      </c>
      <c r="BJ660" s="17" t="s">
        <v>87</v>
      </c>
      <c r="BK660" s="162">
        <f>ROUND(I660*H660,2)</f>
        <v>0</v>
      </c>
      <c r="BL660" s="17" t="s">
        <v>194</v>
      </c>
      <c r="BM660" s="161" t="s">
        <v>906</v>
      </c>
    </row>
    <row r="661" spans="2:65" s="12" customFormat="1" ht="22.5">
      <c r="B661" s="163"/>
      <c r="D661" s="164" t="s">
        <v>196</v>
      </c>
      <c r="E661" s="165" t="s">
        <v>3</v>
      </c>
      <c r="F661" s="166" t="s">
        <v>907</v>
      </c>
      <c r="H661" s="165" t="s">
        <v>3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196</v>
      </c>
      <c r="AU661" s="165" t="s">
        <v>87</v>
      </c>
      <c r="AV661" s="12" t="s">
        <v>81</v>
      </c>
      <c r="AW661" s="12" t="s">
        <v>35</v>
      </c>
      <c r="AX661" s="12" t="s">
        <v>74</v>
      </c>
      <c r="AY661" s="165" t="s">
        <v>187</v>
      </c>
    </row>
    <row r="662" spans="2:65" s="13" customFormat="1">
      <c r="B662" s="171"/>
      <c r="D662" s="164" t="s">
        <v>196</v>
      </c>
      <c r="E662" s="172" t="s">
        <v>3</v>
      </c>
      <c r="F662" s="173" t="s">
        <v>908</v>
      </c>
      <c r="H662" s="174">
        <v>538.9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196</v>
      </c>
      <c r="AU662" s="172" t="s">
        <v>87</v>
      </c>
      <c r="AV662" s="13" t="s">
        <v>87</v>
      </c>
      <c r="AW662" s="13" t="s">
        <v>35</v>
      </c>
      <c r="AX662" s="13" t="s">
        <v>74</v>
      </c>
      <c r="AY662" s="172" t="s">
        <v>187</v>
      </c>
    </row>
    <row r="663" spans="2:65" s="12" customFormat="1">
      <c r="B663" s="163"/>
      <c r="D663" s="164" t="s">
        <v>196</v>
      </c>
      <c r="E663" s="165" t="s">
        <v>3</v>
      </c>
      <c r="F663" s="166" t="s">
        <v>909</v>
      </c>
      <c r="H663" s="165" t="s">
        <v>3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196</v>
      </c>
      <c r="AU663" s="165" t="s">
        <v>87</v>
      </c>
      <c r="AV663" s="12" t="s">
        <v>81</v>
      </c>
      <c r="AW663" s="12" t="s">
        <v>35</v>
      </c>
      <c r="AX663" s="12" t="s">
        <v>74</v>
      </c>
      <c r="AY663" s="165" t="s">
        <v>187</v>
      </c>
    </row>
    <row r="664" spans="2:65" s="13" customFormat="1">
      <c r="B664" s="171"/>
      <c r="D664" s="164" t="s">
        <v>196</v>
      </c>
      <c r="E664" s="172" t="s">
        <v>3</v>
      </c>
      <c r="F664" s="173" t="s">
        <v>910</v>
      </c>
      <c r="H664" s="174">
        <v>540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196</v>
      </c>
      <c r="AU664" s="172" t="s">
        <v>87</v>
      </c>
      <c r="AV664" s="13" t="s">
        <v>87</v>
      </c>
      <c r="AW664" s="13" t="s">
        <v>35</v>
      </c>
      <c r="AX664" s="13" t="s">
        <v>81</v>
      </c>
      <c r="AY664" s="172" t="s">
        <v>187</v>
      </c>
    </row>
    <row r="665" spans="2:65" s="1" customFormat="1" ht="36" customHeight="1">
      <c r="B665" s="149"/>
      <c r="C665" s="150" t="s">
        <v>911</v>
      </c>
      <c r="D665" s="150" t="s">
        <v>189</v>
      </c>
      <c r="E665" s="151" t="s">
        <v>912</v>
      </c>
      <c r="F665" s="152" t="s">
        <v>913</v>
      </c>
      <c r="G665" s="153" t="s">
        <v>391</v>
      </c>
      <c r="H665" s="154">
        <v>4</v>
      </c>
      <c r="I665" s="155"/>
      <c r="J665" s="156">
        <f>ROUND(I665*H665,2)</f>
        <v>0</v>
      </c>
      <c r="K665" s="152" t="s">
        <v>193</v>
      </c>
      <c r="L665" s="32"/>
      <c r="M665" s="157" t="s">
        <v>3</v>
      </c>
      <c r="N665" s="158" t="s">
        <v>46</v>
      </c>
      <c r="O665" s="52"/>
      <c r="P665" s="159">
        <f>O665*H665</f>
        <v>0</v>
      </c>
      <c r="Q665" s="159">
        <v>0</v>
      </c>
      <c r="R665" s="159">
        <f>Q665*H665</f>
        <v>0</v>
      </c>
      <c r="S665" s="159">
        <v>3.1E-2</v>
      </c>
      <c r="T665" s="160">
        <f>S665*H665</f>
        <v>0.124</v>
      </c>
      <c r="AR665" s="161" t="s">
        <v>194</v>
      </c>
      <c r="AT665" s="161" t="s">
        <v>189</v>
      </c>
      <c r="AU665" s="161" t="s">
        <v>87</v>
      </c>
      <c r="AY665" s="17" t="s">
        <v>187</v>
      </c>
      <c r="BE665" s="162">
        <f>IF(N665="základní",J665,0)</f>
        <v>0</v>
      </c>
      <c r="BF665" s="162">
        <f>IF(N665="snížená",J665,0)</f>
        <v>0</v>
      </c>
      <c r="BG665" s="162">
        <f>IF(N665="zákl. přenesená",J665,0)</f>
        <v>0</v>
      </c>
      <c r="BH665" s="162">
        <f>IF(N665="sníž. přenesená",J665,0)</f>
        <v>0</v>
      </c>
      <c r="BI665" s="162">
        <f>IF(N665="nulová",J665,0)</f>
        <v>0</v>
      </c>
      <c r="BJ665" s="17" t="s">
        <v>87</v>
      </c>
      <c r="BK665" s="162">
        <f>ROUND(I665*H665,2)</f>
        <v>0</v>
      </c>
      <c r="BL665" s="17" t="s">
        <v>194</v>
      </c>
      <c r="BM665" s="161" t="s">
        <v>914</v>
      </c>
    </row>
    <row r="666" spans="2:65" s="1" customFormat="1" ht="36" customHeight="1">
      <c r="B666" s="149"/>
      <c r="C666" s="150" t="s">
        <v>915</v>
      </c>
      <c r="D666" s="150" t="s">
        <v>189</v>
      </c>
      <c r="E666" s="151" t="s">
        <v>916</v>
      </c>
      <c r="F666" s="152" t="s">
        <v>917</v>
      </c>
      <c r="G666" s="153" t="s">
        <v>286</v>
      </c>
      <c r="H666" s="154">
        <v>7.5</v>
      </c>
      <c r="I666" s="155"/>
      <c r="J666" s="156">
        <f>ROUND(I666*H666,2)</f>
        <v>0</v>
      </c>
      <c r="K666" s="152" t="s">
        <v>193</v>
      </c>
      <c r="L666" s="32"/>
      <c r="M666" s="157" t="s">
        <v>3</v>
      </c>
      <c r="N666" s="158" t="s">
        <v>46</v>
      </c>
      <c r="O666" s="52"/>
      <c r="P666" s="159">
        <f>O666*H666</f>
        <v>0</v>
      </c>
      <c r="Q666" s="159">
        <v>0</v>
      </c>
      <c r="R666" s="159">
        <f>Q666*H666</f>
        <v>0</v>
      </c>
      <c r="S666" s="159">
        <v>6.7000000000000004E-2</v>
      </c>
      <c r="T666" s="160">
        <f>S666*H666</f>
        <v>0.50250000000000006</v>
      </c>
      <c r="AR666" s="161" t="s">
        <v>194</v>
      </c>
      <c r="AT666" s="161" t="s">
        <v>189</v>
      </c>
      <c r="AU666" s="161" t="s">
        <v>87</v>
      </c>
      <c r="AY666" s="17" t="s">
        <v>187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7" t="s">
        <v>87</v>
      </c>
      <c r="BK666" s="162">
        <f>ROUND(I666*H666,2)</f>
        <v>0</v>
      </c>
      <c r="BL666" s="17" t="s">
        <v>194</v>
      </c>
      <c r="BM666" s="161" t="s">
        <v>918</v>
      </c>
    </row>
    <row r="667" spans="2:65" s="12" customFormat="1">
      <c r="B667" s="163"/>
      <c r="D667" s="164" t="s">
        <v>196</v>
      </c>
      <c r="E667" s="165" t="s">
        <v>3</v>
      </c>
      <c r="F667" s="166" t="s">
        <v>919</v>
      </c>
      <c r="H667" s="165" t="s">
        <v>3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196</v>
      </c>
      <c r="AU667" s="165" t="s">
        <v>87</v>
      </c>
      <c r="AV667" s="12" t="s">
        <v>81</v>
      </c>
      <c r="AW667" s="12" t="s">
        <v>35</v>
      </c>
      <c r="AX667" s="12" t="s">
        <v>74</v>
      </c>
      <c r="AY667" s="165" t="s">
        <v>187</v>
      </c>
    </row>
    <row r="668" spans="2:65" s="13" customFormat="1">
      <c r="B668" s="171"/>
      <c r="D668" s="164" t="s">
        <v>196</v>
      </c>
      <c r="E668" s="172" t="s">
        <v>3</v>
      </c>
      <c r="F668" s="173" t="s">
        <v>920</v>
      </c>
      <c r="H668" s="174">
        <v>7.5</v>
      </c>
      <c r="I668" s="175"/>
      <c r="L668" s="171"/>
      <c r="M668" s="176"/>
      <c r="N668" s="177"/>
      <c r="O668" s="177"/>
      <c r="P668" s="177"/>
      <c r="Q668" s="177"/>
      <c r="R668" s="177"/>
      <c r="S668" s="177"/>
      <c r="T668" s="178"/>
      <c r="AT668" s="172" t="s">
        <v>196</v>
      </c>
      <c r="AU668" s="172" t="s">
        <v>87</v>
      </c>
      <c r="AV668" s="13" t="s">
        <v>87</v>
      </c>
      <c r="AW668" s="13" t="s">
        <v>35</v>
      </c>
      <c r="AX668" s="13" t="s">
        <v>81</v>
      </c>
      <c r="AY668" s="172" t="s">
        <v>187</v>
      </c>
    </row>
    <row r="669" spans="2:65" s="1" customFormat="1" ht="24" customHeight="1">
      <c r="B669" s="149"/>
      <c r="C669" s="150" t="s">
        <v>921</v>
      </c>
      <c r="D669" s="150" t="s">
        <v>189</v>
      </c>
      <c r="E669" s="151" t="s">
        <v>922</v>
      </c>
      <c r="F669" s="152" t="s">
        <v>923</v>
      </c>
      <c r="G669" s="153" t="s">
        <v>286</v>
      </c>
      <c r="H669" s="154">
        <v>71.942999999999998</v>
      </c>
      <c r="I669" s="155"/>
      <c r="J669" s="156">
        <f>ROUND(I669*H669,2)</f>
        <v>0</v>
      </c>
      <c r="K669" s="152" t="s">
        <v>193</v>
      </c>
      <c r="L669" s="32"/>
      <c r="M669" s="157" t="s">
        <v>3</v>
      </c>
      <c r="N669" s="158" t="s">
        <v>46</v>
      </c>
      <c r="O669" s="52"/>
      <c r="P669" s="159">
        <f>O669*H669</f>
        <v>0</v>
      </c>
      <c r="Q669" s="159">
        <v>1.0000000000000001E-5</v>
      </c>
      <c r="R669" s="159">
        <f>Q669*H669</f>
        <v>7.1943000000000007E-4</v>
      </c>
      <c r="S669" s="159">
        <v>0</v>
      </c>
      <c r="T669" s="160">
        <f>S669*H669</f>
        <v>0</v>
      </c>
      <c r="AR669" s="161" t="s">
        <v>194</v>
      </c>
      <c r="AT669" s="161" t="s">
        <v>189</v>
      </c>
      <c r="AU669" s="161" t="s">
        <v>87</v>
      </c>
      <c r="AY669" s="17" t="s">
        <v>187</v>
      </c>
      <c r="BE669" s="162">
        <f>IF(N669="základní",J669,0)</f>
        <v>0</v>
      </c>
      <c r="BF669" s="162">
        <f>IF(N669="snížená",J669,0)</f>
        <v>0</v>
      </c>
      <c r="BG669" s="162">
        <f>IF(N669="zákl. přenesená",J669,0)</f>
        <v>0</v>
      </c>
      <c r="BH669" s="162">
        <f>IF(N669="sníž. přenesená",J669,0)</f>
        <v>0</v>
      </c>
      <c r="BI669" s="162">
        <f>IF(N669="nulová",J669,0)</f>
        <v>0</v>
      </c>
      <c r="BJ669" s="17" t="s">
        <v>87</v>
      </c>
      <c r="BK669" s="162">
        <f>ROUND(I669*H669,2)</f>
        <v>0</v>
      </c>
      <c r="BL669" s="17" t="s">
        <v>194</v>
      </c>
      <c r="BM669" s="161" t="s">
        <v>924</v>
      </c>
    </row>
    <row r="670" spans="2:65" s="12" customFormat="1" ht="22.5">
      <c r="B670" s="163"/>
      <c r="D670" s="164" t="s">
        <v>196</v>
      </c>
      <c r="E670" s="165" t="s">
        <v>3</v>
      </c>
      <c r="F670" s="166" t="s">
        <v>925</v>
      </c>
      <c r="H670" s="165" t="s">
        <v>3</v>
      </c>
      <c r="I670" s="167"/>
      <c r="L670" s="163"/>
      <c r="M670" s="168"/>
      <c r="N670" s="169"/>
      <c r="O670" s="169"/>
      <c r="P670" s="169"/>
      <c r="Q670" s="169"/>
      <c r="R670" s="169"/>
      <c r="S670" s="169"/>
      <c r="T670" s="170"/>
      <c r="AT670" s="165" t="s">
        <v>196</v>
      </c>
      <c r="AU670" s="165" t="s">
        <v>87</v>
      </c>
      <c r="AV670" s="12" t="s">
        <v>81</v>
      </c>
      <c r="AW670" s="12" t="s">
        <v>35</v>
      </c>
      <c r="AX670" s="12" t="s">
        <v>74</v>
      </c>
      <c r="AY670" s="165" t="s">
        <v>187</v>
      </c>
    </row>
    <row r="671" spans="2:65" s="13" customFormat="1" ht="33.75">
      <c r="B671" s="171"/>
      <c r="D671" s="164" t="s">
        <v>196</v>
      </c>
      <c r="E671" s="172" t="s">
        <v>3</v>
      </c>
      <c r="F671" s="173" t="s">
        <v>926</v>
      </c>
      <c r="H671" s="174">
        <v>71.942999999999998</v>
      </c>
      <c r="I671" s="175"/>
      <c r="L671" s="171"/>
      <c r="M671" s="176"/>
      <c r="N671" s="177"/>
      <c r="O671" s="177"/>
      <c r="P671" s="177"/>
      <c r="Q671" s="177"/>
      <c r="R671" s="177"/>
      <c r="S671" s="177"/>
      <c r="T671" s="178"/>
      <c r="AT671" s="172" t="s">
        <v>196</v>
      </c>
      <c r="AU671" s="172" t="s">
        <v>87</v>
      </c>
      <c r="AV671" s="13" t="s">
        <v>87</v>
      </c>
      <c r="AW671" s="13" t="s">
        <v>35</v>
      </c>
      <c r="AX671" s="13" t="s">
        <v>81</v>
      </c>
      <c r="AY671" s="172" t="s">
        <v>187</v>
      </c>
    </row>
    <row r="672" spans="2:65" s="11" customFormat="1" ht="22.9" customHeight="1">
      <c r="B672" s="136"/>
      <c r="D672" s="137" t="s">
        <v>73</v>
      </c>
      <c r="E672" s="147" t="s">
        <v>822</v>
      </c>
      <c r="F672" s="147" t="s">
        <v>927</v>
      </c>
      <c r="I672" s="139"/>
      <c r="J672" s="148">
        <f>BK672</f>
        <v>0</v>
      </c>
      <c r="L672" s="136"/>
      <c r="M672" s="141"/>
      <c r="N672" s="142"/>
      <c r="O672" s="142"/>
      <c r="P672" s="143">
        <f>SUM(P673:P687)</f>
        <v>0</v>
      </c>
      <c r="Q672" s="142"/>
      <c r="R672" s="143">
        <f>SUM(R673:R687)</f>
        <v>5.9361899999999995E-2</v>
      </c>
      <c r="S672" s="142"/>
      <c r="T672" s="144">
        <f>SUM(T673:T687)</f>
        <v>0</v>
      </c>
      <c r="AR672" s="137" t="s">
        <v>81</v>
      </c>
      <c r="AT672" s="145" t="s">
        <v>73</v>
      </c>
      <c r="AU672" s="145" t="s">
        <v>81</v>
      </c>
      <c r="AY672" s="137" t="s">
        <v>187</v>
      </c>
      <c r="BK672" s="146">
        <f>SUM(BK673:BK687)</f>
        <v>0</v>
      </c>
    </row>
    <row r="673" spans="2:65" s="1" customFormat="1" ht="48" customHeight="1">
      <c r="B673" s="149"/>
      <c r="C673" s="150" t="s">
        <v>928</v>
      </c>
      <c r="D673" s="150" t="s">
        <v>189</v>
      </c>
      <c r="E673" s="151" t="s">
        <v>929</v>
      </c>
      <c r="F673" s="152" t="s">
        <v>930</v>
      </c>
      <c r="G673" s="153" t="s">
        <v>254</v>
      </c>
      <c r="H673" s="154">
        <v>493.5</v>
      </c>
      <c r="I673" s="155"/>
      <c r="J673" s="156">
        <f>ROUND(I673*H673,2)</f>
        <v>0</v>
      </c>
      <c r="K673" s="152" t="s">
        <v>193</v>
      </c>
      <c r="L673" s="32"/>
      <c r="M673" s="157" t="s">
        <v>3</v>
      </c>
      <c r="N673" s="158" t="s">
        <v>46</v>
      </c>
      <c r="O673" s="52"/>
      <c r="P673" s="159">
        <f>O673*H673</f>
        <v>0</v>
      </c>
      <c r="Q673" s="159">
        <v>0</v>
      </c>
      <c r="R673" s="159">
        <f>Q673*H673</f>
        <v>0</v>
      </c>
      <c r="S673" s="159">
        <v>0</v>
      </c>
      <c r="T673" s="160">
        <f>S673*H673</f>
        <v>0</v>
      </c>
      <c r="AR673" s="161" t="s">
        <v>194</v>
      </c>
      <c r="AT673" s="161" t="s">
        <v>189</v>
      </c>
      <c r="AU673" s="161" t="s">
        <v>87</v>
      </c>
      <c r="AY673" s="17" t="s">
        <v>187</v>
      </c>
      <c r="BE673" s="162">
        <f>IF(N673="základní",J673,0)</f>
        <v>0</v>
      </c>
      <c r="BF673" s="162">
        <f>IF(N673="snížená",J673,0)</f>
        <v>0</v>
      </c>
      <c r="BG673" s="162">
        <f>IF(N673="zákl. přenesená",J673,0)</f>
        <v>0</v>
      </c>
      <c r="BH673" s="162">
        <f>IF(N673="sníž. přenesená",J673,0)</f>
        <v>0</v>
      </c>
      <c r="BI673" s="162">
        <f>IF(N673="nulová",J673,0)</f>
        <v>0</v>
      </c>
      <c r="BJ673" s="17" t="s">
        <v>87</v>
      </c>
      <c r="BK673" s="162">
        <f>ROUND(I673*H673,2)</f>
        <v>0</v>
      </c>
      <c r="BL673" s="17" t="s">
        <v>194</v>
      </c>
      <c r="BM673" s="161" t="s">
        <v>931</v>
      </c>
    </row>
    <row r="674" spans="2:65" s="12" customFormat="1">
      <c r="B674" s="163"/>
      <c r="D674" s="164" t="s">
        <v>196</v>
      </c>
      <c r="E674" s="165" t="s">
        <v>3</v>
      </c>
      <c r="F674" s="166" t="s">
        <v>932</v>
      </c>
      <c r="H674" s="165" t="s">
        <v>3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196</v>
      </c>
      <c r="AU674" s="165" t="s">
        <v>87</v>
      </c>
      <c r="AV674" s="12" t="s">
        <v>81</v>
      </c>
      <c r="AW674" s="12" t="s">
        <v>35</v>
      </c>
      <c r="AX674" s="12" t="s">
        <v>74</v>
      </c>
      <c r="AY674" s="165" t="s">
        <v>187</v>
      </c>
    </row>
    <row r="675" spans="2:65" s="13" customFormat="1">
      <c r="B675" s="171"/>
      <c r="D675" s="164" t="s">
        <v>196</v>
      </c>
      <c r="E675" s="172" t="s">
        <v>3</v>
      </c>
      <c r="F675" s="173" t="s">
        <v>933</v>
      </c>
      <c r="H675" s="174">
        <v>248.5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196</v>
      </c>
      <c r="AU675" s="172" t="s">
        <v>87</v>
      </c>
      <c r="AV675" s="13" t="s">
        <v>87</v>
      </c>
      <c r="AW675" s="13" t="s">
        <v>35</v>
      </c>
      <c r="AX675" s="13" t="s">
        <v>74</v>
      </c>
      <c r="AY675" s="172" t="s">
        <v>187</v>
      </c>
    </row>
    <row r="676" spans="2:65" s="12" customFormat="1">
      <c r="B676" s="163"/>
      <c r="D676" s="164" t="s">
        <v>196</v>
      </c>
      <c r="E676" s="165" t="s">
        <v>3</v>
      </c>
      <c r="F676" s="166" t="s">
        <v>934</v>
      </c>
      <c r="H676" s="165" t="s">
        <v>3</v>
      </c>
      <c r="I676" s="167"/>
      <c r="L676" s="163"/>
      <c r="M676" s="168"/>
      <c r="N676" s="169"/>
      <c r="O676" s="169"/>
      <c r="P676" s="169"/>
      <c r="Q676" s="169"/>
      <c r="R676" s="169"/>
      <c r="S676" s="169"/>
      <c r="T676" s="170"/>
      <c r="AT676" s="165" t="s">
        <v>196</v>
      </c>
      <c r="AU676" s="165" t="s">
        <v>87</v>
      </c>
      <c r="AV676" s="12" t="s">
        <v>81</v>
      </c>
      <c r="AW676" s="12" t="s">
        <v>35</v>
      </c>
      <c r="AX676" s="12" t="s">
        <v>74</v>
      </c>
      <c r="AY676" s="165" t="s">
        <v>187</v>
      </c>
    </row>
    <row r="677" spans="2:65" s="13" customFormat="1">
      <c r="B677" s="171"/>
      <c r="D677" s="164" t="s">
        <v>196</v>
      </c>
      <c r="E677" s="172" t="s">
        <v>3</v>
      </c>
      <c r="F677" s="173" t="s">
        <v>935</v>
      </c>
      <c r="H677" s="174">
        <v>245</v>
      </c>
      <c r="I677" s="175"/>
      <c r="L677" s="171"/>
      <c r="M677" s="176"/>
      <c r="N677" s="177"/>
      <c r="O677" s="177"/>
      <c r="P677" s="177"/>
      <c r="Q677" s="177"/>
      <c r="R677" s="177"/>
      <c r="S677" s="177"/>
      <c r="T677" s="178"/>
      <c r="AT677" s="172" t="s">
        <v>196</v>
      </c>
      <c r="AU677" s="172" t="s">
        <v>87</v>
      </c>
      <c r="AV677" s="13" t="s">
        <v>87</v>
      </c>
      <c r="AW677" s="13" t="s">
        <v>35</v>
      </c>
      <c r="AX677" s="13" t="s">
        <v>74</v>
      </c>
      <c r="AY677" s="172" t="s">
        <v>187</v>
      </c>
    </row>
    <row r="678" spans="2:65" s="14" customFormat="1">
      <c r="B678" s="179"/>
      <c r="D678" s="164" t="s">
        <v>196</v>
      </c>
      <c r="E678" s="180" t="s">
        <v>3</v>
      </c>
      <c r="F678" s="181" t="s">
        <v>201</v>
      </c>
      <c r="H678" s="182">
        <v>493.5</v>
      </c>
      <c r="I678" s="183"/>
      <c r="L678" s="179"/>
      <c r="M678" s="184"/>
      <c r="N678" s="185"/>
      <c r="O678" s="185"/>
      <c r="P678" s="185"/>
      <c r="Q678" s="185"/>
      <c r="R678" s="185"/>
      <c r="S678" s="185"/>
      <c r="T678" s="186"/>
      <c r="AT678" s="180" t="s">
        <v>196</v>
      </c>
      <c r="AU678" s="180" t="s">
        <v>87</v>
      </c>
      <c r="AV678" s="14" t="s">
        <v>194</v>
      </c>
      <c r="AW678" s="14" t="s">
        <v>35</v>
      </c>
      <c r="AX678" s="14" t="s">
        <v>81</v>
      </c>
      <c r="AY678" s="180" t="s">
        <v>187</v>
      </c>
    </row>
    <row r="679" spans="2:65" s="1" customFormat="1" ht="48" customHeight="1">
      <c r="B679" s="149"/>
      <c r="C679" s="150" t="s">
        <v>936</v>
      </c>
      <c r="D679" s="150" t="s">
        <v>189</v>
      </c>
      <c r="E679" s="151" t="s">
        <v>937</v>
      </c>
      <c r="F679" s="152" t="s">
        <v>938</v>
      </c>
      <c r="G679" s="153" t="s">
        <v>254</v>
      </c>
      <c r="H679" s="154">
        <v>44415</v>
      </c>
      <c r="I679" s="155"/>
      <c r="J679" s="156">
        <f>ROUND(I679*H679,2)</f>
        <v>0</v>
      </c>
      <c r="K679" s="152" t="s">
        <v>193</v>
      </c>
      <c r="L679" s="32"/>
      <c r="M679" s="157" t="s">
        <v>3</v>
      </c>
      <c r="N679" s="158" t="s">
        <v>46</v>
      </c>
      <c r="O679" s="52"/>
      <c r="P679" s="159">
        <f>O679*H679</f>
        <v>0</v>
      </c>
      <c r="Q679" s="159">
        <v>0</v>
      </c>
      <c r="R679" s="159">
        <f>Q679*H679</f>
        <v>0</v>
      </c>
      <c r="S679" s="159">
        <v>0</v>
      </c>
      <c r="T679" s="160">
        <f>S679*H679</f>
        <v>0</v>
      </c>
      <c r="AR679" s="161" t="s">
        <v>194</v>
      </c>
      <c r="AT679" s="161" t="s">
        <v>189</v>
      </c>
      <c r="AU679" s="161" t="s">
        <v>87</v>
      </c>
      <c r="AY679" s="17" t="s">
        <v>187</v>
      </c>
      <c r="BE679" s="162">
        <f>IF(N679="základní",J679,0)</f>
        <v>0</v>
      </c>
      <c r="BF679" s="162">
        <f>IF(N679="snížená",J679,0)</f>
        <v>0</v>
      </c>
      <c r="BG679" s="162">
        <f>IF(N679="zákl. přenesená",J679,0)</f>
        <v>0</v>
      </c>
      <c r="BH679" s="162">
        <f>IF(N679="sníž. přenesená",J679,0)</f>
        <v>0</v>
      </c>
      <c r="BI679" s="162">
        <f>IF(N679="nulová",J679,0)</f>
        <v>0</v>
      </c>
      <c r="BJ679" s="17" t="s">
        <v>87</v>
      </c>
      <c r="BK679" s="162">
        <f>ROUND(I679*H679,2)</f>
        <v>0</v>
      </c>
      <c r="BL679" s="17" t="s">
        <v>194</v>
      </c>
      <c r="BM679" s="161" t="s">
        <v>939</v>
      </c>
    </row>
    <row r="680" spans="2:65" s="13" customFormat="1">
      <c r="B680" s="171"/>
      <c r="D680" s="164" t="s">
        <v>196</v>
      </c>
      <c r="E680" s="172" t="s">
        <v>3</v>
      </c>
      <c r="F680" s="173" t="s">
        <v>940</v>
      </c>
      <c r="H680" s="174">
        <v>44415</v>
      </c>
      <c r="I680" s="175"/>
      <c r="L680" s="171"/>
      <c r="M680" s="176"/>
      <c r="N680" s="177"/>
      <c r="O680" s="177"/>
      <c r="P680" s="177"/>
      <c r="Q680" s="177"/>
      <c r="R680" s="177"/>
      <c r="S680" s="177"/>
      <c r="T680" s="178"/>
      <c r="AT680" s="172" t="s">
        <v>196</v>
      </c>
      <c r="AU680" s="172" t="s">
        <v>87</v>
      </c>
      <c r="AV680" s="13" t="s">
        <v>87</v>
      </c>
      <c r="AW680" s="13" t="s">
        <v>35</v>
      </c>
      <c r="AX680" s="13" t="s">
        <v>81</v>
      </c>
      <c r="AY680" s="172" t="s">
        <v>187</v>
      </c>
    </row>
    <row r="681" spans="2:65" s="1" customFormat="1" ht="48" customHeight="1">
      <c r="B681" s="149"/>
      <c r="C681" s="150" t="s">
        <v>941</v>
      </c>
      <c r="D681" s="150" t="s">
        <v>189</v>
      </c>
      <c r="E681" s="151" t="s">
        <v>942</v>
      </c>
      <c r="F681" s="152" t="s">
        <v>943</v>
      </c>
      <c r="G681" s="153" t="s">
        <v>254</v>
      </c>
      <c r="H681" s="154">
        <v>493.5</v>
      </c>
      <c r="I681" s="155"/>
      <c r="J681" s="156">
        <f>ROUND(I681*H681,2)</f>
        <v>0</v>
      </c>
      <c r="K681" s="152" t="s">
        <v>193</v>
      </c>
      <c r="L681" s="32"/>
      <c r="M681" s="157" t="s">
        <v>3</v>
      </c>
      <c r="N681" s="158" t="s">
        <v>46</v>
      </c>
      <c r="O681" s="52"/>
      <c r="P681" s="159">
        <f>O681*H681</f>
        <v>0</v>
      </c>
      <c r="Q681" s="159">
        <v>0</v>
      </c>
      <c r="R681" s="159">
        <f>Q681*H681</f>
        <v>0</v>
      </c>
      <c r="S681" s="159">
        <v>0</v>
      </c>
      <c r="T681" s="160">
        <f>S681*H681</f>
        <v>0</v>
      </c>
      <c r="AR681" s="161" t="s">
        <v>194</v>
      </c>
      <c r="AT681" s="161" t="s">
        <v>189</v>
      </c>
      <c r="AU681" s="161" t="s">
        <v>87</v>
      </c>
      <c r="AY681" s="17" t="s">
        <v>187</v>
      </c>
      <c r="BE681" s="162">
        <f>IF(N681="základní",J681,0)</f>
        <v>0</v>
      </c>
      <c r="BF681" s="162">
        <f>IF(N681="snížená",J681,0)</f>
        <v>0</v>
      </c>
      <c r="BG681" s="162">
        <f>IF(N681="zákl. přenesená",J681,0)</f>
        <v>0</v>
      </c>
      <c r="BH681" s="162">
        <f>IF(N681="sníž. přenesená",J681,0)</f>
        <v>0</v>
      </c>
      <c r="BI681" s="162">
        <f>IF(N681="nulová",J681,0)</f>
        <v>0</v>
      </c>
      <c r="BJ681" s="17" t="s">
        <v>87</v>
      </c>
      <c r="BK681" s="162">
        <f>ROUND(I681*H681,2)</f>
        <v>0</v>
      </c>
      <c r="BL681" s="17" t="s">
        <v>194</v>
      </c>
      <c r="BM681" s="161" t="s">
        <v>944</v>
      </c>
    </row>
    <row r="682" spans="2:65" s="1" customFormat="1" ht="36" customHeight="1">
      <c r="B682" s="149"/>
      <c r="C682" s="150" t="s">
        <v>945</v>
      </c>
      <c r="D682" s="150" t="s">
        <v>189</v>
      </c>
      <c r="E682" s="151" t="s">
        <v>946</v>
      </c>
      <c r="F682" s="152" t="s">
        <v>947</v>
      </c>
      <c r="G682" s="153" t="s">
        <v>254</v>
      </c>
      <c r="H682" s="154">
        <v>456.63</v>
      </c>
      <c r="I682" s="155"/>
      <c r="J682" s="156">
        <f>ROUND(I682*H682,2)</f>
        <v>0</v>
      </c>
      <c r="K682" s="152" t="s">
        <v>193</v>
      </c>
      <c r="L682" s="32"/>
      <c r="M682" s="157" t="s">
        <v>3</v>
      </c>
      <c r="N682" s="158" t="s">
        <v>46</v>
      </c>
      <c r="O682" s="52"/>
      <c r="P682" s="159">
        <f>O682*H682</f>
        <v>0</v>
      </c>
      <c r="Q682" s="159">
        <v>1.2999999999999999E-4</v>
      </c>
      <c r="R682" s="159">
        <f>Q682*H682</f>
        <v>5.9361899999999995E-2</v>
      </c>
      <c r="S682" s="159">
        <v>0</v>
      </c>
      <c r="T682" s="160">
        <f>S682*H682</f>
        <v>0</v>
      </c>
      <c r="AR682" s="161" t="s">
        <v>194</v>
      </c>
      <c r="AT682" s="161" t="s">
        <v>189</v>
      </c>
      <c r="AU682" s="161" t="s">
        <v>87</v>
      </c>
      <c r="AY682" s="17" t="s">
        <v>187</v>
      </c>
      <c r="BE682" s="162">
        <f>IF(N682="základní",J682,0)</f>
        <v>0</v>
      </c>
      <c r="BF682" s="162">
        <f>IF(N682="snížená",J682,0)</f>
        <v>0</v>
      </c>
      <c r="BG682" s="162">
        <f>IF(N682="zákl. přenesená",J682,0)</f>
        <v>0</v>
      </c>
      <c r="BH682" s="162">
        <f>IF(N682="sníž. přenesená",J682,0)</f>
        <v>0</v>
      </c>
      <c r="BI682" s="162">
        <f>IF(N682="nulová",J682,0)</f>
        <v>0</v>
      </c>
      <c r="BJ682" s="17" t="s">
        <v>87</v>
      </c>
      <c r="BK682" s="162">
        <f>ROUND(I682*H682,2)</f>
        <v>0</v>
      </c>
      <c r="BL682" s="17" t="s">
        <v>194</v>
      </c>
      <c r="BM682" s="161" t="s">
        <v>948</v>
      </c>
    </row>
    <row r="683" spans="2:65" s="12" customFormat="1">
      <c r="B683" s="163"/>
      <c r="D683" s="164" t="s">
        <v>196</v>
      </c>
      <c r="E683" s="165" t="s">
        <v>3</v>
      </c>
      <c r="F683" s="166" t="s">
        <v>343</v>
      </c>
      <c r="H683" s="165" t="s">
        <v>3</v>
      </c>
      <c r="I683" s="167"/>
      <c r="L683" s="163"/>
      <c r="M683" s="168"/>
      <c r="N683" s="169"/>
      <c r="O683" s="169"/>
      <c r="P683" s="169"/>
      <c r="Q683" s="169"/>
      <c r="R683" s="169"/>
      <c r="S683" s="169"/>
      <c r="T683" s="170"/>
      <c r="AT683" s="165" t="s">
        <v>196</v>
      </c>
      <c r="AU683" s="165" t="s">
        <v>87</v>
      </c>
      <c r="AV683" s="12" t="s">
        <v>81</v>
      </c>
      <c r="AW683" s="12" t="s">
        <v>35</v>
      </c>
      <c r="AX683" s="12" t="s">
        <v>74</v>
      </c>
      <c r="AY683" s="165" t="s">
        <v>187</v>
      </c>
    </row>
    <row r="684" spans="2:65" s="13" customFormat="1">
      <c r="B684" s="171"/>
      <c r="D684" s="164" t="s">
        <v>196</v>
      </c>
      <c r="E684" s="172" t="s">
        <v>3</v>
      </c>
      <c r="F684" s="173" t="s">
        <v>843</v>
      </c>
      <c r="H684" s="174">
        <v>221.2</v>
      </c>
      <c r="I684" s="175"/>
      <c r="L684" s="171"/>
      <c r="M684" s="176"/>
      <c r="N684" s="177"/>
      <c r="O684" s="177"/>
      <c r="P684" s="177"/>
      <c r="Q684" s="177"/>
      <c r="R684" s="177"/>
      <c r="S684" s="177"/>
      <c r="T684" s="178"/>
      <c r="AT684" s="172" t="s">
        <v>196</v>
      </c>
      <c r="AU684" s="172" t="s">
        <v>87</v>
      </c>
      <c r="AV684" s="13" t="s">
        <v>87</v>
      </c>
      <c r="AW684" s="13" t="s">
        <v>35</v>
      </c>
      <c r="AX684" s="13" t="s">
        <v>74</v>
      </c>
      <c r="AY684" s="172" t="s">
        <v>187</v>
      </c>
    </row>
    <row r="685" spans="2:65" s="12" customFormat="1">
      <c r="B685" s="163"/>
      <c r="D685" s="164" t="s">
        <v>196</v>
      </c>
      <c r="E685" s="165" t="s">
        <v>3</v>
      </c>
      <c r="F685" s="166" t="s">
        <v>346</v>
      </c>
      <c r="H685" s="165" t="s">
        <v>3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196</v>
      </c>
      <c r="AU685" s="165" t="s">
        <v>87</v>
      </c>
      <c r="AV685" s="12" t="s">
        <v>81</v>
      </c>
      <c r="AW685" s="12" t="s">
        <v>35</v>
      </c>
      <c r="AX685" s="12" t="s">
        <v>74</v>
      </c>
      <c r="AY685" s="165" t="s">
        <v>187</v>
      </c>
    </row>
    <row r="686" spans="2:65" s="13" customFormat="1">
      <c r="B686" s="171"/>
      <c r="D686" s="164" t="s">
        <v>196</v>
      </c>
      <c r="E686" s="172" t="s">
        <v>3</v>
      </c>
      <c r="F686" s="173" t="s">
        <v>844</v>
      </c>
      <c r="H686" s="174">
        <v>235.43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196</v>
      </c>
      <c r="AU686" s="172" t="s">
        <v>87</v>
      </c>
      <c r="AV686" s="13" t="s">
        <v>87</v>
      </c>
      <c r="AW686" s="13" t="s">
        <v>35</v>
      </c>
      <c r="AX686" s="13" t="s">
        <v>74</v>
      </c>
      <c r="AY686" s="172" t="s">
        <v>187</v>
      </c>
    </row>
    <row r="687" spans="2:65" s="14" customFormat="1">
      <c r="B687" s="179"/>
      <c r="D687" s="164" t="s">
        <v>196</v>
      </c>
      <c r="E687" s="180" t="s">
        <v>3</v>
      </c>
      <c r="F687" s="181" t="s">
        <v>201</v>
      </c>
      <c r="H687" s="182">
        <v>456.63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196</v>
      </c>
      <c r="AU687" s="180" t="s">
        <v>87</v>
      </c>
      <c r="AV687" s="14" t="s">
        <v>194</v>
      </c>
      <c r="AW687" s="14" t="s">
        <v>35</v>
      </c>
      <c r="AX687" s="14" t="s">
        <v>81</v>
      </c>
      <c r="AY687" s="180" t="s">
        <v>187</v>
      </c>
    </row>
    <row r="688" spans="2:65" s="11" customFormat="1" ht="22.9" customHeight="1">
      <c r="B688" s="136"/>
      <c r="D688" s="137" t="s">
        <v>73</v>
      </c>
      <c r="E688" s="147" t="s">
        <v>949</v>
      </c>
      <c r="F688" s="147" t="s">
        <v>950</v>
      </c>
      <c r="I688" s="139"/>
      <c r="J688" s="148">
        <f>BK688</f>
        <v>0</v>
      </c>
      <c r="L688" s="136"/>
      <c r="M688" s="141"/>
      <c r="N688" s="142"/>
      <c r="O688" s="142"/>
      <c r="P688" s="143">
        <f>P689</f>
        <v>0</v>
      </c>
      <c r="Q688" s="142"/>
      <c r="R688" s="143">
        <f>R689</f>
        <v>0</v>
      </c>
      <c r="S688" s="142"/>
      <c r="T688" s="144">
        <f>T689</f>
        <v>0</v>
      </c>
      <c r="AR688" s="137" t="s">
        <v>81</v>
      </c>
      <c r="AT688" s="145" t="s">
        <v>73</v>
      </c>
      <c r="AU688" s="145" t="s">
        <v>81</v>
      </c>
      <c r="AY688" s="137" t="s">
        <v>187</v>
      </c>
      <c r="BK688" s="146">
        <f>BK689</f>
        <v>0</v>
      </c>
    </row>
    <row r="689" spans="2:65" s="1" customFormat="1" ht="48" customHeight="1">
      <c r="B689" s="149"/>
      <c r="C689" s="150" t="s">
        <v>951</v>
      </c>
      <c r="D689" s="150" t="s">
        <v>189</v>
      </c>
      <c r="E689" s="151" t="s">
        <v>952</v>
      </c>
      <c r="F689" s="152" t="s">
        <v>953</v>
      </c>
      <c r="G689" s="153" t="s">
        <v>242</v>
      </c>
      <c r="H689" s="154">
        <v>987.16600000000005</v>
      </c>
      <c r="I689" s="155"/>
      <c r="J689" s="156">
        <f>ROUND(I689*H689,2)</f>
        <v>0</v>
      </c>
      <c r="K689" s="152" t="s">
        <v>193</v>
      </c>
      <c r="L689" s="32"/>
      <c r="M689" s="157" t="s">
        <v>3</v>
      </c>
      <c r="N689" s="158" t="s">
        <v>46</v>
      </c>
      <c r="O689" s="52"/>
      <c r="P689" s="159">
        <f>O689*H689</f>
        <v>0</v>
      </c>
      <c r="Q689" s="159">
        <v>0</v>
      </c>
      <c r="R689" s="159">
        <f>Q689*H689</f>
        <v>0</v>
      </c>
      <c r="S689" s="159">
        <v>0</v>
      </c>
      <c r="T689" s="160">
        <f>S689*H689</f>
        <v>0</v>
      </c>
      <c r="AR689" s="161" t="s">
        <v>194</v>
      </c>
      <c r="AT689" s="161" t="s">
        <v>189</v>
      </c>
      <c r="AU689" s="161" t="s">
        <v>87</v>
      </c>
      <c r="AY689" s="17" t="s">
        <v>187</v>
      </c>
      <c r="BE689" s="162">
        <f>IF(N689="základní",J689,0)</f>
        <v>0</v>
      </c>
      <c r="BF689" s="162">
        <f>IF(N689="snížená",J689,0)</f>
        <v>0</v>
      </c>
      <c r="BG689" s="162">
        <f>IF(N689="zákl. přenesená",J689,0)</f>
        <v>0</v>
      </c>
      <c r="BH689" s="162">
        <f>IF(N689="sníž. přenesená",J689,0)</f>
        <v>0</v>
      </c>
      <c r="BI689" s="162">
        <f>IF(N689="nulová",J689,0)</f>
        <v>0</v>
      </c>
      <c r="BJ689" s="17" t="s">
        <v>87</v>
      </c>
      <c r="BK689" s="162">
        <f>ROUND(I689*H689,2)</f>
        <v>0</v>
      </c>
      <c r="BL689" s="17" t="s">
        <v>194</v>
      </c>
      <c r="BM689" s="161" t="s">
        <v>954</v>
      </c>
    </row>
    <row r="690" spans="2:65" s="11" customFormat="1" ht="25.9" customHeight="1">
      <c r="B690" s="136"/>
      <c r="D690" s="137" t="s">
        <v>73</v>
      </c>
      <c r="E690" s="138" t="s">
        <v>955</v>
      </c>
      <c r="F690" s="138" t="s">
        <v>956</v>
      </c>
      <c r="I690" s="139"/>
      <c r="J690" s="140">
        <f>BK690</f>
        <v>0</v>
      </c>
      <c r="L690" s="136"/>
      <c r="M690" s="141"/>
      <c r="N690" s="142"/>
      <c r="O690" s="142"/>
      <c r="P690" s="143">
        <f>P691+P732+P787+P808+P811+P819+P831+P836+P854+P945+P954+P1015+P1037+P1079+P1095</f>
        <v>0</v>
      </c>
      <c r="Q690" s="142"/>
      <c r="R690" s="143">
        <f>R691+R732+R787+R808+R811+R819+R831+R836+R854+R945+R954+R1015+R1037+R1079+R1095</f>
        <v>20.166352740000001</v>
      </c>
      <c r="S690" s="142"/>
      <c r="T690" s="144">
        <f>T691+T732+T787+T808+T811+T819+T831+T836+T854+T945+T954+T1015+T1037+T1079+T1095</f>
        <v>0</v>
      </c>
      <c r="AR690" s="137" t="s">
        <v>87</v>
      </c>
      <c r="AT690" s="145" t="s">
        <v>73</v>
      </c>
      <c r="AU690" s="145" t="s">
        <v>74</v>
      </c>
      <c r="AY690" s="137" t="s">
        <v>187</v>
      </c>
      <c r="BK690" s="146">
        <f>BK691+BK732+BK787+BK808+BK811+BK819+BK831+BK836+BK854+BK945+BK954+BK1015+BK1037+BK1079+BK1095</f>
        <v>0</v>
      </c>
    </row>
    <row r="691" spans="2:65" s="11" customFormat="1" ht="22.9" customHeight="1">
      <c r="B691" s="136"/>
      <c r="D691" s="137" t="s">
        <v>73</v>
      </c>
      <c r="E691" s="147" t="s">
        <v>957</v>
      </c>
      <c r="F691" s="147" t="s">
        <v>958</v>
      </c>
      <c r="I691" s="139"/>
      <c r="J691" s="148">
        <f>BK691</f>
        <v>0</v>
      </c>
      <c r="L691" s="136"/>
      <c r="M691" s="141"/>
      <c r="N691" s="142"/>
      <c r="O691" s="142"/>
      <c r="P691" s="143">
        <f>SUM(P692:P731)</f>
        <v>0</v>
      </c>
      <c r="Q691" s="142"/>
      <c r="R691" s="143">
        <f>SUM(R692:R731)</f>
        <v>1.026006</v>
      </c>
      <c r="S691" s="142"/>
      <c r="T691" s="144">
        <f>SUM(T692:T731)</f>
        <v>0</v>
      </c>
      <c r="AR691" s="137" t="s">
        <v>87</v>
      </c>
      <c r="AT691" s="145" t="s">
        <v>73</v>
      </c>
      <c r="AU691" s="145" t="s">
        <v>81</v>
      </c>
      <c r="AY691" s="137" t="s">
        <v>187</v>
      </c>
      <c r="BK691" s="146">
        <f>SUM(BK692:BK731)</f>
        <v>0</v>
      </c>
    </row>
    <row r="692" spans="2:65" s="1" customFormat="1" ht="24" customHeight="1">
      <c r="B692" s="149"/>
      <c r="C692" s="150" t="s">
        <v>959</v>
      </c>
      <c r="D692" s="150" t="s">
        <v>189</v>
      </c>
      <c r="E692" s="151" t="s">
        <v>960</v>
      </c>
      <c r="F692" s="152" t="s">
        <v>961</v>
      </c>
      <c r="G692" s="153" t="s">
        <v>962</v>
      </c>
      <c r="H692" s="154">
        <v>9</v>
      </c>
      <c r="I692" s="155"/>
      <c r="J692" s="156">
        <f>ROUND(I692*H692,2)</f>
        <v>0</v>
      </c>
      <c r="K692" s="152" t="s">
        <v>896</v>
      </c>
      <c r="L692" s="32"/>
      <c r="M692" s="157" t="s">
        <v>3</v>
      </c>
      <c r="N692" s="158" t="s">
        <v>46</v>
      </c>
      <c r="O692" s="52"/>
      <c r="P692" s="159">
        <f>O692*H692</f>
        <v>0</v>
      </c>
      <c r="Q692" s="159">
        <v>0</v>
      </c>
      <c r="R692" s="159">
        <f>Q692*H692</f>
        <v>0</v>
      </c>
      <c r="S692" s="159">
        <v>0</v>
      </c>
      <c r="T692" s="160">
        <f>S692*H692</f>
        <v>0</v>
      </c>
      <c r="AR692" s="161" t="s">
        <v>194</v>
      </c>
      <c r="AT692" s="161" t="s">
        <v>189</v>
      </c>
      <c r="AU692" s="161" t="s">
        <v>87</v>
      </c>
      <c r="AY692" s="17" t="s">
        <v>187</v>
      </c>
      <c r="BE692" s="162">
        <f>IF(N692="základní",J692,0)</f>
        <v>0</v>
      </c>
      <c r="BF692" s="162">
        <f>IF(N692="snížená",J692,0)</f>
        <v>0</v>
      </c>
      <c r="BG692" s="162">
        <f>IF(N692="zákl. přenesená",J692,0)</f>
        <v>0</v>
      </c>
      <c r="BH692" s="162">
        <f>IF(N692="sníž. přenesená",J692,0)</f>
        <v>0</v>
      </c>
      <c r="BI692" s="162">
        <f>IF(N692="nulová",J692,0)</f>
        <v>0</v>
      </c>
      <c r="BJ692" s="17" t="s">
        <v>87</v>
      </c>
      <c r="BK692" s="162">
        <f>ROUND(I692*H692,2)</f>
        <v>0</v>
      </c>
      <c r="BL692" s="17" t="s">
        <v>194</v>
      </c>
      <c r="BM692" s="161" t="s">
        <v>963</v>
      </c>
    </row>
    <row r="693" spans="2:65" s="1" customFormat="1" ht="24" customHeight="1">
      <c r="B693" s="149"/>
      <c r="C693" s="150" t="s">
        <v>964</v>
      </c>
      <c r="D693" s="150" t="s">
        <v>189</v>
      </c>
      <c r="E693" s="151" t="s">
        <v>965</v>
      </c>
      <c r="F693" s="152" t="s">
        <v>966</v>
      </c>
      <c r="G693" s="153" t="s">
        <v>962</v>
      </c>
      <c r="H693" s="154">
        <v>1</v>
      </c>
      <c r="I693" s="155"/>
      <c r="J693" s="156">
        <f>ROUND(I693*H693,2)</f>
        <v>0</v>
      </c>
      <c r="K693" s="152" t="s">
        <v>896</v>
      </c>
      <c r="L693" s="32"/>
      <c r="M693" s="157" t="s">
        <v>3</v>
      </c>
      <c r="N693" s="158" t="s">
        <v>46</v>
      </c>
      <c r="O693" s="52"/>
      <c r="P693" s="159">
        <f>O693*H693</f>
        <v>0</v>
      </c>
      <c r="Q693" s="159">
        <v>0</v>
      </c>
      <c r="R693" s="159">
        <f>Q693*H693</f>
        <v>0</v>
      </c>
      <c r="S693" s="159">
        <v>0</v>
      </c>
      <c r="T693" s="160">
        <f>S693*H693</f>
        <v>0</v>
      </c>
      <c r="AR693" s="161" t="s">
        <v>194</v>
      </c>
      <c r="AT693" s="161" t="s">
        <v>189</v>
      </c>
      <c r="AU693" s="161" t="s">
        <v>87</v>
      </c>
      <c r="AY693" s="17" t="s">
        <v>187</v>
      </c>
      <c r="BE693" s="162">
        <f>IF(N693="základní",J693,0)</f>
        <v>0</v>
      </c>
      <c r="BF693" s="162">
        <f>IF(N693="snížená",J693,0)</f>
        <v>0</v>
      </c>
      <c r="BG693" s="162">
        <f>IF(N693="zákl. přenesená",J693,0)</f>
        <v>0</v>
      </c>
      <c r="BH693" s="162">
        <f>IF(N693="sníž. přenesená",J693,0)</f>
        <v>0</v>
      </c>
      <c r="BI693" s="162">
        <f>IF(N693="nulová",J693,0)</f>
        <v>0</v>
      </c>
      <c r="BJ693" s="17" t="s">
        <v>87</v>
      </c>
      <c r="BK693" s="162">
        <f>ROUND(I693*H693,2)</f>
        <v>0</v>
      </c>
      <c r="BL693" s="17" t="s">
        <v>194</v>
      </c>
      <c r="BM693" s="161" t="s">
        <v>967</v>
      </c>
    </row>
    <row r="694" spans="2:65" s="1" customFormat="1" ht="36" customHeight="1">
      <c r="B694" s="149"/>
      <c r="C694" s="150" t="s">
        <v>968</v>
      </c>
      <c r="D694" s="150" t="s">
        <v>189</v>
      </c>
      <c r="E694" s="151" t="s">
        <v>969</v>
      </c>
      <c r="F694" s="152" t="s">
        <v>970</v>
      </c>
      <c r="G694" s="153" t="s">
        <v>254</v>
      </c>
      <c r="H694" s="154">
        <v>275.625</v>
      </c>
      <c r="I694" s="155"/>
      <c r="J694" s="156">
        <f>ROUND(I694*H694,2)</f>
        <v>0</v>
      </c>
      <c r="K694" s="152" t="s">
        <v>193</v>
      </c>
      <c r="L694" s="32"/>
      <c r="M694" s="157" t="s">
        <v>3</v>
      </c>
      <c r="N694" s="158" t="s">
        <v>46</v>
      </c>
      <c r="O694" s="52"/>
      <c r="P694" s="159">
        <f>O694*H694</f>
        <v>0</v>
      </c>
      <c r="Q694" s="159">
        <v>0</v>
      </c>
      <c r="R694" s="159">
        <f>Q694*H694</f>
        <v>0</v>
      </c>
      <c r="S694" s="159">
        <v>0</v>
      </c>
      <c r="T694" s="160">
        <f>S694*H694</f>
        <v>0</v>
      </c>
      <c r="AR694" s="161" t="s">
        <v>282</v>
      </c>
      <c r="AT694" s="161" t="s">
        <v>189</v>
      </c>
      <c r="AU694" s="161" t="s">
        <v>87</v>
      </c>
      <c r="AY694" s="17" t="s">
        <v>187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7" t="s">
        <v>87</v>
      </c>
      <c r="BK694" s="162">
        <f>ROUND(I694*H694,2)</f>
        <v>0</v>
      </c>
      <c r="BL694" s="17" t="s">
        <v>282</v>
      </c>
      <c r="BM694" s="161" t="s">
        <v>971</v>
      </c>
    </row>
    <row r="695" spans="2:65" s="13" customFormat="1">
      <c r="B695" s="171"/>
      <c r="D695" s="164" t="s">
        <v>196</v>
      </c>
      <c r="E695" s="172" t="s">
        <v>3</v>
      </c>
      <c r="F695" s="173" t="s">
        <v>256</v>
      </c>
      <c r="H695" s="174">
        <v>275.625</v>
      </c>
      <c r="I695" s="175"/>
      <c r="L695" s="171"/>
      <c r="M695" s="176"/>
      <c r="N695" s="177"/>
      <c r="O695" s="177"/>
      <c r="P695" s="177"/>
      <c r="Q695" s="177"/>
      <c r="R695" s="177"/>
      <c r="S695" s="177"/>
      <c r="T695" s="178"/>
      <c r="AT695" s="172" t="s">
        <v>196</v>
      </c>
      <c r="AU695" s="172" t="s">
        <v>87</v>
      </c>
      <c r="AV695" s="13" t="s">
        <v>87</v>
      </c>
      <c r="AW695" s="13" t="s">
        <v>35</v>
      </c>
      <c r="AX695" s="13" t="s">
        <v>81</v>
      </c>
      <c r="AY695" s="172" t="s">
        <v>187</v>
      </c>
    </row>
    <row r="696" spans="2:65" s="1" customFormat="1" ht="36" customHeight="1">
      <c r="B696" s="149"/>
      <c r="C696" s="150" t="s">
        <v>972</v>
      </c>
      <c r="D696" s="150" t="s">
        <v>189</v>
      </c>
      <c r="E696" s="151" t="s">
        <v>973</v>
      </c>
      <c r="F696" s="152" t="s">
        <v>974</v>
      </c>
      <c r="G696" s="153" t="s">
        <v>254</v>
      </c>
      <c r="H696" s="154">
        <v>50.6</v>
      </c>
      <c r="I696" s="155"/>
      <c r="J696" s="156">
        <f>ROUND(I696*H696,2)</f>
        <v>0</v>
      </c>
      <c r="K696" s="152" t="s">
        <v>193</v>
      </c>
      <c r="L696" s="32"/>
      <c r="M696" s="157" t="s">
        <v>3</v>
      </c>
      <c r="N696" s="158" t="s">
        <v>46</v>
      </c>
      <c r="O696" s="52"/>
      <c r="P696" s="159">
        <f>O696*H696</f>
        <v>0</v>
      </c>
      <c r="Q696" s="159">
        <v>0</v>
      </c>
      <c r="R696" s="159">
        <f>Q696*H696</f>
        <v>0</v>
      </c>
      <c r="S696" s="159">
        <v>0</v>
      </c>
      <c r="T696" s="160">
        <f>S696*H696</f>
        <v>0</v>
      </c>
      <c r="AR696" s="161" t="s">
        <v>282</v>
      </c>
      <c r="AT696" s="161" t="s">
        <v>189</v>
      </c>
      <c r="AU696" s="161" t="s">
        <v>87</v>
      </c>
      <c r="AY696" s="17" t="s">
        <v>187</v>
      </c>
      <c r="BE696" s="162">
        <f>IF(N696="základní",J696,0)</f>
        <v>0</v>
      </c>
      <c r="BF696" s="162">
        <f>IF(N696="snížená",J696,0)</f>
        <v>0</v>
      </c>
      <c r="BG696" s="162">
        <f>IF(N696="zákl. přenesená",J696,0)</f>
        <v>0</v>
      </c>
      <c r="BH696" s="162">
        <f>IF(N696="sníž. přenesená",J696,0)</f>
        <v>0</v>
      </c>
      <c r="BI696" s="162">
        <f>IF(N696="nulová",J696,0)</f>
        <v>0</v>
      </c>
      <c r="BJ696" s="17" t="s">
        <v>87</v>
      </c>
      <c r="BK696" s="162">
        <f>ROUND(I696*H696,2)</f>
        <v>0</v>
      </c>
      <c r="BL696" s="17" t="s">
        <v>282</v>
      </c>
      <c r="BM696" s="161" t="s">
        <v>975</v>
      </c>
    </row>
    <row r="697" spans="2:65" s="12" customFormat="1">
      <c r="B697" s="163"/>
      <c r="D697" s="164" t="s">
        <v>196</v>
      </c>
      <c r="E697" s="165" t="s">
        <v>3</v>
      </c>
      <c r="F697" s="166" t="s">
        <v>976</v>
      </c>
      <c r="H697" s="165" t="s">
        <v>3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196</v>
      </c>
      <c r="AU697" s="165" t="s">
        <v>87</v>
      </c>
      <c r="AV697" s="12" t="s">
        <v>81</v>
      </c>
      <c r="AW697" s="12" t="s">
        <v>35</v>
      </c>
      <c r="AX697" s="12" t="s">
        <v>74</v>
      </c>
      <c r="AY697" s="165" t="s">
        <v>187</v>
      </c>
    </row>
    <row r="698" spans="2:65" s="13" customFormat="1">
      <c r="B698" s="171"/>
      <c r="D698" s="164" t="s">
        <v>196</v>
      </c>
      <c r="E698" s="172" t="s">
        <v>3</v>
      </c>
      <c r="F698" s="173" t="s">
        <v>977</v>
      </c>
      <c r="H698" s="174">
        <v>25.3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196</v>
      </c>
      <c r="AU698" s="172" t="s">
        <v>87</v>
      </c>
      <c r="AV698" s="13" t="s">
        <v>87</v>
      </c>
      <c r="AW698" s="13" t="s">
        <v>35</v>
      </c>
      <c r="AX698" s="13" t="s">
        <v>74</v>
      </c>
      <c r="AY698" s="172" t="s">
        <v>187</v>
      </c>
    </row>
    <row r="699" spans="2:65" s="13" customFormat="1">
      <c r="B699" s="171"/>
      <c r="D699" s="164" t="s">
        <v>196</v>
      </c>
      <c r="E699" s="172" t="s">
        <v>3</v>
      </c>
      <c r="F699" s="173" t="s">
        <v>977</v>
      </c>
      <c r="H699" s="174">
        <v>25.3</v>
      </c>
      <c r="I699" s="175"/>
      <c r="L699" s="171"/>
      <c r="M699" s="176"/>
      <c r="N699" s="177"/>
      <c r="O699" s="177"/>
      <c r="P699" s="177"/>
      <c r="Q699" s="177"/>
      <c r="R699" s="177"/>
      <c r="S699" s="177"/>
      <c r="T699" s="178"/>
      <c r="AT699" s="172" t="s">
        <v>196</v>
      </c>
      <c r="AU699" s="172" t="s">
        <v>87</v>
      </c>
      <c r="AV699" s="13" t="s">
        <v>87</v>
      </c>
      <c r="AW699" s="13" t="s">
        <v>35</v>
      </c>
      <c r="AX699" s="13" t="s">
        <v>74</v>
      </c>
      <c r="AY699" s="172" t="s">
        <v>187</v>
      </c>
    </row>
    <row r="700" spans="2:65" s="14" customFormat="1">
      <c r="B700" s="179"/>
      <c r="D700" s="164" t="s">
        <v>196</v>
      </c>
      <c r="E700" s="180" t="s">
        <v>3</v>
      </c>
      <c r="F700" s="181" t="s">
        <v>201</v>
      </c>
      <c r="H700" s="182">
        <v>50.6</v>
      </c>
      <c r="I700" s="183"/>
      <c r="L700" s="179"/>
      <c r="M700" s="184"/>
      <c r="N700" s="185"/>
      <c r="O700" s="185"/>
      <c r="P700" s="185"/>
      <c r="Q700" s="185"/>
      <c r="R700" s="185"/>
      <c r="S700" s="185"/>
      <c r="T700" s="186"/>
      <c r="AT700" s="180" t="s">
        <v>196</v>
      </c>
      <c r="AU700" s="180" t="s">
        <v>87</v>
      </c>
      <c r="AV700" s="14" t="s">
        <v>194</v>
      </c>
      <c r="AW700" s="14" t="s">
        <v>35</v>
      </c>
      <c r="AX700" s="14" t="s">
        <v>81</v>
      </c>
      <c r="AY700" s="180" t="s">
        <v>187</v>
      </c>
    </row>
    <row r="701" spans="2:65" s="1" customFormat="1" ht="36" customHeight="1">
      <c r="B701" s="149"/>
      <c r="C701" s="150" t="s">
        <v>978</v>
      </c>
      <c r="D701" s="150" t="s">
        <v>189</v>
      </c>
      <c r="E701" s="151" t="s">
        <v>979</v>
      </c>
      <c r="F701" s="152" t="s">
        <v>980</v>
      </c>
      <c r="G701" s="153" t="s">
        <v>254</v>
      </c>
      <c r="H701" s="154">
        <v>208.48</v>
      </c>
      <c r="I701" s="155"/>
      <c r="J701" s="156">
        <f>ROUND(I701*H701,2)</f>
        <v>0</v>
      </c>
      <c r="K701" s="152" t="s">
        <v>193</v>
      </c>
      <c r="L701" s="32"/>
      <c r="M701" s="157" t="s">
        <v>3</v>
      </c>
      <c r="N701" s="158" t="s">
        <v>46</v>
      </c>
      <c r="O701" s="52"/>
      <c r="P701" s="159">
        <f>O701*H701</f>
        <v>0</v>
      </c>
      <c r="Q701" s="159">
        <v>0</v>
      </c>
      <c r="R701" s="159">
        <f>Q701*H701</f>
        <v>0</v>
      </c>
      <c r="S701" s="159">
        <v>0</v>
      </c>
      <c r="T701" s="160">
        <f>S701*H701</f>
        <v>0</v>
      </c>
      <c r="AR701" s="161" t="s">
        <v>282</v>
      </c>
      <c r="AT701" s="161" t="s">
        <v>189</v>
      </c>
      <c r="AU701" s="161" t="s">
        <v>87</v>
      </c>
      <c r="AY701" s="17" t="s">
        <v>187</v>
      </c>
      <c r="BE701" s="162">
        <f>IF(N701="základní",J701,0)</f>
        <v>0</v>
      </c>
      <c r="BF701" s="162">
        <f>IF(N701="snížená",J701,0)</f>
        <v>0</v>
      </c>
      <c r="BG701" s="162">
        <f>IF(N701="zákl. přenesená",J701,0)</f>
        <v>0</v>
      </c>
      <c r="BH701" s="162">
        <f>IF(N701="sníž. přenesená",J701,0)</f>
        <v>0</v>
      </c>
      <c r="BI701" s="162">
        <f>IF(N701="nulová",J701,0)</f>
        <v>0</v>
      </c>
      <c r="BJ701" s="17" t="s">
        <v>87</v>
      </c>
      <c r="BK701" s="162">
        <f>ROUND(I701*H701,2)</f>
        <v>0</v>
      </c>
      <c r="BL701" s="17" t="s">
        <v>282</v>
      </c>
      <c r="BM701" s="161" t="s">
        <v>981</v>
      </c>
    </row>
    <row r="702" spans="2:65" s="12" customFormat="1">
      <c r="B702" s="163"/>
      <c r="D702" s="164" t="s">
        <v>196</v>
      </c>
      <c r="E702" s="165" t="s">
        <v>3</v>
      </c>
      <c r="F702" s="166" t="s">
        <v>343</v>
      </c>
      <c r="H702" s="165" t="s">
        <v>3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196</v>
      </c>
      <c r="AU702" s="165" t="s">
        <v>87</v>
      </c>
      <c r="AV702" s="12" t="s">
        <v>81</v>
      </c>
      <c r="AW702" s="12" t="s">
        <v>35</v>
      </c>
      <c r="AX702" s="12" t="s">
        <v>74</v>
      </c>
      <c r="AY702" s="165" t="s">
        <v>187</v>
      </c>
    </row>
    <row r="703" spans="2:65" s="13" customFormat="1">
      <c r="B703" s="171"/>
      <c r="D703" s="164" t="s">
        <v>196</v>
      </c>
      <c r="E703" s="172" t="s">
        <v>3</v>
      </c>
      <c r="F703" s="173" t="s">
        <v>982</v>
      </c>
      <c r="H703" s="174">
        <v>114.24</v>
      </c>
      <c r="I703" s="175"/>
      <c r="L703" s="171"/>
      <c r="M703" s="176"/>
      <c r="N703" s="177"/>
      <c r="O703" s="177"/>
      <c r="P703" s="177"/>
      <c r="Q703" s="177"/>
      <c r="R703" s="177"/>
      <c r="S703" s="177"/>
      <c r="T703" s="178"/>
      <c r="AT703" s="172" t="s">
        <v>196</v>
      </c>
      <c r="AU703" s="172" t="s">
        <v>87</v>
      </c>
      <c r="AV703" s="13" t="s">
        <v>87</v>
      </c>
      <c r="AW703" s="13" t="s">
        <v>35</v>
      </c>
      <c r="AX703" s="13" t="s">
        <v>74</v>
      </c>
      <c r="AY703" s="172" t="s">
        <v>187</v>
      </c>
    </row>
    <row r="704" spans="2:65" s="13" customFormat="1">
      <c r="B704" s="171"/>
      <c r="D704" s="164" t="s">
        <v>196</v>
      </c>
      <c r="E704" s="172" t="s">
        <v>3</v>
      </c>
      <c r="F704" s="173" t="s">
        <v>983</v>
      </c>
      <c r="H704" s="174">
        <v>-10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196</v>
      </c>
      <c r="AU704" s="172" t="s">
        <v>87</v>
      </c>
      <c r="AV704" s="13" t="s">
        <v>87</v>
      </c>
      <c r="AW704" s="13" t="s">
        <v>35</v>
      </c>
      <c r="AX704" s="13" t="s">
        <v>74</v>
      </c>
      <c r="AY704" s="172" t="s">
        <v>187</v>
      </c>
    </row>
    <row r="705" spans="2:65" s="12" customFormat="1">
      <c r="B705" s="163"/>
      <c r="D705" s="164" t="s">
        <v>196</v>
      </c>
      <c r="E705" s="165" t="s">
        <v>3</v>
      </c>
      <c r="F705" s="166" t="s">
        <v>346</v>
      </c>
      <c r="H705" s="165" t="s">
        <v>3</v>
      </c>
      <c r="I705" s="167"/>
      <c r="L705" s="163"/>
      <c r="M705" s="168"/>
      <c r="N705" s="169"/>
      <c r="O705" s="169"/>
      <c r="P705" s="169"/>
      <c r="Q705" s="169"/>
      <c r="R705" s="169"/>
      <c r="S705" s="169"/>
      <c r="T705" s="170"/>
      <c r="AT705" s="165" t="s">
        <v>196</v>
      </c>
      <c r="AU705" s="165" t="s">
        <v>87</v>
      </c>
      <c r="AV705" s="12" t="s">
        <v>81</v>
      </c>
      <c r="AW705" s="12" t="s">
        <v>35</v>
      </c>
      <c r="AX705" s="12" t="s">
        <v>74</v>
      </c>
      <c r="AY705" s="165" t="s">
        <v>187</v>
      </c>
    </row>
    <row r="706" spans="2:65" s="13" customFormat="1">
      <c r="B706" s="171"/>
      <c r="D706" s="164" t="s">
        <v>196</v>
      </c>
      <c r="E706" s="172" t="s">
        <v>3</v>
      </c>
      <c r="F706" s="173" t="s">
        <v>982</v>
      </c>
      <c r="H706" s="174">
        <v>114.24</v>
      </c>
      <c r="I706" s="175"/>
      <c r="L706" s="171"/>
      <c r="M706" s="176"/>
      <c r="N706" s="177"/>
      <c r="O706" s="177"/>
      <c r="P706" s="177"/>
      <c r="Q706" s="177"/>
      <c r="R706" s="177"/>
      <c r="S706" s="177"/>
      <c r="T706" s="178"/>
      <c r="AT706" s="172" t="s">
        <v>196</v>
      </c>
      <c r="AU706" s="172" t="s">
        <v>87</v>
      </c>
      <c r="AV706" s="13" t="s">
        <v>87</v>
      </c>
      <c r="AW706" s="13" t="s">
        <v>35</v>
      </c>
      <c r="AX706" s="13" t="s">
        <v>74</v>
      </c>
      <c r="AY706" s="172" t="s">
        <v>187</v>
      </c>
    </row>
    <row r="707" spans="2:65" s="13" customFormat="1">
      <c r="B707" s="171"/>
      <c r="D707" s="164" t="s">
        <v>196</v>
      </c>
      <c r="E707" s="172" t="s">
        <v>3</v>
      </c>
      <c r="F707" s="173" t="s">
        <v>983</v>
      </c>
      <c r="H707" s="174">
        <v>-10</v>
      </c>
      <c r="I707" s="175"/>
      <c r="L707" s="171"/>
      <c r="M707" s="176"/>
      <c r="N707" s="177"/>
      <c r="O707" s="177"/>
      <c r="P707" s="177"/>
      <c r="Q707" s="177"/>
      <c r="R707" s="177"/>
      <c r="S707" s="177"/>
      <c r="T707" s="178"/>
      <c r="AT707" s="172" t="s">
        <v>196</v>
      </c>
      <c r="AU707" s="172" t="s">
        <v>87</v>
      </c>
      <c r="AV707" s="13" t="s">
        <v>87</v>
      </c>
      <c r="AW707" s="13" t="s">
        <v>35</v>
      </c>
      <c r="AX707" s="13" t="s">
        <v>74</v>
      </c>
      <c r="AY707" s="172" t="s">
        <v>187</v>
      </c>
    </row>
    <row r="708" spans="2:65" s="14" customFormat="1">
      <c r="B708" s="179"/>
      <c r="D708" s="164" t="s">
        <v>196</v>
      </c>
      <c r="E708" s="180" t="s">
        <v>3</v>
      </c>
      <c r="F708" s="181" t="s">
        <v>201</v>
      </c>
      <c r="H708" s="182">
        <v>208.48</v>
      </c>
      <c r="I708" s="183"/>
      <c r="L708" s="179"/>
      <c r="M708" s="184"/>
      <c r="N708" s="185"/>
      <c r="O708" s="185"/>
      <c r="P708" s="185"/>
      <c r="Q708" s="185"/>
      <c r="R708" s="185"/>
      <c r="S708" s="185"/>
      <c r="T708" s="186"/>
      <c r="AT708" s="180" t="s">
        <v>196</v>
      </c>
      <c r="AU708" s="180" t="s">
        <v>87</v>
      </c>
      <c r="AV708" s="14" t="s">
        <v>194</v>
      </c>
      <c r="AW708" s="14" t="s">
        <v>35</v>
      </c>
      <c r="AX708" s="14" t="s">
        <v>81</v>
      </c>
      <c r="AY708" s="180" t="s">
        <v>187</v>
      </c>
    </row>
    <row r="709" spans="2:65" s="1" customFormat="1" ht="24" customHeight="1">
      <c r="B709" s="149"/>
      <c r="C709" s="195" t="s">
        <v>984</v>
      </c>
      <c r="D709" s="195" t="s">
        <v>283</v>
      </c>
      <c r="E709" s="196" t="s">
        <v>985</v>
      </c>
      <c r="F709" s="197" t="s">
        <v>986</v>
      </c>
      <c r="G709" s="198" t="s">
        <v>987</v>
      </c>
      <c r="H709" s="199">
        <v>388.62</v>
      </c>
      <c r="I709" s="200"/>
      <c r="J709" s="201">
        <f>ROUND(I709*H709,2)</f>
        <v>0</v>
      </c>
      <c r="K709" s="197" t="s">
        <v>896</v>
      </c>
      <c r="L709" s="202"/>
      <c r="M709" s="203" t="s">
        <v>3</v>
      </c>
      <c r="N709" s="204" t="s">
        <v>46</v>
      </c>
      <c r="O709" s="52"/>
      <c r="P709" s="159">
        <f>O709*H709</f>
        <v>0</v>
      </c>
      <c r="Q709" s="159">
        <v>1E-3</v>
      </c>
      <c r="R709" s="159">
        <f>Q709*H709</f>
        <v>0.38862000000000002</v>
      </c>
      <c r="S709" s="159">
        <v>0</v>
      </c>
      <c r="T709" s="160">
        <f>S709*H709</f>
        <v>0</v>
      </c>
      <c r="AR709" s="161" t="s">
        <v>405</v>
      </c>
      <c r="AT709" s="161" t="s">
        <v>283</v>
      </c>
      <c r="AU709" s="161" t="s">
        <v>87</v>
      </c>
      <c r="AY709" s="17" t="s">
        <v>187</v>
      </c>
      <c r="BE709" s="162">
        <f>IF(N709="základní",J709,0)</f>
        <v>0</v>
      </c>
      <c r="BF709" s="162">
        <f>IF(N709="snížená",J709,0)</f>
        <v>0</v>
      </c>
      <c r="BG709" s="162">
        <f>IF(N709="zákl. přenesená",J709,0)</f>
        <v>0</v>
      </c>
      <c r="BH709" s="162">
        <f>IF(N709="sníž. přenesená",J709,0)</f>
        <v>0</v>
      </c>
      <c r="BI709" s="162">
        <f>IF(N709="nulová",J709,0)</f>
        <v>0</v>
      </c>
      <c r="BJ709" s="17" t="s">
        <v>87</v>
      </c>
      <c r="BK709" s="162">
        <f>ROUND(I709*H709,2)</f>
        <v>0</v>
      </c>
      <c r="BL709" s="17" t="s">
        <v>282</v>
      </c>
      <c r="BM709" s="161" t="s">
        <v>988</v>
      </c>
    </row>
    <row r="710" spans="2:65" s="13" customFormat="1">
      <c r="B710" s="171"/>
      <c r="D710" s="164" t="s">
        <v>196</v>
      </c>
      <c r="E710" s="172" t="s">
        <v>3</v>
      </c>
      <c r="F710" s="173" t="s">
        <v>989</v>
      </c>
      <c r="H710" s="174">
        <v>388.62</v>
      </c>
      <c r="I710" s="175"/>
      <c r="L710" s="171"/>
      <c r="M710" s="176"/>
      <c r="N710" s="177"/>
      <c r="O710" s="177"/>
      <c r="P710" s="177"/>
      <c r="Q710" s="177"/>
      <c r="R710" s="177"/>
      <c r="S710" s="177"/>
      <c r="T710" s="178"/>
      <c r="AT710" s="172" t="s">
        <v>196</v>
      </c>
      <c r="AU710" s="172" t="s">
        <v>87</v>
      </c>
      <c r="AV710" s="13" t="s">
        <v>87</v>
      </c>
      <c r="AW710" s="13" t="s">
        <v>35</v>
      </c>
      <c r="AX710" s="13" t="s">
        <v>81</v>
      </c>
      <c r="AY710" s="172" t="s">
        <v>187</v>
      </c>
    </row>
    <row r="711" spans="2:65" s="1" customFormat="1" ht="36" customHeight="1">
      <c r="B711" s="149"/>
      <c r="C711" s="150" t="s">
        <v>990</v>
      </c>
      <c r="D711" s="150" t="s">
        <v>189</v>
      </c>
      <c r="E711" s="151" t="s">
        <v>991</v>
      </c>
      <c r="F711" s="152" t="s">
        <v>992</v>
      </c>
      <c r="G711" s="153" t="s">
        <v>254</v>
      </c>
      <c r="H711" s="154">
        <v>33.25</v>
      </c>
      <c r="I711" s="155"/>
      <c r="J711" s="156">
        <f>ROUND(I711*H711,2)</f>
        <v>0</v>
      </c>
      <c r="K711" s="152" t="s">
        <v>193</v>
      </c>
      <c r="L711" s="32"/>
      <c r="M711" s="157" t="s">
        <v>3</v>
      </c>
      <c r="N711" s="158" t="s">
        <v>46</v>
      </c>
      <c r="O711" s="52"/>
      <c r="P711" s="159">
        <f>O711*H711</f>
        <v>0</v>
      </c>
      <c r="Q711" s="159">
        <v>0</v>
      </c>
      <c r="R711" s="159">
        <f>Q711*H711</f>
        <v>0</v>
      </c>
      <c r="S711" s="159">
        <v>0</v>
      </c>
      <c r="T711" s="160">
        <f>S711*H711</f>
        <v>0</v>
      </c>
      <c r="AR711" s="161" t="s">
        <v>282</v>
      </c>
      <c r="AT711" s="161" t="s">
        <v>189</v>
      </c>
      <c r="AU711" s="161" t="s">
        <v>87</v>
      </c>
      <c r="AY711" s="17" t="s">
        <v>187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7" t="s">
        <v>87</v>
      </c>
      <c r="BK711" s="162">
        <f>ROUND(I711*H711,2)</f>
        <v>0</v>
      </c>
      <c r="BL711" s="17" t="s">
        <v>282</v>
      </c>
      <c r="BM711" s="161" t="s">
        <v>993</v>
      </c>
    </row>
    <row r="712" spans="2:65" s="12" customFormat="1">
      <c r="B712" s="163"/>
      <c r="D712" s="164" t="s">
        <v>196</v>
      </c>
      <c r="E712" s="165" t="s">
        <v>3</v>
      </c>
      <c r="F712" s="166" t="s">
        <v>994</v>
      </c>
      <c r="H712" s="165" t="s">
        <v>3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196</v>
      </c>
      <c r="AU712" s="165" t="s">
        <v>87</v>
      </c>
      <c r="AV712" s="12" t="s">
        <v>81</v>
      </c>
      <c r="AW712" s="12" t="s">
        <v>35</v>
      </c>
      <c r="AX712" s="12" t="s">
        <v>74</v>
      </c>
      <c r="AY712" s="165" t="s">
        <v>187</v>
      </c>
    </row>
    <row r="713" spans="2:65" s="13" customFormat="1">
      <c r="B713" s="171"/>
      <c r="D713" s="164" t="s">
        <v>196</v>
      </c>
      <c r="E713" s="172" t="s">
        <v>3</v>
      </c>
      <c r="F713" s="173" t="s">
        <v>995</v>
      </c>
      <c r="H713" s="174">
        <v>33.25</v>
      </c>
      <c r="I713" s="175"/>
      <c r="L713" s="171"/>
      <c r="M713" s="176"/>
      <c r="N713" s="177"/>
      <c r="O713" s="177"/>
      <c r="P713" s="177"/>
      <c r="Q713" s="177"/>
      <c r="R713" s="177"/>
      <c r="S713" s="177"/>
      <c r="T713" s="178"/>
      <c r="AT713" s="172" t="s">
        <v>196</v>
      </c>
      <c r="AU713" s="172" t="s">
        <v>87</v>
      </c>
      <c r="AV713" s="13" t="s">
        <v>87</v>
      </c>
      <c r="AW713" s="13" t="s">
        <v>35</v>
      </c>
      <c r="AX713" s="13" t="s">
        <v>81</v>
      </c>
      <c r="AY713" s="172" t="s">
        <v>187</v>
      </c>
    </row>
    <row r="714" spans="2:65" s="1" customFormat="1" ht="16.5" customHeight="1">
      <c r="B714" s="149"/>
      <c r="C714" s="195" t="s">
        <v>996</v>
      </c>
      <c r="D714" s="195" t="s">
        <v>283</v>
      </c>
      <c r="E714" s="196" t="s">
        <v>997</v>
      </c>
      <c r="F714" s="197" t="s">
        <v>998</v>
      </c>
      <c r="G714" s="198" t="s">
        <v>242</v>
      </c>
      <c r="H714" s="199">
        <v>9.2999999999999999E-2</v>
      </c>
      <c r="I714" s="200"/>
      <c r="J714" s="201">
        <f>ROUND(I714*H714,2)</f>
        <v>0</v>
      </c>
      <c r="K714" s="197" t="s">
        <v>193</v>
      </c>
      <c r="L714" s="202"/>
      <c r="M714" s="203" t="s">
        <v>3</v>
      </c>
      <c r="N714" s="204" t="s">
        <v>46</v>
      </c>
      <c r="O714" s="52"/>
      <c r="P714" s="159">
        <f>O714*H714</f>
        <v>0</v>
      </c>
      <c r="Q714" s="159">
        <v>1</v>
      </c>
      <c r="R714" s="159">
        <f>Q714*H714</f>
        <v>9.2999999999999999E-2</v>
      </c>
      <c r="S714" s="159">
        <v>0</v>
      </c>
      <c r="T714" s="160">
        <f>S714*H714</f>
        <v>0</v>
      </c>
      <c r="AR714" s="161" t="s">
        <v>405</v>
      </c>
      <c r="AT714" s="161" t="s">
        <v>283</v>
      </c>
      <c r="AU714" s="161" t="s">
        <v>87</v>
      </c>
      <c r="AY714" s="17" t="s">
        <v>187</v>
      </c>
      <c r="BE714" s="162">
        <f>IF(N714="základní",J714,0)</f>
        <v>0</v>
      </c>
      <c r="BF714" s="162">
        <f>IF(N714="snížená",J714,0)</f>
        <v>0</v>
      </c>
      <c r="BG714" s="162">
        <f>IF(N714="zákl. přenesená",J714,0)</f>
        <v>0</v>
      </c>
      <c r="BH714" s="162">
        <f>IF(N714="sníž. přenesená",J714,0)</f>
        <v>0</v>
      </c>
      <c r="BI714" s="162">
        <f>IF(N714="nulová",J714,0)</f>
        <v>0</v>
      </c>
      <c r="BJ714" s="17" t="s">
        <v>87</v>
      </c>
      <c r="BK714" s="162">
        <f>ROUND(I714*H714,2)</f>
        <v>0</v>
      </c>
      <c r="BL714" s="17" t="s">
        <v>282</v>
      </c>
      <c r="BM714" s="161" t="s">
        <v>999</v>
      </c>
    </row>
    <row r="715" spans="2:65" s="13" customFormat="1">
      <c r="B715" s="171"/>
      <c r="D715" s="164" t="s">
        <v>196</v>
      </c>
      <c r="E715" s="172" t="s">
        <v>3</v>
      </c>
      <c r="F715" s="173" t="s">
        <v>1000</v>
      </c>
      <c r="H715" s="174">
        <v>9.2999999999999999E-2</v>
      </c>
      <c r="I715" s="175"/>
      <c r="L715" s="171"/>
      <c r="M715" s="176"/>
      <c r="N715" s="177"/>
      <c r="O715" s="177"/>
      <c r="P715" s="177"/>
      <c r="Q715" s="177"/>
      <c r="R715" s="177"/>
      <c r="S715" s="177"/>
      <c r="T715" s="178"/>
      <c r="AT715" s="172" t="s">
        <v>196</v>
      </c>
      <c r="AU715" s="172" t="s">
        <v>87</v>
      </c>
      <c r="AV715" s="13" t="s">
        <v>87</v>
      </c>
      <c r="AW715" s="13" t="s">
        <v>35</v>
      </c>
      <c r="AX715" s="13" t="s">
        <v>81</v>
      </c>
      <c r="AY715" s="172" t="s">
        <v>187</v>
      </c>
    </row>
    <row r="716" spans="2:65" s="1" customFormat="1" ht="24" customHeight="1">
      <c r="B716" s="149"/>
      <c r="C716" s="150" t="s">
        <v>1001</v>
      </c>
      <c r="D716" s="150" t="s">
        <v>189</v>
      </c>
      <c r="E716" s="151" t="s">
        <v>1002</v>
      </c>
      <c r="F716" s="152" t="s">
        <v>1003</v>
      </c>
      <c r="G716" s="153" t="s">
        <v>254</v>
      </c>
      <c r="H716" s="154">
        <v>275.625</v>
      </c>
      <c r="I716" s="155"/>
      <c r="J716" s="156">
        <f>ROUND(I716*H716,2)</f>
        <v>0</v>
      </c>
      <c r="K716" s="152" t="s">
        <v>193</v>
      </c>
      <c r="L716" s="32"/>
      <c r="M716" s="157" t="s">
        <v>3</v>
      </c>
      <c r="N716" s="158" t="s">
        <v>46</v>
      </c>
      <c r="O716" s="52"/>
      <c r="P716" s="159">
        <f>O716*H716</f>
        <v>0</v>
      </c>
      <c r="Q716" s="159">
        <v>4.0000000000000002E-4</v>
      </c>
      <c r="R716" s="159">
        <f>Q716*H716</f>
        <v>0.11025</v>
      </c>
      <c r="S716" s="159">
        <v>0</v>
      </c>
      <c r="T716" s="160">
        <f>S716*H716</f>
        <v>0</v>
      </c>
      <c r="AR716" s="161" t="s">
        <v>282</v>
      </c>
      <c r="AT716" s="161" t="s">
        <v>189</v>
      </c>
      <c r="AU716" s="161" t="s">
        <v>87</v>
      </c>
      <c r="AY716" s="17" t="s">
        <v>187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7" t="s">
        <v>87</v>
      </c>
      <c r="BK716" s="162">
        <f>ROUND(I716*H716,2)</f>
        <v>0</v>
      </c>
      <c r="BL716" s="17" t="s">
        <v>282</v>
      </c>
      <c r="BM716" s="161" t="s">
        <v>1004</v>
      </c>
    </row>
    <row r="717" spans="2:65" s="1" customFormat="1" ht="24" customHeight="1">
      <c r="B717" s="149"/>
      <c r="C717" s="150" t="s">
        <v>1005</v>
      </c>
      <c r="D717" s="150" t="s">
        <v>189</v>
      </c>
      <c r="E717" s="151" t="s">
        <v>1006</v>
      </c>
      <c r="F717" s="152" t="s">
        <v>1007</v>
      </c>
      <c r="G717" s="153" t="s">
        <v>254</v>
      </c>
      <c r="H717" s="154">
        <v>33.25</v>
      </c>
      <c r="I717" s="155"/>
      <c r="J717" s="156">
        <f>ROUND(I717*H717,2)</f>
        <v>0</v>
      </c>
      <c r="K717" s="152" t="s">
        <v>193</v>
      </c>
      <c r="L717" s="32"/>
      <c r="M717" s="157" t="s">
        <v>3</v>
      </c>
      <c r="N717" s="158" t="s">
        <v>46</v>
      </c>
      <c r="O717" s="52"/>
      <c r="P717" s="159">
        <f>O717*H717</f>
        <v>0</v>
      </c>
      <c r="Q717" s="159">
        <v>4.0000000000000002E-4</v>
      </c>
      <c r="R717" s="159">
        <f>Q717*H717</f>
        <v>1.3300000000000001E-2</v>
      </c>
      <c r="S717" s="159">
        <v>0</v>
      </c>
      <c r="T717" s="160">
        <f>S717*H717</f>
        <v>0</v>
      </c>
      <c r="AR717" s="161" t="s">
        <v>282</v>
      </c>
      <c r="AT717" s="161" t="s">
        <v>189</v>
      </c>
      <c r="AU717" s="161" t="s">
        <v>87</v>
      </c>
      <c r="AY717" s="17" t="s">
        <v>187</v>
      </c>
      <c r="BE717" s="162">
        <f>IF(N717="základní",J717,0)</f>
        <v>0</v>
      </c>
      <c r="BF717" s="162">
        <f>IF(N717="snížená",J717,0)</f>
        <v>0</v>
      </c>
      <c r="BG717" s="162">
        <f>IF(N717="zákl. přenesená",J717,0)</f>
        <v>0</v>
      </c>
      <c r="BH717" s="162">
        <f>IF(N717="sníž. přenesená",J717,0)</f>
        <v>0</v>
      </c>
      <c r="BI717" s="162">
        <f>IF(N717="nulová",J717,0)</f>
        <v>0</v>
      </c>
      <c r="BJ717" s="17" t="s">
        <v>87</v>
      </c>
      <c r="BK717" s="162">
        <f>ROUND(I717*H717,2)</f>
        <v>0</v>
      </c>
      <c r="BL717" s="17" t="s">
        <v>282</v>
      </c>
      <c r="BM717" s="161" t="s">
        <v>1008</v>
      </c>
    </row>
    <row r="718" spans="2:65" s="1" customFormat="1" ht="36" customHeight="1">
      <c r="B718" s="149"/>
      <c r="C718" s="195" t="s">
        <v>1009</v>
      </c>
      <c r="D718" s="195" t="s">
        <v>283</v>
      </c>
      <c r="E718" s="196" t="s">
        <v>1010</v>
      </c>
      <c r="F718" s="197" t="s">
        <v>1011</v>
      </c>
      <c r="G718" s="198" t="s">
        <v>254</v>
      </c>
      <c r="H718" s="199">
        <v>370.65</v>
      </c>
      <c r="I718" s="200"/>
      <c r="J718" s="201">
        <f>ROUND(I718*H718,2)</f>
        <v>0</v>
      </c>
      <c r="K718" s="197" t="s">
        <v>193</v>
      </c>
      <c r="L718" s="202"/>
      <c r="M718" s="203" t="s">
        <v>3</v>
      </c>
      <c r="N718" s="204" t="s">
        <v>46</v>
      </c>
      <c r="O718" s="52"/>
      <c r="P718" s="159">
        <f>O718*H718</f>
        <v>0</v>
      </c>
      <c r="Q718" s="159">
        <v>1E-3</v>
      </c>
      <c r="R718" s="159">
        <f>Q718*H718</f>
        <v>0.37064999999999998</v>
      </c>
      <c r="S718" s="159">
        <v>0</v>
      </c>
      <c r="T718" s="160">
        <f>S718*H718</f>
        <v>0</v>
      </c>
      <c r="AR718" s="161" t="s">
        <v>405</v>
      </c>
      <c r="AT718" s="161" t="s">
        <v>283</v>
      </c>
      <c r="AU718" s="161" t="s">
        <v>87</v>
      </c>
      <c r="AY718" s="17" t="s">
        <v>187</v>
      </c>
      <c r="BE718" s="162">
        <f>IF(N718="základní",J718,0)</f>
        <v>0</v>
      </c>
      <c r="BF718" s="162">
        <f>IF(N718="snížená",J718,0)</f>
        <v>0</v>
      </c>
      <c r="BG718" s="162">
        <f>IF(N718="zákl. přenesená",J718,0)</f>
        <v>0</v>
      </c>
      <c r="BH718" s="162">
        <f>IF(N718="sníž. přenesená",J718,0)</f>
        <v>0</v>
      </c>
      <c r="BI718" s="162">
        <f>IF(N718="nulová",J718,0)</f>
        <v>0</v>
      </c>
      <c r="BJ718" s="17" t="s">
        <v>87</v>
      </c>
      <c r="BK718" s="162">
        <f>ROUND(I718*H718,2)</f>
        <v>0</v>
      </c>
      <c r="BL718" s="17" t="s">
        <v>282</v>
      </c>
      <c r="BM718" s="161" t="s">
        <v>1012</v>
      </c>
    </row>
    <row r="719" spans="2:65" s="13" customFormat="1">
      <c r="B719" s="171"/>
      <c r="D719" s="164" t="s">
        <v>196</v>
      </c>
      <c r="E719" s="172" t="s">
        <v>3</v>
      </c>
      <c r="F719" s="173" t="s">
        <v>1013</v>
      </c>
      <c r="H719" s="174">
        <v>370.65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196</v>
      </c>
      <c r="AU719" s="172" t="s">
        <v>87</v>
      </c>
      <c r="AV719" s="13" t="s">
        <v>87</v>
      </c>
      <c r="AW719" s="13" t="s">
        <v>35</v>
      </c>
      <c r="AX719" s="13" t="s">
        <v>81</v>
      </c>
      <c r="AY719" s="172" t="s">
        <v>187</v>
      </c>
    </row>
    <row r="720" spans="2:65" s="1" customFormat="1" ht="48" customHeight="1">
      <c r="B720" s="149"/>
      <c r="C720" s="150" t="s">
        <v>1014</v>
      </c>
      <c r="D720" s="150" t="s">
        <v>189</v>
      </c>
      <c r="E720" s="151" t="s">
        <v>1015</v>
      </c>
      <c r="F720" s="152" t="s">
        <v>1016</v>
      </c>
      <c r="G720" s="153" t="s">
        <v>254</v>
      </c>
      <c r="H720" s="154">
        <v>66.5</v>
      </c>
      <c r="I720" s="155"/>
      <c r="J720" s="156">
        <f>ROUND(I720*H720,2)</f>
        <v>0</v>
      </c>
      <c r="K720" s="152" t="s">
        <v>193</v>
      </c>
      <c r="L720" s="32"/>
      <c r="M720" s="157" t="s">
        <v>3</v>
      </c>
      <c r="N720" s="158" t="s">
        <v>46</v>
      </c>
      <c r="O720" s="52"/>
      <c r="P720" s="159">
        <f>O720*H720</f>
        <v>0</v>
      </c>
      <c r="Q720" s="159">
        <v>5.8E-4</v>
      </c>
      <c r="R720" s="159">
        <f>Q720*H720</f>
        <v>3.857E-2</v>
      </c>
      <c r="S720" s="159">
        <v>0</v>
      </c>
      <c r="T720" s="160">
        <f>S720*H720</f>
        <v>0</v>
      </c>
      <c r="AR720" s="161" t="s">
        <v>282</v>
      </c>
      <c r="AT720" s="161" t="s">
        <v>189</v>
      </c>
      <c r="AU720" s="161" t="s">
        <v>87</v>
      </c>
      <c r="AY720" s="17" t="s">
        <v>187</v>
      </c>
      <c r="BE720" s="162">
        <f>IF(N720="základní",J720,0)</f>
        <v>0</v>
      </c>
      <c r="BF720" s="162">
        <f>IF(N720="snížená",J720,0)</f>
        <v>0</v>
      </c>
      <c r="BG720" s="162">
        <f>IF(N720="zákl. přenesená",J720,0)</f>
        <v>0</v>
      </c>
      <c r="BH720" s="162">
        <f>IF(N720="sníž. přenesená",J720,0)</f>
        <v>0</v>
      </c>
      <c r="BI720" s="162">
        <f>IF(N720="nulová",J720,0)</f>
        <v>0</v>
      </c>
      <c r="BJ720" s="17" t="s">
        <v>87</v>
      </c>
      <c r="BK720" s="162">
        <f>ROUND(I720*H720,2)</f>
        <v>0</v>
      </c>
      <c r="BL720" s="17" t="s">
        <v>282</v>
      </c>
      <c r="BM720" s="161" t="s">
        <v>1017</v>
      </c>
    </row>
    <row r="721" spans="2:65" s="13" customFormat="1">
      <c r="B721" s="171"/>
      <c r="D721" s="164" t="s">
        <v>196</v>
      </c>
      <c r="E721" s="172" t="s">
        <v>3</v>
      </c>
      <c r="F721" s="173" t="s">
        <v>695</v>
      </c>
      <c r="H721" s="174">
        <v>66.5</v>
      </c>
      <c r="I721" s="175"/>
      <c r="L721" s="171"/>
      <c r="M721" s="176"/>
      <c r="N721" s="177"/>
      <c r="O721" s="177"/>
      <c r="P721" s="177"/>
      <c r="Q721" s="177"/>
      <c r="R721" s="177"/>
      <c r="S721" s="177"/>
      <c r="T721" s="178"/>
      <c r="AT721" s="172" t="s">
        <v>196</v>
      </c>
      <c r="AU721" s="172" t="s">
        <v>87</v>
      </c>
      <c r="AV721" s="13" t="s">
        <v>87</v>
      </c>
      <c r="AW721" s="13" t="s">
        <v>35</v>
      </c>
      <c r="AX721" s="13" t="s">
        <v>81</v>
      </c>
      <c r="AY721" s="172" t="s">
        <v>187</v>
      </c>
    </row>
    <row r="722" spans="2:65" s="1" customFormat="1" ht="36" customHeight="1">
      <c r="B722" s="149"/>
      <c r="C722" s="150" t="s">
        <v>1018</v>
      </c>
      <c r="D722" s="150" t="s">
        <v>189</v>
      </c>
      <c r="E722" s="151" t="s">
        <v>1019</v>
      </c>
      <c r="F722" s="152" t="s">
        <v>1020</v>
      </c>
      <c r="G722" s="153" t="s">
        <v>391</v>
      </c>
      <c r="H722" s="154">
        <v>176</v>
      </c>
      <c r="I722" s="155"/>
      <c r="J722" s="156">
        <f>ROUND(I722*H722,2)</f>
        <v>0</v>
      </c>
      <c r="K722" s="152" t="s">
        <v>193</v>
      </c>
      <c r="L722" s="32"/>
      <c r="M722" s="157" t="s">
        <v>3</v>
      </c>
      <c r="N722" s="158" t="s">
        <v>46</v>
      </c>
      <c r="O722" s="52"/>
      <c r="P722" s="159">
        <f>O722*H722</f>
        <v>0</v>
      </c>
      <c r="Q722" s="159">
        <v>0</v>
      </c>
      <c r="R722" s="159">
        <f>Q722*H722</f>
        <v>0</v>
      </c>
      <c r="S722" s="159">
        <v>0</v>
      </c>
      <c r="T722" s="160">
        <f>S722*H722</f>
        <v>0</v>
      </c>
      <c r="AR722" s="161" t="s">
        <v>282</v>
      </c>
      <c r="AT722" s="161" t="s">
        <v>189</v>
      </c>
      <c r="AU722" s="161" t="s">
        <v>87</v>
      </c>
      <c r="AY722" s="17" t="s">
        <v>187</v>
      </c>
      <c r="BE722" s="162">
        <f>IF(N722="základní",J722,0)</f>
        <v>0</v>
      </c>
      <c r="BF722" s="162">
        <f>IF(N722="snížená",J722,0)</f>
        <v>0</v>
      </c>
      <c r="BG722" s="162">
        <f>IF(N722="zákl. přenesená",J722,0)</f>
        <v>0</v>
      </c>
      <c r="BH722" s="162">
        <f>IF(N722="sníž. přenesená",J722,0)</f>
        <v>0</v>
      </c>
      <c r="BI722" s="162">
        <f>IF(N722="nulová",J722,0)</f>
        <v>0</v>
      </c>
      <c r="BJ722" s="17" t="s">
        <v>87</v>
      </c>
      <c r="BK722" s="162">
        <f>ROUND(I722*H722,2)</f>
        <v>0</v>
      </c>
      <c r="BL722" s="17" t="s">
        <v>282</v>
      </c>
      <c r="BM722" s="161" t="s">
        <v>1021</v>
      </c>
    </row>
    <row r="723" spans="2:65" s="12" customFormat="1">
      <c r="B723" s="163"/>
      <c r="D723" s="164" t="s">
        <v>196</v>
      </c>
      <c r="E723" s="165" t="s">
        <v>3</v>
      </c>
      <c r="F723" s="166" t="s">
        <v>1022</v>
      </c>
      <c r="H723" s="165" t="s">
        <v>3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196</v>
      </c>
      <c r="AU723" s="165" t="s">
        <v>87</v>
      </c>
      <c r="AV723" s="12" t="s">
        <v>81</v>
      </c>
      <c r="AW723" s="12" t="s">
        <v>35</v>
      </c>
      <c r="AX723" s="12" t="s">
        <v>74</v>
      </c>
      <c r="AY723" s="165" t="s">
        <v>187</v>
      </c>
    </row>
    <row r="724" spans="2:65" s="13" customFormat="1">
      <c r="B724" s="171"/>
      <c r="D724" s="164" t="s">
        <v>196</v>
      </c>
      <c r="E724" s="172" t="s">
        <v>3</v>
      </c>
      <c r="F724" s="173" t="s">
        <v>1023</v>
      </c>
      <c r="H724" s="174">
        <v>46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196</v>
      </c>
      <c r="AU724" s="172" t="s">
        <v>87</v>
      </c>
      <c r="AV724" s="13" t="s">
        <v>87</v>
      </c>
      <c r="AW724" s="13" t="s">
        <v>35</v>
      </c>
      <c r="AX724" s="13" t="s">
        <v>74</v>
      </c>
      <c r="AY724" s="172" t="s">
        <v>187</v>
      </c>
    </row>
    <row r="725" spans="2:65" s="13" customFormat="1">
      <c r="B725" s="171"/>
      <c r="D725" s="164" t="s">
        <v>196</v>
      </c>
      <c r="E725" s="172" t="s">
        <v>3</v>
      </c>
      <c r="F725" s="173" t="s">
        <v>1023</v>
      </c>
      <c r="H725" s="174">
        <v>46</v>
      </c>
      <c r="I725" s="175"/>
      <c r="L725" s="171"/>
      <c r="M725" s="176"/>
      <c r="N725" s="177"/>
      <c r="O725" s="177"/>
      <c r="P725" s="177"/>
      <c r="Q725" s="177"/>
      <c r="R725" s="177"/>
      <c r="S725" s="177"/>
      <c r="T725" s="178"/>
      <c r="AT725" s="172" t="s">
        <v>196</v>
      </c>
      <c r="AU725" s="172" t="s">
        <v>87</v>
      </c>
      <c r="AV725" s="13" t="s">
        <v>87</v>
      </c>
      <c r="AW725" s="13" t="s">
        <v>35</v>
      </c>
      <c r="AX725" s="13" t="s">
        <v>74</v>
      </c>
      <c r="AY725" s="172" t="s">
        <v>187</v>
      </c>
    </row>
    <row r="726" spans="2:65" s="12" customFormat="1">
      <c r="B726" s="163"/>
      <c r="D726" s="164" t="s">
        <v>196</v>
      </c>
      <c r="E726" s="165" t="s">
        <v>3</v>
      </c>
      <c r="F726" s="166" t="s">
        <v>1024</v>
      </c>
      <c r="H726" s="165" t="s">
        <v>3</v>
      </c>
      <c r="I726" s="167"/>
      <c r="L726" s="163"/>
      <c r="M726" s="168"/>
      <c r="N726" s="169"/>
      <c r="O726" s="169"/>
      <c r="P726" s="169"/>
      <c r="Q726" s="169"/>
      <c r="R726" s="169"/>
      <c r="S726" s="169"/>
      <c r="T726" s="170"/>
      <c r="AT726" s="165" t="s">
        <v>196</v>
      </c>
      <c r="AU726" s="165" t="s">
        <v>87</v>
      </c>
      <c r="AV726" s="12" t="s">
        <v>81</v>
      </c>
      <c r="AW726" s="12" t="s">
        <v>35</v>
      </c>
      <c r="AX726" s="12" t="s">
        <v>74</v>
      </c>
      <c r="AY726" s="165" t="s">
        <v>187</v>
      </c>
    </row>
    <row r="727" spans="2:65" s="13" customFormat="1">
      <c r="B727" s="171"/>
      <c r="D727" s="164" t="s">
        <v>196</v>
      </c>
      <c r="E727" s="172" t="s">
        <v>3</v>
      </c>
      <c r="F727" s="173" t="s">
        <v>1025</v>
      </c>
      <c r="H727" s="174">
        <v>84</v>
      </c>
      <c r="I727" s="175"/>
      <c r="L727" s="171"/>
      <c r="M727" s="176"/>
      <c r="N727" s="177"/>
      <c r="O727" s="177"/>
      <c r="P727" s="177"/>
      <c r="Q727" s="177"/>
      <c r="R727" s="177"/>
      <c r="S727" s="177"/>
      <c r="T727" s="178"/>
      <c r="AT727" s="172" t="s">
        <v>196</v>
      </c>
      <c r="AU727" s="172" t="s">
        <v>87</v>
      </c>
      <c r="AV727" s="13" t="s">
        <v>87</v>
      </c>
      <c r="AW727" s="13" t="s">
        <v>35</v>
      </c>
      <c r="AX727" s="13" t="s">
        <v>74</v>
      </c>
      <c r="AY727" s="172" t="s">
        <v>187</v>
      </c>
    </row>
    <row r="728" spans="2:65" s="14" customFormat="1">
      <c r="B728" s="179"/>
      <c r="D728" s="164" t="s">
        <v>196</v>
      </c>
      <c r="E728" s="180" t="s">
        <v>3</v>
      </c>
      <c r="F728" s="181" t="s">
        <v>201</v>
      </c>
      <c r="H728" s="182">
        <v>176</v>
      </c>
      <c r="I728" s="183"/>
      <c r="L728" s="179"/>
      <c r="M728" s="184"/>
      <c r="N728" s="185"/>
      <c r="O728" s="185"/>
      <c r="P728" s="185"/>
      <c r="Q728" s="185"/>
      <c r="R728" s="185"/>
      <c r="S728" s="185"/>
      <c r="T728" s="186"/>
      <c r="AT728" s="180" t="s">
        <v>196</v>
      </c>
      <c r="AU728" s="180" t="s">
        <v>87</v>
      </c>
      <c r="AV728" s="14" t="s">
        <v>194</v>
      </c>
      <c r="AW728" s="14" t="s">
        <v>35</v>
      </c>
      <c r="AX728" s="14" t="s">
        <v>81</v>
      </c>
      <c r="AY728" s="180" t="s">
        <v>187</v>
      </c>
    </row>
    <row r="729" spans="2:65" s="1" customFormat="1" ht="16.5" customHeight="1">
      <c r="B729" s="149"/>
      <c r="C729" s="195" t="s">
        <v>1026</v>
      </c>
      <c r="D729" s="195" t="s">
        <v>283</v>
      </c>
      <c r="E729" s="196" t="s">
        <v>1027</v>
      </c>
      <c r="F729" s="197" t="s">
        <v>1028</v>
      </c>
      <c r="G729" s="198" t="s">
        <v>286</v>
      </c>
      <c r="H729" s="199">
        <v>193.6</v>
      </c>
      <c r="I729" s="200"/>
      <c r="J729" s="201">
        <f>ROUND(I729*H729,2)</f>
        <v>0</v>
      </c>
      <c r="K729" s="197" t="s">
        <v>896</v>
      </c>
      <c r="L729" s="202"/>
      <c r="M729" s="203" t="s">
        <v>3</v>
      </c>
      <c r="N729" s="204" t="s">
        <v>46</v>
      </c>
      <c r="O729" s="52"/>
      <c r="P729" s="159">
        <f>O729*H729</f>
        <v>0</v>
      </c>
      <c r="Q729" s="159">
        <v>6.0000000000000002E-5</v>
      </c>
      <c r="R729" s="159">
        <f>Q729*H729</f>
        <v>1.1616E-2</v>
      </c>
      <c r="S729" s="159">
        <v>0</v>
      </c>
      <c r="T729" s="160">
        <f>S729*H729</f>
        <v>0</v>
      </c>
      <c r="AR729" s="161" t="s">
        <v>405</v>
      </c>
      <c r="AT729" s="161" t="s">
        <v>283</v>
      </c>
      <c r="AU729" s="161" t="s">
        <v>87</v>
      </c>
      <c r="AY729" s="17" t="s">
        <v>187</v>
      </c>
      <c r="BE729" s="162">
        <f>IF(N729="základní",J729,0)</f>
        <v>0</v>
      </c>
      <c r="BF729" s="162">
        <f>IF(N729="snížená",J729,0)</f>
        <v>0</v>
      </c>
      <c r="BG729" s="162">
        <f>IF(N729="zákl. přenesená",J729,0)</f>
        <v>0</v>
      </c>
      <c r="BH729" s="162">
        <f>IF(N729="sníž. přenesená",J729,0)</f>
        <v>0</v>
      </c>
      <c r="BI729" s="162">
        <f>IF(N729="nulová",J729,0)</f>
        <v>0</v>
      </c>
      <c r="BJ729" s="17" t="s">
        <v>87</v>
      </c>
      <c r="BK729" s="162">
        <f>ROUND(I729*H729,2)</f>
        <v>0</v>
      </c>
      <c r="BL729" s="17" t="s">
        <v>282</v>
      </c>
      <c r="BM729" s="161" t="s">
        <v>1029</v>
      </c>
    </row>
    <row r="730" spans="2:65" s="13" customFormat="1">
      <c r="B730" s="171"/>
      <c r="D730" s="164" t="s">
        <v>196</v>
      </c>
      <c r="E730" s="172" t="s">
        <v>3</v>
      </c>
      <c r="F730" s="173" t="s">
        <v>1030</v>
      </c>
      <c r="H730" s="174">
        <v>193.6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196</v>
      </c>
      <c r="AU730" s="172" t="s">
        <v>87</v>
      </c>
      <c r="AV730" s="13" t="s">
        <v>87</v>
      </c>
      <c r="AW730" s="13" t="s">
        <v>35</v>
      </c>
      <c r="AX730" s="13" t="s">
        <v>81</v>
      </c>
      <c r="AY730" s="172" t="s">
        <v>187</v>
      </c>
    </row>
    <row r="731" spans="2:65" s="1" customFormat="1" ht="48" customHeight="1">
      <c r="B731" s="149"/>
      <c r="C731" s="150" t="s">
        <v>1031</v>
      </c>
      <c r="D731" s="150" t="s">
        <v>189</v>
      </c>
      <c r="E731" s="151" t="s">
        <v>1032</v>
      </c>
      <c r="F731" s="152" t="s">
        <v>1033</v>
      </c>
      <c r="G731" s="153" t="s">
        <v>1034</v>
      </c>
      <c r="H731" s="205"/>
      <c r="I731" s="155"/>
      <c r="J731" s="156">
        <f>ROUND(I731*H731,2)</f>
        <v>0</v>
      </c>
      <c r="K731" s="152" t="s">
        <v>193</v>
      </c>
      <c r="L731" s="32"/>
      <c r="M731" s="157" t="s">
        <v>3</v>
      </c>
      <c r="N731" s="158" t="s">
        <v>46</v>
      </c>
      <c r="O731" s="52"/>
      <c r="P731" s="159">
        <f>O731*H731</f>
        <v>0</v>
      </c>
      <c r="Q731" s="159">
        <v>0</v>
      </c>
      <c r="R731" s="159">
        <f>Q731*H731</f>
        <v>0</v>
      </c>
      <c r="S731" s="159">
        <v>0</v>
      </c>
      <c r="T731" s="160">
        <f>S731*H731</f>
        <v>0</v>
      </c>
      <c r="AR731" s="161" t="s">
        <v>282</v>
      </c>
      <c r="AT731" s="161" t="s">
        <v>189</v>
      </c>
      <c r="AU731" s="161" t="s">
        <v>87</v>
      </c>
      <c r="AY731" s="17" t="s">
        <v>187</v>
      </c>
      <c r="BE731" s="162">
        <f>IF(N731="základní",J731,0)</f>
        <v>0</v>
      </c>
      <c r="BF731" s="162">
        <f>IF(N731="snížená",J731,0)</f>
        <v>0</v>
      </c>
      <c r="BG731" s="162">
        <f>IF(N731="zákl. přenesená",J731,0)</f>
        <v>0</v>
      </c>
      <c r="BH731" s="162">
        <f>IF(N731="sníž. přenesená",J731,0)</f>
        <v>0</v>
      </c>
      <c r="BI731" s="162">
        <f>IF(N731="nulová",J731,0)</f>
        <v>0</v>
      </c>
      <c r="BJ731" s="17" t="s">
        <v>87</v>
      </c>
      <c r="BK731" s="162">
        <f>ROUND(I731*H731,2)</f>
        <v>0</v>
      </c>
      <c r="BL731" s="17" t="s">
        <v>282</v>
      </c>
      <c r="BM731" s="161" t="s">
        <v>1035</v>
      </c>
    </row>
    <row r="732" spans="2:65" s="11" customFormat="1" ht="22.9" customHeight="1">
      <c r="B732" s="136"/>
      <c r="D732" s="137" t="s">
        <v>73</v>
      </c>
      <c r="E732" s="147" t="s">
        <v>1036</v>
      </c>
      <c r="F732" s="147" t="s">
        <v>1037</v>
      </c>
      <c r="I732" s="139"/>
      <c r="J732" s="148">
        <f>BK732</f>
        <v>0</v>
      </c>
      <c r="L732" s="136"/>
      <c r="M732" s="141"/>
      <c r="N732" s="142"/>
      <c r="O732" s="142"/>
      <c r="P732" s="143">
        <f>SUM(P733:P786)</f>
        <v>0</v>
      </c>
      <c r="Q732" s="142"/>
      <c r="R732" s="143">
        <f>SUM(R733:R786)</f>
        <v>1.49503955</v>
      </c>
      <c r="S732" s="142"/>
      <c r="T732" s="144">
        <f>SUM(T733:T786)</f>
        <v>0</v>
      </c>
      <c r="AR732" s="137" t="s">
        <v>87</v>
      </c>
      <c r="AT732" s="145" t="s">
        <v>73</v>
      </c>
      <c r="AU732" s="145" t="s">
        <v>81</v>
      </c>
      <c r="AY732" s="137" t="s">
        <v>187</v>
      </c>
      <c r="BK732" s="146">
        <f>SUM(BK733:BK786)</f>
        <v>0</v>
      </c>
    </row>
    <row r="733" spans="2:65" s="1" customFormat="1" ht="24" customHeight="1">
      <c r="B733" s="149"/>
      <c r="C733" s="150" t="s">
        <v>1038</v>
      </c>
      <c r="D733" s="150" t="s">
        <v>189</v>
      </c>
      <c r="E733" s="151" t="s">
        <v>1039</v>
      </c>
      <c r="F733" s="152" t="s">
        <v>1040</v>
      </c>
      <c r="G733" s="153" t="s">
        <v>962</v>
      </c>
      <c r="H733" s="154">
        <v>4</v>
      </c>
      <c r="I733" s="155"/>
      <c r="J733" s="156">
        <f>ROUND(I733*H733,2)</f>
        <v>0</v>
      </c>
      <c r="K733" s="152" t="s">
        <v>896</v>
      </c>
      <c r="L733" s="32"/>
      <c r="M733" s="157" t="s">
        <v>3</v>
      </c>
      <c r="N733" s="158" t="s">
        <v>46</v>
      </c>
      <c r="O733" s="52"/>
      <c r="P733" s="159">
        <f>O733*H733</f>
        <v>0</v>
      </c>
      <c r="Q733" s="159">
        <v>0</v>
      </c>
      <c r="R733" s="159">
        <f>Q733*H733</f>
        <v>0</v>
      </c>
      <c r="S733" s="159">
        <v>0</v>
      </c>
      <c r="T733" s="160">
        <f>S733*H733</f>
        <v>0</v>
      </c>
      <c r="AR733" s="161" t="s">
        <v>282</v>
      </c>
      <c r="AT733" s="161" t="s">
        <v>189</v>
      </c>
      <c r="AU733" s="161" t="s">
        <v>87</v>
      </c>
      <c r="AY733" s="17" t="s">
        <v>187</v>
      </c>
      <c r="BE733" s="162">
        <f>IF(N733="základní",J733,0)</f>
        <v>0</v>
      </c>
      <c r="BF733" s="162">
        <f>IF(N733="snížená",J733,0)</f>
        <v>0</v>
      </c>
      <c r="BG733" s="162">
        <f>IF(N733="zákl. přenesená",J733,0)</f>
        <v>0</v>
      </c>
      <c r="BH733" s="162">
        <f>IF(N733="sníž. přenesená",J733,0)</f>
        <v>0</v>
      </c>
      <c r="BI733" s="162">
        <f>IF(N733="nulová",J733,0)</f>
        <v>0</v>
      </c>
      <c r="BJ733" s="17" t="s">
        <v>87</v>
      </c>
      <c r="BK733" s="162">
        <f>ROUND(I733*H733,2)</f>
        <v>0</v>
      </c>
      <c r="BL733" s="17" t="s">
        <v>282</v>
      </c>
      <c r="BM733" s="161" t="s">
        <v>1041</v>
      </c>
    </row>
    <row r="734" spans="2:65" s="12" customFormat="1" ht="22.5">
      <c r="B734" s="163"/>
      <c r="D734" s="164" t="s">
        <v>196</v>
      </c>
      <c r="E734" s="165" t="s">
        <v>3</v>
      </c>
      <c r="F734" s="166" t="s">
        <v>1042</v>
      </c>
      <c r="H734" s="165" t="s">
        <v>3</v>
      </c>
      <c r="I734" s="167"/>
      <c r="L734" s="163"/>
      <c r="M734" s="168"/>
      <c r="N734" s="169"/>
      <c r="O734" s="169"/>
      <c r="P734" s="169"/>
      <c r="Q734" s="169"/>
      <c r="R734" s="169"/>
      <c r="S734" s="169"/>
      <c r="T734" s="170"/>
      <c r="AT734" s="165" t="s">
        <v>196</v>
      </c>
      <c r="AU734" s="165" t="s">
        <v>87</v>
      </c>
      <c r="AV734" s="12" t="s">
        <v>81</v>
      </c>
      <c r="AW734" s="12" t="s">
        <v>35</v>
      </c>
      <c r="AX734" s="12" t="s">
        <v>74</v>
      </c>
      <c r="AY734" s="165" t="s">
        <v>187</v>
      </c>
    </row>
    <row r="735" spans="2:65" s="13" customFormat="1">
      <c r="B735" s="171"/>
      <c r="D735" s="164" t="s">
        <v>196</v>
      </c>
      <c r="E735" s="172" t="s">
        <v>3</v>
      </c>
      <c r="F735" s="173" t="s">
        <v>194</v>
      </c>
      <c r="H735" s="174">
        <v>4</v>
      </c>
      <c r="I735" s="175"/>
      <c r="L735" s="171"/>
      <c r="M735" s="176"/>
      <c r="N735" s="177"/>
      <c r="O735" s="177"/>
      <c r="P735" s="177"/>
      <c r="Q735" s="177"/>
      <c r="R735" s="177"/>
      <c r="S735" s="177"/>
      <c r="T735" s="178"/>
      <c r="AT735" s="172" t="s">
        <v>196</v>
      </c>
      <c r="AU735" s="172" t="s">
        <v>87</v>
      </c>
      <c r="AV735" s="13" t="s">
        <v>87</v>
      </c>
      <c r="AW735" s="13" t="s">
        <v>35</v>
      </c>
      <c r="AX735" s="13" t="s">
        <v>81</v>
      </c>
      <c r="AY735" s="172" t="s">
        <v>187</v>
      </c>
    </row>
    <row r="736" spans="2:65" s="1" customFormat="1" ht="24" customHeight="1">
      <c r="B736" s="149"/>
      <c r="C736" s="150" t="s">
        <v>1043</v>
      </c>
      <c r="D736" s="150" t="s">
        <v>189</v>
      </c>
      <c r="E736" s="151" t="s">
        <v>1044</v>
      </c>
      <c r="F736" s="152" t="s">
        <v>1045</v>
      </c>
      <c r="G736" s="153" t="s">
        <v>962</v>
      </c>
      <c r="H736" s="154">
        <v>6</v>
      </c>
      <c r="I736" s="155"/>
      <c r="J736" s="156">
        <f>ROUND(I736*H736,2)</f>
        <v>0</v>
      </c>
      <c r="K736" s="152" t="s">
        <v>896</v>
      </c>
      <c r="L736" s="32"/>
      <c r="M736" s="157" t="s">
        <v>3</v>
      </c>
      <c r="N736" s="158" t="s">
        <v>46</v>
      </c>
      <c r="O736" s="52"/>
      <c r="P736" s="159">
        <f>O736*H736</f>
        <v>0</v>
      </c>
      <c r="Q736" s="159">
        <v>0</v>
      </c>
      <c r="R736" s="159">
        <f>Q736*H736</f>
        <v>0</v>
      </c>
      <c r="S736" s="159">
        <v>0</v>
      </c>
      <c r="T736" s="160">
        <f>S736*H736</f>
        <v>0</v>
      </c>
      <c r="AR736" s="161" t="s">
        <v>282</v>
      </c>
      <c r="AT736" s="161" t="s">
        <v>189</v>
      </c>
      <c r="AU736" s="161" t="s">
        <v>87</v>
      </c>
      <c r="AY736" s="17" t="s">
        <v>187</v>
      </c>
      <c r="BE736" s="162">
        <f>IF(N736="základní",J736,0)</f>
        <v>0</v>
      </c>
      <c r="BF736" s="162">
        <f>IF(N736="snížená",J736,0)</f>
        <v>0</v>
      </c>
      <c r="BG736" s="162">
        <f>IF(N736="zákl. přenesená",J736,0)</f>
        <v>0</v>
      </c>
      <c r="BH736" s="162">
        <f>IF(N736="sníž. přenesená",J736,0)</f>
        <v>0</v>
      </c>
      <c r="BI736" s="162">
        <f>IF(N736="nulová",J736,0)</f>
        <v>0</v>
      </c>
      <c r="BJ736" s="17" t="s">
        <v>87</v>
      </c>
      <c r="BK736" s="162">
        <f>ROUND(I736*H736,2)</f>
        <v>0</v>
      </c>
      <c r="BL736" s="17" t="s">
        <v>282</v>
      </c>
      <c r="BM736" s="161" t="s">
        <v>1046</v>
      </c>
    </row>
    <row r="737" spans="2:65" s="12" customFormat="1" ht="22.5">
      <c r="B737" s="163"/>
      <c r="D737" s="164" t="s">
        <v>196</v>
      </c>
      <c r="E737" s="165" t="s">
        <v>3</v>
      </c>
      <c r="F737" s="166" t="s">
        <v>1047</v>
      </c>
      <c r="H737" s="165" t="s">
        <v>3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196</v>
      </c>
      <c r="AU737" s="165" t="s">
        <v>87</v>
      </c>
      <c r="AV737" s="12" t="s">
        <v>81</v>
      </c>
      <c r="AW737" s="12" t="s">
        <v>35</v>
      </c>
      <c r="AX737" s="12" t="s">
        <v>74</v>
      </c>
      <c r="AY737" s="165" t="s">
        <v>187</v>
      </c>
    </row>
    <row r="738" spans="2:65" s="13" customFormat="1">
      <c r="B738" s="171"/>
      <c r="D738" s="164" t="s">
        <v>196</v>
      </c>
      <c r="E738" s="172" t="s">
        <v>3</v>
      </c>
      <c r="F738" s="173" t="s">
        <v>194</v>
      </c>
      <c r="H738" s="174">
        <v>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196</v>
      </c>
      <c r="AU738" s="172" t="s">
        <v>87</v>
      </c>
      <c r="AV738" s="13" t="s">
        <v>87</v>
      </c>
      <c r="AW738" s="13" t="s">
        <v>35</v>
      </c>
      <c r="AX738" s="13" t="s">
        <v>74</v>
      </c>
      <c r="AY738" s="172" t="s">
        <v>187</v>
      </c>
    </row>
    <row r="739" spans="2:65" s="12" customFormat="1" ht="22.5">
      <c r="B739" s="163"/>
      <c r="D739" s="164" t="s">
        <v>196</v>
      </c>
      <c r="E739" s="165" t="s">
        <v>3</v>
      </c>
      <c r="F739" s="166" t="s">
        <v>1048</v>
      </c>
      <c r="H739" s="165" t="s">
        <v>3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196</v>
      </c>
      <c r="AU739" s="165" t="s">
        <v>87</v>
      </c>
      <c r="AV739" s="12" t="s">
        <v>81</v>
      </c>
      <c r="AW739" s="12" t="s">
        <v>35</v>
      </c>
      <c r="AX739" s="12" t="s">
        <v>74</v>
      </c>
      <c r="AY739" s="165" t="s">
        <v>187</v>
      </c>
    </row>
    <row r="740" spans="2:65" s="13" customFormat="1">
      <c r="B740" s="171"/>
      <c r="D740" s="164" t="s">
        <v>196</v>
      </c>
      <c r="E740" s="172" t="s">
        <v>3</v>
      </c>
      <c r="F740" s="173" t="s">
        <v>87</v>
      </c>
      <c r="H740" s="174">
        <v>2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196</v>
      </c>
      <c r="AU740" s="172" t="s">
        <v>87</v>
      </c>
      <c r="AV740" s="13" t="s">
        <v>87</v>
      </c>
      <c r="AW740" s="13" t="s">
        <v>35</v>
      </c>
      <c r="AX740" s="13" t="s">
        <v>74</v>
      </c>
      <c r="AY740" s="172" t="s">
        <v>187</v>
      </c>
    </row>
    <row r="741" spans="2:65" s="14" customFormat="1">
      <c r="B741" s="179"/>
      <c r="D741" s="164" t="s">
        <v>196</v>
      </c>
      <c r="E741" s="180" t="s">
        <v>3</v>
      </c>
      <c r="F741" s="181" t="s">
        <v>201</v>
      </c>
      <c r="H741" s="182">
        <v>6</v>
      </c>
      <c r="I741" s="183"/>
      <c r="L741" s="179"/>
      <c r="M741" s="184"/>
      <c r="N741" s="185"/>
      <c r="O741" s="185"/>
      <c r="P741" s="185"/>
      <c r="Q741" s="185"/>
      <c r="R741" s="185"/>
      <c r="S741" s="185"/>
      <c r="T741" s="186"/>
      <c r="AT741" s="180" t="s">
        <v>196</v>
      </c>
      <c r="AU741" s="180" t="s">
        <v>87</v>
      </c>
      <c r="AV741" s="14" t="s">
        <v>194</v>
      </c>
      <c r="AW741" s="14" t="s">
        <v>35</v>
      </c>
      <c r="AX741" s="14" t="s">
        <v>81</v>
      </c>
      <c r="AY741" s="180" t="s">
        <v>187</v>
      </c>
    </row>
    <row r="742" spans="2:65" s="1" customFormat="1" ht="24" customHeight="1">
      <c r="B742" s="149"/>
      <c r="C742" s="150" t="s">
        <v>1049</v>
      </c>
      <c r="D742" s="150" t="s">
        <v>189</v>
      </c>
      <c r="E742" s="151" t="s">
        <v>1050</v>
      </c>
      <c r="F742" s="152" t="s">
        <v>1051</v>
      </c>
      <c r="G742" s="153" t="s">
        <v>962</v>
      </c>
      <c r="H742" s="154">
        <v>2</v>
      </c>
      <c r="I742" s="155"/>
      <c r="J742" s="156">
        <f>ROUND(I742*H742,2)</f>
        <v>0</v>
      </c>
      <c r="K742" s="152" t="s">
        <v>896</v>
      </c>
      <c r="L742" s="32"/>
      <c r="M742" s="157" t="s">
        <v>3</v>
      </c>
      <c r="N742" s="158" t="s">
        <v>46</v>
      </c>
      <c r="O742" s="52"/>
      <c r="P742" s="159">
        <f>O742*H742</f>
        <v>0</v>
      </c>
      <c r="Q742" s="159">
        <v>0</v>
      </c>
      <c r="R742" s="159">
        <f>Q742*H742</f>
        <v>0</v>
      </c>
      <c r="S742" s="159">
        <v>0</v>
      </c>
      <c r="T742" s="160">
        <f>S742*H742</f>
        <v>0</v>
      </c>
      <c r="AR742" s="161" t="s">
        <v>282</v>
      </c>
      <c r="AT742" s="161" t="s">
        <v>189</v>
      </c>
      <c r="AU742" s="161" t="s">
        <v>87</v>
      </c>
      <c r="AY742" s="17" t="s">
        <v>187</v>
      </c>
      <c r="BE742" s="162">
        <f>IF(N742="základní",J742,0)</f>
        <v>0</v>
      </c>
      <c r="BF742" s="162">
        <f>IF(N742="snížená",J742,0)</f>
        <v>0</v>
      </c>
      <c r="BG742" s="162">
        <f>IF(N742="zákl. přenesená",J742,0)</f>
        <v>0</v>
      </c>
      <c r="BH742" s="162">
        <f>IF(N742="sníž. přenesená",J742,0)</f>
        <v>0</v>
      </c>
      <c r="BI742" s="162">
        <f>IF(N742="nulová",J742,0)</f>
        <v>0</v>
      </c>
      <c r="BJ742" s="17" t="s">
        <v>87</v>
      </c>
      <c r="BK742" s="162">
        <f>ROUND(I742*H742,2)</f>
        <v>0</v>
      </c>
      <c r="BL742" s="17" t="s">
        <v>282</v>
      </c>
      <c r="BM742" s="161" t="s">
        <v>1052</v>
      </c>
    </row>
    <row r="743" spans="2:65" s="12" customFormat="1">
      <c r="B743" s="163"/>
      <c r="D743" s="164" t="s">
        <v>196</v>
      </c>
      <c r="E743" s="165" t="s">
        <v>3</v>
      </c>
      <c r="F743" s="166" t="s">
        <v>1053</v>
      </c>
      <c r="H743" s="165" t="s">
        <v>3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196</v>
      </c>
      <c r="AU743" s="165" t="s">
        <v>87</v>
      </c>
      <c r="AV743" s="12" t="s">
        <v>81</v>
      </c>
      <c r="AW743" s="12" t="s">
        <v>35</v>
      </c>
      <c r="AX743" s="12" t="s">
        <v>74</v>
      </c>
      <c r="AY743" s="165" t="s">
        <v>187</v>
      </c>
    </row>
    <row r="744" spans="2:65" s="13" customFormat="1">
      <c r="B744" s="171"/>
      <c r="D744" s="164" t="s">
        <v>196</v>
      </c>
      <c r="E744" s="172" t="s">
        <v>3</v>
      </c>
      <c r="F744" s="173" t="s">
        <v>87</v>
      </c>
      <c r="H744" s="174">
        <v>2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196</v>
      </c>
      <c r="AU744" s="172" t="s">
        <v>87</v>
      </c>
      <c r="AV744" s="13" t="s">
        <v>87</v>
      </c>
      <c r="AW744" s="13" t="s">
        <v>35</v>
      </c>
      <c r="AX744" s="13" t="s">
        <v>74</v>
      </c>
      <c r="AY744" s="172" t="s">
        <v>187</v>
      </c>
    </row>
    <row r="745" spans="2:65" s="14" customFormat="1">
      <c r="B745" s="179"/>
      <c r="D745" s="164" t="s">
        <v>196</v>
      </c>
      <c r="E745" s="180" t="s">
        <v>3</v>
      </c>
      <c r="F745" s="181" t="s">
        <v>201</v>
      </c>
      <c r="H745" s="182">
        <v>2</v>
      </c>
      <c r="I745" s="183"/>
      <c r="L745" s="179"/>
      <c r="M745" s="184"/>
      <c r="N745" s="185"/>
      <c r="O745" s="185"/>
      <c r="P745" s="185"/>
      <c r="Q745" s="185"/>
      <c r="R745" s="185"/>
      <c r="S745" s="185"/>
      <c r="T745" s="186"/>
      <c r="AT745" s="180" t="s">
        <v>196</v>
      </c>
      <c r="AU745" s="180" t="s">
        <v>87</v>
      </c>
      <c r="AV745" s="14" t="s">
        <v>194</v>
      </c>
      <c r="AW745" s="14" t="s">
        <v>35</v>
      </c>
      <c r="AX745" s="14" t="s">
        <v>81</v>
      </c>
      <c r="AY745" s="180" t="s">
        <v>187</v>
      </c>
    </row>
    <row r="746" spans="2:65" s="1" customFormat="1" ht="36" customHeight="1">
      <c r="B746" s="149"/>
      <c r="C746" s="150" t="s">
        <v>1054</v>
      </c>
      <c r="D746" s="150" t="s">
        <v>189</v>
      </c>
      <c r="E746" s="151" t="s">
        <v>1055</v>
      </c>
      <c r="F746" s="152" t="s">
        <v>1056</v>
      </c>
      <c r="G746" s="153" t="s">
        <v>254</v>
      </c>
      <c r="H746" s="154">
        <v>274.89999999999998</v>
      </c>
      <c r="I746" s="155"/>
      <c r="J746" s="156">
        <f>ROUND(I746*H746,2)</f>
        <v>0</v>
      </c>
      <c r="K746" s="152" t="s">
        <v>193</v>
      </c>
      <c r="L746" s="32"/>
      <c r="M746" s="157" t="s">
        <v>3</v>
      </c>
      <c r="N746" s="158" t="s">
        <v>46</v>
      </c>
      <c r="O746" s="52"/>
      <c r="P746" s="159">
        <f>O746*H746</f>
        <v>0</v>
      </c>
      <c r="Q746" s="159">
        <v>0</v>
      </c>
      <c r="R746" s="159">
        <f>Q746*H746</f>
        <v>0</v>
      </c>
      <c r="S746" s="159">
        <v>0</v>
      </c>
      <c r="T746" s="160">
        <f>S746*H746</f>
        <v>0</v>
      </c>
      <c r="AR746" s="161" t="s">
        <v>282</v>
      </c>
      <c r="AT746" s="161" t="s">
        <v>189</v>
      </c>
      <c r="AU746" s="161" t="s">
        <v>87</v>
      </c>
      <c r="AY746" s="17" t="s">
        <v>187</v>
      </c>
      <c r="BE746" s="162">
        <f>IF(N746="základní",J746,0)</f>
        <v>0</v>
      </c>
      <c r="BF746" s="162">
        <f>IF(N746="snížená",J746,0)</f>
        <v>0</v>
      </c>
      <c r="BG746" s="162">
        <f>IF(N746="zákl. přenesená",J746,0)</f>
        <v>0</v>
      </c>
      <c r="BH746" s="162">
        <f>IF(N746="sníž. přenesená",J746,0)</f>
        <v>0</v>
      </c>
      <c r="BI746" s="162">
        <f>IF(N746="nulová",J746,0)</f>
        <v>0</v>
      </c>
      <c r="BJ746" s="17" t="s">
        <v>87</v>
      </c>
      <c r="BK746" s="162">
        <f>ROUND(I746*H746,2)</f>
        <v>0</v>
      </c>
      <c r="BL746" s="17" t="s">
        <v>282</v>
      </c>
      <c r="BM746" s="161" t="s">
        <v>1057</v>
      </c>
    </row>
    <row r="747" spans="2:65" s="12" customFormat="1">
      <c r="B747" s="163"/>
      <c r="D747" s="164" t="s">
        <v>196</v>
      </c>
      <c r="E747" s="165" t="s">
        <v>3</v>
      </c>
      <c r="F747" s="166" t="s">
        <v>1058</v>
      </c>
      <c r="H747" s="165" t="s">
        <v>3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196</v>
      </c>
      <c r="AU747" s="165" t="s">
        <v>87</v>
      </c>
      <c r="AV747" s="12" t="s">
        <v>81</v>
      </c>
      <c r="AW747" s="12" t="s">
        <v>35</v>
      </c>
      <c r="AX747" s="12" t="s">
        <v>74</v>
      </c>
      <c r="AY747" s="165" t="s">
        <v>187</v>
      </c>
    </row>
    <row r="748" spans="2:65" s="13" customFormat="1">
      <c r="B748" s="171"/>
      <c r="D748" s="164" t="s">
        <v>196</v>
      </c>
      <c r="E748" s="172" t="s">
        <v>3</v>
      </c>
      <c r="F748" s="173" t="s">
        <v>1059</v>
      </c>
      <c r="H748" s="174">
        <v>268.60000000000002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196</v>
      </c>
      <c r="AU748" s="172" t="s">
        <v>87</v>
      </c>
      <c r="AV748" s="13" t="s">
        <v>87</v>
      </c>
      <c r="AW748" s="13" t="s">
        <v>35</v>
      </c>
      <c r="AX748" s="13" t="s">
        <v>74</v>
      </c>
      <c r="AY748" s="172" t="s">
        <v>187</v>
      </c>
    </row>
    <row r="749" spans="2:65" s="12" customFormat="1">
      <c r="B749" s="163"/>
      <c r="D749" s="164" t="s">
        <v>196</v>
      </c>
      <c r="E749" s="165" t="s">
        <v>3</v>
      </c>
      <c r="F749" s="166" t="s">
        <v>1060</v>
      </c>
      <c r="H749" s="165" t="s">
        <v>3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196</v>
      </c>
      <c r="AU749" s="165" t="s">
        <v>87</v>
      </c>
      <c r="AV749" s="12" t="s">
        <v>81</v>
      </c>
      <c r="AW749" s="12" t="s">
        <v>35</v>
      </c>
      <c r="AX749" s="12" t="s">
        <v>74</v>
      </c>
      <c r="AY749" s="165" t="s">
        <v>187</v>
      </c>
    </row>
    <row r="750" spans="2:65" s="13" customFormat="1">
      <c r="B750" s="171"/>
      <c r="D750" s="164" t="s">
        <v>196</v>
      </c>
      <c r="E750" s="172" t="s">
        <v>3</v>
      </c>
      <c r="F750" s="173" t="s">
        <v>1061</v>
      </c>
      <c r="H750" s="174">
        <v>6.3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196</v>
      </c>
      <c r="AU750" s="172" t="s">
        <v>87</v>
      </c>
      <c r="AV750" s="13" t="s">
        <v>87</v>
      </c>
      <c r="AW750" s="13" t="s">
        <v>35</v>
      </c>
      <c r="AX750" s="13" t="s">
        <v>74</v>
      </c>
      <c r="AY750" s="172" t="s">
        <v>187</v>
      </c>
    </row>
    <row r="751" spans="2:65" s="14" customFormat="1">
      <c r="B751" s="179"/>
      <c r="D751" s="164" t="s">
        <v>196</v>
      </c>
      <c r="E751" s="180" t="s">
        <v>3</v>
      </c>
      <c r="F751" s="181" t="s">
        <v>201</v>
      </c>
      <c r="H751" s="182">
        <v>274.90000000000003</v>
      </c>
      <c r="I751" s="183"/>
      <c r="L751" s="179"/>
      <c r="M751" s="184"/>
      <c r="N751" s="185"/>
      <c r="O751" s="185"/>
      <c r="P751" s="185"/>
      <c r="Q751" s="185"/>
      <c r="R751" s="185"/>
      <c r="S751" s="185"/>
      <c r="T751" s="186"/>
      <c r="AT751" s="180" t="s">
        <v>196</v>
      </c>
      <c r="AU751" s="180" t="s">
        <v>87</v>
      </c>
      <c r="AV751" s="14" t="s">
        <v>194</v>
      </c>
      <c r="AW751" s="14" t="s">
        <v>35</v>
      </c>
      <c r="AX751" s="14" t="s">
        <v>81</v>
      </c>
      <c r="AY751" s="180" t="s">
        <v>187</v>
      </c>
    </row>
    <row r="752" spans="2:65" s="1" customFormat="1" ht="16.5" customHeight="1">
      <c r="B752" s="149"/>
      <c r="C752" s="195" t="s">
        <v>1062</v>
      </c>
      <c r="D752" s="195" t="s">
        <v>283</v>
      </c>
      <c r="E752" s="196" t="s">
        <v>997</v>
      </c>
      <c r="F752" s="197" t="s">
        <v>998</v>
      </c>
      <c r="G752" s="198" t="s">
        <v>242</v>
      </c>
      <c r="H752" s="199">
        <v>8.2000000000000003E-2</v>
      </c>
      <c r="I752" s="200"/>
      <c r="J752" s="201">
        <f>ROUND(I752*H752,2)</f>
        <v>0</v>
      </c>
      <c r="K752" s="197" t="s">
        <v>193</v>
      </c>
      <c r="L752" s="202"/>
      <c r="M752" s="203" t="s">
        <v>3</v>
      </c>
      <c r="N752" s="204" t="s">
        <v>46</v>
      </c>
      <c r="O752" s="52"/>
      <c r="P752" s="159">
        <f>O752*H752</f>
        <v>0</v>
      </c>
      <c r="Q752" s="159">
        <v>1</v>
      </c>
      <c r="R752" s="159">
        <f>Q752*H752</f>
        <v>8.2000000000000003E-2</v>
      </c>
      <c r="S752" s="159">
        <v>0</v>
      </c>
      <c r="T752" s="160">
        <f>S752*H752</f>
        <v>0</v>
      </c>
      <c r="AR752" s="161" t="s">
        <v>405</v>
      </c>
      <c r="AT752" s="161" t="s">
        <v>283</v>
      </c>
      <c r="AU752" s="161" t="s">
        <v>87</v>
      </c>
      <c r="AY752" s="17" t="s">
        <v>187</v>
      </c>
      <c r="BE752" s="162">
        <f>IF(N752="základní",J752,0)</f>
        <v>0</v>
      </c>
      <c r="BF752" s="162">
        <f>IF(N752="snížená",J752,0)</f>
        <v>0</v>
      </c>
      <c r="BG752" s="162">
        <f>IF(N752="zákl. přenesená",J752,0)</f>
        <v>0</v>
      </c>
      <c r="BH752" s="162">
        <f>IF(N752="sníž. přenesená",J752,0)</f>
        <v>0</v>
      </c>
      <c r="BI752" s="162">
        <f>IF(N752="nulová",J752,0)</f>
        <v>0</v>
      </c>
      <c r="BJ752" s="17" t="s">
        <v>87</v>
      </c>
      <c r="BK752" s="162">
        <f>ROUND(I752*H752,2)</f>
        <v>0</v>
      </c>
      <c r="BL752" s="17" t="s">
        <v>282</v>
      </c>
      <c r="BM752" s="161" t="s">
        <v>1063</v>
      </c>
    </row>
    <row r="753" spans="2:65" s="13" customFormat="1">
      <c r="B753" s="171"/>
      <c r="D753" s="164" t="s">
        <v>196</v>
      </c>
      <c r="E753" s="172" t="s">
        <v>3</v>
      </c>
      <c r="F753" s="173" t="s">
        <v>1064</v>
      </c>
      <c r="H753" s="174">
        <v>8.2000000000000003E-2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196</v>
      </c>
      <c r="AU753" s="172" t="s">
        <v>87</v>
      </c>
      <c r="AV753" s="13" t="s">
        <v>87</v>
      </c>
      <c r="AW753" s="13" t="s">
        <v>35</v>
      </c>
      <c r="AX753" s="13" t="s">
        <v>81</v>
      </c>
      <c r="AY753" s="172" t="s">
        <v>187</v>
      </c>
    </row>
    <row r="754" spans="2:65" s="1" customFormat="1" ht="24" customHeight="1">
      <c r="B754" s="149"/>
      <c r="C754" s="150" t="s">
        <v>1065</v>
      </c>
      <c r="D754" s="150" t="s">
        <v>189</v>
      </c>
      <c r="E754" s="151" t="s">
        <v>1066</v>
      </c>
      <c r="F754" s="152" t="s">
        <v>1067</v>
      </c>
      <c r="G754" s="153" t="s">
        <v>254</v>
      </c>
      <c r="H754" s="154">
        <v>274.89999999999998</v>
      </c>
      <c r="I754" s="155"/>
      <c r="J754" s="156">
        <f>ROUND(I754*H754,2)</f>
        <v>0</v>
      </c>
      <c r="K754" s="152" t="s">
        <v>193</v>
      </c>
      <c r="L754" s="32"/>
      <c r="M754" s="157" t="s">
        <v>3</v>
      </c>
      <c r="N754" s="158" t="s">
        <v>46</v>
      </c>
      <c r="O754" s="52"/>
      <c r="P754" s="159">
        <f>O754*H754</f>
        <v>0</v>
      </c>
      <c r="Q754" s="159">
        <v>8.8000000000000003E-4</v>
      </c>
      <c r="R754" s="159">
        <f>Q754*H754</f>
        <v>0.24191199999999999</v>
      </c>
      <c r="S754" s="159">
        <v>0</v>
      </c>
      <c r="T754" s="160">
        <f>S754*H754</f>
        <v>0</v>
      </c>
      <c r="AR754" s="161" t="s">
        <v>282</v>
      </c>
      <c r="AT754" s="161" t="s">
        <v>189</v>
      </c>
      <c r="AU754" s="161" t="s">
        <v>87</v>
      </c>
      <c r="AY754" s="17" t="s">
        <v>187</v>
      </c>
      <c r="BE754" s="162">
        <f>IF(N754="základní",J754,0)</f>
        <v>0</v>
      </c>
      <c r="BF754" s="162">
        <f>IF(N754="snížená",J754,0)</f>
        <v>0</v>
      </c>
      <c r="BG754" s="162">
        <f>IF(N754="zákl. přenesená",J754,0)</f>
        <v>0</v>
      </c>
      <c r="BH754" s="162">
        <f>IF(N754="sníž. přenesená",J754,0)</f>
        <v>0</v>
      </c>
      <c r="BI754" s="162">
        <f>IF(N754="nulová",J754,0)</f>
        <v>0</v>
      </c>
      <c r="BJ754" s="17" t="s">
        <v>87</v>
      </c>
      <c r="BK754" s="162">
        <f>ROUND(I754*H754,2)</f>
        <v>0</v>
      </c>
      <c r="BL754" s="17" t="s">
        <v>282</v>
      </c>
      <c r="BM754" s="161" t="s">
        <v>1068</v>
      </c>
    </row>
    <row r="755" spans="2:65" s="1" customFormat="1" ht="36" customHeight="1">
      <c r="B755" s="149"/>
      <c r="C755" s="195" t="s">
        <v>1069</v>
      </c>
      <c r="D755" s="195" t="s">
        <v>283</v>
      </c>
      <c r="E755" s="196" t="s">
        <v>1010</v>
      </c>
      <c r="F755" s="197" t="s">
        <v>1011</v>
      </c>
      <c r="G755" s="198" t="s">
        <v>254</v>
      </c>
      <c r="H755" s="199">
        <v>329.88</v>
      </c>
      <c r="I755" s="200"/>
      <c r="J755" s="201">
        <f>ROUND(I755*H755,2)</f>
        <v>0</v>
      </c>
      <c r="K755" s="197" t="s">
        <v>193</v>
      </c>
      <c r="L755" s="202"/>
      <c r="M755" s="203" t="s">
        <v>3</v>
      </c>
      <c r="N755" s="204" t="s">
        <v>46</v>
      </c>
      <c r="O755" s="52"/>
      <c r="P755" s="159">
        <f>O755*H755</f>
        <v>0</v>
      </c>
      <c r="Q755" s="159">
        <v>1E-3</v>
      </c>
      <c r="R755" s="159">
        <f>Q755*H755</f>
        <v>0.32988000000000001</v>
      </c>
      <c r="S755" s="159">
        <v>0</v>
      </c>
      <c r="T755" s="160">
        <f>S755*H755</f>
        <v>0</v>
      </c>
      <c r="AR755" s="161" t="s">
        <v>405</v>
      </c>
      <c r="AT755" s="161" t="s">
        <v>283</v>
      </c>
      <c r="AU755" s="161" t="s">
        <v>87</v>
      </c>
      <c r="AY755" s="17" t="s">
        <v>187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7" t="s">
        <v>87</v>
      </c>
      <c r="BK755" s="162">
        <f>ROUND(I755*H755,2)</f>
        <v>0</v>
      </c>
      <c r="BL755" s="17" t="s">
        <v>282</v>
      </c>
      <c r="BM755" s="161" t="s">
        <v>1070</v>
      </c>
    </row>
    <row r="756" spans="2:65" s="13" customFormat="1">
      <c r="B756" s="171"/>
      <c r="D756" s="164" t="s">
        <v>196</v>
      </c>
      <c r="E756" s="172" t="s">
        <v>3</v>
      </c>
      <c r="F756" s="173" t="s">
        <v>1071</v>
      </c>
      <c r="H756" s="174">
        <v>329.88</v>
      </c>
      <c r="I756" s="175"/>
      <c r="L756" s="171"/>
      <c r="M756" s="176"/>
      <c r="N756" s="177"/>
      <c r="O756" s="177"/>
      <c r="P756" s="177"/>
      <c r="Q756" s="177"/>
      <c r="R756" s="177"/>
      <c r="S756" s="177"/>
      <c r="T756" s="178"/>
      <c r="AT756" s="172" t="s">
        <v>196</v>
      </c>
      <c r="AU756" s="172" t="s">
        <v>87</v>
      </c>
      <c r="AV756" s="13" t="s">
        <v>87</v>
      </c>
      <c r="AW756" s="13" t="s">
        <v>35</v>
      </c>
      <c r="AX756" s="13" t="s">
        <v>81</v>
      </c>
      <c r="AY756" s="172" t="s">
        <v>187</v>
      </c>
    </row>
    <row r="757" spans="2:65" s="1" customFormat="1" ht="24" customHeight="1">
      <c r="B757" s="149"/>
      <c r="C757" s="150" t="s">
        <v>1072</v>
      </c>
      <c r="D757" s="150" t="s">
        <v>189</v>
      </c>
      <c r="E757" s="151" t="s">
        <v>1073</v>
      </c>
      <c r="F757" s="152" t="s">
        <v>1074</v>
      </c>
      <c r="G757" s="153" t="s">
        <v>254</v>
      </c>
      <c r="H757" s="154">
        <v>282.77499999999998</v>
      </c>
      <c r="I757" s="155"/>
      <c r="J757" s="156">
        <f>ROUND(I757*H757,2)</f>
        <v>0</v>
      </c>
      <c r="K757" s="152" t="s">
        <v>193</v>
      </c>
      <c r="L757" s="32"/>
      <c r="M757" s="157" t="s">
        <v>3</v>
      </c>
      <c r="N757" s="158" t="s">
        <v>46</v>
      </c>
      <c r="O757" s="52"/>
      <c r="P757" s="159">
        <f>O757*H757</f>
        <v>0</v>
      </c>
      <c r="Q757" s="159">
        <v>3.0000000000000001E-5</v>
      </c>
      <c r="R757" s="159">
        <f>Q757*H757</f>
        <v>8.4832499999999995E-3</v>
      </c>
      <c r="S757" s="159">
        <v>0</v>
      </c>
      <c r="T757" s="160">
        <f>S757*H757</f>
        <v>0</v>
      </c>
      <c r="AR757" s="161" t="s">
        <v>282</v>
      </c>
      <c r="AT757" s="161" t="s">
        <v>189</v>
      </c>
      <c r="AU757" s="161" t="s">
        <v>87</v>
      </c>
      <c r="AY757" s="17" t="s">
        <v>187</v>
      </c>
      <c r="BE757" s="162">
        <f>IF(N757="základní",J757,0)</f>
        <v>0</v>
      </c>
      <c r="BF757" s="162">
        <f>IF(N757="snížená",J757,0)</f>
        <v>0</v>
      </c>
      <c r="BG757" s="162">
        <f>IF(N757="zákl. přenesená",J757,0)</f>
        <v>0</v>
      </c>
      <c r="BH757" s="162">
        <f>IF(N757="sníž. přenesená",J757,0)</f>
        <v>0</v>
      </c>
      <c r="BI757" s="162">
        <f>IF(N757="nulová",J757,0)</f>
        <v>0</v>
      </c>
      <c r="BJ757" s="17" t="s">
        <v>87</v>
      </c>
      <c r="BK757" s="162">
        <f>ROUND(I757*H757,2)</f>
        <v>0</v>
      </c>
      <c r="BL757" s="17" t="s">
        <v>282</v>
      </c>
      <c r="BM757" s="161" t="s">
        <v>1075</v>
      </c>
    </row>
    <row r="758" spans="2:65" s="12" customFormat="1">
      <c r="B758" s="163"/>
      <c r="D758" s="164" t="s">
        <v>196</v>
      </c>
      <c r="E758" s="165" t="s">
        <v>3</v>
      </c>
      <c r="F758" s="166" t="s">
        <v>1058</v>
      </c>
      <c r="H758" s="165" t="s">
        <v>3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196</v>
      </c>
      <c r="AU758" s="165" t="s">
        <v>87</v>
      </c>
      <c r="AV758" s="12" t="s">
        <v>81</v>
      </c>
      <c r="AW758" s="12" t="s">
        <v>35</v>
      </c>
      <c r="AX758" s="12" t="s">
        <v>74</v>
      </c>
      <c r="AY758" s="165" t="s">
        <v>187</v>
      </c>
    </row>
    <row r="759" spans="2:65" s="13" customFormat="1">
      <c r="B759" s="171"/>
      <c r="D759" s="164" t="s">
        <v>196</v>
      </c>
      <c r="E759" s="172" t="s">
        <v>3</v>
      </c>
      <c r="F759" s="173" t="s">
        <v>1059</v>
      </c>
      <c r="H759" s="174">
        <v>268.60000000000002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196</v>
      </c>
      <c r="AU759" s="172" t="s">
        <v>87</v>
      </c>
      <c r="AV759" s="13" t="s">
        <v>87</v>
      </c>
      <c r="AW759" s="13" t="s">
        <v>35</v>
      </c>
      <c r="AX759" s="13" t="s">
        <v>74</v>
      </c>
      <c r="AY759" s="172" t="s">
        <v>187</v>
      </c>
    </row>
    <row r="760" spans="2:65" s="12" customFormat="1">
      <c r="B760" s="163"/>
      <c r="D760" s="164" t="s">
        <v>196</v>
      </c>
      <c r="E760" s="165" t="s">
        <v>3</v>
      </c>
      <c r="F760" s="166" t="s">
        <v>1076</v>
      </c>
      <c r="H760" s="165" t="s">
        <v>3</v>
      </c>
      <c r="I760" s="167"/>
      <c r="L760" s="163"/>
      <c r="M760" s="168"/>
      <c r="N760" s="169"/>
      <c r="O760" s="169"/>
      <c r="P760" s="169"/>
      <c r="Q760" s="169"/>
      <c r="R760" s="169"/>
      <c r="S760" s="169"/>
      <c r="T760" s="170"/>
      <c r="AT760" s="165" t="s">
        <v>196</v>
      </c>
      <c r="AU760" s="165" t="s">
        <v>87</v>
      </c>
      <c r="AV760" s="12" t="s">
        <v>81</v>
      </c>
      <c r="AW760" s="12" t="s">
        <v>35</v>
      </c>
      <c r="AX760" s="12" t="s">
        <v>74</v>
      </c>
      <c r="AY760" s="165" t="s">
        <v>187</v>
      </c>
    </row>
    <row r="761" spans="2:65" s="13" customFormat="1">
      <c r="B761" s="171"/>
      <c r="D761" s="164" t="s">
        <v>196</v>
      </c>
      <c r="E761" s="172" t="s">
        <v>3</v>
      </c>
      <c r="F761" s="173" t="s">
        <v>1061</v>
      </c>
      <c r="H761" s="174">
        <v>6.3</v>
      </c>
      <c r="I761" s="175"/>
      <c r="L761" s="171"/>
      <c r="M761" s="176"/>
      <c r="N761" s="177"/>
      <c r="O761" s="177"/>
      <c r="P761" s="177"/>
      <c r="Q761" s="177"/>
      <c r="R761" s="177"/>
      <c r="S761" s="177"/>
      <c r="T761" s="178"/>
      <c r="AT761" s="172" t="s">
        <v>196</v>
      </c>
      <c r="AU761" s="172" t="s">
        <v>87</v>
      </c>
      <c r="AV761" s="13" t="s">
        <v>87</v>
      </c>
      <c r="AW761" s="13" t="s">
        <v>35</v>
      </c>
      <c r="AX761" s="13" t="s">
        <v>74</v>
      </c>
      <c r="AY761" s="172" t="s">
        <v>187</v>
      </c>
    </row>
    <row r="762" spans="2:65" s="12" customFormat="1">
      <c r="B762" s="163"/>
      <c r="D762" s="164" t="s">
        <v>196</v>
      </c>
      <c r="E762" s="165" t="s">
        <v>3</v>
      </c>
      <c r="F762" s="166" t="s">
        <v>1077</v>
      </c>
      <c r="H762" s="165" t="s">
        <v>3</v>
      </c>
      <c r="I762" s="167"/>
      <c r="L762" s="163"/>
      <c r="M762" s="168"/>
      <c r="N762" s="169"/>
      <c r="O762" s="169"/>
      <c r="P762" s="169"/>
      <c r="Q762" s="169"/>
      <c r="R762" s="169"/>
      <c r="S762" s="169"/>
      <c r="T762" s="170"/>
      <c r="AT762" s="165" t="s">
        <v>196</v>
      </c>
      <c r="AU762" s="165" t="s">
        <v>87</v>
      </c>
      <c r="AV762" s="12" t="s">
        <v>81</v>
      </c>
      <c r="AW762" s="12" t="s">
        <v>35</v>
      </c>
      <c r="AX762" s="12" t="s">
        <v>74</v>
      </c>
      <c r="AY762" s="165" t="s">
        <v>187</v>
      </c>
    </row>
    <row r="763" spans="2:65" s="13" customFormat="1">
      <c r="B763" s="171"/>
      <c r="D763" s="164" t="s">
        <v>196</v>
      </c>
      <c r="E763" s="172" t="s">
        <v>3</v>
      </c>
      <c r="F763" s="173" t="s">
        <v>1078</v>
      </c>
      <c r="H763" s="174">
        <v>7.875</v>
      </c>
      <c r="I763" s="175"/>
      <c r="L763" s="171"/>
      <c r="M763" s="176"/>
      <c r="N763" s="177"/>
      <c r="O763" s="177"/>
      <c r="P763" s="177"/>
      <c r="Q763" s="177"/>
      <c r="R763" s="177"/>
      <c r="S763" s="177"/>
      <c r="T763" s="178"/>
      <c r="AT763" s="172" t="s">
        <v>196</v>
      </c>
      <c r="AU763" s="172" t="s">
        <v>87</v>
      </c>
      <c r="AV763" s="13" t="s">
        <v>87</v>
      </c>
      <c r="AW763" s="13" t="s">
        <v>35</v>
      </c>
      <c r="AX763" s="13" t="s">
        <v>74</v>
      </c>
      <c r="AY763" s="172" t="s">
        <v>187</v>
      </c>
    </row>
    <row r="764" spans="2:65" s="14" customFormat="1">
      <c r="B764" s="179"/>
      <c r="D764" s="164" t="s">
        <v>196</v>
      </c>
      <c r="E764" s="180" t="s">
        <v>3</v>
      </c>
      <c r="F764" s="181" t="s">
        <v>201</v>
      </c>
      <c r="H764" s="182">
        <v>282.77500000000003</v>
      </c>
      <c r="I764" s="183"/>
      <c r="L764" s="179"/>
      <c r="M764" s="184"/>
      <c r="N764" s="185"/>
      <c r="O764" s="185"/>
      <c r="P764" s="185"/>
      <c r="Q764" s="185"/>
      <c r="R764" s="185"/>
      <c r="S764" s="185"/>
      <c r="T764" s="186"/>
      <c r="AT764" s="180" t="s">
        <v>196</v>
      </c>
      <c r="AU764" s="180" t="s">
        <v>87</v>
      </c>
      <c r="AV764" s="14" t="s">
        <v>194</v>
      </c>
      <c r="AW764" s="14" t="s">
        <v>35</v>
      </c>
      <c r="AX764" s="14" t="s">
        <v>81</v>
      </c>
      <c r="AY764" s="180" t="s">
        <v>187</v>
      </c>
    </row>
    <row r="765" spans="2:65" s="1" customFormat="1" ht="24" customHeight="1">
      <c r="B765" s="149"/>
      <c r="C765" s="195" t="s">
        <v>1079</v>
      </c>
      <c r="D765" s="195" t="s">
        <v>283</v>
      </c>
      <c r="E765" s="196" t="s">
        <v>1080</v>
      </c>
      <c r="F765" s="197" t="s">
        <v>1081</v>
      </c>
      <c r="G765" s="198" t="s">
        <v>254</v>
      </c>
      <c r="H765" s="199">
        <v>339.33</v>
      </c>
      <c r="I765" s="200"/>
      <c r="J765" s="201">
        <f>ROUND(I765*H765,2)</f>
        <v>0</v>
      </c>
      <c r="K765" s="197" t="s">
        <v>193</v>
      </c>
      <c r="L765" s="202"/>
      <c r="M765" s="203" t="s">
        <v>3</v>
      </c>
      <c r="N765" s="204" t="s">
        <v>46</v>
      </c>
      <c r="O765" s="52"/>
      <c r="P765" s="159">
        <f>O765*H765</f>
        <v>0</v>
      </c>
      <c r="Q765" s="159">
        <v>1.9E-3</v>
      </c>
      <c r="R765" s="159">
        <f>Q765*H765</f>
        <v>0.64472699999999994</v>
      </c>
      <c r="S765" s="159">
        <v>0</v>
      </c>
      <c r="T765" s="160">
        <f>S765*H765</f>
        <v>0</v>
      </c>
      <c r="AR765" s="161" t="s">
        <v>405</v>
      </c>
      <c r="AT765" s="161" t="s">
        <v>283</v>
      </c>
      <c r="AU765" s="161" t="s">
        <v>87</v>
      </c>
      <c r="AY765" s="17" t="s">
        <v>187</v>
      </c>
      <c r="BE765" s="162">
        <f>IF(N765="základní",J765,0)</f>
        <v>0</v>
      </c>
      <c r="BF765" s="162">
        <f>IF(N765="snížená",J765,0)</f>
        <v>0</v>
      </c>
      <c r="BG765" s="162">
        <f>IF(N765="zákl. přenesená",J765,0)</f>
        <v>0</v>
      </c>
      <c r="BH765" s="162">
        <f>IF(N765="sníž. přenesená",J765,0)</f>
        <v>0</v>
      </c>
      <c r="BI765" s="162">
        <f>IF(N765="nulová",J765,0)</f>
        <v>0</v>
      </c>
      <c r="BJ765" s="17" t="s">
        <v>87</v>
      </c>
      <c r="BK765" s="162">
        <f>ROUND(I765*H765,2)</f>
        <v>0</v>
      </c>
      <c r="BL765" s="17" t="s">
        <v>282</v>
      </c>
      <c r="BM765" s="161" t="s">
        <v>1082</v>
      </c>
    </row>
    <row r="766" spans="2:65" s="13" customFormat="1">
      <c r="B766" s="171"/>
      <c r="D766" s="164" t="s">
        <v>196</v>
      </c>
      <c r="E766" s="172" t="s">
        <v>3</v>
      </c>
      <c r="F766" s="173" t="s">
        <v>1083</v>
      </c>
      <c r="H766" s="174">
        <v>339.33</v>
      </c>
      <c r="I766" s="175"/>
      <c r="L766" s="171"/>
      <c r="M766" s="176"/>
      <c r="N766" s="177"/>
      <c r="O766" s="177"/>
      <c r="P766" s="177"/>
      <c r="Q766" s="177"/>
      <c r="R766" s="177"/>
      <c r="S766" s="177"/>
      <c r="T766" s="178"/>
      <c r="AT766" s="172" t="s">
        <v>196</v>
      </c>
      <c r="AU766" s="172" t="s">
        <v>87</v>
      </c>
      <c r="AV766" s="13" t="s">
        <v>87</v>
      </c>
      <c r="AW766" s="13" t="s">
        <v>35</v>
      </c>
      <c r="AX766" s="13" t="s">
        <v>81</v>
      </c>
      <c r="AY766" s="172" t="s">
        <v>187</v>
      </c>
    </row>
    <row r="767" spans="2:65" s="1" customFormat="1" ht="16.5" customHeight="1">
      <c r="B767" s="149"/>
      <c r="C767" s="195" t="s">
        <v>1084</v>
      </c>
      <c r="D767" s="195" t="s">
        <v>283</v>
      </c>
      <c r="E767" s="196" t="s">
        <v>1085</v>
      </c>
      <c r="F767" s="197" t="s">
        <v>1086</v>
      </c>
      <c r="G767" s="198" t="s">
        <v>987</v>
      </c>
      <c r="H767" s="199">
        <v>3</v>
      </c>
      <c r="I767" s="200"/>
      <c r="J767" s="201">
        <f>ROUND(I767*H767,2)</f>
        <v>0</v>
      </c>
      <c r="K767" s="197" t="s">
        <v>193</v>
      </c>
      <c r="L767" s="202"/>
      <c r="M767" s="203" t="s">
        <v>3</v>
      </c>
      <c r="N767" s="204" t="s">
        <v>46</v>
      </c>
      <c r="O767" s="52"/>
      <c r="P767" s="159">
        <f>O767*H767</f>
        <v>0</v>
      </c>
      <c r="Q767" s="159">
        <v>1E-3</v>
      </c>
      <c r="R767" s="159">
        <f>Q767*H767</f>
        <v>3.0000000000000001E-3</v>
      </c>
      <c r="S767" s="159">
        <v>0</v>
      </c>
      <c r="T767" s="160">
        <f>S767*H767</f>
        <v>0</v>
      </c>
      <c r="AR767" s="161" t="s">
        <v>405</v>
      </c>
      <c r="AT767" s="161" t="s">
        <v>283</v>
      </c>
      <c r="AU767" s="161" t="s">
        <v>87</v>
      </c>
      <c r="AY767" s="17" t="s">
        <v>187</v>
      </c>
      <c r="BE767" s="162">
        <f>IF(N767="základní",J767,0)</f>
        <v>0</v>
      </c>
      <c r="BF767" s="162">
        <f>IF(N767="snížená",J767,0)</f>
        <v>0</v>
      </c>
      <c r="BG767" s="162">
        <f>IF(N767="zákl. přenesená",J767,0)</f>
        <v>0</v>
      </c>
      <c r="BH767" s="162">
        <f>IF(N767="sníž. přenesená",J767,0)</f>
        <v>0</v>
      </c>
      <c r="BI767" s="162">
        <f>IF(N767="nulová",J767,0)</f>
        <v>0</v>
      </c>
      <c r="BJ767" s="17" t="s">
        <v>87</v>
      </c>
      <c r="BK767" s="162">
        <f>ROUND(I767*H767,2)</f>
        <v>0</v>
      </c>
      <c r="BL767" s="17" t="s">
        <v>282</v>
      </c>
      <c r="BM767" s="161" t="s">
        <v>1087</v>
      </c>
    </row>
    <row r="768" spans="2:65" s="13" customFormat="1">
      <c r="B768" s="171"/>
      <c r="D768" s="164" t="s">
        <v>196</v>
      </c>
      <c r="F768" s="173" t="s">
        <v>1088</v>
      </c>
      <c r="H768" s="174">
        <v>3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196</v>
      </c>
      <c r="AU768" s="172" t="s">
        <v>87</v>
      </c>
      <c r="AV768" s="13" t="s">
        <v>87</v>
      </c>
      <c r="AW768" s="13" t="s">
        <v>4</v>
      </c>
      <c r="AX768" s="13" t="s">
        <v>81</v>
      </c>
      <c r="AY768" s="172" t="s">
        <v>187</v>
      </c>
    </row>
    <row r="769" spans="2:65" s="1" customFormat="1" ht="36" customHeight="1">
      <c r="B769" s="149"/>
      <c r="C769" s="150" t="s">
        <v>1089</v>
      </c>
      <c r="D769" s="150" t="s">
        <v>189</v>
      </c>
      <c r="E769" s="151" t="s">
        <v>1090</v>
      </c>
      <c r="F769" s="152" t="s">
        <v>1091</v>
      </c>
      <c r="G769" s="153" t="s">
        <v>286</v>
      </c>
      <c r="H769" s="154">
        <v>63</v>
      </c>
      <c r="I769" s="155"/>
      <c r="J769" s="156">
        <f>ROUND(I769*H769,2)</f>
        <v>0</v>
      </c>
      <c r="K769" s="152" t="s">
        <v>193</v>
      </c>
      <c r="L769" s="32"/>
      <c r="M769" s="157" t="s">
        <v>3</v>
      </c>
      <c r="N769" s="158" t="s">
        <v>46</v>
      </c>
      <c r="O769" s="52"/>
      <c r="P769" s="159">
        <f>O769*H769</f>
        <v>0</v>
      </c>
      <c r="Q769" s="159">
        <v>5.9999999999999995E-4</v>
      </c>
      <c r="R769" s="159">
        <f>Q769*H769</f>
        <v>3.7799999999999993E-2</v>
      </c>
      <c r="S769" s="159">
        <v>0</v>
      </c>
      <c r="T769" s="160">
        <f>S769*H769</f>
        <v>0</v>
      </c>
      <c r="AR769" s="161" t="s">
        <v>282</v>
      </c>
      <c r="AT769" s="161" t="s">
        <v>189</v>
      </c>
      <c r="AU769" s="161" t="s">
        <v>87</v>
      </c>
      <c r="AY769" s="17" t="s">
        <v>187</v>
      </c>
      <c r="BE769" s="162">
        <f>IF(N769="základní",J769,0)</f>
        <v>0</v>
      </c>
      <c r="BF769" s="162">
        <f>IF(N769="snížená",J769,0)</f>
        <v>0</v>
      </c>
      <c r="BG769" s="162">
        <f>IF(N769="zákl. přenesená",J769,0)</f>
        <v>0</v>
      </c>
      <c r="BH769" s="162">
        <f>IF(N769="sníž. přenesená",J769,0)</f>
        <v>0</v>
      </c>
      <c r="BI769" s="162">
        <f>IF(N769="nulová",J769,0)</f>
        <v>0</v>
      </c>
      <c r="BJ769" s="17" t="s">
        <v>87</v>
      </c>
      <c r="BK769" s="162">
        <f>ROUND(I769*H769,2)</f>
        <v>0</v>
      </c>
      <c r="BL769" s="17" t="s">
        <v>282</v>
      </c>
      <c r="BM769" s="161" t="s">
        <v>1092</v>
      </c>
    </row>
    <row r="770" spans="2:65" s="12" customFormat="1">
      <c r="B770" s="163"/>
      <c r="D770" s="164" t="s">
        <v>196</v>
      </c>
      <c r="E770" s="165" t="s">
        <v>3</v>
      </c>
      <c r="F770" s="166" t="s">
        <v>1093</v>
      </c>
      <c r="H770" s="165" t="s">
        <v>3</v>
      </c>
      <c r="I770" s="167"/>
      <c r="L770" s="163"/>
      <c r="M770" s="168"/>
      <c r="N770" s="169"/>
      <c r="O770" s="169"/>
      <c r="P770" s="169"/>
      <c r="Q770" s="169"/>
      <c r="R770" s="169"/>
      <c r="S770" s="169"/>
      <c r="T770" s="170"/>
      <c r="AT770" s="165" t="s">
        <v>196</v>
      </c>
      <c r="AU770" s="165" t="s">
        <v>87</v>
      </c>
      <c r="AV770" s="12" t="s">
        <v>81</v>
      </c>
      <c r="AW770" s="12" t="s">
        <v>35</v>
      </c>
      <c r="AX770" s="12" t="s">
        <v>74</v>
      </c>
      <c r="AY770" s="165" t="s">
        <v>187</v>
      </c>
    </row>
    <row r="771" spans="2:65" s="13" customFormat="1">
      <c r="B771" s="171"/>
      <c r="D771" s="164" t="s">
        <v>196</v>
      </c>
      <c r="E771" s="172" t="s">
        <v>3</v>
      </c>
      <c r="F771" s="173" t="s">
        <v>616</v>
      </c>
      <c r="H771" s="174">
        <v>63</v>
      </c>
      <c r="I771" s="175"/>
      <c r="L771" s="171"/>
      <c r="M771" s="176"/>
      <c r="N771" s="177"/>
      <c r="O771" s="177"/>
      <c r="P771" s="177"/>
      <c r="Q771" s="177"/>
      <c r="R771" s="177"/>
      <c r="S771" s="177"/>
      <c r="T771" s="178"/>
      <c r="AT771" s="172" t="s">
        <v>196</v>
      </c>
      <c r="AU771" s="172" t="s">
        <v>87</v>
      </c>
      <c r="AV771" s="13" t="s">
        <v>87</v>
      </c>
      <c r="AW771" s="13" t="s">
        <v>35</v>
      </c>
      <c r="AX771" s="13" t="s">
        <v>81</v>
      </c>
      <c r="AY771" s="172" t="s">
        <v>187</v>
      </c>
    </row>
    <row r="772" spans="2:65" s="1" customFormat="1" ht="36" customHeight="1">
      <c r="B772" s="149"/>
      <c r="C772" s="150" t="s">
        <v>1094</v>
      </c>
      <c r="D772" s="150" t="s">
        <v>189</v>
      </c>
      <c r="E772" s="151" t="s">
        <v>1095</v>
      </c>
      <c r="F772" s="152" t="s">
        <v>1096</v>
      </c>
      <c r="G772" s="153" t="s">
        <v>286</v>
      </c>
      <c r="H772" s="154">
        <v>31.5</v>
      </c>
      <c r="I772" s="155"/>
      <c r="J772" s="156">
        <f>ROUND(I772*H772,2)</f>
        <v>0</v>
      </c>
      <c r="K772" s="152" t="s">
        <v>193</v>
      </c>
      <c r="L772" s="32"/>
      <c r="M772" s="157" t="s">
        <v>3</v>
      </c>
      <c r="N772" s="158" t="s">
        <v>46</v>
      </c>
      <c r="O772" s="52"/>
      <c r="P772" s="159">
        <f>O772*H772</f>
        <v>0</v>
      </c>
      <c r="Q772" s="159">
        <v>5.9999999999999995E-4</v>
      </c>
      <c r="R772" s="159">
        <f>Q772*H772</f>
        <v>1.8899999999999997E-2</v>
      </c>
      <c r="S772" s="159">
        <v>0</v>
      </c>
      <c r="T772" s="160">
        <f>S772*H772</f>
        <v>0</v>
      </c>
      <c r="AR772" s="161" t="s">
        <v>282</v>
      </c>
      <c r="AT772" s="161" t="s">
        <v>189</v>
      </c>
      <c r="AU772" s="161" t="s">
        <v>87</v>
      </c>
      <c r="AY772" s="17" t="s">
        <v>187</v>
      </c>
      <c r="BE772" s="162">
        <f>IF(N772="základní",J772,0)</f>
        <v>0</v>
      </c>
      <c r="BF772" s="162">
        <f>IF(N772="snížená",J772,0)</f>
        <v>0</v>
      </c>
      <c r="BG772" s="162">
        <f>IF(N772="zákl. přenesená",J772,0)</f>
        <v>0</v>
      </c>
      <c r="BH772" s="162">
        <f>IF(N772="sníž. přenesená",J772,0)</f>
        <v>0</v>
      </c>
      <c r="BI772" s="162">
        <f>IF(N772="nulová",J772,0)</f>
        <v>0</v>
      </c>
      <c r="BJ772" s="17" t="s">
        <v>87</v>
      </c>
      <c r="BK772" s="162">
        <f>ROUND(I772*H772,2)</f>
        <v>0</v>
      </c>
      <c r="BL772" s="17" t="s">
        <v>282</v>
      </c>
      <c r="BM772" s="161" t="s">
        <v>1097</v>
      </c>
    </row>
    <row r="773" spans="2:65" s="12" customFormat="1">
      <c r="B773" s="163"/>
      <c r="D773" s="164" t="s">
        <v>196</v>
      </c>
      <c r="E773" s="165" t="s">
        <v>3</v>
      </c>
      <c r="F773" s="166" t="s">
        <v>1098</v>
      </c>
      <c r="H773" s="165" t="s">
        <v>3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196</v>
      </c>
      <c r="AU773" s="165" t="s">
        <v>87</v>
      </c>
      <c r="AV773" s="12" t="s">
        <v>81</v>
      </c>
      <c r="AW773" s="12" t="s">
        <v>35</v>
      </c>
      <c r="AX773" s="12" t="s">
        <v>74</v>
      </c>
      <c r="AY773" s="165" t="s">
        <v>187</v>
      </c>
    </row>
    <row r="774" spans="2:65" s="13" customFormat="1">
      <c r="B774" s="171"/>
      <c r="D774" s="164" t="s">
        <v>196</v>
      </c>
      <c r="E774" s="172" t="s">
        <v>3</v>
      </c>
      <c r="F774" s="173" t="s">
        <v>1099</v>
      </c>
      <c r="H774" s="174">
        <v>31.5</v>
      </c>
      <c r="I774" s="175"/>
      <c r="L774" s="171"/>
      <c r="M774" s="176"/>
      <c r="N774" s="177"/>
      <c r="O774" s="177"/>
      <c r="P774" s="177"/>
      <c r="Q774" s="177"/>
      <c r="R774" s="177"/>
      <c r="S774" s="177"/>
      <c r="T774" s="178"/>
      <c r="AT774" s="172" t="s">
        <v>196</v>
      </c>
      <c r="AU774" s="172" t="s">
        <v>87</v>
      </c>
      <c r="AV774" s="13" t="s">
        <v>87</v>
      </c>
      <c r="AW774" s="13" t="s">
        <v>35</v>
      </c>
      <c r="AX774" s="13" t="s">
        <v>81</v>
      </c>
      <c r="AY774" s="172" t="s">
        <v>187</v>
      </c>
    </row>
    <row r="775" spans="2:65" s="1" customFormat="1" ht="24" customHeight="1">
      <c r="B775" s="149"/>
      <c r="C775" s="150" t="s">
        <v>1100</v>
      </c>
      <c r="D775" s="150" t="s">
        <v>189</v>
      </c>
      <c r="E775" s="151" t="s">
        <v>1101</v>
      </c>
      <c r="F775" s="152" t="s">
        <v>1102</v>
      </c>
      <c r="G775" s="153" t="s">
        <v>286</v>
      </c>
      <c r="H775" s="154">
        <v>34.200000000000003</v>
      </c>
      <c r="I775" s="155"/>
      <c r="J775" s="156">
        <f>ROUND(I775*H775,2)</f>
        <v>0</v>
      </c>
      <c r="K775" s="152" t="s">
        <v>193</v>
      </c>
      <c r="L775" s="32"/>
      <c r="M775" s="157" t="s">
        <v>3</v>
      </c>
      <c r="N775" s="158" t="s">
        <v>46</v>
      </c>
      <c r="O775" s="52"/>
      <c r="P775" s="159">
        <f>O775*H775</f>
        <v>0</v>
      </c>
      <c r="Q775" s="159">
        <v>8.9999999999999998E-4</v>
      </c>
      <c r="R775" s="159">
        <f>Q775*H775</f>
        <v>3.0780000000000002E-2</v>
      </c>
      <c r="S775" s="159">
        <v>0</v>
      </c>
      <c r="T775" s="160">
        <f>S775*H775</f>
        <v>0</v>
      </c>
      <c r="AR775" s="161" t="s">
        <v>282</v>
      </c>
      <c r="AT775" s="161" t="s">
        <v>189</v>
      </c>
      <c r="AU775" s="161" t="s">
        <v>87</v>
      </c>
      <c r="AY775" s="17" t="s">
        <v>187</v>
      </c>
      <c r="BE775" s="162">
        <f>IF(N775="základní",J775,0)</f>
        <v>0</v>
      </c>
      <c r="BF775" s="162">
        <f>IF(N775="snížená",J775,0)</f>
        <v>0</v>
      </c>
      <c r="BG775" s="162">
        <f>IF(N775="zákl. přenesená",J775,0)</f>
        <v>0</v>
      </c>
      <c r="BH775" s="162">
        <f>IF(N775="sníž. přenesená",J775,0)</f>
        <v>0</v>
      </c>
      <c r="BI775" s="162">
        <f>IF(N775="nulová",J775,0)</f>
        <v>0</v>
      </c>
      <c r="BJ775" s="17" t="s">
        <v>87</v>
      </c>
      <c r="BK775" s="162">
        <f>ROUND(I775*H775,2)</f>
        <v>0</v>
      </c>
      <c r="BL775" s="17" t="s">
        <v>282</v>
      </c>
      <c r="BM775" s="161" t="s">
        <v>1103</v>
      </c>
    </row>
    <row r="776" spans="2:65" s="12" customFormat="1">
      <c r="B776" s="163"/>
      <c r="D776" s="164" t="s">
        <v>196</v>
      </c>
      <c r="E776" s="165" t="s">
        <v>3</v>
      </c>
      <c r="F776" s="166" t="s">
        <v>1104</v>
      </c>
      <c r="H776" s="165" t="s">
        <v>3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196</v>
      </c>
      <c r="AU776" s="165" t="s">
        <v>87</v>
      </c>
      <c r="AV776" s="12" t="s">
        <v>81</v>
      </c>
      <c r="AW776" s="12" t="s">
        <v>35</v>
      </c>
      <c r="AX776" s="12" t="s">
        <v>74</v>
      </c>
      <c r="AY776" s="165" t="s">
        <v>187</v>
      </c>
    </row>
    <row r="777" spans="2:65" s="13" customFormat="1">
      <c r="B777" s="171"/>
      <c r="D777" s="164" t="s">
        <v>196</v>
      </c>
      <c r="E777" s="172" t="s">
        <v>3</v>
      </c>
      <c r="F777" s="173" t="s">
        <v>1105</v>
      </c>
      <c r="H777" s="174">
        <v>34.200000000000003</v>
      </c>
      <c r="I777" s="175"/>
      <c r="L777" s="171"/>
      <c r="M777" s="176"/>
      <c r="N777" s="177"/>
      <c r="O777" s="177"/>
      <c r="P777" s="177"/>
      <c r="Q777" s="177"/>
      <c r="R777" s="177"/>
      <c r="S777" s="177"/>
      <c r="T777" s="178"/>
      <c r="AT777" s="172" t="s">
        <v>196</v>
      </c>
      <c r="AU777" s="172" t="s">
        <v>87</v>
      </c>
      <c r="AV777" s="13" t="s">
        <v>87</v>
      </c>
      <c r="AW777" s="13" t="s">
        <v>35</v>
      </c>
      <c r="AX777" s="13" t="s">
        <v>81</v>
      </c>
      <c r="AY777" s="172" t="s">
        <v>187</v>
      </c>
    </row>
    <row r="778" spans="2:65" s="1" customFormat="1" ht="24" customHeight="1">
      <c r="B778" s="149"/>
      <c r="C778" s="150" t="s">
        <v>1106</v>
      </c>
      <c r="D778" s="150" t="s">
        <v>189</v>
      </c>
      <c r="E778" s="151" t="s">
        <v>1107</v>
      </c>
      <c r="F778" s="152" t="s">
        <v>1108</v>
      </c>
      <c r="G778" s="153" t="s">
        <v>254</v>
      </c>
      <c r="H778" s="154">
        <v>282.77499999999998</v>
      </c>
      <c r="I778" s="155"/>
      <c r="J778" s="156">
        <f>ROUND(I778*H778,2)</f>
        <v>0</v>
      </c>
      <c r="K778" s="152" t="s">
        <v>193</v>
      </c>
      <c r="L778" s="32"/>
      <c r="M778" s="157" t="s">
        <v>3</v>
      </c>
      <c r="N778" s="158" t="s">
        <v>46</v>
      </c>
      <c r="O778" s="52"/>
      <c r="P778" s="159">
        <f>O778*H778</f>
        <v>0</v>
      </c>
      <c r="Q778" s="159">
        <v>0</v>
      </c>
      <c r="R778" s="159">
        <f>Q778*H778</f>
        <v>0</v>
      </c>
      <c r="S778" s="159">
        <v>0</v>
      </c>
      <c r="T778" s="160">
        <f>S778*H778</f>
        <v>0</v>
      </c>
      <c r="AR778" s="161" t="s">
        <v>282</v>
      </c>
      <c r="AT778" s="161" t="s">
        <v>189</v>
      </c>
      <c r="AU778" s="161" t="s">
        <v>87</v>
      </c>
      <c r="AY778" s="17" t="s">
        <v>187</v>
      </c>
      <c r="BE778" s="162">
        <f>IF(N778="základní",J778,0)</f>
        <v>0</v>
      </c>
      <c r="BF778" s="162">
        <f>IF(N778="snížená",J778,0)</f>
        <v>0</v>
      </c>
      <c r="BG778" s="162">
        <f>IF(N778="zákl. přenesená",J778,0)</f>
        <v>0</v>
      </c>
      <c r="BH778" s="162">
        <f>IF(N778="sníž. přenesená",J778,0)</f>
        <v>0</v>
      </c>
      <c r="BI778" s="162">
        <f>IF(N778="nulová",J778,0)</f>
        <v>0</v>
      </c>
      <c r="BJ778" s="17" t="s">
        <v>87</v>
      </c>
      <c r="BK778" s="162">
        <f>ROUND(I778*H778,2)</f>
        <v>0</v>
      </c>
      <c r="BL778" s="17" t="s">
        <v>282</v>
      </c>
      <c r="BM778" s="161" t="s">
        <v>1109</v>
      </c>
    </row>
    <row r="779" spans="2:65" s="13" customFormat="1">
      <c r="B779" s="171"/>
      <c r="D779" s="164" t="s">
        <v>196</v>
      </c>
      <c r="E779" s="172" t="s">
        <v>3</v>
      </c>
      <c r="F779" s="173" t="s">
        <v>1110</v>
      </c>
      <c r="H779" s="174">
        <v>282.77499999999998</v>
      </c>
      <c r="I779" s="175"/>
      <c r="L779" s="171"/>
      <c r="M779" s="176"/>
      <c r="N779" s="177"/>
      <c r="O779" s="177"/>
      <c r="P779" s="177"/>
      <c r="Q779" s="177"/>
      <c r="R779" s="177"/>
      <c r="S779" s="177"/>
      <c r="T779" s="178"/>
      <c r="AT779" s="172" t="s">
        <v>196</v>
      </c>
      <c r="AU779" s="172" t="s">
        <v>87</v>
      </c>
      <c r="AV779" s="13" t="s">
        <v>87</v>
      </c>
      <c r="AW779" s="13" t="s">
        <v>35</v>
      </c>
      <c r="AX779" s="13" t="s">
        <v>81</v>
      </c>
      <c r="AY779" s="172" t="s">
        <v>187</v>
      </c>
    </row>
    <row r="780" spans="2:65" s="1" customFormat="1" ht="16.5" customHeight="1">
      <c r="B780" s="149"/>
      <c r="C780" s="195" t="s">
        <v>1111</v>
      </c>
      <c r="D780" s="195" t="s">
        <v>283</v>
      </c>
      <c r="E780" s="196" t="s">
        <v>1112</v>
      </c>
      <c r="F780" s="197" t="s">
        <v>1113</v>
      </c>
      <c r="G780" s="198" t="s">
        <v>254</v>
      </c>
      <c r="H780" s="199">
        <v>325.19099999999997</v>
      </c>
      <c r="I780" s="200"/>
      <c r="J780" s="201">
        <f>ROUND(I780*H780,2)</f>
        <v>0</v>
      </c>
      <c r="K780" s="197" t="s">
        <v>193</v>
      </c>
      <c r="L780" s="202"/>
      <c r="M780" s="203" t="s">
        <v>3</v>
      </c>
      <c r="N780" s="204" t="s">
        <v>46</v>
      </c>
      <c r="O780" s="52"/>
      <c r="P780" s="159">
        <f>O780*H780</f>
        <v>0</v>
      </c>
      <c r="Q780" s="159">
        <v>2.9999999999999997E-4</v>
      </c>
      <c r="R780" s="159">
        <f>Q780*H780</f>
        <v>9.7557299999999986E-2</v>
      </c>
      <c r="S780" s="159">
        <v>0</v>
      </c>
      <c r="T780" s="160">
        <f>S780*H780</f>
        <v>0</v>
      </c>
      <c r="AR780" s="161" t="s">
        <v>405</v>
      </c>
      <c r="AT780" s="161" t="s">
        <v>283</v>
      </c>
      <c r="AU780" s="161" t="s">
        <v>87</v>
      </c>
      <c r="AY780" s="17" t="s">
        <v>187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7" t="s">
        <v>87</v>
      </c>
      <c r="BK780" s="162">
        <f>ROUND(I780*H780,2)</f>
        <v>0</v>
      </c>
      <c r="BL780" s="17" t="s">
        <v>282</v>
      </c>
      <c r="BM780" s="161" t="s">
        <v>1114</v>
      </c>
    </row>
    <row r="781" spans="2:65" s="13" customFormat="1">
      <c r="B781" s="171"/>
      <c r="D781" s="164" t="s">
        <v>196</v>
      </c>
      <c r="F781" s="173" t="s">
        <v>1115</v>
      </c>
      <c r="H781" s="174">
        <v>325.19099999999997</v>
      </c>
      <c r="I781" s="175"/>
      <c r="L781" s="171"/>
      <c r="M781" s="176"/>
      <c r="N781" s="177"/>
      <c r="O781" s="177"/>
      <c r="P781" s="177"/>
      <c r="Q781" s="177"/>
      <c r="R781" s="177"/>
      <c r="S781" s="177"/>
      <c r="T781" s="178"/>
      <c r="AT781" s="172" t="s">
        <v>196</v>
      </c>
      <c r="AU781" s="172" t="s">
        <v>87</v>
      </c>
      <c r="AV781" s="13" t="s">
        <v>87</v>
      </c>
      <c r="AW781" s="13" t="s">
        <v>4</v>
      </c>
      <c r="AX781" s="13" t="s">
        <v>81</v>
      </c>
      <c r="AY781" s="172" t="s">
        <v>187</v>
      </c>
    </row>
    <row r="782" spans="2:65" s="1" customFormat="1" ht="24" customHeight="1">
      <c r="B782" s="149"/>
      <c r="C782" s="150" t="s">
        <v>1116</v>
      </c>
      <c r="D782" s="150" t="s">
        <v>189</v>
      </c>
      <c r="E782" s="151" t="s">
        <v>1117</v>
      </c>
      <c r="F782" s="152" t="s">
        <v>1118</v>
      </c>
      <c r="G782" s="153" t="s">
        <v>391</v>
      </c>
      <c r="H782" s="154">
        <v>1343</v>
      </c>
      <c r="I782" s="155"/>
      <c r="J782" s="156">
        <f>ROUND(I782*H782,2)</f>
        <v>0</v>
      </c>
      <c r="K782" s="152" t="s">
        <v>193</v>
      </c>
      <c r="L782" s="32"/>
      <c r="M782" s="157" t="s">
        <v>3</v>
      </c>
      <c r="N782" s="158" t="s">
        <v>46</v>
      </c>
      <c r="O782" s="52"/>
      <c r="P782" s="159">
        <f>O782*H782</f>
        <v>0</v>
      </c>
      <c r="Q782" s="159">
        <v>0</v>
      </c>
      <c r="R782" s="159">
        <f>Q782*H782</f>
        <v>0</v>
      </c>
      <c r="S782" s="159">
        <v>0</v>
      </c>
      <c r="T782" s="160">
        <f>S782*H782</f>
        <v>0</v>
      </c>
      <c r="AR782" s="161" t="s">
        <v>282</v>
      </c>
      <c r="AT782" s="161" t="s">
        <v>189</v>
      </c>
      <c r="AU782" s="161" t="s">
        <v>87</v>
      </c>
      <c r="AY782" s="17" t="s">
        <v>187</v>
      </c>
      <c r="BE782" s="162">
        <f>IF(N782="základní",J782,0)</f>
        <v>0</v>
      </c>
      <c r="BF782" s="162">
        <f>IF(N782="snížená",J782,0)</f>
        <v>0</v>
      </c>
      <c r="BG782" s="162">
        <f>IF(N782="zákl. přenesená",J782,0)</f>
        <v>0</v>
      </c>
      <c r="BH782" s="162">
        <f>IF(N782="sníž. přenesená",J782,0)</f>
        <v>0</v>
      </c>
      <c r="BI782" s="162">
        <f>IF(N782="nulová",J782,0)</f>
        <v>0</v>
      </c>
      <c r="BJ782" s="17" t="s">
        <v>87</v>
      </c>
      <c r="BK782" s="162">
        <f>ROUND(I782*H782,2)</f>
        <v>0</v>
      </c>
      <c r="BL782" s="17" t="s">
        <v>282</v>
      </c>
      <c r="BM782" s="161" t="s">
        <v>1119</v>
      </c>
    </row>
    <row r="783" spans="2:65" s="12" customFormat="1">
      <c r="B783" s="163"/>
      <c r="D783" s="164" t="s">
        <v>196</v>
      </c>
      <c r="E783" s="165" t="s">
        <v>3</v>
      </c>
      <c r="F783" s="166" t="s">
        <v>1120</v>
      </c>
      <c r="H783" s="165" t="s">
        <v>3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196</v>
      </c>
      <c r="AU783" s="165" t="s">
        <v>87</v>
      </c>
      <c r="AV783" s="12" t="s">
        <v>81</v>
      </c>
      <c r="AW783" s="12" t="s">
        <v>35</v>
      </c>
      <c r="AX783" s="12" t="s">
        <v>74</v>
      </c>
      <c r="AY783" s="165" t="s">
        <v>187</v>
      </c>
    </row>
    <row r="784" spans="2:65" s="13" customFormat="1">
      <c r="B784" s="171"/>
      <c r="D784" s="164" t="s">
        <v>196</v>
      </c>
      <c r="E784" s="172" t="s">
        <v>3</v>
      </c>
      <c r="F784" s="173" t="s">
        <v>1121</v>
      </c>
      <c r="H784" s="174">
        <v>1343</v>
      </c>
      <c r="I784" s="175"/>
      <c r="L784" s="171"/>
      <c r="M784" s="176"/>
      <c r="N784" s="177"/>
      <c r="O784" s="177"/>
      <c r="P784" s="177"/>
      <c r="Q784" s="177"/>
      <c r="R784" s="177"/>
      <c r="S784" s="177"/>
      <c r="T784" s="178"/>
      <c r="AT784" s="172" t="s">
        <v>196</v>
      </c>
      <c r="AU784" s="172" t="s">
        <v>87</v>
      </c>
      <c r="AV784" s="13" t="s">
        <v>87</v>
      </c>
      <c r="AW784" s="13" t="s">
        <v>35</v>
      </c>
      <c r="AX784" s="13" t="s">
        <v>81</v>
      </c>
      <c r="AY784" s="172" t="s">
        <v>187</v>
      </c>
    </row>
    <row r="785" spans="2:65" s="1" customFormat="1" ht="24" customHeight="1">
      <c r="B785" s="149"/>
      <c r="C785" s="195" t="s">
        <v>1122</v>
      </c>
      <c r="D785" s="195" t="s">
        <v>283</v>
      </c>
      <c r="E785" s="196" t="s">
        <v>1123</v>
      </c>
      <c r="F785" s="197" t="s">
        <v>1124</v>
      </c>
      <c r="G785" s="198" t="s">
        <v>962</v>
      </c>
      <c r="H785" s="199">
        <v>1343</v>
      </c>
      <c r="I785" s="200"/>
      <c r="J785" s="201">
        <f>ROUND(I785*H785,2)</f>
        <v>0</v>
      </c>
      <c r="K785" s="197" t="s">
        <v>896</v>
      </c>
      <c r="L785" s="202"/>
      <c r="M785" s="203" t="s">
        <v>3</v>
      </c>
      <c r="N785" s="204" t="s">
        <v>46</v>
      </c>
      <c r="O785" s="52"/>
      <c r="P785" s="159">
        <f>O785*H785</f>
        <v>0</v>
      </c>
      <c r="Q785" s="159">
        <v>0</v>
      </c>
      <c r="R785" s="159">
        <f>Q785*H785</f>
        <v>0</v>
      </c>
      <c r="S785" s="159">
        <v>0</v>
      </c>
      <c r="T785" s="160">
        <f>S785*H785</f>
        <v>0</v>
      </c>
      <c r="AR785" s="161" t="s">
        <v>405</v>
      </c>
      <c r="AT785" s="161" t="s">
        <v>283</v>
      </c>
      <c r="AU785" s="161" t="s">
        <v>87</v>
      </c>
      <c r="AY785" s="17" t="s">
        <v>187</v>
      </c>
      <c r="BE785" s="162">
        <f>IF(N785="základní",J785,0)</f>
        <v>0</v>
      </c>
      <c r="BF785" s="162">
        <f>IF(N785="snížená",J785,0)</f>
        <v>0</v>
      </c>
      <c r="BG785" s="162">
        <f>IF(N785="zákl. přenesená",J785,0)</f>
        <v>0</v>
      </c>
      <c r="BH785" s="162">
        <f>IF(N785="sníž. přenesená",J785,0)</f>
        <v>0</v>
      </c>
      <c r="BI785" s="162">
        <f>IF(N785="nulová",J785,0)</f>
        <v>0</v>
      </c>
      <c r="BJ785" s="17" t="s">
        <v>87</v>
      </c>
      <c r="BK785" s="162">
        <f>ROUND(I785*H785,2)</f>
        <v>0</v>
      </c>
      <c r="BL785" s="17" t="s">
        <v>282</v>
      </c>
      <c r="BM785" s="161" t="s">
        <v>1125</v>
      </c>
    </row>
    <row r="786" spans="2:65" s="1" customFormat="1" ht="36" customHeight="1">
      <c r="B786" s="149"/>
      <c r="C786" s="150" t="s">
        <v>1126</v>
      </c>
      <c r="D786" s="150" t="s">
        <v>189</v>
      </c>
      <c r="E786" s="151" t="s">
        <v>1127</v>
      </c>
      <c r="F786" s="152" t="s">
        <v>1128</v>
      </c>
      <c r="G786" s="153" t="s">
        <v>1034</v>
      </c>
      <c r="H786" s="205"/>
      <c r="I786" s="155"/>
      <c r="J786" s="156">
        <f>ROUND(I786*H786,2)</f>
        <v>0</v>
      </c>
      <c r="K786" s="152" t="s">
        <v>193</v>
      </c>
      <c r="L786" s="32"/>
      <c r="M786" s="157" t="s">
        <v>3</v>
      </c>
      <c r="N786" s="158" t="s">
        <v>46</v>
      </c>
      <c r="O786" s="52"/>
      <c r="P786" s="159">
        <f>O786*H786</f>
        <v>0</v>
      </c>
      <c r="Q786" s="159">
        <v>0</v>
      </c>
      <c r="R786" s="159">
        <f>Q786*H786</f>
        <v>0</v>
      </c>
      <c r="S786" s="159">
        <v>0</v>
      </c>
      <c r="T786" s="160">
        <f>S786*H786</f>
        <v>0</v>
      </c>
      <c r="AR786" s="161" t="s">
        <v>282</v>
      </c>
      <c r="AT786" s="161" t="s">
        <v>189</v>
      </c>
      <c r="AU786" s="161" t="s">
        <v>87</v>
      </c>
      <c r="AY786" s="17" t="s">
        <v>187</v>
      </c>
      <c r="BE786" s="162">
        <f>IF(N786="základní",J786,0)</f>
        <v>0</v>
      </c>
      <c r="BF786" s="162">
        <f>IF(N786="snížená",J786,0)</f>
        <v>0</v>
      </c>
      <c r="BG786" s="162">
        <f>IF(N786="zákl. přenesená",J786,0)</f>
        <v>0</v>
      </c>
      <c r="BH786" s="162">
        <f>IF(N786="sníž. přenesená",J786,0)</f>
        <v>0</v>
      </c>
      <c r="BI786" s="162">
        <f>IF(N786="nulová",J786,0)</f>
        <v>0</v>
      </c>
      <c r="BJ786" s="17" t="s">
        <v>87</v>
      </c>
      <c r="BK786" s="162">
        <f>ROUND(I786*H786,2)</f>
        <v>0</v>
      </c>
      <c r="BL786" s="17" t="s">
        <v>282</v>
      </c>
      <c r="BM786" s="161" t="s">
        <v>1129</v>
      </c>
    </row>
    <row r="787" spans="2:65" s="11" customFormat="1" ht="22.9" customHeight="1">
      <c r="B787" s="136"/>
      <c r="D787" s="137" t="s">
        <v>73</v>
      </c>
      <c r="E787" s="147" t="s">
        <v>1130</v>
      </c>
      <c r="F787" s="147" t="s">
        <v>1131</v>
      </c>
      <c r="I787" s="139"/>
      <c r="J787" s="148">
        <f>BK787</f>
        <v>0</v>
      </c>
      <c r="L787" s="136"/>
      <c r="M787" s="141"/>
      <c r="N787" s="142"/>
      <c r="O787" s="142"/>
      <c r="P787" s="143">
        <f>SUM(P788:P807)</f>
        <v>0</v>
      </c>
      <c r="Q787" s="142"/>
      <c r="R787" s="143">
        <f>SUM(R788:R807)</f>
        <v>1.9938269199999998</v>
      </c>
      <c r="S787" s="142"/>
      <c r="T787" s="144">
        <f>SUM(T788:T807)</f>
        <v>0</v>
      </c>
      <c r="AR787" s="137" t="s">
        <v>87</v>
      </c>
      <c r="AT787" s="145" t="s">
        <v>73</v>
      </c>
      <c r="AU787" s="145" t="s">
        <v>81</v>
      </c>
      <c r="AY787" s="137" t="s">
        <v>187</v>
      </c>
      <c r="BK787" s="146">
        <f>SUM(BK788:BK807)</f>
        <v>0</v>
      </c>
    </row>
    <row r="788" spans="2:65" s="1" customFormat="1" ht="36" customHeight="1">
      <c r="B788" s="149"/>
      <c r="C788" s="150" t="s">
        <v>1132</v>
      </c>
      <c r="D788" s="150" t="s">
        <v>189</v>
      </c>
      <c r="E788" s="151" t="s">
        <v>1133</v>
      </c>
      <c r="F788" s="152" t="s">
        <v>1134</v>
      </c>
      <c r="G788" s="153" t="s">
        <v>254</v>
      </c>
      <c r="H788" s="154">
        <v>235.43</v>
      </c>
      <c r="I788" s="155"/>
      <c r="J788" s="156">
        <f>ROUND(I788*H788,2)</f>
        <v>0</v>
      </c>
      <c r="K788" s="152" t="s">
        <v>193</v>
      </c>
      <c r="L788" s="32"/>
      <c r="M788" s="157" t="s">
        <v>3</v>
      </c>
      <c r="N788" s="158" t="s">
        <v>46</v>
      </c>
      <c r="O788" s="52"/>
      <c r="P788" s="159">
        <f>O788*H788</f>
        <v>0</v>
      </c>
      <c r="Q788" s="159">
        <v>0</v>
      </c>
      <c r="R788" s="159">
        <f>Q788*H788</f>
        <v>0</v>
      </c>
      <c r="S788" s="159">
        <v>0</v>
      </c>
      <c r="T788" s="160">
        <f>S788*H788</f>
        <v>0</v>
      </c>
      <c r="AR788" s="161" t="s">
        <v>282</v>
      </c>
      <c r="AT788" s="161" t="s">
        <v>189</v>
      </c>
      <c r="AU788" s="161" t="s">
        <v>87</v>
      </c>
      <c r="AY788" s="17" t="s">
        <v>187</v>
      </c>
      <c r="BE788" s="162">
        <f>IF(N788="základní",J788,0)</f>
        <v>0</v>
      </c>
      <c r="BF788" s="162">
        <f>IF(N788="snížená",J788,0)</f>
        <v>0</v>
      </c>
      <c r="BG788" s="162">
        <f>IF(N788="zákl. přenesená",J788,0)</f>
        <v>0</v>
      </c>
      <c r="BH788" s="162">
        <f>IF(N788="sníž. přenesená",J788,0)</f>
        <v>0</v>
      </c>
      <c r="BI788" s="162">
        <f>IF(N788="nulová",J788,0)</f>
        <v>0</v>
      </c>
      <c r="BJ788" s="17" t="s">
        <v>87</v>
      </c>
      <c r="BK788" s="162">
        <f>ROUND(I788*H788,2)</f>
        <v>0</v>
      </c>
      <c r="BL788" s="17" t="s">
        <v>282</v>
      </c>
      <c r="BM788" s="161" t="s">
        <v>1135</v>
      </c>
    </row>
    <row r="789" spans="2:65" s="12" customFormat="1">
      <c r="B789" s="163"/>
      <c r="D789" s="164" t="s">
        <v>196</v>
      </c>
      <c r="E789" s="165" t="s">
        <v>3</v>
      </c>
      <c r="F789" s="166" t="s">
        <v>346</v>
      </c>
      <c r="H789" s="165" t="s">
        <v>3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196</v>
      </c>
      <c r="AU789" s="165" t="s">
        <v>87</v>
      </c>
      <c r="AV789" s="12" t="s">
        <v>81</v>
      </c>
      <c r="AW789" s="12" t="s">
        <v>35</v>
      </c>
      <c r="AX789" s="12" t="s">
        <v>74</v>
      </c>
      <c r="AY789" s="165" t="s">
        <v>187</v>
      </c>
    </row>
    <row r="790" spans="2:65" s="13" customFormat="1" ht="33.75">
      <c r="B790" s="171"/>
      <c r="D790" s="164" t="s">
        <v>196</v>
      </c>
      <c r="E790" s="172" t="s">
        <v>3</v>
      </c>
      <c r="F790" s="173" t="s">
        <v>1136</v>
      </c>
      <c r="H790" s="174">
        <v>235.43</v>
      </c>
      <c r="I790" s="175"/>
      <c r="L790" s="171"/>
      <c r="M790" s="176"/>
      <c r="N790" s="177"/>
      <c r="O790" s="177"/>
      <c r="P790" s="177"/>
      <c r="Q790" s="177"/>
      <c r="R790" s="177"/>
      <c r="S790" s="177"/>
      <c r="T790" s="178"/>
      <c r="AT790" s="172" t="s">
        <v>196</v>
      </c>
      <c r="AU790" s="172" t="s">
        <v>87</v>
      </c>
      <c r="AV790" s="13" t="s">
        <v>87</v>
      </c>
      <c r="AW790" s="13" t="s">
        <v>35</v>
      </c>
      <c r="AX790" s="13" t="s">
        <v>81</v>
      </c>
      <c r="AY790" s="172" t="s">
        <v>187</v>
      </c>
    </row>
    <row r="791" spans="2:65" s="1" customFormat="1" ht="16.5" customHeight="1">
      <c r="B791" s="149"/>
      <c r="C791" s="195" t="s">
        <v>1137</v>
      </c>
      <c r="D791" s="195" t="s">
        <v>283</v>
      </c>
      <c r="E791" s="196" t="s">
        <v>1138</v>
      </c>
      <c r="F791" s="197" t="s">
        <v>1139</v>
      </c>
      <c r="G791" s="198" t="s">
        <v>254</v>
      </c>
      <c r="H791" s="199">
        <v>247.202</v>
      </c>
      <c r="I791" s="200"/>
      <c r="J791" s="201">
        <f>ROUND(I791*H791,2)</f>
        <v>0</v>
      </c>
      <c r="K791" s="197" t="s">
        <v>193</v>
      </c>
      <c r="L791" s="202"/>
      <c r="M791" s="203" t="s">
        <v>3</v>
      </c>
      <c r="N791" s="204" t="s">
        <v>46</v>
      </c>
      <c r="O791" s="52"/>
      <c r="P791" s="159">
        <f>O791*H791</f>
        <v>0</v>
      </c>
      <c r="Q791" s="159">
        <v>4.6000000000000001E-4</v>
      </c>
      <c r="R791" s="159">
        <f>Q791*H791</f>
        <v>0.11371292000000001</v>
      </c>
      <c r="S791" s="159">
        <v>0</v>
      </c>
      <c r="T791" s="160">
        <f>S791*H791</f>
        <v>0</v>
      </c>
      <c r="AR791" s="161" t="s">
        <v>405</v>
      </c>
      <c r="AT791" s="161" t="s">
        <v>283</v>
      </c>
      <c r="AU791" s="161" t="s">
        <v>87</v>
      </c>
      <c r="AY791" s="17" t="s">
        <v>187</v>
      </c>
      <c r="BE791" s="162">
        <f>IF(N791="základní",J791,0)</f>
        <v>0</v>
      </c>
      <c r="BF791" s="162">
        <f>IF(N791="snížená",J791,0)</f>
        <v>0</v>
      </c>
      <c r="BG791" s="162">
        <f>IF(N791="zákl. přenesená",J791,0)</f>
        <v>0</v>
      </c>
      <c r="BH791" s="162">
        <f>IF(N791="sníž. přenesená",J791,0)</f>
        <v>0</v>
      </c>
      <c r="BI791" s="162">
        <f>IF(N791="nulová",J791,0)</f>
        <v>0</v>
      </c>
      <c r="BJ791" s="17" t="s">
        <v>87</v>
      </c>
      <c r="BK791" s="162">
        <f>ROUND(I791*H791,2)</f>
        <v>0</v>
      </c>
      <c r="BL791" s="17" t="s">
        <v>282</v>
      </c>
      <c r="BM791" s="161" t="s">
        <v>1140</v>
      </c>
    </row>
    <row r="792" spans="2:65" s="13" customFormat="1">
      <c r="B792" s="171"/>
      <c r="D792" s="164" t="s">
        <v>196</v>
      </c>
      <c r="E792" s="172" t="s">
        <v>3</v>
      </c>
      <c r="F792" s="173" t="s">
        <v>1141</v>
      </c>
      <c r="H792" s="174">
        <v>247.202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196</v>
      </c>
      <c r="AU792" s="172" t="s">
        <v>87</v>
      </c>
      <c r="AV792" s="13" t="s">
        <v>87</v>
      </c>
      <c r="AW792" s="13" t="s">
        <v>35</v>
      </c>
      <c r="AX792" s="13" t="s">
        <v>81</v>
      </c>
      <c r="AY792" s="172" t="s">
        <v>187</v>
      </c>
    </row>
    <row r="793" spans="2:65" s="1" customFormat="1" ht="36" customHeight="1">
      <c r="B793" s="149"/>
      <c r="C793" s="150" t="s">
        <v>1142</v>
      </c>
      <c r="D793" s="150" t="s">
        <v>189</v>
      </c>
      <c r="E793" s="151" t="s">
        <v>1143</v>
      </c>
      <c r="F793" s="152" t="s">
        <v>1144</v>
      </c>
      <c r="G793" s="153" t="s">
        <v>254</v>
      </c>
      <c r="H793" s="154">
        <v>221.2</v>
      </c>
      <c r="I793" s="155"/>
      <c r="J793" s="156">
        <f>ROUND(I793*H793,2)</f>
        <v>0</v>
      </c>
      <c r="K793" s="152" t="s">
        <v>193</v>
      </c>
      <c r="L793" s="32"/>
      <c r="M793" s="157" t="s">
        <v>3</v>
      </c>
      <c r="N793" s="158" t="s">
        <v>46</v>
      </c>
      <c r="O793" s="52"/>
      <c r="P793" s="159">
        <f>O793*H793</f>
        <v>0</v>
      </c>
      <c r="Q793" s="159">
        <v>0</v>
      </c>
      <c r="R793" s="159">
        <f>Q793*H793</f>
        <v>0</v>
      </c>
      <c r="S793" s="159">
        <v>0</v>
      </c>
      <c r="T793" s="160">
        <f>S793*H793</f>
        <v>0</v>
      </c>
      <c r="AR793" s="161" t="s">
        <v>282</v>
      </c>
      <c r="AT793" s="161" t="s">
        <v>189</v>
      </c>
      <c r="AU793" s="161" t="s">
        <v>87</v>
      </c>
      <c r="AY793" s="17" t="s">
        <v>187</v>
      </c>
      <c r="BE793" s="162">
        <f>IF(N793="základní",J793,0)</f>
        <v>0</v>
      </c>
      <c r="BF793" s="162">
        <f>IF(N793="snížená",J793,0)</f>
        <v>0</v>
      </c>
      <c r="BG793" s="162">
        <f>IF(N793="zákl. přenesená",J793,0)</f>
        <v>0</v>
      </c>
      <c r="BH793" s="162">
        <f>IF(N793="sníž. přenesená",J793,0)</f>
        <v>0</v>
      </c>
      <c r="BI793" s="162">
        <f>IF(N793="nulová",J793,0)</f>
        <v>0</v>
      </c>
      <c r="BJ793" s="17" t="s">
        <v>87</v>
      </c>
      <c r="BK793" s="162">
        <f>ROUND(I793*H793,2)</f>
        <v>0</v>
      </c>
      <c r="BL793" s="17" t="s">
        <v>282</v>
      </c>
      <c r="BM793" s="161" t="s">
        <v>1145</v>
      </c>
    </row>
    <row r="794" spans="2:65" s="12" customFormat="1">
      <c r="B794" s="163"/>
      <c r="D794" s="164" t="s">
        <v>196</v>
      </c>
      <c r="E794" s="165" t="s">
        <v>3</v>
      </c>
      <c r="F794" s="166" t="s">
        <v>1146</v>
      </c>
      <c r="H794" s="165" t="s">
        <v>3</v>
      </c>
      <c r="I794" s="167"/>
      <c r="L794" s="163"/>
      <c r="M794" s="168"/>
      <c r="N794" s="169"/>
      <c r="O794" s="169"/>
      <c r="P794" s="169"/>
      <c r="Q794" s="169"/>
      <c r="R794" s="169"/>
      <c r="S794" s="169"/>
      <c r="T794" s="170"/>
      <c r="AT794" s="165" t="s">
        <v>196</v>
      </c>
      <c r="AU794" s="165" t="s">
        <v>87</v>
      </c>
      <c r="AV794" s="12" t="s">
        <v>81</v>
      </c>
      <c r="AW794" s="12" t="s">
        <v>35</v>
      </c>
      <c r="AX794" s="12" t="s">
        <v>74</v>
      </c>
      <c r="AY794" s="165" t="s">
        <v>187</v>
      </c>
    </row>
    <row r="795" spans="2:65" s="13" customFormat="1" ht="33.75">
      <c r="B795" s="171"/>
      <c r="D795" s="164" t="s">
        <v>196</v>
      </c>
      <c r="E795" s="172" t="s">
        <v>3</v>
      </c>
      <c r="F795" s="173" t="s">
        <v>1147</v>
      </c>
      <c r="H795" s="174">
        <v>221.2</v>
      </c>
      <c r="I795" s="175"/>
      <c r="L795" s="171"/>
      <c r="M795" s="176"/>
      <c r="N795" s="177"/>
      <c r="O795" s="177"/>
      <c r="P795" s="177"/>
      <c r="Q795" s="177"/>
      <c r="R795" s="177"/>
      <c r="S795" s="177"/>
      <c r="T795" s="178"/>
      <c r="AT795" s="172" t="s">
        <v>196</v>
      </c>
      <c r="AU795" s="172" t="s">
        <v>87</v>
      </c>
      <c r="AV795" s="13" t="s">
        <v>87</v>
      </c>
      <c r="AW795" s="13" t="s">
        <v>35</v>
      </c>
      <c r="AX795" s="13" t="s">
        <v>81</v>
      </c>
      <c r="AY795" s="172" t="s">
        <v>187</v>
      </c>
    </row>
    <row r="796" spans="2:65" s="1" customFormat="1" ht="24" customHeight="1">
      <c r="B796" s="149"/>
      <c r="C796" s="195" t="s">
        <v>1148</v>
      </c>
      <c r="D796" s="195" t="s">
        <v>283</v>
      </c>
      <c r="E796" s="196" t="s">
        <v>1149</v>
      </c>
      <c r="F796" s="197" t="s">
        <v>1150</v>
      </c>
      <c r="G796" s="198" t="s">
        <v>254</v>
      </c>
      <c r="H796" s="199">
        <v>464.52</v>
      </c>
      <c r="I796" s="200"/>
      <c r="J796" s="201">
        <f>ROUND(I796*H796,2)</f>
        <v>0</v>
      </c>
      <c r="K796" s="197" t="s">
        <v>896</v>
      </c>
      <c r="L796" s="202"/>
      <c r="M796" s="203" t="s">
        <v>3</v>
      </c>
      <c r="N796" s="204" t="s">
        <v>46</v>
      </c>
      <c r="O796" s="52"/>
      <c r="P796" s="159">
        <f>O796*H796</f>
        <v>0</v>
      </c>
      <c r="Q796" s="159">
        <v>1.1999999999999999E-3</v>
      </c>
      <c r="R796" s="159">
        <f>Q796*H796</f>
        <v>0.55742399999999992</v>
      </c>
      <c r="S796" s="159">
        <v>0</v>
      </c>
      <c r="T796" s="160">
        <f>S796*H796</f>
        <v>0</v>
      </c>
      <c r="AR796" s="161" t="s">
        <v>405</v>
      </c>
      <c r="AT796" s="161" t="s">
        <v>283</v>
      </c>
      <c r="AU796" s="161" t="s">
        <v>87</v>
      </c>
      <c r="AY796" s="17" t="s">
        <v>187</v>
      </c>
      <c r="BE796" s="162">
        <f>IF(N796="základní",J796,0)</f>
        <v>0</v>
      </c>
      <c r="BF796" s="162">
        <f>IF(N796="snížená",J796,0)</f>
        <v>0</v>
      </c>
      <c r="BG796" s="162">
        <f>IF(N796="zákl. přenesená",J796,0)</f>
        <v>0</v>
      </c>
      <c r="BH796" s="162">
        <f>IF(N796="sníž. přenesená",J796,0)</f>
        <v>0</v>
      </c>
      <c r="BI796" s="162">
        <f>IF(N796="nulová",J796,0)</f>
        <v>0</v>
      </c>
      <c r="BJ796" s="17" t="s">
        <v>87</v>
      </c>
      <c r="BK796" s="162">
        <f>ROUND(I796*H796,2)</f>
        <v>0</v>
      </c>
      <c r="BL796" s="17" t="s">
        <v>282</v>
      </c>
      <c r="BM796" s="161" t="s">
        <v>1151</v>
      </c>
    </row>
    <row r="797" spans="2:65" s="13" customFormat="1">
      <c r="B797" s="171"/>
      <c r="D797" s="164" t="s">
        <v>196</v>
      </c>
      <c r="E797" s="172" t="s">
        <v>3</v>
      </c>
      <c r="F797" s="173" t="s">
        <v>1152</v>
      </c>
      <c r="H797" s="174">
        <v>464.52</v>
      </c>
      <c r="I797" s="175"/>
      <c r="L797" s="171"/>
      <c r="M797" s="176"/>
      <c r="N797" s="177"/>
      <c r="O797" s="177"/>
      <c r="P797" s="177"/>
      <c r="Q797" s="177"/>
      <c r="R797" s="177"/>
      <c r="S797" s="177"/>
      <c r="T797" s="178"/>
      <c r="AT797" s="172" t="s">
        <v>196</v>
      </c>
      <c r="AU797" s="172" t="s">
        <v>87</v>
      </c>
      <c r="AV797" s="13" t="s">
        <v>87</v>
      </c>
      <c r="AW797" s="13" t="s">
        <v>35</v>
      </c>
      <c r="AX797" s="13" t="s">
        <v>81</v>
      </c>
      <c r="AY797" s="172" t="s">
        <v>187</v>
      </c>
    </row>
    <row r="798" spans="2:65" s="1" customFormat="1" ht="36" customHeight="1">
      <c r="B798" s="149"/>
      <c r="C798" s="150" t="s">
        <v>1153</v>
      </c>
      <c r="D798" s="150" t="s">
        <v>189</v>
      </c>
      <c r="E798" s="151" t="s">
        <v>1154</v>
      </c>
      <c r="F798" s="152" t="s">
        <v>1155</v>
      </c>
      <c r="G798" s="153" t="s">
        <v>254</v>
      </c>
      <c r="H798" s="154">
        <v>535.5</v>
      </c>
      <c r="I798" s="155"/>
      <c r="J798" s="156">
        <f>ROUND(I798*H798,2)</f>
        <v>0</v>
      </c>
      <c r="K798" s="152" t="s">
        <v>193</v>
      </c>
      <c r="L798" s="32"/>
      <c r="M798" s="157" t="s">
        <v>3</v>
      </c>
      <c r="N798" s="158" t="s">
        <v>46</v>
      </c>
      <c r="O798" s="52"/>
      <c r="P798" s="159">
        <f>O798*H798</f>
        <v>0</v>
      </c>
      <c r="Q798" s="159">
        <v>0</v>
      </c>
      <c r="R798" s="159">
        <f>Q798*H798</f>
        <v>0</v>
      </c>
      <c r="S798" s="159">
        <v>0</v>
      </c>
      <c r="T798" s="160">
        <f>S798*H798</f>
        <v>0</v>
      </c>
      <c r="AR798" s="161" t="s">
        <v>282</v>
      </c>
      <c r="AT798" s="161" t="s">
        <v>189</v>
      </c>
      <c r="AU798" s="161" t="s">
        <v>87</v>
      </c>
      <c r="AY798" s="17" t="s">
        <v>187</v>
      </c>
      <c r="BE798" s="162">
        <f>IF(N798="základní",J798,0)</f>
        <v>0</v>
      </c>
      <c r="BF798" s="162">
        <f>IF(N798="snížená",J798,0)</f>
        <v>0</v>
      </c>
      <c r="BG798" s="162">
        <f>IF(N798="zákl. přenesená",J798,0)</f>
        <v>0</v>
      </c>
      <c r="BH798" s="162">
        <f>IF(N798="sníž. přenesená",J798,0)</f>
        <v>0</v>
      </c>
      <c r="BI798" s="162">
        <f>IF(N798="nulová",J798,0)</f>
        <v>0</v>
      </c>
      <c r="BJ798" s="17" t="s">
        <v>87</v>
      </c>
      <c r="BK798" s="162">
        <f>ROUND(I798*H798,2)</f>
        <v>0</v>
      </c>
      <c r="BL798" s="17" t="s">
        <v>282</v>
      </c>
      <c r="BM798" s="161" t="s">
        <v>1156</v>
      </c>
    </row>
    <row r="799" spans="2:65" s="12" customFormat="1">
      <c r="B799" s="163"/>
      <c r="D799" s="164" t="s">
        <v>196</v>
      </c>
      <c r="E799" s="165" t="s">
        <v>3</v>
      </c>
      <c r="F799" s="166" t="s">
        <v>1157</v>
      </c>
      <c r="H799" s="165" t="s">
        <v>3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196</v>
      </c>
      <c r="AU799" s="165" t="s">
        <v>87</v>
      </c>
      <c r="AV799" s="12" t="s">
        <v>81</v>
      </c>
      <c r="AW799" s="12" t="s">
        <v>35</v>
      </c>
      <c r="AX799" s="12" t="s">
        <v>74</v>
      </c>
      <c r="AY799" s="165" t="s">
        <v>187</v>
      </c>
    </row>
    <row r="800" spans="2:65" s="13" customFormat="1">
      <c r="B800" s="171"/>
      <c r="D800" s="164" t="s">
        <v>196</v>
      </c>
      <c r="E800" s="172" t="s">
        <v>3</v>
      </c>
      <c r="F800" s="173" t="s">
        <v>1158</v>
      </c>
      <c r="H800" s="174">
        <v>535.5</v>
      </c>
      <c r="I800" s="175"/>
      <c r="L800" s="171"/>
      <c r="M800" s="176"/>
      <c r="N800" s="177"/>
      <c r="O800" s="177"/>
      <c r="P800" s="177"/>
      <c r="Q800" s="177"/>
      <c r="R800" s="177"/>
      <c r="S800" s="177"/>
      <c r="T800" s="178"/>
      <c r="AT800" s="172" t="s">
        <v>196</v>
      </c>
      <c r="AU800" s="172" t="s">
        <v>87</v>
      </c>
      <c r="AV800" s="13" t="s">
        <v>87</v>
      </c>
      <c r="AW800" s="13" t="s">
        <v>35</v>
      </c>
      <c r="AX800" s="13" t="s">
        <v>81</v>
      </c>
      <c r="AY800" s="172" t="s">
        <v>187</v>
      </c>
    </row>
    <row r="801" spans="2:65" s="1" customFormat="1" ht="24" customHeight="1">
      <c r="B801" s="149"/>
      <c r="C801" s="195" t="s">
        <v>1159</v>
      </c>
      <c r="D801" s="195" t="s">
        <v>283</v>
      </c>
      <c r="E801" s="196" t="s">
        <v>1160</v>
      </c>
      <c r="F801" s="197" t="s">
        <v>1161</v>
      </c>
      <c r="G801" s="198" t="s">
        <v>254</v>
      </c>
      <c r="H801" s="199">
        <v>562.27499999999998</v>
      </c>
      <c r="I801" s="200"/>
      <c r="J801" s="201">
        <f>ROUND(I801*H801,2)</f>
        <v>0</v>
      </c>
      <c r="K801" s="197" t="s">
        <v>896</v>
      </c>
      <c r="L801" s="202"/>
      <c r="M801" s="203" t="s">
        <v>3</v>
      </c>
      <c r="N801" s="204" t="s">
        <v>46</v>
      </c>
      <c r="O801" s="52"/>
      <c r="P801" s="159">
        <f>O801*H801</f>
        <v>0</v>
      </c>
      <c r="Q801" s="159">
        <v>1.1999999999999999E-3</v>
      </c>
      <c r="R801" s="159">
        <f>Q801*H801</f>
        <v>0.67472999999999994</v>
      </c>
      <c r="S801" s="159">
        <v>0</v>
      </c>
      <c r="T801" s="160">
        <f>S801*H801</f>
        <v>0</v>
      </c>
      <c r="AR801" s="161" t="s">
        <v>405</v>
      </c>
      <c r="AT801" s="161" t="s">
        <v>283</v>
      </c>
      <c r="AU801" s="161" t="s">
        <v>87</v>
      </c>
      <c r="AY801" s="17" t="s">
        <v>187</v>
      </c>
      <c r="BE801" s="162">
        <f>IF(N801="základní",J801,0)</f>
        <v>0</v>
      </c>
      <c r="BF801" s="162">
        <f>IF(N801="snížená",J801,0)</f>
        <v>0</v>
      </c>
      <c r="BG801" s="162">
        <f>IF(N801="zákl. přenesená",J801,0)</f>
        <v>0</v>
      </c>
      <c r="BH801" s="162">
        <f>IF(N801="sníž. přenesená",J801,0)</f>
        <v>0</v>
      </c>
      <c r="BI801" s="162">
        <f>IF(N801="nulová",J801,0)</f>
        <v>0</v>
      </c>
      <c r="BJ801" s="17" t="s">
        <v>87</v>
      </c>
      <c r="BK801" s="162">
        <f>ROUND(I801*H801,2)</f>
        <v>0</v>
      </c>
      <c r="BL801" s="17" t="s">
        <v>282</v>
      </c>
      <c r="BM801" s="161" t="s">
        <v>1162</v>
      </c>
    </row>
    <row r="802" spans="2:65" s="13" customFormat="1">
      <c r="B802" s="171"/>
      <c r="D802" s="164" t="s">
        <v>196</v>
      </c>
      <c r="E802" s="172" t="s">
        <v>3</v>
      </c>
      <c r="F802" s="173" t="s">
        <v>1163</v>
      </c>
      <c r="H802" s="174">
        <v>562.27499999999998</v>
      </c>
      <c r="I802" s="175"/>
      <c r="L802" s="171"/>
      <c r="M802" s="176"/>
      <c r="N802" s="177"/>
      <c r="O802" s="177"/>
      <c r="P802" s="177"/>
      <c r="Q802" s="177"/>
      <c r="R802" s="177"/>
      <c r="S802" s="177"/>
      <c r="T802" s="178"/>
      <c r="AT802" s="172" t="s">
        <v>196</v>
      </c>
      <c r="AU802" s="172" t="s">
        <v>87</v>
      </c>
      <c r="AV802" s="13" t="s">
        <v>87</v>
      </c>
      <c r="AW802" s="13" t="s">
        <v>35</v>
      </c>
      <c r="AX802" s="13" t="s">
        <v>81</v>
      </c>
      <c r="AY802" s="172" t="s">
        <v>187</v>
      </c>
    </row>
    <row r="803" spans="2:65" s="1" customFormat="1" ht="24" customHeight="1">
      <c r="B803" s="149"/>
      <c r="C803" s="150" t="s">
        <v>1164</v>
      </c>
      <c r="D803" s="150" t="s">
        <v>189</v>
      </c>
      <c r="E803" s="151" t="s">
        <v>1165</v>
      </c>
      <c r="F803" s="152" t="s">
        <v>1166</v>
      </c>
      <c r="G803" s="153" t="s">
        <v>254</v>
      </c>
      <c r="H803" s="154">
        <v>267.75</v>
      </c>
      <c r="I803" s="155"/>
      <c r="J803" s="156">
        <f>ROUND(I803*H803,2)</f>
        <v>0</v>
      </c>
      <c r="K803" s="152" t="s">
        <v>193</v>
      </c>
      <c r="L803" s="32"/>
      <c r="M803" s="157" t="s">
        <v>3</v>
      </c>
      <c r="N803" s="158" t="s">
        <v>46</v>
      </c>
      <c r="O803" s="52"/>
      <c r="P803" s="159">
        <f>O803*H803</f>
        <v>0</v>
      </c>
      <c r="Q803" s="159">
        <v>0</v>
      </c>
      <c r="R803" s="159">
        <f>Q803*H803</f>
        <v>0</v>
      </c>
      <c r="S803" s="159">
        <v>0</v>
      </c>
      <c r="T803" s="160">
        <f>S803*H803</f>
        <v>0</v>
      </c>
      <c r="AR803" s="161" t="s">
        <v>282</v>
      </c>
      <c r="AT803" s="161" t="s">
        <v>189</v>
      </c>
      <c r="AU803" s="161" t="s">
        <v>87</v>
      </c>
      <c r="AY803" s="17" t="s">
        <v>187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7" t="s">
        <v>87</v>
      </c>
      <c r="BK803" s="162">
        <f>ROUND(I803*H803,2)</f>
        <v>0</v>
      </c>
      <c r="BL803" s="17" t="s">
        <v>282</v>
      </c>
      <c r="BM803" s="161" t="s">
        <v>1167</v>
      </c>
    </row>
    <row r="804" spans="2:65" s="13" customFormat="1">
      <c r="B804" s="171"/>
      <c r="D804" s="164" t="s">
        <v>196</v>
      </c>
      <c r="E804" s="172" t="s">
        <v>3</v>
      </c>
      <c r="F804" s="173" t="s">
        <v>1168</v>
      </c>
      <c r="H804" s="174">
        <v>267.75</v>
      </c>
      <c r="I804" s="175"/>
      <c r="L804" s="171"/>
      <c r="M804" s="176"/>
      <c r="N804" s="177"/>
      <c r="O804" s="177"/>
      <c r="P804" s="177"/>
      <c r="Q804" s="177"/>
      <c r="R804" s="177"/>
      <c r="S804" s="177"/>
      <c r="T804" s="178"/>
      <c r="AT804" s="172" t="s">
        <v>196</v>
      </c>
      <c r="AU804" s="172" t="s">
        <v>87</v>
      </c>
      <c r="AV804" s="13" t="s">
        <v>87</v>
      </c>
      <c r="AW804" s="13" t="s">
        <v>35</v>
      </c>
      <c r="AX804" s="13" t="s">
        <v>81</v>
      </c>
      <c r="AY804" s="172" t="s">
        <v>187</v>
      </c>
    </row>
    <row r="805" spans="2:65" s="1" customFormat="1" ht="24" customHeight="1">
      <c r="B805" s="149"/>
      <c r="C805" s="195" t="s">
        <v>1169</v>
      </c>
      <c r="D805" s="195" t="s">
        <v>283</v>
      </c>
      <c r="E805" s="196" t="s">
        <v>1170</v>
      </c>
      <c r="F805" s="197" t="s">
        <v>1171</v>
      </c>
      <c r="G805" s="198" t="s">
        <v>192</v>
      </c>
      <c r="H805" s="199">
        <v>32.398000000000003</v>
      </c>
      <c r="I805" s="200"/>
      <c r="J805" s="201">
        <f>ROUND(I805*H805,2)</f>
        <v>0</v>
      </c>
      <c r="K805" s="197" t="s">
        <v>896</v>
      </c>
      <c r="L805" s="202"/>
      <c r="M805" s="203" t="s">
        <v>3</v>
      </c>
      <c r="N805" s="204" t="s">
        <v>46</v>
      </c>
      <c r="O805" s="52"/>
      <c r="P805" s="159">
        <f>O805*H805</f>
        <v>0</v>
      </c>
      <c r="Q805" s="159">
        <v>0.02</v>
      </c>
      <c r="R805" s="159">
        <f>Q805*H805</f>
        <v>0.64796000000000009</v>
      </c>
      <c r="S805" s="159">
        <v>0</v>
      </c>
      <c r="T805" s="160">
        <f>S805*H805</f>
        <v>0</v>
      </c>
      <c r="AR805" s="161" t="s">
        <v>405</v>
      </c>
      <c r="AT805" s="161" t="s">
        <v>283</v>
      </c>
      <c r="AU805" s="161" t="s">
        <v>87</v>
      </c>
      <c r="AY805" s="17" t="s">
        <v>187</v>
      </c>
      <c r="BE805" s="162">
        <f>IF(N805="základní",J805,0)</f>
        <v>0</v>
      </c>
      <c r="BF805" s="162">
        <f>IF(N805="snížená",J805,0)</f>
        <v>0</v>
      </c>
      <c r="BG805" s="162">
        <f>IF(N805="zákl. přenesená",J805,0)</f>
        <v>0</v>
      </c>
      <c r="BH805" s="162">
        <f>IF(N805="sníž. přenesená",J805,0)</f>
        <v>0</v>
      </c>
      <c r="BI805" s="162">
        <f>IF(N805="nulová",J805,0)</f>
        <v>0</v>
      </c>
      <c r="BJ805" s="17" t="s">
        <v>87</v>
      </c>
      <c r="BK805" s="162">
        <f>ROUND(I805*H805,2)</f>
        <v>0</v>
      </c>
      <c r="BL805" s="17" t="s">
        <v>282</v>
      </c>
      <c r="BM805" s="161" t="s">
        <v>1172</v>
      </c>
    </row>
    <row r="806" spans="2:65" s="13" customFormat="1">
      <c r="B806" s="171"/>
      <c r="D806" s="164" t="s">
        <v>196</v>
      </c>
      <c r="E806" s="172" t="s">
        <v>3</v>
      </c>
      <c r="F806" s="173" t="s">
        <v>1173</v>
      </c>
      <c r="H806" s="174">
        <v>32.398000000000003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196</v>
      </c>
      <c r="AU806" s="172" t="s">
        <v>87</v>
      </c>
      <c r="AV806" s="13" t="s">
        <v>87</v>
      </c>
      <c r="AW806" s="13" t="s">
        <v>35</v>
      </c>
      <c r="AX806" s="13" t="s">
        <v>81</v>
      </c>
      <c r="AY806" s="172" t="s">
        <v>187</v>
      </c>
    </row>
    <row r="807" spans="2:65" s="1" customFormat="1" ht="36" customHeight="1">
      <c r="B807" s="149"/>
      <c r="C807" s="150" t="s">
        <v>1174</v>
      </c>
      <c r="D807" s="150" t="s">
        <v>189</v>
      </c>
      <c r="E807" s="151" t="s">
        <v>1175</v>
      </c>
      <c r="F807" s="152" t="s">
        <v>1176</v>
      </c>
      <c r="G807" s="153" t="s">
        <v>1034</v>
      </c>
      <c r="H807" s="205"/>
      <c r="I807" s="155"/>
      <c r="J807" s="156">
        <f>ROUND(I807*H807,2)</f>
        <v>0</v>
      </c>
      <c r="K807" s="152" t="s">
        <v>193</v>
      </c>
      <c r="L807" s="32"/>
      <c r="M807" s="157" t="s">
        <v>3</v>
      </c>
      <c r="N807" s="158" t="s">
        <v>46</v>
      </c>
      <c r="O807" s="52"/>
      <c r="P807" s="159">
        <f>O807*H807</f>
        <v>0</v>
      </c>
      <c r="Q807" s="159">
        <v>0</v>
      </c>
      <c r="R807" s="159">
        <f>Q807*H807</f>
        <v>0</v>
      </c>
      <c r="S807" s="159">
        <v>0</v>
      </c>
      <c r="T807" s="160">
        <f>S807*H807</f>
        <v>0</v>
      </c>
      <c r="AR807" s="161" t="s">
        <v>282</v>
      </c>
      <c r="AT807" s="161" t="s">
        <v>189</v>
      </c>
      <c r="AU807" s="161" t="s">
        <v>87</v>
      </c>
      <c r="AY807" s="17" t="s">
        <v>187</v>
      </c>
      <c r="BE807" s="162">
        <f>IF(N807="základní",J807,0)</f>
        <v>0</v>
      </c>
      <c r="BF807" s="162">
        <f>IF(N807="snížená",J807,0)</f>
        <v>0</v>
      </c>
      <c r="BG807" s="162">
        <f>IF(N807="zákl. přenesená",J807,0)</f>
        <v>0</v>
      </c>
      <c r="BH807" s="162">
        <f>IF(N807="sníž. přenesená",J807,0)</f>
        <v>0</v>
      </c>
      <c r="BI807" s="162">
        <f>IF(N807="nulová",J807,0)</f>
        <v>0</v>
      </c>
      <c r="BJ807" s="17" t="s">
        <v>87</v>
      </c>
      <c r="BK807" s="162">
        <f>ROUND(I807*H807,2)</f>
        <v>0</v>
      </c>
      <c r="BL807" s="17" t="s">
        <v>282</v>
      </c>
      <c r="BM807" s="161" t="s">
        <v>1177</v>
      </c>
    </row>
    <row r="808" spans="2:65" s="11" customFormat="1" ht="22.9" customHeight="1">
      <c r="B808" s="136"/>
      <c r="D808" s="137" t="s">
        <v>73</v>
      </c>
      <c r="E808" s="147" t="s">
        <v>1178</v>
      </c>
      <c r="F808" s="147" t="s">
        <v>1179</v>
      </c>
      <c r="I808" s="139"/>
      <c r="J808" s="148">
        <f>BK808</f>
        <v>0</v>
      </c>
      <c r="L808" s="136"/>
      <c r="M808" s="141"/>
      <c r="N808" s="142"/>
      <c r="O808" s="142"/>
      <c r="P808" s="143">
        <f>SUM(P809:P810)</f>
        <v>0</v>
      </c>
      <c r="Q808" s="142"/>
      <c r="R808" s="143">
        <f>SUM(R809:R810)</f>
        <v>6.0000000000000001E-3</v>
      </c>
      <c r="S808" s="142"/>
      <c r="T808" s="144">
        <f>SUM(T809:T810)</f>
        <v>0</v>
      </c>
      <c r="AR808" s="137" t="s">
        <v>87</v>
      </c>
      <c r="AT808" s="145" t="s">
        <v>73</v>
      </c>
      <c r="AU808" s="145" t="s">
        <v>81</v>
      </c>
      <c r="AY808" s="137" t="s">
        <v>187</v>
      </c>
      <c r="BK808" s="146">
        <f>SUM(BK809:BK810)</f>
        <v>0</v>
      </c>
    </row>
    <row r="809" spans="2:65" s="1" customFormat="1" ht="24" customHeight="1">
      <c r="B809" s="149"/>
      <c r="C809" s="150" t="s">
        <v>1180</v>
      </c>
      <c r="D809" s="150" t="s">
        <v>189</v>
      </c>
      <c r="E809" s="151" t="s">
        <v>1181</v>
      </c>
      <c r="F809" s="152" t="s">
        <v>1182</v>
      </c>
      <c r="G809" s="153" t="s">
        <v>391</v>
      </c>
      <c r="H809" s="154">
        <v>4</v>
      </c>
      <c r="I809" s="155"/>
      <c r="J809" s="156">
        <f>ROUND(I809*H809,2)</f>
        <v>0</v>
      </c>
      <c r="K809" s="152" t="s">
        <v>193</v>
      </c>
      <c r="L809" s="32"/>
      <c r="M809" s="157" t="s">
        <v>3</v>
      </c>
      <c r="N809" s="158" t="s">
        <v>46</v>
      </c>
      <c r="O809" s="52"/>
      <c r="P809" s="159">
        <f>O809*H809</f>
        <v>0</v>
      </c>
      <c r="Q809" s="159">
        <v>1.5E-3</v>
      </c>
      <c r="R809" s="159">
        <f>Q809*H809</f>
        <v>6.0000000000000001E-3</v>
      </c>
      <c r="S809" s="159">
        <v>0</v>
      </c>
      <c r="T809" s="160">
        <f>S809*H809</f>
        <v>0</v>
      </c>
      <c r="AR809" s="161" t="s">
        <v>282</v>
      </c>
      <c r="AT809" s="161" t="s">
        <v>189</v>
      </c>
      <c r="AU809" s="161" t="s">
        <v>87</v>
      </c>
      <c r="AY809" s="17" t="s">
        <v>187</v>
      </c>
      <c r="BE809" s="162">
        <f>IF(N809="základní",J809,0)</f>
        <v>0</v>
      </c>
      <c r="BF809" s="162">
        <f>IF(N809="snížená",J809,0)</f>
        <v>0</v>
      </c>
      <c r="BG809" s="162">
        <f>IF(N809="zákl. přenesená",J809,0)</f>
        <v>0</v>
      </c>
      <c r="BH809" s="162">
        <f>IF(N809="sníž. přenesená",J809,0)</f>
        <v>0</v>
      </c>
      <c r="BI809" s="162">
        <f>IF(N809="nulová",J809,0)</f>
        <v>0</v>
      </c>
      <c r="BJ809" s="17" t="s">
        <v>87</v>
      </c>
      <c r="BK809" s="162">
        <f>ROUND(I809*H809,2)</f>
        <v>0</v>
      </c>
      <c r="BL809" s="17" t="s">
        <v>282</v>
      </c>
      <c r="BM809" s="161" t="s">
        <v>1183</v>
      </c>
    </row>
    <row r="810" spans="2:65" s="1" customFormat="1" ht="36" customHeight="1">
      <c r="B810" s="149"/>
      <c r="C810" s="150" t="s">
        <v>1184</v>
      </c>
      <c r="D810" s="150" t="s">
        <v>189</v>
      </c>
      <c r="E810" s="151" t="s">
        <v>1185</v>
      </c>
      <c r="F810" s="152" t="s">
        <v>1186</v>
      </c>
      <c r="G810" s="153" t="s">
        <v>1034</v>
      </c>
      <c r="H810" s="205"/>
      <c r="I810" s="155"/>
      <c r="J810" s="156">
        <f>ROUND(I810*H810,2)</f>
        <v>0</v>
      </c>
      <c r="K810" s="152" t="s">
        <v>193</v>
      </c>
      <c r="L810" s="32"/>
      <c r="M810" s="157" t="s">
        <v>3</v>
      </c>
      <c r="N810" s="158" t="s">
        <v>46</v>
      </c>
      <c r="O810" s="52"/>
      <c r="P810" s="159">
        <f>O810*H810</f>
        <v>0</v>
      </c>
      <c r="Q810" s="159">
        <v>0</v>
      </c>
      <c r="R810" s="159">
        <f>Q810*H810</f>
        <v>0</v>
      </c>
      <c r="S810" s="159">
        <v>0</v>
      </c>
      <c r="T810" s="160">
        <f>S810*H810</f>
        <v>0</v>
      </c>
      <c r="AR810" s="161" t="s">
        <v>282</v>
      </c>
      <c r="AT810" s="161" t="s">
        <v>189</v>
      </c>
      <c r="AU810" s="161" t="s">
        <v>87</v>
      </c>
      <c r="AY810" s="17" t="s">
        <v>187</v>
      </c>
      <c r="BE810" s="162">
        <f>IF(N810="základní",J810,0)</f>
        <v>0</v>
      </c>
      <c r="BF810" s="162">
        <f>IF(N810="snížená",J810,0)</f>
        <v>0</v>
      </c>
      <c r="BG810" s="162">
        <f>IF(N810="zákl. přenesená",J810,0)</f>
        <v>0</v>
      </c>
      <c r="BH810" s="162">
        <f>IF(N810="sníž. přenesená",J810,0)</f>
        <v>0</v>
      </c>
      <c r="BI810" s="162">
        <f>IF(N810="nulová",J810,0)</f>
        <v>0</v>
      </c>
      <c r="BJ810" s="17" t="s">
        <v>87</v>
      </c>
      <c r="BK810" s="162">
        <f>ROUND(I810*H810,2)</f>
        <v>0</v>
      </c>
      <c r="BL810" s="17" t="s">
        <v>282</v>
      </c>
      <c r="BM810" s="161" t="s">
        <v>1187</v>
      </c>
    </row>
    <row r="811" spans="2:65" s="11" customFormat="1" ht="22.9" customHeight="1">
      <c r="B811" s="136"/>
      <c r="D811" s="137" t="s">
        <v>73</v>
      </c>
      <c r="E811" s="147" t="s">
        <v>1188</v>
      </c>
      <c r="F811" s="147" t="s">
        <v>1189</v>
      </c>
      <c r="I811" s="139"/>
      <c r="J811" s="148">
        <f>BK811</f>
        <v>0</v>
      </c>
      <c r="L811" s="136"/>
      <c r="M811" s="141"/>
      <c r="N811" s="142"/>
      <c r="O811" s="142"/>
      <c r="P811" s="143">
        <f>SUM(P812:P818)</f>
        <v>0</v>
      </c>
      <c r="Q811" s="142"/>
      <c r="R811" s="143">
        <f>SUM(R812:R818)</f>
        <v>3.5619999999999999E-2</v>
      </c>
      <c r="S811" s="142"/>
      <c r="T811" s="144">
        <f>SUM(T812:T818)</f>
        <v>0</v>
      </c>
      <c r="AR811" s="137" t="s">
        <v>87</v>
      </c>
      <c r="AT811" s="145" t="s">
        <v>73</v>
      </c>
      <c r="AU811" s="145" t="s">
        <v>81</v>
      </c>
      <c r="AY811" s="137" t="s">
        <v>187</v>
      </c>
      <c r="BK811" s="146">
        <f>SUM(BK812:BK818)</f>
        <v>0</v>
      </c>
    </row>
    <row r="812" spans="2:65" s="1" customFormat="1" ht="36" customHeight="1">
      <c r="B812" s="149"/>
      <c r="C812" s="150" t="s">
        <v>1190</v>
      </c>
      <c r="D812" s="150" t="s">
        <v>189</v>
      </c>
      <c r="E812" s="151" t="s">
        <v>1191</v>
      </c>
      <c r="F812" s="152" t="s">
        <v>1192</v>
      </c>
      <c r="G812" s="153" t="s">
        <v>1193</v>
      </c>
      <c r="H812" s="154">
        <v>1</v>
      </c>
      <c r="I812" s="155"/>
      <c r="J812" s="156">
        <f t="shared" ref="J812:J818" si="10">ROUND(I812*H812,2)</f>
        <v>0</v>
      </c>
      <c r="K812" s="152" t="s">
        <v>193</v>
      </c>
      <c r="L812" s="32"/>
      <c r="M812" s="157" t="s">
        <v>3</v>
      </c>
      <c r="N812" s="158" t="s">
        <v>46</v>
      </c>
      <c r="O812" s="52"/>
      <c r="P812" s="159">
        <f t="shared" ref="P812:P818" si="11">O812*H812</f>
        <v>0</v>
      </c>
      <c r="Q812" s="159">
        <v>2.852E-2</v>
      </c>
      <c r="R812" s="159">
        <f t="shared" ref="R812:R818" si="12">Q812*H812</f>
        <v>2.852E-2</v>
      </c>
      <c r="S812" s="159">
        <v>0</v>
      </c>
      <c r="T812" s="160">
        <f t="shared" ref="T812:T818" si="13">S812*H812</f>
        <v>0</v>
      </c>
      <c r="AR812" s="161" t="s">
        <v>282</v>
      </c>
      <c r="AT812" s="161" t="s">
        <v>189</v>
      </c>
      <c r="AU812" s="161" t="s">
        <v>87</v>
      </c>
      <c r="AY812" s="17" t="s">
        <v>187</v>
      </c>
      <c r="BE812" s="162">
        <f t="shared" ref="BE812:BE818" si="14">IF(N812="základní",J812,0)</f>
        <v>0</v>
      </c>
      <c r="BF812" s="162">
        <f t="shared" ref="BF812:BF818" si="15">IF(N812="snížená",J812,0)</f>
        <v>0</v>
      </c>
      <c r="BG812" s="162">
        <f t="shared" ref="BG812:BG818" si="16">IF(N812="zákl. přenesená",J812,0)</f>
        <v>0</v>
      </c>
      <c r="BH812" s="162">
        <f t="shared" ref="BH812:BH818" si="17">IF(N812="sníž. přenesená",J812,0)</f>
        <v>0</v>
      </c>
      <c r="BI812" s="162">
        <f t="shared" ref="BI812:BI818" si="18">IF(N812="nulová",J812,0)</f>
        <v>0</v>
      </c>
      <c r="BJ812" s="17" t="s">
        <v>87</v>
      </c>
      <c r="BK812" s="162">
        <f t="shared" ref="BK812:BK818" si="19">ROUND(I812*H812,2)</f>
        <v>0</v>
      </c>
      <c r="BL812" s="17" t="s">
        <v>282</v>
      </c>
      <c r="BM812" s="161" t="s">
        <v>1194</v>
      </c>
    </row>
    <row r="813" spans="2:65" s="1" customFormat="1" ht="24" customHeight="1">
      <c r="B813" s="149"/>
      <c r="C813" s="150" t="s">
        <v>1195</v>
      </c>
      <c r="D813" s="150" t="s">
        <v>189</v>
      </c>
      <c r="E813" s="151" t="s">
        <v>1196</v>
      </c>
      <c r="F813" s="152" t="s">
        <v>1197</v>
      </c>
      <c r="G813" s="153" t="s">
        <v>391</v>
      </c>
      <c r="H813" s="154">
        <v>4</v>
      </c>
      <c r="I813" s="155"/>
      <c r="J813" s="156">
        <f t="shared" si="10"/>
        <v>0</v>
      </c>
      <c r="K813" s="152" t="s">
        <v>193</v>
      </c>
      <c r="L813" s="32"/>
      <c r="M813" s="157" t="s">
        <v>3</v>
      </c>
      <c r="N813" s="158" t="s">
        <v>46</v>
      </c>
      <c r="O813" s="52"/>
      <c r="P813" s="159">
        <f t="shared" si="11"/>
        <v>0</v>
      </c>
      <c r="Q813" s="159">
        <v>3.5E-4</v>
      </c>
      <c r="R813" s="159">
        <f t="shared" si="12"/>
        <v>1.4E-3</v>
      </c>
      <c r="S813" s="159">
        <v>0</v>
      </c>
      <c r="T813" s="160">
        <f t="shared" si="13"/>
        <v>0</v>
      </c>
      <c r="AR813" s="161" t="s">
        <v>282</v>
      </c>
      <c r="AT813" s="161" t="s">
        <v>189</v>
      </c>
      <c r="AU813" s="161" t="s">
        <v>87</v>
      </c>
      <c r="AY813" s="17" t="s">
        <v>187</v>
      </c>
      <c r="BE813" s="162">
        <f t="shared" si="14"/>
        <v>0</v>
      </c>
      <c r="BF813" s="162">
        <f t="shared" si="15"/>
        <v>0</v>
      </c>
      <c r="BG813" s="162">
        <f t="shared" si="16"/>
        <v>0</v>
      </c>
      <c r="BH813" s="162">
        <f t="shared" si="17"/>
        <v>0</v>
      </c>
      <c r="BI813" s="162">
        <f t="shared" si="18"/>
        <v>0</v>
      </c>
      <c r="BJ813" s="17" t="s">
        <v>87</v>
      </c>
      <c r="BK813" s="162">
        <f t="shared" si="19"/>
        <v>0</v>
      </c>
      <c r="BL813" s="17" t="s">
        <v>282</v>
      </c>
      <c r="BM813" s="161" t="s">
        <v>1198</v>
      </c>
    </row>
    <row r="814" spans="2:65" s="1" customFormat="1" ht="24" customHeight="1">
      <c r="B814" s="149"/>
      <c r="C814" s="150" t="s">
        <v>1199</v>
      </c>
      <c r="D814" s="150" t="s">
        <v>189</v>
      </c>
      <c r="E814" s="151" t="s">
        <v>1200</v>
      </c>
      <c r="F814" s="152" t="s">
        <v>1201</v>
      </c>
      <c r="G814" s="153" t="s">
        <v>391</v>
      </c>
      <c r="H814" s="154">
        <v>10</v>
      </c>
      <c r="I814" s="155"/>
      <c r="J814" s="156">
        <f t="shared" si="10"/>
        <v>0</v>
      </c>
      <c r="K814" s="152" t="s">
        <v>193</v>
      </c>
      <c r="L814" s="32"/>
      <c r="M814" s="157" t="s">
        <v>3</v>
      </c>
      <c r="N814" s="158" t="s">
        <v>46</v>
      </c>
      <c r="O814" s="52"/>
      <c r="P814" s="159">
        <f t="shared" si="11"/>
        <v>0</v>
      </c>
      <c r="Q814" s="159">
        <v>5.6999999999999998E-4</v>
      </c>
      <c r="R814" s="159">
        <f t="shared" si="12"/>
        <v>5.7000000000000002E-3</v>
      </c>
      <c r="S814" s="159">
        <v>0</v>
      </c>
      <c r="T814" s="160">
        <f t="shared" si="13"/>
        <v>0</v>
      </c>
      <c r="AR814" s="161" t="s">
        <v>282</v>
      </c>
      <c r="AT814" s="161" t="s">
        <v>189</v>
      </c>
      <c r="AU814" s="161" t="s">
        <v>87</v>
      </c>
      <c r="AY814" s="17" t="s">
        <v>187</v>
      </c>
      <c r="BE814" s="162">
        <f t="shared" si="14"/>
        <v>0</v>
      </c>
      <c r="BF814" s="162">
        <f t="shared" si="15"/>
        <v>0</v>
      </c>
      <c r="BG814" s="162">
        <f t="shared" si="16"/>
        <v>0</v>
      </c>
      <c r="BH814" s="162">
        <f t="shared" si="17"/>
        <v>0</v>
      </c>
      <c r="BI814" s="162">
        <f t="shared" si="18"/>
        <v>0</v>
      </c>
      <c r="BJ814" s="17" t="s">
        <v>87</v>
      </c>
      <c r="BK814" s="162">
        <f t="shared" si="19"/>
        <v>0</v>
      </c>
      <c r="BL814" s="17" t="s">
        <v>282</v>
      </c>
      <c r="BM814" s="161" t="s">
        <v>1202</v>
      </c>
    </row>
    <row r="815" spans="2:65" s="1" customFormat="1" ht="16.5" customHeight="1">
      <c r="B815" s="149"/>
      <c r="C815" s="150" t="s">
        <v>1203</v>
      </c>
      <c r="D815" s="150" t="s">
        <v>189</v>
      </c>
      <c r="E815" s="151" t="s">
        <v>1204</v>
      </c>
      <c r="F815" s="152" t="s">
        <v>1205</v>
      </c>
      <c r="G815" s="153" t="s">
        <v>962</v>
      </c>
      <c r="H815" s="154">
        <v>5</v>
      </c>
      <c r="I815" s="155"/>
      <c r="J815" s="156">
        <f t="shared" si="10"/>
        <v>0</v>
      </c>
      <c r="K815" s="152" t="s">
        <v>1206</v>
      </c>
      <c r="L815" s="32"/>
      <c r="M815" s="157" t="s">
        <v>3</v>
      </c>
      <c r="N815" s="158" t="s">
        <v>46</v>
      </c>
      <c r="O815" s="52"/>
      <c r="P815" s="159">
        <f t="shared" si="11"/>
        <v>0</v>
      </c>
      <c r="Q815" s="159">
        <v>0</v>
      </c>
      <c r="R815" s="159">
        <f t="shared" si="12"/>
        <v>0</v>
      </c>
      <c r="S815" s="159">
        <v>0</v>
      </c>
      <c r="T815" s="160">
        <f t="shared" si="13"/>
        <v>0</v>
      </c>
      <c r="AR815" s="161" t="s">
        <v>282</v>
      </c>
      <c r="AT815" s="161" t="s">
        <v>189</v>
      </c>
      <c r="AU815" s="161" t="s">
        <v>87</v>
      </c>
      <c r="AY815" s="17" t="s">
        <v>187</v>
      </c>
      <c r="BE815" s="162">
        <f t="shared" si="14"/>
        <v>0</v>
      </c>
      <c r="BF815" s="162">
        <f t="shared" si="15"/>
        <v>0</v>
      </c>
      <c r="BG815" s="162">
        <f t="shared" si="16"/>
        <v>0</v>
      </c>
      <c r="BH815" s="162">
        <f t="shared" si="17"/>
        <v>0</v>
      </c>
      <c r="BI815" s="162">
        <f t="shared" si="18"/>
        <v>0</v>
      </c>
      <c r="BJ815" s="17" t="s">
        <v>87</v>
      </c>
      <c r="BK815" s="162">
        <f t="shared" si="19"/>
        <v>0</v>
      </c>
      <c r="BL815" s="17" t="s">
        <v>282</v>
      </c>
      <c r="BM815" s="161" t="s">
        <v>1207</v>
      </c>
    </row>
    <row r="816" spans="2:65" s="1" customFormat="1" ht="24" customHeight="1">
      <c r="B816" s="149"/>
      <c r="C816" s="150" t="s">
        <v>1208</v>
      </c>
      <c r="D816" s="150" t="s">
        <v>189</v>
      </c>
      <c r="E816" s="151" t="s">
        <v>1209</v>
      </c>
      <c r="F816" s="152" t="s">
        <v>1210</v>
      </c>
      <c r="G816" s="153" t="s">
        <v>962</v>
      </c>
      <c r="H816" s="154">
        <v>12</v>
      </c>
      <c r="I816" s="155"/>
      <c r="J816" s="156">
        <f t="shared" si="10"/>
        <v>0</v>
      </c>
      <c r="K816" s="152" t="s">
        <v>1206</v>
      </c>
      <c r="L816" s="32"/>
      <c r="M816" s="157" t="s">
        <v>3</v>
      </c>
      <c r="N816" s="158" t="s">
        <v>46</v>
      </c>
      <c r="O816" s="52"/>
      <c r="P816" s="159">
        <f t="shared" si="11"/>
        <v>0</v>
      </c>
      <c r="Q816" s="159">
        <v>0</v>
      </c>
      <c r="R816" s="159">
        <f t="shared" si="12"/>
        <v>0</v>
      </c>
      <c r="S816" s="159">
        <v>0</v>
      </c>
      <c r="T816" s="160">
        <f t="shared" si="13"/>
        <v>0</v>
      </c>
      <c r="AR816" s="161" t="s">
        <v>282</v>
      </c>
      <c r="AT816" s="161" t="s">
        <v>189</v>
      </c>
      <c r="AU816" s="161" t="s">
        <v>87</v>
      </c>
      <c r="AY816" s="17" t="s">
        <v>187</v>
      </c>
      <c r="BE816" s="162">
        <f t="shared" si="14"/>
        <v>0</v>
      </c>
      <c r="BF816" s="162">
        <f t="shared" si="15"/>
        <v>0</v>
      </c>
      <c r="BG816" s="162">
        <f t="shared" si="16"/>
        <v>0</v>
      </c>
      <c r="BH816" s="162">
        <f t="shared" si="17"/>
        <v>0</v>
      </c>
      <c r="BI816" s="162">
        <f t="shared" si="18"/>
        <v>0</v>
      </c>
      <c r="BJ816" s="17" t="s">
        <v>87</v>
      </c>
      <c r="BK816" s="162">
        <f t="shared" si="19"/>
        <v>0</v>
      </c>
      <c r="BL816" s="17" t="s">
        <v>282</v>
      </c>
      <c r="BM816" s="161" t="s">
        <v>1211</v>
      </c>
    </row>
    <row r="817" spans="2:65" s="1" customFormat="1" ht="16.5" customHeight="1">
      <c r="B817" s="149"/>
      <c r="C817" s="150" t="s">
        <v>1212</v>
      </c>
      <c r="D817" s="150" t="s">
        <v>189</v>
      </c>
      <c r="E817" s="151" t="s">
        <v>1213</v>
      </c>
      <c r="F817" s="152" t="s">
        <v>1214</v>
      </c>
      <c r="G817" s="153" t="s">
        <v>962</v>
      </c>
      <c r="H817" s="154">
        <v>2</v>
      </c>
      <c r="I817" s="155"/>
      <c r="J817" s="156">
        <f t="shared" si="10"/>
        <v>0</v>
      </c>
      <c r="K817" s="152" t="s">
        <v>1206</v>
      </c>
      <c r="L817" s="32"/>
      <c r="M817" s="157" t="s">
        <v>3</v>
      </c>
      <c r="N817" s="158" t="s">
        <v>46</v>
      </c>
      <c r="O817" s="52"/>
      <c r="P817" s="159">
        <f t="shared" si="11"/>
        <v>0</v>
      </c>
      <c r="Q817" s="159">
        <v>0</v>
      </c>
      <c r="R817" s="159">
        <f t="shared" si="12"/>
        <v>0</v>
      </c>
      <c r="S817" s="159">
        <v>0</v>
      </c>
      <c r="T817" s="160">
        <f t="shared" si="13"/>
        <v>0</v>
      </c>
      <c r="AR817" s="161" t="s">
        <v>282</v>
      </c>
      <c r="AT817" s="161" t="s">
        <v>189</v>
      </c>
      <c r="AU817" s="161" t="s">
        <v>87</v>
      </c>
      <c r="AY817" s="17" t="s">
        <v>187</v>
      </c>
      <c r="BE817" s="162">
        <f t="shared" si="14"/>
        <v>0</v>
      </c>
      <c r="BF817" s="162">
        <f t="shared" si="15"/>
        <v>0</v>
      </c>
      <c r="BG817" s="162">
        <f t="shared" si="16"/>
        <v>0</v>
      </c>
      <c r="BH817" s="162">
        <f t="shared" si="17"/>
        <v>0</v>
      </c>
      <c r="BI817" s="162">
        <f t="shared" si="18"/>
        <v>0</v>
      </c>
      <c r="BJ817" s="17" t="s">
        <v>87</v>
      </c>
      <c r="BK817" s="162">
        <f t="shared" si="19"/>
        <v>0</v>
      </c>
      <c r="BL817" s="17" t="s">
        <v>282</v>
      </c>
      <c r="BM817" s="161" t="s">
        <v>1215</v>
      </c>
    </row>
    <row r="818" spans="2:65" s="1" customFormat="1" ht="24" customHeight="1">
      <c r="B818" s="149"/>
      <c r="C818" s="150" t="s">
        <v>1216</v>
      </c>
      <c r="D818" s="150" t="s">
        <v>189</v>
      </c>
      <c r="E818" s="151" t="s">
        <v>1217</v>
      </c>
      <c r="F818" s="152" t="s">
        <v>1218</v>
      </c>
      <c r="G818" s="153" t="s">
        <v>1219</v>
      </c>
      <c r="H818" s="154">
        <v>1</v>
      </c>
      <c r="I818" s="155"/>
      <c r="J818" s="156">
        <f t="shared" si="10"/>
        <v>0</v>
      </c>
      <c r="K818" s="152" t="s">
        <v>1206</v>
      </c>
      <c r="L818" s="32"/>
      <c r="M818" s="157" t="s">
        <v>3</v>
      </c>
      <c r="N818" s="158" t="s">
        <v>46</v>
      </c>
      <c r="O818" s="52"/>
      <c r="P818" s="159">
        <f t="shared" si="11"/>
        <v>0</v>
      </c>
      <c r="Q818" s="159">
        <v>0</v>
      </c>
      <c r="R818" s="159">
        <f t="shared" si="12"/>
        <v>0</v>
      </c>
      <c r="S818" s="159">
        <v>0</v>
      </c>
      <c r="T818" s="160">
        <f t="shared" si="13"/>
        <v>0</v>
      </c>
      <c r="AR818" s="161" t="s">
        <v>282</v>
      </c>
      <c r="AT818" s="161" t="s">
        <v>189</v>
      </c>
      <c r="AU818" s="161" t="s">
        <v>87</v>
      </c>
      <c r="AY818" s="17" t="s">
        <v>187</v>
      </c>
      <c r="BE818" s="162">
        <f t="shared" si="14"/>
        <v>0</v>
      </c>
      <c r="BF818" s="162">
        <f t="shared" si="15"/>
        <v>0</v>
      </c>
      <c r="BG818" s="162">
        <f t="shared" si="16"/>
        <v>0</v>
      </c>
      <c r="BH818" s="162">
        <f t="shared" si="17"/>
        <v>0</v>
      </c>
      <c r="BI818" s="162">
        <f t="shared" si="18"/>
        <v>0</v>
      </c>
      <c r="BJ818" s="17" t="s">
        <v>87</v>
      </c>
      <c r="BK818" s="162">
        <f t="shared" si="19"/>
        <v>0</v>
      </c>
      <c r="BL818" s="17" t="s">
        <v>282</v>
      </c>
      <c r="BM818" s="161" t="s">
        <v>1220</v>
      </c>
    </row>
    <row r="819" spans="2:65" s="11" customFormat="1" ht="22.9" customHeight="1">
      <c r="B819" s="136"/>
      <c r="D819" s="137" t="s">
        <v>73</v>
      </c>
      <c r="E819" s="147" t="s">
        <v>1221</v>
      </c>
      <c r="F819" s="147" t="s">
        <v>1222</v>
      </c>
      <c r="I819" s="139"/>
      <c r="J819" s="148">
        <f>BK819</f>
        <v>0</v>
      </c>
      <c r="L819" s="136"/>
      <c r="M819" s="141"/>
      <c r="N819" s="142"/>
      <c r="O819" s="142"/>
      <c r="P819" s="143">
        <f>SUM(P820:P830)</f>
        <v>0</v>
      </c>
      <c r="Q819" s="142"/>
      <c r="R819" s="143">
        <f>SUM(R820:R830)</f>
        <v>0.50657207999999998</v>
      </c>
      <c r="S819" s="142"/>
      <c r="T819" s="144">
        <f>SUM(T820:T830)</f>
        <v>0</v>
      </c>
      <c r="AR819" s="137" t="s">
        <v>87</v>
      </c>
      <c r="AT819" s="145" t="s">
        <v>73</v>
      </c>
      <c r="AU819" s="145" t="s">
        <v>81</v>
      </c>
      <c r="AY819" s="137" t="s">
        <v>187</v>
      </c>
      <c r="BK819" s="146">
        <f>SUM(BK820:BK830)</f>
        <v>0</v>
      </c>
    </row>
    <row r="820" spans="2:65" s="1" customFormat="1" ht="48" customHeight="1">
      <c r="B820" s="149"/>
      <c r="C820" s="150" t="s">
        <v>1223</v>
      </c>
      <c r="D820" s="150" t="s">
        <v>189</v>
      </c>
      <c r="E820" s="151" t="s">
        <v>1224</v>
      </c>
      <c r="F820" s="152" t="s">
        <v>1225</v>
      </c>
      <c r="G820" s="153" t="s">
        <v>254</v>
      </c>
      <c r="H820" s="154">
        <v>29.35</v>
      </c>
      <c r="I820" s="155"/>
      <c r="J820" s="156">
        <f>ROUND(I820*H820,2)</f>
        <v>0</v>
      </c>
      <c r="K820" s="152" t="s">
        <v>193</v>
      </c>
      <c r="L820" s="32"/>
      <c r="M820" s="157" t="s">
        <v>3</v>
      </c>
      <c r="N820" s="158" t="s">
        <v>46</v>
      </c>
      <c r="O820" s="52"/>
      <c r="P820" s="159">
        <f>O820*H820</f>
        <v>0</v>
      </c>
      <c r="Q820" s="159">
        <v>0</v>
      </c>
      <c r="R820" s="159">
        <f>Q820*H820</f>
        <v>0</v>
      </c>
      <c r="S820" s="159">
        <v>0</v>
      </c>
      <c r="T820" s="160">
        <f>S820*H820</f>
        <v>0</v>
      </c>
      <c r="AR820" s="161" t="s">
        <v>282</v>
      </c>
      <c r="AT820" s="161" t="s">
        <v>189</v>
      </c>
      <c r="AU820" s="161" t="s">
        <v>87</v>
      </c>
      <c r="AY820" s="17" t="s">
        <v>187</v>
      </c>
      <c r="BE820" s="162">
        <f>IF(N820="základní",J820,0)</f>
        <v>0</v>
      </c>
      <c r="BF820" s="162">
        <f>IF(N820="snížená",J820,0)</f>
        <v>0</v>
      </c>
      <c r="BG820" s="162">
        <f>IF(N820="zákl. přenesená",J820,0)</f>
        <v>0</v>
      </c>
      <c r="BH820" s="162">
        <f>IF(N820="sníž. přenesená",J820,0)</f>
        <v>0</v>
      </c>
      <c r="BI820" s="162">
        <f>IF(N820="nulová",J820,0)</f>
        <v>0</v>
      </c>
      <c r="BJ820" s="17" t="s">
        <v>87</v>
      </c>
      <c r="BK820" s="162">
        <f>ROUND(I820*H820,2)</f>
        <v>0</v>
      </c>
      <c r="BL820" s="17" t="s">
        <v>282</v>
      </c>
      <c r="BM820" s="161" t="s">
        <v>1226</v>
      </c>
    </row>
    <row r="821" spans="2:65" s="12" customFormat="1">
      <c r="B821" s="163"/>
      <c r="D821" s="164" t="s">
        <v>196</v>
      </c>
      <c r="E821" s="165" t="s">
        <v>3</v>
      </c>
      <c r="F821" s="166" t="s">
        <v>1227</v>
      </c>
      <c r="H821" s="165" t="s">
        <v>3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196</v>
      </c>
      <c r="AU821" s="165" t="s">
        <v>87</v>
      </c>
      <c r="AV821" s="12" t="s">
        <v>81</v>
      </c>
      <c r="AW821" s="12" t="s">
        <v>35</v>
      </c>
      <c r="AX821" s="12" t="s">
        <v>74</v>
      </c>
      <c r="AY821" s="165" t="s">
        <v>187</v>
      </c>
    </row>
    <row r="822" spans="2:65" s="13" customFormat="1">
      <c r="B822" s="171"/>
      <c r="D822" s="164" t="s">
        <v>196</v>
      </c>
      <c r="E822" s="172" t="s">
        <v>3</v>
      </c>
      <c r="F822" s="173" t="s">
        <v>1228</v>
      </c>
      <c r="H822" s="174">
        <v>12.6</v>
      </c>
      <c r="I822" s="175"/>
      <c r="L822" s="171"/>
      <c r="M822" s="176"/>
      <c r="N822" s="177"/>
      <c r="O822" s="177"/>
      <c r="P822" s="177"/>
      <c r="Q822" s="177"/>
      <c r="R822" s="177"/>
      <c r="S822" s="177"/>
      <c r="T822" s="178"/>
      <c r="AT822" s="172" t="s">
        <v>196</v>
      </c>
      <c r="AU822" s="172" t="s">
        <v>87</v>
      </c>
      <c r="AV822" s="13" t="s">
        <v>87</v>
      </c>
      <c r="AW822" s="13" t="s">
        <v>35</v>
      </c>
      <c r="AX822" s="13" t="s">
        <v>74</v>
      </c>
      <c r="AY822" s="172" t="s">
        <v>187</v>
      </c>
    </row>
    <row r="823" spans="2:65" s="12" customFormat="1">
      <c r="B823" s="163"/>
      <c r="D823" s="164" t="s">
        <v>196</v>
      </c>
      <c r="E823" s="165" t="s">
        <v>3</v>
      </c>
      <c r="F823" s="166" t="s">
        <v>1229</v>
      </c>
      <c r="H823" s="165" t="s">
        <v>3</v>
      </c>
      <c r="I823" s="167"/>
      <c r="L823" s="163"/>
      <c r="M823" s="168"/>
      <c r="N823" s="169"/>
      <c r="O823" s="169"/>
      <c r="P823" s="169"/>
      <c r="Q823" s="169"/>
      <c r="R823" s="169"/>
      <c r="S823" s="169"/>
      <c r="T823" s="170"/>
      <c r="AT823" s="165" t="s">
        <v>196</v>
      </c>
      <c r="AU823" s="165" t="s">
        <v>87</v>
      </c>
      <c r="AV823" s="12" t="s">
        <v>81</v>
      </c>
      <c r="AW823" s="12" t="s">
        <v>35</v>
      </c>
      <c r="AX823" s="12" t="s">
        <v>74</v>
      </c>
      <c r="AY823" s="165" t="s">
        <v>187</v>
      </c>
    </row>
    <row r="824" spans="2:65" s="13" customFormat="1">
      <c r="B824" s="171"/>
      <c r="D824" s="164" t="s">
        <v>196</v>
      </c>
      <c r="E824" s="172" t="s">
        <v>3</v>
      </c>
      <c r="F824" s="173" t="s">
        <v>1230</v>
      </c>
      <c r="H824" s="174">
        <v>16.75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2" t="s">
        <v>196</v>
      </c>
      <c r="AU824" s="172" t="s">
        <v>87</v>
      </c>
      <c r="AV824" s="13" t="s">
        <v>87</v>
      </c>
      <c r="AW824" s="13" t="s">
        <v>35</v>
      </c>
      <c r="AX824" s="13" t="s">
        <v>74</v>
      </c>
      <c r="AY824" s="172" t="s">
        <v>187</v>
      </c>
    </row>
    <row r="825" spans="2:65" s="14" customFormat="1">
      <c r="B825" s="179"/>
      <c r="D825" s="164" t="s">
        <v>196</v>
      </c>
      <c r="E825" s="180" t="s">
        <v>3</v>
      </c>
      <c r="F825" s="181" t="s">
        <v>201</v>
      </c>
      <c r="H825" s="182">
        <v>29.35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196</v>
      </c>
      <c r="AU825" s="180" t="s">
        <v>87</v>
      </c>
      <c r="AV825" s="14" t="s">
        <v>194</v>
      </c>
      <c r="AW825" s="14" t="s">
        <v>35</v>
      </c>
      <c r="AX825" s="14" t="s">
        <v>81</v>
      </c>
      <c r="AY825" s="180" t="s">
        <v>187</v>
      </c>
    </row>
    <row r="826" spans="2:65" s="1" customFormat="1" ht="24" customHeight="1">
      <c r="B826" s="149"/>
      <c r="C826" s="195" t="s">
        <v>1231</v>
      </c>
      <c r="D826" s="195" t="s">
        <v>283</v>
      </c>
      <c r="E826" s="196" t="s">
        <v>1232</v>
      </c>
      <c r="F826" s="197" t="s">
        <v>1233</v>
      </c>
      <c r="G826" s="198" t="s">
        <v>254</v>
      </c>
      <c r="H826" s="199">
        <v>33.753</v>
      </c>
      <c r="I826" s="200"/>
      <c r="J826" s="201">
        <f>ROUND(I826*H826,2)</f>
        <v>0</v>
      </c>
      <c r="K826" s="197" t="s">
        <v>193</v>
      </c>
      <c r="L826" s="202"/>
      <c r="M826" s="203" t="s">
        <v>3</v>
      </c>
      <c r="N826" s="204" t="s">
        <v>46</v>
      </c>
      <c r="O826" s="52"/>
      <c r="P826" s="159">
        <f>O826*H826</f>
        <v>0</v>
      </c>
      <c r="Q826" s="159">
        <v>1.4500000000000001E-2</v>
      </c>
      <c r="R826" s="159">
        <f>Q826*H826</f>
        <v>0.48941850000000003</v>
      </c>
      <c r="S826" s="159">
        <v>0</v>
      </c>
      <c r="T826" s="160">
        <f>S826*H826</f>
        <v>0</v>
      </c>
      <c r="AR826" s="161" t="s">
        <v>405</v>
      </c>
      <c r="AT826" s="161" t="s">
        <v>283</v>
      </c>
      <c r="AU826" s="161" t="s">
        <v>87</v>
      </c>
      <c r="AY826" s="17" t="s">
        <v>187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7" t="s">
        <v>87</v>
      </c>
      <c r="BK826" s="162">
        <f>ROUND(I826*H826,2)</f>
        <v>0</v>
      </c>
      <c r="BL826" s="17" t="s">
        <v>282</v>
      </c>
      <c r="BM826" s="161" t="s">
        <v>1234</v>
      </c>
    </row>
    <row r="827" spans="2:65" s="13" customFormat="1">
      <c r="B827" s="171"/>
      <c r="D827" s="164" t="s">
        <v>196</v>
      </c>
      <c r="F827" s="173" t="s">
        <v>1235</v>
      </c>
      <c r="H827" s="174">
        <v>33.753</v>
      </c>
      <c r="I827" s="175"/>
      <c r="L827" s="171"/>
      <c r="M827" s="176"/>
      <c r="N827" s="177"/>
      <c r="O827" s="177"/>
      <c r="P827" s="177"/>
      <c r="Q827" s="177"/>
      <c r="R827" s="177"/>
      <c r="S827" s="177"/>
      <c r="T827" s="178"/>
      <c r="AT827" s="172" t="s">
        <v>196</v>
      </c>
      <c r="AU827" s="172" t="s">
        <v>87</v>
      </c>
      <c r="AV827" s="13" t="s">
        <v>87</v>
      </c>
      <c r="AW827" s="13" t="s">
        <v>4</v>
      </c>
      <c r="AX827" s="13" t="s">
        <v>81</v>
      </c>
      <c r="AY827" s="172" t="s">
        <v>187</v>
      </c>
    </row>
    <row r="828" spans="2:65" s="1" customFormat="1" ht="36" customHeight="1">
      <c r="B828" s="149"/>
      <c r="C828" s="150" t="s">
        <v>1236</v>
      </c>
      <c r="D828" s="150" t="s">
        <v>189</v>
      </c>
      <c r="E828" s="151" t="s">
        <v>1237</v>
      </c>
      <c r="F828" s="152" t="s">
        <v>1238</v>
      </c>
      <c r="G828" s="153" t="s">
        <v>192</v>
      </c>
      <c r="H828" s="154">
        <v>0.73399999999999999</v>
      </c>
      <c r="I828" s="155"/>
      <c r="J828" s="156">
        <f>ROUND(I828*H828,2)</f>
        <v>0</v>
      </c>
      <c r="K828" s="152" t="s">
        <v>193</v>
      </c>
      <c r="L828" s="32"/>
      <c r="M828" s="157" t="s">
        <v>3</v>
      </c>
      <c r="N828" s="158" t="s">
        <v>46</v>
      </c>
      <c r="O828" s="52"/>
      <c r="P828" s="159">
        <f>O828*H828</f>
        <v>0</v>
      </c>
      <c r="Q828" s="159">
        <v>2.3369999999999998E-2</v>
      </c>
      <c r="R828" s="159">
        <f>Q828*H828</f>
        <v>1.7153579999999998E-2</v>
      </c>
      <c r="S828" s="159">
        <v>0</v>
      </c>
      <c r="T828" s="160">
        <f>S828*H828</f>
        <v>0</v>
      </c>
      <c r="AR828" s="161" t="s">
        <v>282</v>
      </c>
      <c r="AT828" s="161" t="s">
        <v>189</v>
      </c>
      <c r="AU828" s="161" t="s">
        <v>87</v>
      </c>
      <c r="AY828" s="17" t="s">
        <v>187</v>
      </c>
      <c r="BE828" s="162">
        <f>IF(N828="základní",J828,0)</f>
        <v>0</v>
      </c>
      <c r="BF828" s="162">
        <f>IF(N828="snížená",J828,0)</f>
        <v>0</v>
      </c>
      <c r="BG828" s="162">
        <f>IF(N828="zákl. přenesená",J828,0)</f>
        <v>0</v>
      </c>
      <c r="BH828" s="162">
        <f>IF(N828="sníž. přenesená",J828,0)</f>
        <v>0</v>
      </c>
      <c r="BI828" s="162">
        <f>IF(N828="nulová",J828,0)</f>
        <v>0</v>
      </c>
      <c r="BJ828" s="17" t="s">
        <v>87</v>
      </c>
      <c r="BK828" s="162">
        <f>ROUND(I828*H828,2)</f>
        <v>0</v>
      </c>
      <c r="BL828" s="17" t="s">
        <v>282</v>
      </c>
      <c r="BM828" s="161" t="s">
        <v>1239</v>
      </c>
    </row>
    <row r="829" spans="2:65" s="13" customFormat="1">
      <c r="B829" s="171"/>
      <c r="D829" s="164" t="s">
        <v>196</v>
      </c>
      <c r="E829" s="172" t="s">
        <v>3</v>
      </c>
      <c r="F829" s="173" t="s">
        <v>1240</v>
      </c>
      <c r="H829" s="174">
        <v>0.73399999999999999</v>
      </c>
      <c r="I829" s="175"/>
      <c r="L829" s="171"/>
      <c r="M829" s="176"/>
      <c r="N829" s="177"/>
      <c r="O829" s="177"/>
      <c r="P829" s="177"/>
      <c r="Q829" s="177"/>
      <c r="R829" s="177"/>
      <c r="S829" s="177"/>
      <c r="T829" s="178"/>
      <c r="AT829" s="172" t="s">
        <v>196</v>
      </c>
      <c r="AU829" s="172" t="s">
        <v>87</v>
      </c>
      <c r="AV829" s="13" t="s">
        <v>87</v>
      </c>
      <c r="AW829" s="13" t="s">
        <v>35</v>
      </c>
      <c r="AX829" s="13" t="s">
        <v>81</v>
      </c>
      <c r="AY829" s="172" t="s">
        <v>187</v>
      </c>
    </row>
    <row r="830" spans="2:65" s="1" customFormat="1" ht="36" customHeight="1">
      <c r="B830" s="149"/>
      <c r="C830" s="150" t="s">
        <v>1241</v>
      </c>
      <c r="D830" s="150" t="s">
        <v>189</v>
      </c>
      <c r="E830" s="151" t="s">
        <v>1242</v>
      </c>
      <c r="F830" s="152" t="s">
        <v>1243</v>
      </c>
      <c r="G830" s="153" t="s">
        <v>1034</v>
      </c>
      <c r="H830" s="205"/>
      <c r="I830" s="155"/>
      <c r="J830" s="156">
        <f>ROUND(I830*H830,2)</f>
        <v>0</v>
      </c>
      <c r="K830" s="152" t="s">
        <v>193</v>
      </c>
      <c r="L830" s="32"/>
      <c r="M830" s="157" t="s">
        <v>3</v>
      </c>
      <c r="N830" s="158" t="s">
        <v>46</v>
      </c>
      <c r="O830" s="52"/>
      <c r="P830" s="159">
        <f>O830*H830</f>
        <v>0</v>
      </c>
      <c r="Q830" s="159">
        <v>0</v>
      </c>
      <c r="R830" s="159">
        <f>Q830*H830</f>
        <v>0</v>
      </c>
      <c r="S830" s="159">
        <v>0</v>
      </c>
      <c r="T830" s="160">
        <f>S830*H830</f>
        <v>0</v>
      </c>
      <c r="AR830" s="161" t="s">
        <v>282</v>
      </c>
      <c r="AT830" s="161" t="s">
        <v>189</v>
      </c>
      <c r="AU830" s="161" t="s">
        <v>87</v>
      </c>
      <c r="AY830" s="17" t="s">
        <v>187</v>
      </c>
      <c r="BE830" s="162">
        <f>IF(N830="základní",J830,0)</f>
        <v>0</v>
      </c>
      <c r="BF830" s="162">
        <f>IF(N830="snížená",J830,0)</f>
        <v>0</v>
      </c>
      <c r="BG830" s="162">
        <f>IF(N830="zákl. přenesená",J830,0)</f>
        <v>0</v>
      </c>
      <c r="BH830" s="162">
        <f>IF(N830="sníž. přenesená",J830,0)</f>
        <v>0</v>
      </c>
      <c r="BI830" s="162">
        <f>IF(N830="nulová",J830,0)</f>
        <v>0</v>
      </c>
      <c r="BJ830" s="17" t="s">
        <v>87</v>
      </c>
      <c r="BK830" s="162">
        <f>ROUND(I830*H830,2)</f>
        <v>0</v>
      </c>
      <c r="BL830" s="17" t="s">
        <v>282</v>
      </c>
      <c r="BM830" s="161" t="s">
        <v>1244</v>
      </c>
    </row>
    <row r="831" spans="2:65" s="11" customFormat="1" ht="22.9" customHeight="1">
      <c r="B831" s="136"/>
      <c r="D831" s="137" t="s">
        <v>73</v>
      </c>
      <c r="E831" s="147" t="s">
        <v>1245</v>
      </c>
      <c r="F831" s="147" t="s">
        <v>1246</v>
      </c>
      <c r="I831" s="139"/>
      <c r="J831" s="148">
        <f>BK831</f>
        <v>0</v>
      </c>
      <c r="L831" s="136"/>
      <c r="M831" s="141"/>
      <c r="N831" s="142"/>
      <c r="O831" s="142"/>
      <c r="P831" s="143">
        <f>SUM(P832:P835)</f>
        <v>0</v>
      </c>
      <c r="Q831" s="142"/>
      <c r="R831" s="143">
        <f>SUM(R832:R835)</f>
        <v>0.65176649999999992</v>
      </c>
      <c r="S831" s="142"/>
      <c r="T831" s="144">
        <f>SUM(T832:T835)</f>
        <v>0</v>
      </c>
      <c r="AR831" s="137" t="s">
        <v>87</v>
      </c>
      <c r="AT831" s="145" t="s">
        <v>73</v>
      </c>
      <c r="AU831" s="145" t="s">
        <v>81</v>
      </c>
      <c r="AY831" s="137" t="s">
        <v>187</v>
      </c>
      <c r="BK831" s="146">
        <f>SUM(BK832:BK835)</f>
        <v>0</v>
      </c>
    </row>
    <row r="832" spans="2:65" s="1" customFormat="1" ht="48" customHeight="1">
      <c r="B832" s="149"/>
      <c r="C832" s="150" t="s">
        <v>1247</v>
      </c>
      <c r="D832" s="150" t="s">
        <v>189</v>
      </c>
      <c r="E832" s="151" t="s">
        <v>1248</v>
      </c>
      <c r="F832" s="152" t="s">
        <v>1249</v>
      </c>
      <c r="G832" s="153" t="s">
        <v>254</v>
      </c>
      <c r="H832" s="154">
        <v>44.55</v>
      </c>
      <c r="I832" s="155"/>
      <c r="J832" s="156">
        <f>ROUND(I832*H832,2)</f>
        <v>0</v>
      </c>
      <c r="K832" s="152" t="s">
        <v>193</v>
      </c>
      <c r="L832" s="32"/>
      <c r="M832" s="157" t="s">
        <v>3</v>
      </c>
      <c r="N832" s="158" t="s">
        <v>46</v>
      </c>
      <c r="O832" s="52"/>
      <c r="P832" s="159">
        <f>O832*H832</f>
        <v>0</v>
      </c>
      <c r="Q832" s="159">
        <v>1.453E-2</v>
      </c>
      <c r="R832" s="159">
        <f>Q832*H832</f>
        <v>0.64731149999999993</v>
      </c>
      <c r="S832" s="159">
        <v>0</v>
      </c>
      <c r="T832" s="160">
        <f>S832*H832</f>
        <v>0</v>
      </c>
      <c r="AR832" s="161" t="s">
        <v>282</v>
      </c>
      <c r="AT832" s="161" t="s">
        <v>189</v>
      </c>
      <c r="AU832" s="161" t="s">
        <v>87</v>
      </c>
      <c r="AY832" s="17" t="s">
        <v>187</v>
      </c>
      <c r="BE832" s="162">
        <f>IF(N832="základní",J832,0)</f>
        <v>0</v>
      </c>
      <c r="BF832" s="162">
        <f>IF(N832="snížená",J832,0)</f>
        <v>0</v>
      </c>
      <c r="BG832" s="162">
        <f>IF(N832="zákl. přenesená",J832,0)</f>
        <v>0</v>
      </c>
      <c r="BH832" s="162">
        <f>IF(N832="sníž. přenesená",J832,0)</f>
        <v>0</v>
      </c>
      <c r="BI832" s="162">
        <f>IF(N832="nulová",J832,0)</f>
        <v>0</v>
      </c>
      <c r="BJ832" s="17" t="s">
        <v>87</v>
      </c>
      <c r="BK832" s="162">
        <f>ROUND(I832*H832,2)</f>
        <v>0</v>
      </c>
      <c r="BL832" s="17" t="s">
        <v>282</v>
      </c>
      <c r="BM832" s="161" t="s">
        <v>1250</v>
      </c>
    </row>
    <row r="833" spans="2:65" s="13" customFormat="1">
      <c r="B833" s="171"/>
      <c r="D833" s="164" t="s">
        <v>196</v>
      </c>
      <c r="E833" s="172" t="s">
        <v>3</v>
      </c>
      <c r="F833" s="173" t="s">
        <v>1251</v>
      </c>
      <c r="H833" s="174">
        <v>44.55</v>
      </c>
      <c r="I833" s="175"/>
      <c r="L833" s="171"/>
      <c r="M833" s="176"/>
      <c r="N833" s="177"/>
      <c r="O833" s="177"/>
      <c r="P833" s="177"/>
      <c r="Q833" s="177"/>
      <c r="R833" s="177"/>
      <c r="S833" s="177"/>
      <c r="T833" s="178"/>
      <c r="AT833" s="172" t="s">
        <v>196</v>
      </c>
      <c r="AU833" s="172" t="s">
        <v>87</v>
      </c>
      <c r="AV833" s="13" t="s">
        <v>87</v>
      </c>
      <c r="AW833" s="13" t="s">
        <v>35</v>
      </c>
      <c r="AX833" s="13" t="s">
        <v>81</v>
      </c>
      <c r="AY833" s="172" t="s">
        <v>187</v>
      </c>
    </row>
    <row r="834" spans="2:65" s="1" customFormat="1" ht="36" customHeight="1">
      <c r="B834" s="149"/>
      <c r="C834" s="150" t="s">
        <v>1252</v>
      </c>
      <c r="D834" s="150" t="s">
        <v>189</v>
      </c>
      <c r="E834" s="151" t="s">
        <v>1253</v>
      </c>
      <c r="F834" s="152" t="s">
        <v>1254</v>
      </c>
      <c r="G834" s="153" t="s">
        <v>254</v>
      </c>
      <c r="H834" s="154">
        <v>44.55</v>
      </c>
      <c r="I834" s="155"/>
      <c r="J834" s="156">
        <f>ROUND(I834*H834,2)</f>
        <v>0</v>
      </c>
      <c r="K834" s="152" t="s">
        <v>193</v>
      </c>
      <c r="L834" s="32"/>
      <c r="M834" s="157" t="s">
        <v>3</v>
      </c>
      <c r="N834" s="158" t="s">
        <v>46</v>
      </c>
      <c r="O834" s="52"/>
      <c r="P834" s="159">
        <f>O834*H834</f>
        <v>0</v>
      </c>
      <c r="Q834" s="159">
        <v>1E-4</v>
      </c>
      <c r="R834" s="159">
        <f>Q834*H834</f>
        <v>4.4549999999999998E-3</v>
      </c>
      <c r="S834" s="159">
        <v>0</v>
      </c>
      <c r="T834" s="160">
        <f>S834*H834</f>
        <v>0</v>
      </c>
      <c r="AR834" s="161" t="s">
        <v>282</v>
      </c>
      <c r="AT834" s="161" t="s">
        <v>189</v>
      </c>
      <c r="AU834" s="161" t="s">
        <v>87</v>
      </c>
      <c r="AY834" s="17" t="s">
        <v>187</v>
      </c>
      <c r="BE834" s="162">
        <f>IF(N834="základní",J834,0)</f>
        <v>0</v>
      </c>
      <c r="BF834" s="162">
        <f>IF(N834="snížená",J834,0)</f>
        <v>0</v>
      </c>
      <c r="BG834" s="162">
        <f>IF(N834="zákl. přenesená",J834,0)</f>
        <v>0</v>
      </c>
      <c r="BH834" s="162">
        <f>IF(N834="sníž. přenesená",J834,0)</f>
        <v>0</v>
      </c>
      <c r="BI834" s="162">
        <f>IF(N834="nulová",J834,0)</f>
        <v>0</v>
      </c>
      <c r="BJ834" s="17" t="s">
        <v>87</v>
      </c>
      <c r="BK834" s="162">
        <f>ROUND(I834*H834,2)</f>
        <v>0</v>
      </c>
      <c r="BL834" s="17" t="s">
        <v>282</v>
      </c>
      <c r="BM834" s="161" t="s">
        <v>1255</v>
      </c>
    </row>
    <row r="835" spans="2:65" s="1" customFormat="1" ht="48" customHeight="1">
      <c r="B835" s="149"/>
      <c r="C835" s="150" t="s">
        <v>1256</v>
      </c>
      <c r="D835" s="150" t="s">
        <v>189</v>
      </c>
      <c r="E835" s="151" t="s">
        <v>1257</v>
      </c>
      <c r="F835" s="152" t="s">
        <v>1258</v>
      </c>
      <c r="G835" s="153" t="s">
        <v>1034</v>
      </c>
      <c r="H835" s="205"/>
      <c r="I835" s="155"/>
      <c r="J835" s="156">
        <f>ROUND(I835*H835,2)</f>
        <v>0</v>
      </c>
      <c r="K835" s="152" t="s">
        <v>193</v>
      </c>
      <c r="L835" s="32"/>
      <c r="M835" s="157" t="s">
        <v>3</v>
      </c>
      <c r="N835" s="158" t="s">
        <v>46</v>
      </c>
      <c r="O835" s="52"/>
      <c r="P835" s="159">
        <f>O835*H835</f>
        <v>0</v>
      </c>
      <c r="Q835" s="159">
        <v>0</v>
      </c>
      <c r="R835" s="159">
        <f>Q835*H835</f>
        <v>0</v>
      </c>
      <c r="S835" s="159">
        <v>0</v>
      </c>
      <c r="T835" s="160">
        <f>S835*H835</f>
        <v>0</v>
      </c>
      <c r="AR835" s="161" t="s">
        <v>282</v>
      </c>
      <c r="AT835" s="161" t="s">
        <v>189</v>
      </c>
      <c r="AU835" s="161" t="s">
        <v>87</v>
      </c>
      <c r="AY835" s="17" t="s">
        <v>187</v>
      </c>
      <c r="BE835" s="162">
        <f>IF(N835="základní",J835,0)</f>
        <v>0</v>
      </c>
      <c r="BF835" s="162">
        <f>IF(N835="snížená",J835,0)</f>
        <v>0</v>
      </c>
      <c r="BG835" s="162">
        <f>IF(N835="zákl. přenesená",J835,0)</f>
        <v>0</v>
      </c>
      <c r="BH835" s="162">
        <f>IF(N835="sníž. přenesená",J835,0)</f>
        <v>0</v>
      </c>
      <c r="BI835" s="162">
        <f>IF(N835="nulová",J835,0)</f>
        <v>0</v>
      </c>
      <c r="BJ835" s="17" t="s">
        <v>87</v>
      </c>
      <c r="BK835" s="162">
        <f>ROUND(I835*H835,2)</f>
        <v>0</v>
      </c>
      <c r="BL835" s="17" t="s">
        <v>282</v>
      </c>
      <c r="BM835" s="161" t="s">
        <v>1259</v>
      </c>
    </row>
    <row r="836" spans="2:65" s="11" customFormat="1" ht="22.9" customHeight="1">
      <c r="B836" s="136"/>
      <c r="D836" s="137" t="s">
        <v>73</v>
      </c>
      <c r="E836" s="147" t="s">
        <v>1260</v>
      </c>
      <c r="F836" s="147" t="s">
        <v>1261</v>
      </c>
      <c r="I836" s="139"/>
      <c r="J836" s="148">
        <f>BK836</f>
        <v>0</v>
      </c>
      <c r="L836" s="136"/>
      <c r="M836" s="141"/>
      <c r="N836" s="142"/>
      <c r="O836" s="142"/>
      <c r="P836" s="143">
        <f>SUM(P837:P853)</f>
        <v>0</v>
      </c>
      <c r="Q836" s="142"/>
      <c r="R836" s="143">
        <f>SUM(R837:R853)</f>
        <v>0.37912099999999999</v>
      </c>
      <c r="S836" s="142"/>
      <c r="T836" s="144">
        <f>SUM(T837:T853)</f>
        <v>0</v>
      </c>
      <c r="AR836" s="137" t="s">
        <v>87</v>
      </c>
      <c r="AT836" s="145" t="s">
        <v>73</v>
      </c>
      <c r="AU836" s="145" t="s">
        <v>81</v>
      </c>
      <c r="AY836" s="137" t="s">
        <v>187</v>
      </c>
      <c r="BK836" s="146">
        <f>SUM(BK837:BK853)</f>
        <v>0</v>
      </c>
    </row>
    <row r="837" spans="2:65" s="1" customFormat="1" ht="24" customHeight="1">
      <c r="B837" s="149"/>
      <c r="C837" s="150" t="s">
        <v>1262</v>
      </c>
      <c r="D837" s="150" t="s">
        <v>189</v>
      </c>
      <c r="E837" s="151" t="s">
        <v>1263</v>
      </c>
      <c r="F837" s="152" t="s">
        <v>1264</v>
      </c>
      <c r="G837" s="153" t="s">
        <v>286</v>
      </c>
      <c r="H837" s="154">
        <v>31.5</v>
      </c>
      <c r="I837" s="155"/>
      <c r="J837" s="156">
        <f>ROUND(I837*H837,2)</f>
        <v>0</v>
      </c>
      <c r="K837" s="152" t="s">
        <v>193</v>
      </c>
      <c r="L837" s="32"/>
      <c r="M837" s="157" t="s">
        <v>3</v>
      </c>
      <c r="N837" s="158" t="s">
        <v>46</v>
      </c>
      <c r="O837" s="52"/>
      <c r="P837" s="159">
        <f>O837*H837</f>
        <v>0</v>
      </c>
      <c r="Q837" s="159">
        <v>2.8700000000000002E-3</v>
      </c>
      <c r="R837" s="159">
        <f>Q837*H837</f>
        <v>9.0404999999999999E-2</v>
      </c>
      <c r="S837" s="159">
        <v>0</v>
      </c>
      <c r="T837" s="160">
        <f>S837*H837</f>
        <v>0</v>
      </c>
      <c r="AR837" s="161" t="s">
        <v>282</v>
      </c>
      <c r="AT837" s="161" t="s">
        <v>189</v>
      </c>
      <c r="AU837" s="161" t="s">
        <v>87</v>
      </c>
      <c r="AY837" s="17" t="s">
        <v>187</v>
      </c>
      <c r="BE837" s="162">
        <f>IF(N837="základní",J837,0)</f>
        <v>0</v>
      </c>
      <c r="BF837" s="162">
        <f>IF(N837="snížená",J837,0)</f>
        <v>0</v>
      </c>
      <c r="BG837" s="162">
        <f>IF(N837="zákl. přenesená",J837,0)</f>
        <v>0</v>
      </c>
      <c r="BH837" s="162">
        <f>IF(N837="sníž. přenesená",J837,0)</f>
        <v>0</v>
      </c>
      <c r="BI837" s="162">
        <f>IF(N837="nulová",J837,0)</f>
        <v>0</v>
      </c>
      <c r="BJ837" s="17" t="s">
        <v>87</v>
      </c>
      <c r="BK837" s="162">
        <f>ROUND(I837*H837,2)</f>
        <v>0</v>
      </c>
      <c r="BL837" s="17" t="s">
        <v>282</v>
      </c>
      <c r="BM837" s="161" t="s">
        <v>1265</v>
      </c>
    </row>
    <row r="838" spans="2:65" s="12" customFormat="1">
      <c r="B838" s="163"/>
      <c r="D838" s="164" t="s">
        <v>196</v>
      </c>
      <c r="E838" s="165" t="s">
        <v>3</v>
      </c>
      <c r="F838" s="166" t="s">
        <v>1266</v>
      </c>
      <c r="H838" s="165" t="s">
        <v>3</v>
      </c>
      <c r="I838" s="167"/>
      <c r="L838" s="163"/>
      <c r="M838" s="168"/>
      <c r="N838" s="169"/>
      <c r="O838" s="169"/>
      <c r="P838" s="169"/>
      <c r="Q838" s="169"/>
      <c r="R838" s="169"/>
      <c r="S838" s="169"/>
      <c r="T838" s="170"/>
      <c r="AT838" s="165" t="s">
        <v>196</v>
      </c>
      <c r="AU838" s="165" t="s">
        <v>87</v>
      </c>
      <c r="AV838" s="12" t="s">
        <v>81</v>
      </c>
      <c r="AW838" s="12" t="s">
        <v>35</v>
      </c>
      <c r="AX838" s="12" t="s">
        <v>74</v>
      </c>
      <c r="AY838" s="165" t="s">
        <v>187</v>
      </c>
    </row>
    <row r="839" spans="2:65" s="13" customFormat="1">
      <c r="B839" s="171"/>
      <c r="D839" s="164" t="s">
        <v>196</v>
      </c>
      <c r="E839" s="172" t="s">
        <v>3</v>
      </c>
      <c r="F839" s="173" t="s">
        <v>1099</v>
      </c>
      <c r="H839" s="174">
        <v>31.5</v>
      </c>
      <c r="I839" s="175"/>
      <c r="L839" s="171"/>
      <c r="M839" s="176"/>
      <c r="N839" s="177"/>
      <c r="O839" s="177"/>
      <c r="P839" s="177"/>
      <c r="Q839" s="177"/>
      <c r="R839" s="177"/>
      <c r="S839" s="177"/>
      <c r="T839" s="178"/>
      <c r="AT839" s="172" t="s">
        <v>196</v>
      </c>
      <c r="AU839" s="172" t="s">
        <v>87</v>
      </c>
      <c r="AV839" s="13" t="s">
        <v>87</v>
      </c>
      <c r="AW839" s="13" t="s">
        <v>35</v>
      </c>
      <c r="AX839" s="13" t="s">
        <v>81</v>
      </c>
      <c r="AY839" s="172" t="s">
        <v>187</v>
      </c>
    </row>
    <row r="840" spans="2:65" s="1" customFormat="1" ht="36" customHeight="1">
      <c r="B840" s="149"/>
      <c r="C840" s="150" t="s">
        <v>1267</v>
      </c>
      <c r="D840" s="150" t="s">
        <v>189</v>
      </c>
      <c r="E840" s="151" t="s">
        <v>1268</v>
      </c>
      <c r="F840" s="152" t="s">
        <v>1269</v>
      </c>
      <c r="G840" s="153" t="s">
        <v>286</v>
      </c>
      <c r="H840" s="154">
        <v>49</v>
      </c>
      <c r="I840" s="155"/>
      <c r="J840" s="156">
        <f>ROUND(I840*H840,2)</f>
        <v>0</v>
      </c>
      <c r="K840" s="152" t="s">
        <v>193</v>
      </c>
      <c r="L840" s="32"/>
      <c r="M840" s="157" t="s">
        <v>3</v>
      </c>
      <c r="N840" s="158" t="s">
        <v>46</v>
      </c>
      <c r="O840" s="52"/>
      <c r="P840" s="159">
        <f>O840*H840</f>
        <v>0</v>
      </c>
      <c r="Q840" s="159">
        <v>3.5799999999999998E-3</v>
      </c>
      <c r="R840" s="159">
        <f>Q840*H840</f>
        <v>0.17541999999999999</v>
      </c>
      <c r="S840" s="159">
        <v>0</v>
      </c>
      <c r="T840" s="160">
        <f>S840*H840</f>
        <v>0</v>
      </c>
      <c r="AR840" s="161" t="s">
        <v>282</v>
      </c>
      <c r="AT840" s="161" t="s">
        <v>189</v>
      </c>
      <c r="AU840" s="161" t="s">
        <v>87</v>
      </c>
      <c r="AY840" s="17" t="s">
        <v>187</v>
      </c>
      <c r="BE840" s="162">
        <f>IF(N840="základní",J840,0)</f>
        <v>0</v>
      </c>
      <c r="BF840" s="162">
        <f>IF(N840="snížená",J840,0)</f>
        <v>0</v>
      </c>
      <c r="BG840" s="162">
        <f>IF(N840="zákl. přenesená",J840,0)</f>
        <v>0</v>
      </c>
      <c r="BH840" s="162">
        <f>IF(N840="sníž. přenesená",J840,0)</f>
        <v>0</v>
      </c>
      <c r="BI840" s="162">
        <f>IF(N840="nulová",J840,0)</f>
        <v>0</v>
      </c>
      <c r="BJ840" s="17" t="s">
        <v>87</v>
      </c>
      <c r="BK840" s="162">
        <f>ROUND(I840*H840,2)</f>
        <v>0</v>
      </c>
      <c r="BL840" s="17" t="s">
        <v>282</v>
      </c>
      <c r="BM840" s="161" t="s">
        <v>1270</v>
      </c>
    </row>
    <row r="841" spans="2:65" s="12" customFormat="1">
      <c r="B841" s="163"/>
      <c r="D841" s="164" t="s">
        <v>196</v>
      </c>
      <c r="E841" s="165" t="s">
        <v>3</v>
      </c>
      <c r="F841" s="166" t="s">
        <v>1271</v>
      </c>
      <c r="H841" s="165" t="s">
        <v>3</v>
      </c>
      <c r="I841" s="167"/>
      <c r="L841" s="163"/>
      <c r="M841" s="168"/>
      <c r="N841" s="169"/>
      <c r="O841" s="169"/>
      <c r="P841" s="169"/>
      <c r="Q841" s="169"/>
      <c r="R841" s="169"/>
      <c r="S841" s="169"/>
      <c r="T841" s="170"/>
      <c r="AT841" s="165" t="s">
        <v>196</v>
      </c>
      <c r="AU841" s="165" t="s">
        <v>87</v>
      </c>
      <c r="AV841" s="12" t="s">
        <v>81</v>
      </c>
      <c r="AW841" s="12" t="s">
        <v>35</v>
      </c>
      <c r="AX841" s="12" t="s">
        <v>74</v>
      </c>
      <c r="AY841" s="165" t="s">
        <v>187</v>
      </c>
    </row>
    <row r="842" spans="2:65" s="13" customFormat="1">
      <c r="B842" s="171"/>
      <c r="D842" s="164" t="s">
        <v>196</v>
      </c>
      <c r="E842" s="172" t="s">
        <v>3</v>
      </c>
      <c r="F842" s="173" t="s">
        <v>484</v>
      </c>
      <c r="H842" s="174">
        <v>43</v>
      </c>
      <c r="I842" s="175"/>
      <c r="L842" s="171"/>
      <c r="M842" s="176"/>
      <c r="N842" s="177"/>
      <c r="O842" s="177"/>
      <c r="P842" s="177"/>
      <c r="Q842" s="177"/>
      <c r="R842" s="177"/>
      <c r="S842" s="177"/>
      <c r="T842" s="178"/>
      <c r="AT842" s="172" t="s">
        <v>196</v>
      </c>
      <c r="AU842" s="172" t="s">
        <v>87</v>
      </c>
      <c r="AV842" s="13" t="s">
        <v>87</v>
      </c>
      <c r="AW842" s="13" t="s">
        <v>35</v>
      </c>
      <c r="AX842" s="13" t="s">
        <v>74</v>
      </c>
      <c r="AY842" s="172" t="s">
        <v>187</v>
      </c>
    </row>
    <row r="843" spans="2:65" s="12" customFormat="1">
      <c r="B843" s="163"/>
      <c r="D843" s="164" t="s">
        <v>196</v>
      </c>
      <c r="E843" s="165" t="s">
        <v>3</v>
      </c>
      <c r="F843" s="166" t="s">
        <v>1272</v>
      </c>
      <c r="H843" s="165" t="s">
        <v>3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196</v>
      </c>
      <c r="AU843" s="165" t="s">
        <v>87</v>
      </c>
      <c r="AV843" s="12" t="s">
        <v>81</v>
      </c>
      <c r="AW843" s="12" t="s">
        <v>35</v>
      </c>
      <c r="AX843" s="12" t="s">
        <v>74</v>
      </c>
      <c r="AY843" s="165" t="s">
        <v>187</v>
      </c>
    </row>
    <row r="844" spans="2:65" s="13" customFormat="1">
      <c r="B844" s="171"/>
      <c r="D844" s="164" t="s">
        <v>196</v>
      </c>
      <c r="E844" s="172" t="s">
        <v>3</v>
      </c>
      <c r="F844" s="173" t="s">
        <v>230</v>
      </c>
      <c r="H844" s="174">
        <v>6</v>
      </c>
      <c r="I844" s="175"/>
      <c r="L844" s="171"/>
      <c r="M844" s="176"/>
      <c r="N844" s="177"/>
      <c r="O844" s="177"/>
      <c r="P844" s="177"/>
      <c r="Q844" s="177"/>
      <c r="R844" s="177"/>
      <c r="S844" s="177"/>
      <c r="T844" s="178"/>
      <c r="AT844" s="172" t="s">
        <v>196</v>
      </c>
      <c r="AU844" s="172" t="s">
        <v>87</v>
      </c>
      <c r="AV844" s="13" t="s">
        <v>87</v>
      </c>
      <c r="AW844" s="13" t="s">
        <v>35</v>
      </c>
      <c r="AX844" s="13" t="s">
        <v>74</v>
      </c>
      <c r="AY844" s="172" t="s">
        <v>187</v>
      </c>
    </row>
    <row r="845" spans="2:65" s="14" customFormat="1">
      <c r="B845" s="179"/>
      <c r="D845" s="164" t="s">
        <v>196</v>
      </c>
      <c r="E845" s="180" t="s">
        <v>3</v>
      </c>
      <c r="F845" s="181" t="s">
        <v>201</v>
      </c>
      <c r="H845" s="182">
        <v>49</v>
      </c>
      <c r="I845" s="183"/>
      <c r="L845" s="179"/>
      <c r="M845" s="184"/>
      <c r="N845" s="185"/>
      <c r="O845" s="185"/>
      <c r="P845" s="185"/>
      <c r="Q845" s="185"/>
      <c r="R845" s="185"/>
      <c r="S845" s="185"/>
      <c r="T845" s="186"/>
      <c r="AT845" s="180" t="s">
        <v>196</v>
      </c>
      <c r="AU845" s="180" t="s">
        <v>87</v>
      </c>
      <c r="AV845" s="14" t="s">
        <v>194</v>
      </c>
      <c r="AW845" s="14" t="s">
        <v>35</v>
      </c>
      <c r="AX845" s="14" t="s">
        <v>81</v>
      </c>
      <c r="AY845" s="180" t="s">
        <v>187</v>
      </c>
    </row>
    <row r="846" spans="2:65" s="1" customFormat="1" ht="24" customHeight="1">
      <c r="B846" s="149"/>
      <c r="C846" s="150" t="s">
        <v>1273</v>
      </c>
      <c r="D846" s="150" t="s">
        <v>189</v>
      </c>
      <c r="E846" s="151" t="s">
        <v>1274</v>
      </c>
      <c r="F846" s="152" t="s">
        <v>1275</v>
      </c>
      <c r="G846" s="153" t="s">
        <v>286</v>
      </c>
      <c r="H846" s="154">
        <v>34.200000000000003</v>
      </c>
      <c r="I846" s="155"/>
      <c r="J846" s="156">
        <f>ROUND(I846*H846,2)</f>
        <v>0</v>
      </c>
      <c r="K846" s="152" t="s">
        <v>193</v>
      </c>
      <c r="L846" s="32"/>
      <c r="M846" s="157" t="s">
        <v>3</v>
      </c>
      <c r="N846" s="158" t="s">
        <v>46</v>
      </c>
      <c r="O846" s="52"/>
      <c r="P846" s="159">
        <f>O846*H846</f>
        <v>0</v>
      </c>
      <c r="Q846" s="159">
        <v>1.74E-3</v>
      </c>
      <c r="R846" s="159">
        <f>Q846*H846</f>
        <v>5.9508000000000005E-2</v>
      </c>
      <c r="S846" s="159">
        <v>0</v>
      </c>
      <c r="T846" s="160">
        <f>S846*H846</f>
        <v>0</v>
      </c>
      <c r="AR846" s="161" t="s">
        <v>282</v>
      </c>
      <c r="AT846" s="161" t="s">
        <v>189</v>
      </c>
      <c r="AU846" s="161" t="s">
        <v>87</v>
      </c>
      <c r="AY846" s="17" t="s">
        <v>187</v>
      </c>
      <c r="BE846" s="162">
        <f>IF(N846="základní",J846,0)</f>
        <v>0</v>
      </c>
      <c r="BF846" s="162">
        <f>IF(N846="snížená",J846,0)</f>
        <v>0</v>
      </c>
      <c r="BG846" s="162">
        <f>IF(N846="zákl. přenesená",J846,0)</f>
        <v>0</v>
      </c>
      <c r="BH846" s="162">
        <f>IF(N846="sníž. přenesená",J846,0)</f>
        <v>0</v>
      </c>
      <c r="BI846" s="162">
        <f>IF(N846="nulová",J846,0)</f>
        <v>0</v>
      </c>
      <c r="BJ846" s="17" t="s">
        <v>87</v>
      </c>
      <c r="BK846" s="162">
        <f>ROUND(I846*H846,2)</f>
        <v>0</v>
      </c>
      <c r="BL846" s="17" t="s">
        <v>282</v>
      </c>
      <c r="BM846" s="161" t="s">
        <v>1276</v>
      </c>
    </row>
    <row r="847" spans="2:65" s="12" customFormat="1">
      <c r="B847" s="163"/>
      <c r="D847" s="164" t="s">
        <v>196</v>
      </c>
      <c r="E847" s="165" t="s">
        <v>3</v>
      </c>
      <c r="F847" s="166" t="s">
        <v>1277</v>
      </c>
      <c r="H847" s="165" t="s">
        <v>3</v>
      </c>
      <c r="I847" s="167"/>
      <c r="L847" s="163"/>
      <c r="M847" s="168"/>
      <c r="N847" s="169"/>
      <c r="O847" s="169"/>
      <c r="P847" s="169"/>
      <c r="Q847" s="169"/>
      <c r="R847" s="169"/>
      <c r="S847" s="169"/>
      <c r="T847" s="170"/>
      <c r="AT847" s="165" t="s">
        <v>196</v>
      </c>
      <c r="AU847" s="165" t="s">
        <v>87</v>
      </c>
      <c r="AV847" s="12" t="s">
        <v>81</v>
      </c>
      <c r="AW847" s="12" t="s">
        <v>35</v>
      </c>
      <c r="AX847" s="12" t="s">
        <v>74</v>
      </c>
      <c r="AY847" s="165" t="s">
        <v>187</v>
      </c>
    </row>
    <row r="848" spans="2:65" s="13" customFormat="1">
      <c r="B848" s="171"/>
      <c r="D848" s="164" t="s">
        <v>196</v>
      </c>
      <c r="E848" s="172" t="s">
        <v>3</v>
      </c>
      <c r="F848" s="173" t="s">
        <v>1105</v>
      </c>
      <c r="H848" s="174">
        <v>34.200000000000003</v>
      </c>
      <c r="I848" s="175"/>
      <c r="L848" s="171"/>
      <c r="M848" s="176"/>
      <c r="N848" s="177"/>
      <c r="O848" s="177"/>
      <c r="P848" s="177"/>
      <c r="Q848" s="177"/>
      <c r="R848" s="177"/>
      <c r="S848" s="177"/>
      <c r="T848" s="178"/>
      <c r="AT848" s="172" t="s">
        <v>196</v>
      </c>
      <c r="AU848" s="172" t="s">
        <v>87</v>
      </c>
      <c r="AV848" s="13" t="s">
        <v>87</v>
      </c>
      <c r="AW848" s="13" t="s">
        <v>35</v>
      </c>
      <c r="AX848" s="13" t="s">
        <v>81</v>
      </c>
      <c r="AY848" s="172" t="s">
        <v>187</v>
      </c>
    </row>
    <row r="849" spans="2:65" s="1" customFormat="1" ht="36" customHeight="1">
      <c r="B849" s="149"/>
      <c r="C849" s="150" t="s">
        <v>1278</v>
      </c>
      <c r="D849" s="150" t="s">
        <v>189</v>
      </c>
      <c r="E849" s="151" t="s">
        <v>1279</v>
      </c>
      <c r="F849" s="152" t="s">
        <v>1280</v>
      </c>
      <c r="G849" s="153" t="s">
        <v>391</v>
      </c>
      <c r="H849" s="154">
        <v>4</v>
      </c>
      <c r="I849" s="155"/>
      <c r="J849" s="156">
        <f>ROUND(I849*H849,2)</f>
        <v>0</v>
      </c>
      <c r="K849" s="152" t="s">
        <v>193</v>
      </c>
      <c r="L849" s="32"/>
      <c r="M849" s="157" t="s">
        <v>3</v>
      </c>
      <c r="N849" s="158" t="s">
        <v>46</v>
      </c>
      <c r="O849" s="52"/>
      <c r="P849" s="159">
        <f>O849*H849</f>
        <v>0</v>
      </c>
      <c r="Q849" s="159">
        <v>2.5000000000000001E-4</v>
      </c>
      <c r="R849" s="159">
        <f>Q849*H849</f>
        <v>1E-3</v>
      </c>
      <c r="S849" s="159">
        <v>0</v>
      </c>
      <c r="T849" s="160">
        <f>S849*H849</f>
        <v>0</v>
      </c>
      <c r="AR849" s="161" t="s">
        <v>282</v>
      </c>
      <c r="AT849" s="161" t="s">
        <v>189</v>
      </c>
      <c r="AU849" s="161" t="s">
        <v>87</v>
      </c>
      <c r="AY849" s="17" t="s">
        <v>187</v>
      </c>
      <c r="BE849" s="162">
        <f>IF(N849="základní",J849,0)</f>
        <v>0</v>
      </c>
      <c r="BF849" s="162">
        <f>IF(N849="snížená",J849,0)</f>
        <v>0</v>
      </c>
      <c r="BG849" s="162">
        <f>IF(N849="zákl. přenesená",J849,0)</f>
        <v>0</v>
      </c>
      <c r="BH849" s="162">
        <f>IF(N849="sníž. přenesená",J849,0)</f>
        <v>0</v>
      </c>
      <c r="BI849" s="162">
        <f>IF(N849="nulová",J849,0)</f>
        <v>0</v>
      </c>
      <c r="BJ849" s="17" t="s">
        <v>87</v>
      </c>
      <c r="BK849" s="162">
        <f>ROUND(I849*H849,2)</f>
        <v>0</v>
      </c>
      <c r="BL849" s="17" t="s">
        <v>282</v>
      </c>
      <c r="BM849" s="161" t="s">
        <v>1281</v>
      </c>
    </row>
    <row r="850" spans="2:65" s="1" customFormat="1" ht="36" customHeight="1">
      <c r="B850" s="149"/>
      <c r="C850" s="150" t="s">
        <v>1282</v>
      </c>
      <c r="D850" s="150" t="s">
        <v>189</v>
      </c>
      <c r="E850" s="151" t="s">
        <v>1283</v>
      </c>
      <c r="F850" s="152" t="s">
        <v>1284</v>
      </c>
      <c r="G850" s="153" t="s">
        <v>286</v>
      </c>
      <c r="H850" s="154">
        <v>24.9</v>
      </c>
      <c r="I850" s="155"/>
      <c r="J850" s="156">
        <f>ROUND(I850*H850,2)</f>
        <v>0</v>
      </c>
      <c r="K850" s="152" t="s">
        <v>193</v>
      </c>
      <c r="L850" s="32"/>
      <c r="M850" s="157" t="s">
        <v>3</v>
      </c>
      <c r="N850" s="158" t="s">
        <v>46</v>
      </c>
      <c r="O850" s="52"/>
      <c r="P850" s="159">
        <f>O850*H850</f>
        <v>0</v>
      </c>
      <c r="Q850" s="159">
        <v>2.1199999999999999E-3</v>
      </c>
      <c r="R850" s="159">
        <f>Q850*H850</f>
        <v>5.2787999999999995E-2</v>
      </c>
      <c r="S850" s="159">
        <v>0</v>
      </c>
      <c r="T850" s="160">
        <f>S850*H850</f>
        <v>0</v>
      </c>
      <c r="AR850" s="161" t="s">
        <v>282</v>
      </c>
      <c r="AT850" s="161" t="s">
        <v>189</v>
      </c>
      <c r="AU850" s="161" t="s">
        <v>87</v>
      </c>
      <c r="AY850" s="17" t="s">
        <v>187</v>
      </c>
      <c r="BE850" s="162">
        <f>IF(N850="základní",J850,0)</f>
        <v>0</v>
      </c>
      <c r="BF850" s="162">
        <f>IF(N850="snížená",J850,0)</f>
        <v>0</v>
      </c>
      <c r="BG850" s="162">
        <f>IF(N850="zákl. přenesená",J850,0)</f>
        <v>0</v>
      </c>
      <c r="BH850" s="162">
        <f>IF(N850="sníž. přenesená",J850,0)</f>
        <v>0</v>
      </c>
      <c r="BI850" s="162">
        <f>IF(N850="nulová",J850,0)</f>
        <v>0</v>
      </c>
      <c r="BJ850" s="17" t="s">
        <v>87</v>
      </c>
      <c r="BK850" s="162">
        <f>ROUND(I850*H850,2)</f>
        <v>0</v>
      </c>
      <c r="BL850" s="17" t="s">
        <v>282</v>
      </c>
      <c r="BM850" s="161" t="s">
        <v>1285</v>
      </c>
    </row>
    <row r="851" spans="2:65" s="12" customFormat="1">
      <c r="B851" s="163"/>
      <c r="D851" s="164" t="s">
        <v>196</v>
      </c>
      <c r="E851" s="165" t="s">
        <v>3</v>
      </c>
      <c r="F851" s="166" t="s">
        <v>1286</v>
      </c>
      <c r="H851" s="165" t="s">
        <v>3</v>
      </c>
      <c r="I851" s="167"/>
      <c r="L851" s="163"/>
      <c r="M851" s="168"/>
      <c r="N851" s="169"/>
      <c r="O851" s="169"/>
      <c r="P851" s="169"/>
      <c r="Q851" s="169"/>
      <c r="R851" s="169"/>
      <c r="S851" s="169"/>
      <c r="T851" s="170"/>
      <c r="AT851" s="165" t="s">
        <v>196</v>
      </c>
      <c r="AU851" s="165" t="s">
        <v>87</v>
      </c>
      <c r="AV851" s="12" t="s">
        <v>81</v>
      </c>
      <c r="AW851" s="12" t="s">
        <v>35</v>
      </c>
      <c r="AX851" s="12" t="s">
        <v>74</v>
      </c>
      <c r="AY851" s="165" t="s">
        <v>187</v>
      </c>
    </row>
    <row r="852" spans="2:65" s="13" customFormat="1">
      <c r="B852" s="171"/>
      <c r="D852" s="164" t="s">
        <v>196</v>
      </c>
      <c r="E852" s="172" t="s">
        <v>3</v>
      </c>
      <c r="F852" s="173" t="s">
        <v>1287</v>
      </c>
      <c r="H852" s="174">
        <v>24.9</v>
      </c>
      <c r="I852" s="175"/>
      <c r="L852" s="171"/>
      <c r="M852" s="176"/>
      <c r="N852" s="177"/>
      <c r="O852" s="177"/>
      <c r="P852" s="177"/>
      <c r="Q852" s="177"/>
      <c r="R852" s="177"/>
      <c r="S852" s="177"/>
      <c r="T852" s="178"/>
      <c r="AT852" s="172" t="s">
        <v>196</v>
      </c>
      <c r="AU852" s="172" t="s">
        <v>87</v>
      </c>
      <c r="AV852" s="13" t="s">
        <v>87</v>
      </c>
      <c r="AW852" s="13" t="s">
        <v>35</v>
      </c>
      <c r="AX852" s="13" t="s">
        <v>81</v>
      </c>
      <c r="AY852" s="172" t="s">
        <v>187</v>
      </c>
    </row>
    <row r="853" spans="2:65" s="1" customFormat="1" ht="36" customHeight="1">
      <c r="B853" s="149"/>
      <c r="C853" s="150" t="s">
        <v>1288</v>
      </c>
      <c r="D853" s="150" t="s">
        <v>189</v>
      </c>
      <c r="E853" s="151" t="s">
        <v>1289</v>
      </c>
      <c r="F853" s="152" t="s">
        <v>1290</v>
      </c>
      <c r="G853" s="153" t="s">
        <v>1034</v>
      </c>
      <c r="H853" s="205"/>
      <c r="I853" s="155"/>
      <c r="J853" s="156">
        <f>ROUND(I853*H853,2)</f>
        <v>0</v>
      </c>
      <c r="K853" s="152" t="s">
        <v>193</v>
      </c>
      <c r="L853" s="32"/>
      <c r="M853" s="157" t="s">
        <v>3</v>
      </c>
      <c r="N853" s="158" t="s">
        <v>46</v>
      </c>
      <c r="O853" s="52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282</v>
      </c>
      <c r="AT853" s="161" t="s">
        <v>189</v>
      </c>
      <c r="AU853" s="161" t="s">
        <v>87</v>
      </c>
      <c r="AY853" s="17" t="s">
        <v>187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7" t="s">
        <v>87</v>
      </c>
      <c r="BK853" s="162">
        <f>ROUND(I853*H853,2)</f>
        <v>0</v>
      </c>
      <c r="BL853" s="17" t="s">
        <v>282</v>
      </c>
      <c r="BM853" s="161" t="s">
        <v>1291</v>
      </c>
    </row>
    <row r="854" spans="2:65" s="11" customFormat="1" ht="22.9" customHeight="1">
      <c r="B854" s="136"/>
      <c r="D854" s="137" t="s">
        <v>73</v>
      </c>
      <c r="E854" s="147" t="s">
        <v>1292</v>
      </c>
      <c r="F854" s="147" t="s">
        <v>1293</v>
      </c>
      <c r="I854" s="139"/>
      <c r="J854" s="148">
        <f>BK854</f>
        <v>0</v>
      </c>
      <c r="L854" s="136"/>
      <c r="M854" s="141"/>
      <c r="N854" s="142"/>
      <c r="O854" s="142"/>
      <c r="P854" s="143">
        <f>SUM(P855:P944)</f>
        <v>0</v>
      </c>
      <c r="Q854" s="142"/>
      <c r="R854" s="143">
        <f>SUM(R855:R944)</f>
        <v>1.2781444000000002</v>
      </c>
      <c r="S854" s="142"/>
      <c r="T854" s="144">
        <f>SUM(T855:T944)</f>
        <v>0</v>
      </c>
      <c r="AR854" s="137" t="s">
        <v>87</v>
      </c>
      <c r="AT854" s="145" t="s">
        <v>73</v>
      </c>
      <c r="AU854" s="145" t="s">
        <v>81</v>
      </c>
      <c r="AY854" s="137" t="s">
        <v>187</v>
      </c>
      <c r="BK854" s="146">
        <f>SUM(BK855:BK944)</f>
        <v>0</v>
      </c>
    </row>
    <row r="855" spans="2:65" s="1" customFormat="1" ht="24" customHeight="1">
      <c r="B855" s="149"/>
      <c r="C855" s="150" t="s">
        <v>1294</v>
      </c>
      <c r="D855" s="150" t="s">
        <v>189</v>
      </c>
      <c r="E855" s="151" t="s">
        <v>1295</v>
      </c>
      <c r="F855" s="152" t="s">
        <v>1296</v>
      </c>
      <c r="G855" s="153" t="s">
        <v>254</v>
      </c>
      <c r="H855" s="154">
        <v>49.448999999999998</v>
      </c>
      <c r="I855" s="155"/>
      <c r="J855" s="156">
        <f>ROUND(I855*H855,2)</f>
        <v>0</v>
      </c>
      <c r="K855" s="152" t="s">
        <v>193</v>
      </c>
      <c r="L855" s="32"/>
      <c r="M855" s="157" t="s">
        <v>3</v>
      </c>
      <c r="N855" s="158" t="s">
        <v>46</v>
      </c>
      <c r="O855" s="52"/>
      <c r="P855" s="159">
        <f>O855*H855</f>
        <v>0</v>
      </c>
      <c r="Q855" s="159">
        <v>0</v>
      </c>
      <c r="R855" s="159">
        <f>Q855*H855</f>
        <v>0</v>
      </c>
      <c r="S855" s="159">
        <v>0</v>
      </c>
      <c r="T855" s="160">
        <f>S855*H855</f>
        <v>0</v>
      </c>
      <c r="AR855" s="161" t="s">
        <v>282</v>
      </c>
      <c r="AT855" s="161" t="s">
        <v>189</v>
      </c>
      <c r="AU855" s="161" t="s">
        <v>87</v>
      </c>
      <c r="AY855" s="17" t="s">
        <v>187</v>
      </c>
      <c r="BE855" s="162">
        <f>IF(N855="základní",J855,0)</f>
        <v>0</v>
      </c>
      <c r="BF855" s="162">
        <f>IF(N855="snížená",J855,0)</f>
        <v>0</v>
      </c>
      <c r="BG855" s="162">
        <f>IF(N855="zákl. přenesená",J855,0)</f>
        <v>0</v>
      </c>
      <c r="BH855" s="162">
        <f>IF(N855="sníž. přenesená",J855,0)</f>
        <v>0</v>
      </c>
      <c r="BI855" s="162">
        <f>IF(N855="nulová",J855,0)</f>
        <v>0</v>
      </c>
      <c r="BJ855" s="17" t="s">
        <v>87</v>
      </c>
      <c r="BK855" s="162">
        <f>ROUND(I855*H855,2)</f>
        <v>0</v>
      </c>
      <c r="BL855" s="17" t="s">
        <v>282</v>
      </c>
      <c r="BM855" s="161" t="s">
        <v>1297</v>
      </c>
    </row>
    <row r="856" spans="2:65" s="12" customFormat="1">
      <c r="B856" s="163"/>
      <c r="D856" s="164" t="s">
        <v>196</v>
      </c>
      <c r="E856" s="165" t="s">
        <v>3</v>
      </c>
      <c r="F856" s="166" t="s">
        <v>1298</v>
      </c>
      <c r="H856" s="165" t="s">
        <v>3</v>
      </c>
      <c r="I856" s="167"/>
      <c r="L856" s="163"/>
      <c r="M856" s="168"/>
      <c r="N856" s="169"/>
      <c r="O856" s="169"/>
      <c r="P856" s="169"/>
      <c r="Q856" s="169"/>
      <c r="R856" s="169"/>
      <c r="S856" s="169"/>
      <c r="T856" s="170"/>
      <c r="AT856" s="165" t="s">
        <v>196</v>
      </c>
      <c r="AU856" s="165" t="s">
        <v>87</v>
      </c>
      <c r="AV856" s="12" t="s">
        <v>81</v>
      </c>
      <c r="AW856" s="12" t="s">
        <v>35</v>
      </c>
      <c r="AX856" s="12" t="s">
        <v>74</v>
      </c>
      <c r="AY856" s="165" t="s">
        <v>187</v>
      </c>
    </row>
    <row r="857" spans="2:65" s="13" customFormat="1">
      <c r="B857" s="171"/>
      <c r="D857" s="164" t="s">
        <v>196</v>
      </c>
      <c r="E857" s="172" t="s">
        <v>3</v>
      </c>
      <c r="F857" s="173" t="s">
        <v>1299</v>
      </c>
      <c r="H857" s="174">
        <v>1.66</v>
      </c>
      <c r="I857" s="175"/>
      <c r="L857" s="171"/>
      <c r="M857" s="176"/>
      <c r="N857" s="177"/>
      <c r="O857" s="177"/>
      <c r="P857" s="177"/>
      <c r="Q857" s="177"/>
      <c r="R857" s="177"/>
      <c r="S857" s="177"/>
      <c r="T857" s="178"/>
      <c r="AT857" s="172" t="s">
        <v>196</v>
      </c>
      <c r="AU857" s="172" t="s">
        <v>87</v>
      </c>
      <c r="AV857" s="13" t="s">
        <v>87</v>
      </c>
      <c r="AW857" s="13" t="s">
        <v>35</v>
      </c>
      <c r="AX857" s="13" t="s">
        <v>74</v>
      </c>
      <c r="AY857" s="172" t="s">
        <v>187</v>
      </c>
    </row>
    <row r="858" spans="2:65" s="12" customFormat="1">
      <c r="B858" s="163"/>
      <c r="D858" s="164" t="s">
        <v>196</v>
      </c>
      <c r="E858" s="165" t="s">
        <v>3</v>
      </c>
      <c r="F858" s="166" t="s">
        <v>663</v>
      </c>
      <c r="H858" s="165" t="s">
        <v>3</v>
      </c>
      <c r="I858" s="167"/>
      <c r="L858" s="163"/>
      <c r="M858" s="168"/>
      <c r="N858" s="169"/>
      <c r="O858" s="169"/>
      <c r="P858" s="169"/>
      <c r="Q858" s="169"/>
      <c r="R858" s="169"/>
      <c r="S858" s="169"/>
      <c r="T858" s="170"/>
      <c r="AT858" s="165" t="s">
        <v>196</v>
      </c>
      <c r="AU858" s="165" t="s">
        <v>87</v>
      </c>
      <c r="AV858" s="12" t="s">
        <v>81</v>
      </c>
      <c r="AW858" s="12" t="s">
        <v>35</v>
      </c>
      <c r="AX858" s="12" t="s">
        <v>74</v>
      </c>
      <c r="AY858" s="165" t="s">
        <v>187</v>
      </c>
    </row>
    <row r="859" spans="2:65" s="13" customFormat="1">
      <c r="B859" s="171"/>
      <c r="D859" s="164" t="s">
        <v>196</v>
      </c>
      <c r="E859" s="172" t="s">
        <v>3</v>
      </c>
      <c r="F859" s="173" t="s">
        <v>1300</v>
      </c>
      <c r="H859" s="174">
        <v>2.5030000000000001</v>
      </c>
      <c r="I859" s="175"/>
      <c r="L859" s="171"/>
      <c r="M859" s="176"/>
      <c r="N859" s="177"/>
      <c r="O859" s="177"/>
      <c r="P859" s="177"/>
      <c r="Q859" s="177"/>
      <c r="R859" s="177"/>
      <c r="S859" s="177"/>
      <c r="T859" s="178"/>
      <c r="AT859" s="172" t="s">
        <v>196</v>
      </c>
      <c r="AU859" s="172" t="s">
        <v>87</v>
      </c>
      <c r="AV859" s="13" t="s">
        <v>87</v>
      </c>
      <c r="AW859" s="13" t="s">
        <v>35</v>
      </c>
      <c r="AX859" s="13" t="s">
        <v>74</v>
      </c>
      <c r="AY859" s="172" t="s">
        <v>187</v>
      </c>
    </row>
    <row r="860" spans="2:65" s="13" customFormat="1">
      <c r="B860" s="171"/>
      <c r="D860" s="164" t="s">
        <v>196</v>
      </c>
      <c r="E860" s="172" t="s">
        <v>3</v>
      </c>
      <c r="F860" s="173" t="s">
        <v>1301</v>
      </c>
      <c r="H860" s="174">
        <v>15.548</v>
      </c>
      <c r="I860" s="175"/>
      <c r="L860" s="171"/>
      <c r="M860" s="176"/>
      <c r="N860" s="177"/>
      <c r="O860" s="177"/>
      <c r="P860" s="177"/>
      <c r="Q860" s="177"/>
      <c r="R860" s="177"/>
      <c r="S860" s="177"/>
      <c r="T860" s="178"/>
      <c r="AT860" s="172" t="s">
        <v>196</v>
      </c>
      <c r="AU860" s="172" t="s">
        <v>87</v>
      </c>
      <c r="AV860" s="13" t="s">
        <v>87</v>
      </c>
      <c r="AW860" s="13" t="s">
        <v>35</v>
      </c>
      <c r="AX860" s="13" t="s">
        <v>74</v>
      </c>
      <c r="AY860" s="172" t="s">
        <v>187</v>
      </c>
    </row>
    <row r="861" spans="2:65" s="12" customFormat="1">
      <c r="B861" s="163"/>
      <c r="D861" s="164" t="s">
        <v>196</v>
      </c>
      <c r="E861" s="165" t="s">
        <v>3</v>
      </c>
      <c r="F861" s="166" t="s">
        <v>665</v>
      </c>
      <c r="H861" s="165" t="s">
        <v>3</v>
      </c>
      <c r="I861" s="167"/>
      <c r="L861" s="163"/>
      <c r="M861" s="168"/>
      <c r="N861" s="169"/>
      <c r="O861" s="169"/>
      <c r="P861" s="169"/>
      <c r="Q861" s="169"/>
      <c r="R861" s="169"/>
      <c r="S861" s="169"/>
      <c r="T861" s="170"/>
      <c r="AT861" s="165" t="s">
        <v>196</v>
      </c>
      <c r="AU861" s="165" t="s">
        <v>87</v>
      </c>
      <c r="AV861" s="12" t="s">
        <v>81</v>
      </c>
      <c r="AW861" s="12" t="s">
        <v>35</v>
      </c>
      <c r="AX861" s="12" t="s">
        <v>74</v>
      </c>
      <c r="AY861" s="165" t="s">
        <v>187</v>
      </c>
    </row>
    <row r="862" spans="2:65" s="13" customFormat="1">
      <c r="B862" s="171"/>
      <c r="D862" s="164" t="s">
        <v>196</v>
      </c>
      <c r="E862" s="172" t="s">
        <v>3</v>
      </c>
      <c r="F862" s="173" t="s">
        <v>1302</v>
      </c>
      <c r="H862" s="174">
        <v>7.7</v>
      </c>
      <c r="I862" s="175"/>
      <c r="L862" s="171"/>
      <c r="M862" s="176"/>
      <c r="N862" s="177"/>
      <c r="O862" s="177"/>
      <c r="P862" s="177"/>
      <c r="Q862" s="177"/>
      <c r="R862" s="177"/>
      <c r="S862" s="177"/>
      <c r="T862" s="178"/>
      <c r="AT862" s="172" t="s">
        <v>196</v>
      </c>
      <c r="AU862" s="172" t="s">
        <v>87</v>
      </c>
      <c r="AV862" s="13" t="s">
        <v>87</v>
      </c>
      <c r="AW862" s="13" t="s">
        <v>35</v>
      </c>
      <c r="AX862" s="13" t="s">
        <v>74</v>
      </c>
      <c r="AY862" s="172" t="s">
        <v>187</v>
      </c>
    </row>
    <row r="863" spans="2:65" s="13" customFormat="1">
      <c r="B863" s="171"/>
      <c r="D863" s="164" t="s">
        <v>196</v>
      </c>
      <c r="E863" s="172" t="s">
        <v>3</v>
      </c>
      <c r="F863" s="173" t="s">
        <v>1303</v>
      </c>
      <c r="H863" s="174">
        <v>2.5379999999999998</v>
      </c>
      <c r="I863" s="175"/>
      <c r="L863" s="171"/>
      <c r="M863" s="176"/>
      <c r="N863" s="177"/>
      <c r="O863" s="177"/>
      <c r="P863" s="177"/>
      <c r="Q863" s="177"/>
      <c r="R863" s="177"/>
      <c r="S863" s="177"/>
      <c r="T863" s="178"/>
      <c r="AT863" s="172" t="s">
        <v>196</v>
      </c>
      <c r="AU863" s="172" t="s">
        <v>87</v>
      </c>
      <c r="AV863" s="13" t="s">
        <v>87</v>
      </c>
      <c r="AW863" s="13" t="s">
        <v>35</v>
      </c>
      <c r="AX863" s="13" t="s">
        <v>74</v>
      </c>
      <c r="AY863" s="172" t="s">
        <v>187</v>
      </c>
    </row>
    <row r="864" spans="2:65" s="12" customFormat="1">
      <c r="B864" s="163"/>
      <c r="D864" s="164" t="s">
        <v>196</v>
      </c>
      <c r="E864" s="165" t="s">
        <v>3</v>
      </c>
      <c r="F864" s="166" t="s">
        <v>667</v>
      </c>
      <c r="H864" s="165" t="s">
        <v>3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196</v>
      </c>
      <c r="AU864" s="165" t="s">
        <v>87</v>
      </c>
      <c r="AV864" s="12" t="s">
        <v>81</v>
      </c>
      <c r="AW864" s="12" t="s">
        <v>35</v>
      </c>
      <c r="AX864" s="12" t="s">
        <v>74</v>
      </c>
      <c r="AY864" s="165" t="s">
        <v>187</v>
      </c>
    </row>
    <row r="865" spans="2:65" s="13" customFormat="1">
      <c r="B865" s="171"/>
      <c r="D865" s="164" t="s">
        <v>196</v>
      </c>
      <c r="E865" s="172" t="s">
        <v>3</v>
      </c>
      <c r="F865" s="173" t="s">
        <v>1304</v>
      </c>
      <c r="H865" s="174">
        <v>40.5</v>
      </c>
      <c r="I865" s="175"/>
      <c r="L865" s="171"/>
      <c r="M865" s="176"/>
      <c r="N865" s="177"/>
      <c r="O865" s="177"/>
      <c r="P865" s="177"/>
      <c r="Q865" s="177"/>
      <c r="R865" s="177"/>
      <c r="S865" s="177"/>
      <c r="T865" s="178"/>
      <c r="AT865" s="172" t="s">
        <v>196</v>
      </c>
      <c r="AU865" s="172" t="s">
        <v>87</v>
      </c>
      <c r="AV865" s="13" t="s">
        <v>87</v>
      </c>
      <c r="AW865" s="13" t="s">
        <v>35</v>
      </c>
      <c r="AX865" s="13" t="s">
        <v>74</v>
      </c>
      <c r="AY865" s="172" t="s">
        <v>187</v>
      </c>
    </row>
    <row r="866" spans="2:65" s="13" customFormat="1">
      <c r="B866" s="171"/>
      <c r="D866" s="164" t="s">
        <v>196</v>
      </c>
      <c r="E866" s="172" t="s">
        <v>3</v>
      </c>
      <c r="F866" s="173" t="s">
        <v>1305</v>
      </c>
      <c r="H866" s="174">
        <v>-21</v>
      </c>
      <c r="I866" s="175"/>
      <c r="L866" s="171"/>
      <c r="M866" s="176"/>
      <c r="N866" s="177"/>
      <c r="O866" s="177"/>
      <c r="P866" s="177"/>
      <c r="Q866" s="177"/>
      <c r="R866" s="177"/>
      <c r="S866" s="177"/>
      <c r="T866" s="178"/>
      <c r="AT866" s="172" t="s">
        <v>196</v>
      </c>
      <c r="AU866" s="172" t="s">
        <v>87</v>
      </c>
      <c r="AV866" s="13" t="s">
        <v>87</v>
      </c>
      <c r="AW866" s="13" t="s">
        <v>35</v>
      </c>
      <c r="AX866" s="13" t="s">
        <v>74</v>
      </c>
      <c r="AY866" s="172" t="s">
        <v>187</v>
      </c>
    </row>
    <row r="867" spans="2:65" s="14" customFormat="1">
      <c r="B867" s="179"/>
      <c r="D867" s="164" t="s">
        <v>196</v>
      </c>
      <c r="E867" s="180" t="s">
        <v>3</v>
      </c>
      <c r="F867" s="181" t="s">
        <v>201</v>
      </c>
      <c r="H867" s="182">
        <v>49.448999999999998</v>
      </c>
      <c r="I867" s="183"/>
      <c r="L867" s="179"/>
      <c r="M867" s="184"/>
      <c r="N867" s="185"/>
      <c r="O867" s="185"/>
      <c r="P867" s="185"/>
      <c r="Q867" s="185"/>
      <c r="R867" s="185"/>
      <c r="S867" s="185"/>
      <c r="T867" s="186"/>
      <c r="AT867" s="180" t="s">
        <v>196</v>
      </c>
      <c r="AU867" s="180" t="s">
        <v>87</v>
      </c>
      <c r="AV867" s="14" t="s">
        <v>194</v>
      </c>
      <c r="AW867" s="14" t="s">
        <v>35</v>
      </c>
      <c r="AX867" s="14" t="s">
        <v>81</v>
      </c>
      <c r="AY867" s="180" t="s">
        <v>187</v>
      </c>
    </row>
    <row r="868" spans="2:65" s="1" customFormat="1" ht="24" customHeight="1">
      <c r="B868" s="149"/>
      <c r="C868" s="195" t="s">
        <v>1306</v>
      </c>
      <c r="D868" s="195" t="s">
        <v>283</v>
      </c>
      <c r="E868" s="196" t="s">
        <v>1307</v>
      </c>
      <c r="F868" s="197" t="s">
        <v>1308</v>
      </c>
      <c r="G868" s="198" t="s">
        <v>254</v>
      </c>
      <c r="H868" s="199">
        <v>59.338999999999999</v>
      </c>
      <c r="I868" s="200"/>
      <c r="J868" s="201">
        <f>ROUND(I868*H868,2)</f>
        <v>0</v>
      </c>
      <c r="K868" s="197" t="s">
        <v>896</v>
      </c>
      <c r="L868" s="202"/>
      <c r="M868" s="203" t="s">
        <v>3</v>
      </c>
      <c r="N868" s="204" t="s">
        <v>46</v>
      </c>
      <c r="O868" s="52"/>
      <c r="P868" s="159">
        <f>O868*H868</f>
        <v>0</v>
      </c>
      <c r="Q868" s="159">
        <v>0</v>
      </c>
      <c r="R868" s="159">
        <f>Q868*H868</f>
        <v>0</v>
      </c>
      <c r="S868" s="159">
        <v>0</v>
      </c>
      <c r="T868" s="160">
        <f>S868*H868</f>
        <v>0</v>
      </c>
      <c r="AR868" s="161" t="s">
        <v>405</v>
      </c>
      <c r="AT868" s="161" t="s">
        <v>283</v>
      </c>
      <c r="AU868" s="161" t="s">
        <v>87</v>
      </c>
      <c r="AY868" s="17" t="s">
        <v>187</v>
      </c>
      <c r="BE868" s="162">
        <f>IF(N868="základní",J868,0)</f>
        <v>0</v>
      </c>
      <c r="BF868" s="162">
        <f>IF(N868="snížená",J868,0)</f>
        <v>0</v>
      </c>
      <c r="BG868" s="162">
        <f>IF(N868="zákl. přenesená",J868,0)</f>
        <v>0</v>
      </c>
      <c r="BH868" s="162">
        <f>IF(N868="sníž. přenesená",J868,0)</f>
        <v>0</v>
      </c>
      <c r="BI868" s="162">
        <f>IF(N868="nulová",J868,0)</f>
        <v>0</v>
      </c>
      <c r="BJ868" s="17" t="s">
        <v>87</v>
      </c>
      <c r="BK868" s="162">
        <f>ROUND(I868*H868,2)</f>
        <v>0</v>
      </c>
      <c r="BL868" s="17" t="s">
        <v>282</v>
      </c>
      <c r="BM868" s="161" t="s">
        <v>1309</v>
      </c>
    </row>
    <row r="869" spans="2:65" s="13" customFormat="1">
      <c r="B869" s="171"/>
      <c r="D869" s="164" t="s">
        <v>196</v>
      </c>
      <c r="E869" s="172" t="s">
        <v>3</v>
      </c>
      <c r="F869" s="173" t="s">
        <v>1310</v>
      </c>
      <c r="H869" s="174">
        <v>59.338999999999999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2" t="s">
        <v>196</v>
      </c>
      <c r="AU869" s="172" t="s">
        <v>87</v>
      </c>
      <c r="AV869" s="13" t="s">
        <v>87</v>
      </c>
      <c r="AW869" s="13" t="s">
        <v>35</v>
      </c>
      <c r="AX869" s="13" t="s">
        <v>81</v>
      </c>
      <c r="AY869" s="172" t="s">
        <v>187</v>
      </c>
    </row>
    <row r="870" spans="2:65" s="1" customFormat="1" ht="16.5" customHeight="1">
      <c r="B870" s="149"/>
      <c r="C870" s="150" t="s">
        <v>1311</v>
      </c>
      <c r="D870" s="150" t="s">
        <v>189</v>
      </c>
      <c r="E870" s="151" t="s">
        <v>1312</v>
      </c>
      <c r="F870" s="152" t="s">
        <v>1313</v>
      </c>
      <c r="G870" s="153" t="s">
        <v>286</v>
      </c>
      <c r="H870" s="154">
        <v>269.45</v>
      </c>
      <c r="I870" s="155"/>
      <c r="J870" s="156">
        <f>ROUND(I870*H870,2)</f>
        <v>0</v>
      </c>
      <c r="K870" s="152" t="s">
        <v>193</v>
      </c>
      <c r="L870" s="32"/>
      <c r="M870" s="157" t="s">
        <v>3</v>
      </c>
      <c r="N870" s="158" t="s">
        <v>46</v>
      </c>
      <c r="O870" s="52"/>
      <c r="P870" s="159">
        <f>O870*H870</f>
        <v>0</v>
      </c>
      <c r="Q870" s="159">
        <v>0</v>
      </c>
      <c r="R870" s="159">
        <f>Q870*H870</f>
        <v>0</v>
      </c>
      <c r="S870" s="159">
        <v>0</v>
      </c>
      <c r="T870" s="160">
        <f>S870*H870</f>
        <v>0</v>
      </c>
      <c r="AR870" s="161" t="s">
        <v>282</v>
      </c>
      <c r="AT870" s="161" t="s">
        <v>189</v>
      </c>
      <c r="AU870" s="161" t="s">
        <v>87</v>
      </c>
      <c r="AY870" s="17" t="s">
        <v>187</v>
      </c>
      <c r="BE870" s="162">
        <f>IF(N870="základní",J870,0)</f>
        <v>0</v>
      </c>
      <c r="BF870" s="162">
        <f>IF(N870="snížená",J870,0)</f>
        <v>0</v>
      </c>
      <c r="BG870" s="162">
        <f>IF(N870="zákl. přenesená",J870,0)</f>
        <v>0</v>
      </c>
      <c r="BH870" s="162">
        <f>IF(N870="sníž. přenesená",J870,0)</f>
        <v>0</v>
      </c>
      <c r="BI870" s="162">
        <f>IF(N870="nulová",J870,0)</f>
        <v>0</v>
      </c>
      <c r="BJ870" s="17" t="s">
        <v>87</v>
      </c>
      <c r="BK870" s="162">
        <f>ROUND(I870*H870,2)</f>
        <v>0</v>
      </c>
      <c r="BL870" s="17" t="s">
        <v>282</v>
      </c>
      <c r="BM870" s="161" t="s">
        <v>1314</v>
      </c>
    </row>
    <row r="871" spans="2:65" s="12" customFormat="1">
      <c r="B871" s="163"/>
      <c r="D871" s="164" t="s">
        <v>196</v>
      </c>
      <c r="E871" s="165" t="s">
        <v>3</v>
      </c>
      <c r="F871" s="166" t="s">
        <v>1315</v>
      </c>
      <c r="H871" s="165" t="s">
        <v>3</v>
      </c>
      <c r="I871" s="167"/>
      <c r="L871" s="163"/>
      <c r="M871" s="168"/>
      <c r="N871" s="169"/>
      <c r="O871" s="169"/>
      <c r="P871" s="169"/>
      <c r="Q871" s="169"/>
      <c r="R871" s="169"/>
      <c r="S871" s="169"/>
      <c r="T871" s="170"/>
      <c r="AT871" s="165" t="s">
        <v>196</v>
      </c>
      <c r="AU871" s="165" t="s">
        <v>87</v>
      </c>
      <c r="AV871" s="12" t="s">
        <v>81</v>
      </c>
      <c r="AW871" s="12" t="s">
        <v>35</v>
      </c>
      <c r="AX871" s="12" t="s">
        <v>74</v>
      </c>
      <c r="AY871" s="165" t="s">
        <v>187</v>
      </c>
    </row>
    <row r="872" spans="2:65" s="12" customFormat="1">
      <c r="B872" s="163"/>
      <c r="D872" s="164" t="s">
        <v>196</v>
      </c>
      <c r="E872" s="165" t="s">
        <v>3</v>
      </c>
      <c r="F872" s="166" t="s">
        <v>1316</v>
      </c>
      <c r="H872" s="165" t="s">
        <v>3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196</v>
      </c>
      <c r="AU872" s="165" t="s">
        <v>87</v>
      </c>
      <c r="AV872" s="12" t="s">
        <v>81</v>
      </c>
      <c r="AW872" s="12" t="s">
        <v>35</v>
      </c>
      <c r="AX872" s="12" t="s">
        <v>74</v>
      </c>
      <c r="AY872" s="165" t="s">
        <v>187</v>
      </c>
    </row>
    <row r="873" spans="2:65" s="13" customFormat="1">
      <c r="B873" s="171"/>
      <c r="D873" s="164" t="s">
        <v>196</v>
      </c>
      <c r="E873" s="172" t="s">
        <v>3</v>
      </c>
      <c r="F873" s="173" t="s">
        <v>1317</v>
      </c>
      <c r="H873" s="174">
        <v>8.25</v>
      </c>
      <c r="I873" s="175"/>
      <c r="L873" s="171"/>
      <c r="M873" s="176"/>
      <c r="N873" s="177"/>
      <c r="O873" s="177"/>
      <c r="P873" s="177"/>
      <c r="Q873" s="177"/>
      <c r="R873" s="177"/>
      <c r="S873" s="177"/>
      <c r="T873" s="178"/>
      <c r="AT873" s="172" t="s">
        <v>196</v>
      </c>
      <c r="AU873" s="172" t="s">
        <v>87</v>
      </c>
      <c r="AV873" s="13" t="s">
        <v>87</v>
      </c>
      <c r="AW873" s="13" t="s">
        <v>35</v>
      </c>
      <c r="AX873" s="13" t="s">
        <v>74</v>
      </c>
      <c r="AY873" s="172" t="s">
        <v>187</v>
      </c>
    </row>
    <row r="874" spans="2:65" s="12" customFormat="1">
      <c r="B874" s="163"/>
      <c r="D874" s="164" t="s">
        <v>196</v>
      </c>
      <c r="E874" s="165" t="s">
        <v>3</v>
      </c>
      <c r="F874" s="166" t="s">
        <v>51</v>
      </c>
      <c r="H874" s="165" t="s">
        <v>3</v>
      </c>
      <c r="I874" s="167"/>
      <c r="L874" s="163"/>
      <c r="M874" s="168"/>
      <c r="N874" s="169"/>
      <c r="O874" s="169"/>
      <c r="P874" s="169"/>
      <c r="Q874" s="169"/>
      <c r="R874" s="169"/>
      <c r="S874" s="169"/>
      <c r="T874" s="170"/>
      <c r="AT874" s="165" t="s">
        <v>196</v>
      </c>
      <c r="AU874" s="165" t="s">
        <v>87</v>
      </c>
      <c r="AV874" s="12" t="s">
        <v>81</v>
      </c>
      <c r="AW874" s="12" t="s">
        <v>35</v>
      </c>
      <c r="AX874" s="12" t="s">
        <v>74</v>
      </c>
      <c r="AY874" s="165" t="s">
        <v>187</v>
      </c>
    </row>
    <row r="875" spans="2:65" s="13" customFormat="1">
      <c r="B875" s="171"/>
      <c r="D875" s="164" t="s">
        <v>196</v>
      </c>
      <c r="E875" s="172" t="s">
        <v>3</v>
      </c>
      <c r="F875" s="173" t="s">
        <v>1318</v>
      </c>
      <c r="H875" s="174">
        <v>10.75</v>
      </c>
      <c r="I875" s="175"/>
      <c r="L875" s="171"/>
      <c r="M875" s="176"/>
      <c r="N875" s="177"/>
      <c r="O875" s="177"/>
      <c r="P875" s="177"/>
      <c r="Q875" s="177"/>
      <c r="R875" s="177"/>
      <c r="S875" s="177"/>
      <c r="T875" s="178"/>
      <c r="AT875" s="172" t="s">
        <v>196</v>
      </c>
      <c r="AU875" s="172" t="s">
        <v>87</v>
      </c>
      <c r="AV875" s="13" t="s">
        <v>87</v>
      </c>
      <c r="AW875" s="13" t="s">
        <v>35</v>
      </c>
      <c r="AX875" s="13" t="s">
        <v>74</v>
      </c>
      <c r="AY875" s="172" t="s">
        <v>187</v>
      </c>
    </row>
    <row r="876" spans="2:65" s="13" customFormat="1">
      <c r="B876" s="171"/>
      <c r="D876" s="164" t="s">
        <v>196</v>
      </c>
      <c r="E876" s="172" t="s">
        <v>3</v>
      </c>
      <c r="F876" s="173" t="s">
        <v>1319</v>
      </c>
      <c r="H876" s="174">
        <v>53.3</v>
      </c>
      <c r="I876" s="175"/>
      <c r="L876" s="171"/>
      <c r="M876" s="176"/>
      <c r="N876" s="177"/>
      <c r="O876" s="177"/>
      <c r="P876" s="177"/>
      <c r="Q876" s="177"/>
      <c r="R876" s="177"/>
      <c r="S876" s="177"/>
      <c r="T876" s="178"/>
      <c r="AT876" s="172" t="s">
        <v>196</v>
      </c>
      <c r="AU876" s="172" t="s">
        <v>87</v>
      </c>
      <c r="AV876" s="13" t="s">
        <v>87</v>
      </c>
      <c r="AW876" s="13" t="s">
        <v>35</v>
      </c>
      <c r="AX876" s="13" t="s">
        <v>74</v>
      </c>
      <c r="AY876" s="172" t="s">
        <v>187</v>
      </c>
    </row>
    <row r="877" spans="2:65" s="12" customFormat="1">
      <c r="B877" s="163"/>
      <c r="D877" s="164" t="s">
        <v>196</v>
      </c>
      <c r="E877" s="165" t="s">
        <v>3</v>
      </c>
      <c r="F877" s="166" t="s">
        <v>1320</v>
      </c>
      <c r="H877" s="165" t="s">
        <v>3</v>
      </c>
      <c r="I877" s="167"/>
      <c r="L877" s="163"/>
      <c r="M877" s="168"/>
      <c r="N877" s="169"/>
      <c r="O877" s="169"/>
      <c r="P877" s="169"/>
      <c r="Q877" s="169"/>
      <c r="R877" s="169"/>
      <c r="S877" s="169"/>
      <c r="T877" s="170"/>
      <c r="AT877" s="165" t="s">
        <v>196</v>
      </c>
      <c r="AU877" s="165" t="s">
        <v>87</v>
      </c>
      <c r="AV877" s="12" t="s">
        <v>81</v>
      </c>
      <c r="AW877" s="12" t="s">
        <v>35</v>
      </c>
      <c r="AX877" s="12" t="s">
        <v>74</v>
      </c>
      <c r="AY877" s="165" t="s">
        <v>187</v>
      </c>
    </row>
    <row r="878" spans="2:65" s="13" customFormat="1">
      <c r="B878" s="171"/>
      <c r="D878" s="164" t="s">
        <v>196</v>
      </c>
      <c r="E878" s="172" t="s">
        <v>3</v>
      </c>
      <c r="F878" s="173" t="s">
        <v>1321</v>
      </c>
      <c r="H878" s="174">
        <v>45.85</v>
      </c>
      <c r="I878" s="175"/>
      <c r="L878" s="171"/>
      <c r="M878" s="176"/>
      <c r="N878" s="177"/>
      <c r="O878" s="177"/>
      <c r="P878" s="177"/>
      <c r="Q878" s="177"/>
      <c r="R878" s="177"/>
      <c r="S878" s="177"/>
      <c r="T878" s="178"/>
      <c r="AT878" s="172" t="s">
        <v>196</v>
      </c>
      <c r="AU878" s="172" t="s">
        <v>87</v>
      </c>
      <c r="AV878" s="13" t="s">
        <v>87</v>
      </c>
      <c r="AW878" s="13" t="s">
        <v>35</v>
      </c>
      <c r="AX878" s="13" t="s">
        <v>74</v>
      </c>
      <c r="AY878" s="172" t="s">
        <v>187</v>
      </c>
    </row>
    <row r="879" spans="2:65" s="12" customFormat="1">
      <c r="B879" s="163"/>
      <c r="D879" s="164" t="s">
        <v>196</v>
      </c>
      <c r="E879" s="165" t="s">
        <v>3</v>
      </c>
      <c r="F879" s="166" t="s">
        <v>1322</v>
      </c>
      <c r="H879" s="165" t="s">
        <v>3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196</v>
      </c>
      <c r="AU879" s="165" t="s">
        <v>87</v>
      </c>
      <c r="AV879" s="12" t="s">
        <v>81</v>
      </c>
      <c r="AW879" s="12" t="s">
        <v>35</v>
      </c>
      <c r="AX879" s="12" t="s">
        <v>74</v>
      </c>
      <c r="AY879" s="165" t="s">
        <v>187</v>
      </c>
    </row>
    <row r="880" spans="2:65" s="13" customFormat="1">
      <c r="B880" s="171"/>
      <c r="D880" s="164" t="s">
        <v>196</v>
      </c>
      <c r="E880" s="172" t="s">
        <v>3</v>
      </c>
      <c r="F880" s="173" t="s">
        <v>1323</v>
      </c>
      <c r="H880" s="174">
        <v>88.3</v>
      </c>
      <c r="I880" s="175"/>
      <c r="L880" s="171"/>
      <c r="M880" s="176"/>
      <c r="N880" s="177"/>
      <c r="O880" s="177"/>
      <c r="P880" s="177"/>
      <c r="Q880" s="177"/>
      <c r="R880" s="177"/>
      <c r="S880" s="177"/>
      <c r="T880" s="178"/>
      <c r="AT880" s="172" t="s">
        <v>196</v>
      </c>
      <c r="AU880" s="172" t="s">
        <v>87</v>
      </c>
      <c r="AV880" s="13" t="s">
        <v>87</v>
      </c>
      <c r="AW880" s="13" t="s">
        <v>35</v>
      </c>
      <c r="AX880" s="13" t="s">
        <v>74</v>
      </c>
      <c r="AY880" s="172" t="s">
        <v>187</v>
      </c>
    </row>
    <row r="881" spans="2:65" s="15" customFormat="1">
      <c r="B881" s="187"/>
      <c r="D881" s="164" t="s">
        <v>196</v>
      </c>
      <c r="E881" s="188" t="s">
        <v>3</v>
      </c>
      <c r="F881" s="189" t="s">
        <v>221</v>
      </c>
      <c r="H881" s="190">
        <v>206.45</v>
      </c>
      <c r="I881" s="191"/>
      <c r="L881" s="187"/>
      <c r="M881" s="192"/>
      <c r="N881" s="193"/>
      <c r="O881" s="193"/>
      <c r="P881" s="193"/>
      <c r="Q881" s="193"/>
      <c r="R881" s="193"/>
      <c r="S881" s="193"/>
      <c r="T881" s="194"/>
      <c r="AT881" s="188" t="s">
        <v>196</v>
      </c>
      <c r="AU881" s="188" t="s">
        <v>87</v>
      </c>
      <c r="AV881" s="15" t="s">
        <v>207</v>
      </c>
      <c r="AW881" s="15" t="s">
        <v>35</v>
      </c>
      <c r="AX881" s="15" t="s">
        <v>74</v>
      </c>
      <c r="AY881" s="188" t="s">
        <v>187</v>
      </c>
    </row>
    <row r="882" spans="2:65" s="12" customFormat="1">
      <c r="B882" s="163"/>
      <c r="D882" s="164" t="s">
        <v>196</v>
      </c>
      <c r="E882" s="165" t="s">
        <v>3</v>
      </c>
      <c r="F882" s="166" t="s">
        <v>1324</v>
      </c>
      <c r="H882" s="165" t="s">
        <v>3</v>
      </c>
      <c r="I882" s="167"/>
      <c r="L882" s="163"/>
      <c r="M882" s="168"/>
      <c r="N882" s="169"/>
      <c r="O882" s="169"/>
      <c r="P882" s="169"/>
      <c r="Q882" s="169"/>
      <c r="R882" s="169"/>
      <c r="S882" s="169"/>
      <c r="T882" s="170"/>
      <c r="AT882" s="165" t="s">
        <v>196</v>
      </c>
      <c r="AU882" s="165" t="s">
        <v>87</v>
      </c>
      <c r="AV882" s="12" t="s">
        <v>81</v>
      </c>
      <c r="AW882" s="12" t="s">
        <v>35</v>
      </c>
      <c r="AX882" s="12" t="s">
        <v>74</v>
      </c>
      <c r="AY882" s="165" t="s">
        <v>187</v>
      </c>
    </row>
    <row r="883" spans="2:65" s="13" customFormat="1">
      <c r="B883" s="171"/>
      <c r="D883" s="164" t="s">
        <v>196</v>
      </c>
      <c r="E883" s="172" t="s">
        <v>3</v>
      </c>
      <c r="F883" s="173" t="s">
        <v>641</v>
      </c>
      <c r="H883" s="174">
        <v>4</v>
      </c>
      <c r="I883" s="175"/>
      <c r="L883" s="171"/>
      <c r="M883" s="176"/>
      <c r="N883" s="177"/>
      <c r="O883" s="177"/>
      <c r="P883" s="177"/>
      <c r="Q883" s="177"/>
      <c r="R883" s="177"/>
      <c r="S883" s="177"/>
      <c r="T883" s="178"/>
      <c r="AT883" s="172" t="s">
        <v>196</v>
      </c>
      <c r="AU883" s="172" t="s">
        <v>87</v>
      </c>
      <c r="AV883" s="13" t="s">
        <v>87</v>
      </c>
      <c r="AW883" s="13" t="s">
        <v>35</v>
      </c>
      <c r="AX883" s="13" t="s">
        <v>74</v>
      </c>
      <c r="AY883" s="172" t="s">
        <v>187</v>
      </c>
    </row>
    <row r="884" spans="2:65" s="13" customFormat="1">
      <c r="B884" s="171"/>
      <c r="D884" s="164" t="s">
        <v>196</v>
      </c>
      <c r="E884" s="172" t="s">
        <v>3</v>
      </c>
      <c r="F884" s="173" t="s">
        <v>1325</v>
      </c>
      <c r="H884" s="174">
        <v>16.5</v>
      </c>
      <c r="I884" s="175"/>
      <c r="L884" s="171"/>
      <c r="M884" s="176"/>
      <c r="N884" s="177"/>
      <c r="O884" s="177"/>
      <c r="P884" s="177"/>
      <c r="Q884" s="177"/>
      <c r="R884" s="177"/>
      <c r="S884" s="177"/>
      <c r="T884" s="178"/>
      <c r="AT884" s="172" t="s">
        <v>196</v>
      </c>
      <c r="AU884" s="172" t="s">
        <v>87</v>
      </c>
      <c r="AV884" s="13" t="s">
        <v>87</v>
      </c>
      <c r="AW884" s="13" t="s">
        <v>35</v>
      </c>
      <c r="AX884" s="13" t="s">
        <v>74</v>
      </c>
      <c r="AY884" s="172" t="s">
        <v>187</v>
      </c>
    </row>
    <row r="885" spans="2:65" s="13" customFormat="1">
      <c r="B885" s="171"/>
      <c r="D885" s="164" t="s">
        <v>196</v>
      </c>
      <c r="E885" s="172" t="s">
        <v>3</v>
      </c>
      <c r="F885" s="173" t="s">
        <v>1325</v>
      </c>
      <c r="H885" s="174">
        <v>16.5</v>
      </c>
      <c r="I885" s="175"/>
      <c r="L885" s="171"/>
      <c r="M885" s="176"/>
      <c r="N885" s="177"/>
      <c r="O885" s="177"/>
      <c r="P885" s="177"/>
      <c r="Q885" s="177"/>
      <c r="R885" s="177"/>
      <c r="S885" s="177"/>
      <c r="T885" s="178"/>
      <c r="AT885" s="172" t="s">
        <v>196</v>
      </c>
      <c r="AU885" s="172" t="s">
        <v>87</v>
      </c>
      <c r="AV885" s="13" t="s">
        <v>87</v>
      </c>
      <c r="AW885" s="13" t="s">
        <v>35</v>
      </c>
      <c r="AX885" s="13" t="s">
        <v>74</v>
      </c>
      <c r="AY885" s="172" t="s">
        <v>187</v>
      </c>
    </row>
    <row r="886" spans="2:65" s="13" customFormat="1">
      <c r="B886" s="171"/>
      <c r="D886" s="164" t="s">
        <v>196</v>
      </c>
      <c r="E886" s="172" t="s">
        <v>3</v>
      </c>
      <c r="F886" s="173" t="s">
        <v>1326</v>
      </c>
      <c r="H886" s="174">
        <v>26</v>
      </c>
      <c r="I886" s="175"/>
      <c r="L886" s="171"/>
      <c r="M886" s="176"/>
      <c r="N886" s="177"/>
      <c r="O886" s="177"/>
      <c r="P886" s="177"/>
      <c r="Q886" s="177"/>
      <c r="R886" s="177"/>
      <c r="S886" s="177"/>
      <c r="T886" s="178"/>
      <c r="AT886" s="172" t="s">
        <v>196</v>
      </c>
      <c r="AU886" s="172" t="s">
        <v>87</v>
      </c>
      <c r="AV886" s="13" t="s">
        <v>87</v>
      </c>
      <c r="AW886" s="13" t="s">
        <v>35</v>
      </c>
      <c r="AX886" s="13" t="s">
        <v>74</v>
      </c>
      <c r="AY886" s="172" t="s">
        <v>187</v>
      </c>
    </row>
    <row r="887" spans="2:65" s="15" customFormat="1">
      <c r="B887" s="187"/>
      <c r="D887" s="164" t="s">
        <v>196</v>
      </c>
      <c r="E887" s="188" t="s">
        <v>3</v>
      </c>
      <c r="F887" s="189" t="s">
        <v>221</v>
      </c>
      <c r="H887" s="190">
        <v>63</v>
      </c>
      <c r="I887" s="191"/>
      <c r="L887" s="187"/>
      <c r="M887" s="192"/>
      <c r="N887" s="193"/>
      <c r="O887" s="193"/>
      <c r="P887" s="193"/>
      <c r="Q887" s="193"/>
      <c r="R887" s="193"/>
      <c r="S887" s="193"/>
      <c r="T887" s="194"/>
      <c r="AT887" s="188" t="s">
        <v>196</v>
      </c>
      <c r="AU887" s="188" t="s">
        <v>87</v>
      </c>
      <c r="AV887" s="15" t="s">
        <v>207</v>
      </c>
      <c r="AW887" s="15" t="s">
        <v>35</v>
      </c>
      <c r="AX887" s="15" t="s">
        <v>74</v>
      </c>
      <c r="AY887" s="188" t="s">
        <v>187</v>
      </c>
    </row>
    <row r="888" spans="2:65" s="14" customFormat="1">
      <c r="B888" s="179"/>
      <c r="D888" s="164" t="s">
        <v>196</v>
      </c>
      <c r="E888" s="180" t="s">
        <v>3</v>
      </c>
      <c r="F888" s="181" t="s">
        <v>201</v>
      </c>
      <c r="H888" s="182">
        <v>269.45</v>
      </c>
      <c r="I888" s="183"/>
      <c r="L888" s="179"/>
      <c r="M888" s="184"/>
      <c r="N888" s="185"/>
      <c r="O888" s="185"/>
      <c r="P888" s="185"/>
      <c r="Q888" s="185"/>
      <c r="R888" s="185"/>
      <c r="S888" s="185"/>
      <c r="T888" s="186"/>
      <c r="AT888" s="180" t="s">
        <v>196</v>
      </c>
      <c r="AU888" s="180" t="s">
        <v>87</v>
      </c>
      <c r="AV888" s="14" t="s">
        <v>194</v>
      </c>
      <c r="AW888" s="14" t="s">
        <v>35</v>
      </c>
      <c r="AX888" s="14" t="s">
        <v>81</v>
      </c>
      <c r="AY888" s="180" t="s">
        <v>187</v>
      </c>
    </row>
    <row r="889" spans="2:65" s="1" customFormat="1" ht="16.5" customHeight="1">
      <c r="B889" s="149"/>
      <c r="C889" s="195" t="s">
        <v>1327</v>
      </c>
      <c r="D889" s="195" t="s">
        <v>283</v>
      </c>
      <c r="E889" s="196" t="s">
        <v>1328</v>
      </c>
      <c r="F889" s="197" t="s">
        <v>1329</v>
      </c>
      <c r="G889" s="198" t="s">
        <v>1330</v>
      </c>
      <c r="H889" s="199">
        <v>309.86799999999999</v>
      </c>
      <c r="I889" s="200"/>
      <c r="J889" s="201">
        <f>ROUND(I889*H889,2)</f>
        <v>0</v>
      </c>
      <c r="K889" s="197" t="s">
        <v>896</v>
      </c>
      <c r="L889" s="202"/>
      <c r="M889" s="203" t="s">
        <v>3</v>
      </c>
      <c r="N889" s="204" t="s">
        <v>46</v>
      </c>
      <c r="O889" s="52"/>
      <c r="P889" s="159">
        <f>O889*H889</f>
        <v>0</v>
      </c>
      <c r="Q889" s="159">
        <v>0</v>
      </c>
      <c r="R889" s="159">
        <f>Q889*H889</f>
        <v>0</v>
      </c>
      <c r="S889" s="159">
        <v>0</v>
      </c>
      <c r="T889" s="160">
        <f>S889*H889</f>
        <v>0</v>
      </c>
      <c r="AR889" s="161" t="s">
        <v>405</v>
      </c>
      <c r="AT889" s="161" t="s">
        <v>283</v>
      </c>
      <c r="AU889" s="161" t="s">
        <v>87</v>
      </c>
      <c r="AY889" s="17" t="s">
        <v>187</v>
      </c>
      <c r="BE889" s="162">
        <f>IF(N889="základní",J889,0)</f>
        <v>0</v>
      </c>
      <c r="BF889" s="162">
        <f>IF(N889="snížená",J889,0)</f>
        <v>0</v>
      </c>
      <c r="BG889" s="162">
        <f>IF(N889="zákl. přenesená",J889,0)</f>
        <v>0</v>
      </c>
      <c r="BH889" s="162">
        <f>IF(N889="sníž. přenesená",J889,0)</f>
        <v>0</v>
      </c>
      <c r="BI889" s="162">
        <f>IF(N889="nulová",J889,0)</f>
        <v>0</v>
      </c>
      <c r="BJ889" s="17" t="s">
        <v>87</v>
      </c>
      <c r="BK889" s="162">
        <f>ROUND(I889*H889,2)</f>
        <v>0</v>
      </c>
      <c r="BL889" s="17" t="s">
        <v>282</v>
      </c>
      <c r="BM889" s="161" t="s">
        <v>1331</v>
      </c>
    </row>
    <row r="890" spans="2:65" s="13" customFormat="1">
      <c r="B890" s="171"/>
      <c r="D890" s="164" t="s">
        <v>196</v>
      </c>
      <c r="E890" s="172" t="s">
        <v>3</v>
      </c>
      <c r="F890" s="173" t="s">
        <v>1332</v>
      </c>
      <c r="H890" s="174">
        <v>309.86799999999999</v>
      </c>
      <c r="I890" s="175"/>
      <c r="L890" s="171"/>
      <c r="M890" s="176"/>
      <c r="N890" s="177"/>
      <c r="O890" s="177"/>
      <c r="P890" s="177"/>
      <c r="Q890" s="177"/>
      <c r="R890" s="177"/>
      <c r="S890" s="177"/>
      <c r="T890" s="178"/>
      <c r="AT890" s="172" t="s">
        <v>196</v>
      </c>
      <c r="AU890" s="172" t="s">
        <v>87</v>
      </c>
      <c r="AV890" s="13" t="s">
        <v>87</v>
      </c>
      <c r="AW890" s="13" t="s">
        <v>35</v>
      </c>
      <c r="AX890" s="13" t="s">
        <v>81</v>
      </c>
      <c r="AY890" s="172" t="s">
        <v>187</v>
      </c>
    </row>
    <row r="891" spans="2:65" s="1" customFormat="1" ht="24" customHeight="1">
      <c r="B891" s="149"/>
      <c r="C891" s="150" t="s">
        <v>1333</v>
      </c>
      <c r="D891" s="150" t="s">
        <v>189</v>
      </c>
      <c r="E891" s="151" t="s">
        <v>1334</v>
      </c>
      <c r="F891" s="152" t="s">
        <v>1335</v>
      </c>
      <c r="G891" s="153" t="s">
        <v>254</v>
      </c>
      <c r="H891" s="154">
        <v>15.75</v>
      </c>
      <c r="I891" s="155"/>
      <c r="J891" s="156">
        <f>ROUND(I891*H891,2)</f>
        <v>0</v>
      </c>
      <c r="K891" s="152" t="s">
        <v>193</v>
      </c>
      <c r="L891" s="32"/>
      <c r="M891" s="157" t="s">
        <v>3</v>
      </c>
      <c r="N891" s="158" t="s">
        <v>46</v>
      </c>
      <c r="O891" s="52"/>
      <c r="P891" s="159">
        <f>O891*H891</f>
        <v>0</v>
      </c>
      <c r="Q891" s="159">
        <v>0</v>
      </c>
      <c r="R891" s="159">
        <f>Q891*H891</f>
        <v>0</v>
      </c>
      <c r="S891" s="159">
        <v>0</v>
      </c>
      <c r="T891" s="160">
        <f>S891*H891</f>
        <v>0</v>
      </c>
      <c r="AR891" s="161" t="s">
        <v>282</v>
      </c>
      <c r="AT891" s="161" t="s">
        <v>189</v>
      </c>
      <c r="AU891" s="161" t="s">
        <v>87</v>
      </c>
      <c r="AY891" s="17" t="s">
        <v>187</v>
      </c>
      <c r="BE891" s="162">
        <f>IF(N891="základní",J891,0)</f>
        <v>0</v>
      </c>
      <c r="BF891" s="162">
        <f>IF(N891="snížená",J891,0)</f>
        <v>0</v>
      </c>
      <c r="BG891" s="162">
        <f>IF(N891="zákl. přenesená",J891,0)</f>
        <v>0</v>
      </c>
      <c r="BH891" s="162">
        <f>IF(N891="sníž. přenesená",J891,0)</f>
        <v>0</v>
      </c>
      <c r="BI891" s="162">
        <f>IF(N891="nulová",J891,0)</f>
        <v>0</v>
      </c>
      <c r="BJ891" s="17" t="s">
        <v>87</v>
      </c>
      <c r="BK891" s="162">
        <f>ROUND(I891*H891,2)</f>
        <v>0</v>
      </c>
      <c r="BL891" s="17" t="s">
        <v>282</v>
      </c>
      <c r="BM891" s="161" t="s">
        <v>1336</v>
      </c>
    </row>
    <row r="892" spans="2:65" s="13" customFormat="1">
      <c r="B892" s="171"/>
      <c r="D892" s="164" t="s">
        <v>196</v>
      </c>
      <c r="E892" s="172" t="s">
        <v>3</v>
      </c>
      <c r="F892" s="173" t="s">
        <v>641</v>
      </c>
      <c r="H892" s="174">
        <v>4</v>
      </c>
      <c r="I892" s="175"/>
      <c r="L892" s="171"/>
      <c r="M892" s="176"/>
      <c r="N892" s="177"/>
      <c r="O892" s="177"/>
      <c r="P892" s="177"/>
      <c r="Q892" s="177"/>
      <c r="R892" s="177"/>
      <c r="S892" s="177"/>
      <c r="T892" s="178"/>
      <c r="AT892" s="172" t="s">
        <v>196</v>
      </c>
      <c r="AU892" s="172" t="s">
        <v>87</v>
      </c>
      <c r="AV892" s="13" t="s">
        <v>87</v>
      </c>
      <c r="AW892" s="13" t="s">
        <v>35</v>
      </c>
      <c r="AX892" s="13" t="s">
        <v>74</v>
      </c>
      <c r="AY892" s="172" t="s">
        <v>187</v>
      </c>
    </row>
    <row r="893" spans="2:65" s="13" customFormat="1">
      <c r="B893" s="171"/>
      <c r="D893" s="164" t="s">
        <v>196</v>
      </c>
      <c r="E893" s="172" t="s">
        <v>3</v>
      </c>
      <c r="F893" s="173" t="s">
        <v>1325</v>
      </c>
      <c r="H893" s="174">
        <v>16.5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196</v>
      </c>
      <c r="AU893" s="172" t="s">
        <v>87</v>
      </c>
      <c r="AV893" s="13" t="s">
        <v>87</v>
      </c>
      <c r="AW893" s="13" t="s">
        <v>35</v>
      </c>
      <c r="AX893" s="13" t="s">
        <v>74</v>
      </c>
      <c r="AY893" s="172" t="s">
        <v>187</v>
      </c>
    </row>
    <row r="894" spans="2:65" s="13" customFormat="1">
      <c r="B894" s="171"/>
      <c r="D894" s="164" t="s">
        <v>196</v>
      </c>
      <c r="E894" s="172" t="s">
        <v>3</v>
      </c>
      <c r="F894" s="173" t="s">
        <v>1325</v>
      </c>
      <c r="H894" s="174">
        <v>16.5</v>
      </c>
      <c r="I894" s="175"/>
      <c r="L894" s="171"/>
      <c r="M894" s="176"/>
      <c r="N894" s="177"/>
      <c r="O894" s="177"/>
      <c r="P894" s="177"/>
      <c r="Q894" s="177"/>
      <c r="R894" s="177"/>
      <c r="S894" s="177"/>
      <c r="T894" s="178"/>
      <c r="AT894" s="172" t="s">
        <v>196</v>
      </c>
      <c r="AU894" s="172" t="s">
        <v>87</v>
      </c>
      <c r="AV894" s="13" t="s">
        <v>87</v>
      </c>
      <c r="AW894" s="13" t="s">
        <v>35</v>
      </c>
      <c r="AX894" s="13" t="s">
        <v>74</v>
      </c>
      <c r="AY894" s="172" t="s">
        <v>187</v>
      </c>
    </row>
    <row r="895" spans="2:65" s="13" customFormat="1">
      <c r="B895" s="171"/>
      <c r="D895" s="164" t="s">
        <v>196</v>
      </c>
      <c r="E895" s="172" t="s">
        <v>3</v>
      </c>
      <c r="F895" s="173" t="s">
        <v>1326</v>
      </c>
      <c r="H895" s="174">
        <v>26</v>
      </c>
      <c r="I895" s="175"/>
      <c r="L895" s="171"/>
      <c r="M895" s="176"/>
      <c r="N895" s="177"/>
      <c r="O895" s="177"/>
      <c r="P895" s="177"/>
      <c r="Q895" s="177"/>
      <c r="R895" s="177"/>
      <c r="S895" s="177"/>
      <c r="T895" s="178"/>
      <c r="AT895" s="172" t="s">
        <v>196</v>
      </c>
      <c r="AU895" s="172" t="s">
        <v>87</v>
      </c>
      <c r="AV895" s="13" t="s">
        <v>87</v>
      </c>
      <c r="AW895" s="13" t="s">
        <v>35</v>
      </c>
      <c r="AX895" s="13" t="s">
        <v>74</v>
      </c>
      <c r="AY895" s="172" t="s">
        <v>187</v>
      </c>
    </row>
    <row r="896" spans="2:65" s="15" customFormat="1">
      <c r="B896" s="187"/>
      <c r="D896" s="164" t="s">
        <v>196</v>
      </c>
      <c r="E896" s="188" t="s">
        <v>3</v>
      </c>
      <c r="F896" s="189" t="s">
        <v>221</v>
      </c>
      <c r="H896" s="190">
        <v>63</v>
      </c>
      <c r="I896" s="191"/>
      <c r="L896" s="187"/>
      <c r="M896" s="192"/>
      <c r="N896" s="193"/>
      <c r="O896" s="193"/>
      <c r="P896" s="193"/>
      <c r="Q896" s="193"/>
      <c r="R896" s="193"/>
      <c r="S896" s="193"/>
      <c r="T896" s="194"/>
      <c r="AT896" s="188" t="s">
        <v>196</v>
      </c>
      <c r="AU896" s="188" t="s">
        <v>87</v>
      </c>
      <c r="AV896" s="15" t="s">
        <v>207</v>
      </c>
      <c r="AW896" s="15" t="s">
        <v>35</v>
      </c>
      <c r="AX896" s="15" t="s">
        <v>74</v>
      </c>
      <c r="AY896" s="188" t="s">
        <v>187</v>
      </c>
    </row>
    <row r="897" spans="2:65" s="13" customFormat="1">
      <c r="B897" s="171"/>
      <c r="D897" s="164" t="s">
        <v>196</v>
      </c>
      <c r="E897" s="172" t="s">
        <v>3</v>
      </c>
      <c r="F897" s="173" t="s">
        <v>1337</v>
      </c>
      <c r="H897" s="174">
        <v>15.75</v>
      </c>
      <c r="I897" s="175"/>
      <c r="L897" s="171"/>
      <c r="M897" s="176"/>
      <c r="N897" s="177"/>
      <c r="O897" s="177"/>
      <c r="P897" s="177"/>
      <c r="Q897" s="177"/>
      <c r="R897" s="177"/>
      <c r="S897" s="177"/>
      <c r="T897" s="178"/>
      <c r="AT897" s="172" t="s">
        <v>196</v>
      </c>
      <c r="AU897" s="172" t="s">
        <v>87</v>
      </c>
      <c r="AV897" s="13" t="s">
        <v>87</v>
      </c>
      <c r="AW897" s="13" t="s">
        <v>35</v>
      </c>
      <c r="AX897" s="13" t="s">
        <v>81</v>
      </c>
      <c r="AY897" s="172" t="s">
        <v>187</v>
      </c>
    </row>
    <row r="898" spans="2:65" s="1" customFormat="1" ht="24" customHeight="1">
      <c r="B898" s="149"/>
      <c r="C898" s="195" t="s">
        <v>1338</v>
      </c>
      <c r="D898" s="195" t="s">
        <v>283</v>
      </c>
      <c r="E898" s="196" t="s">
        <v>1307</v>
      </c>
      <c r="F898" s="197" t="s">
        <v>1308</v>
      </c>
      <c r="G898" s="198" t="s">
        <v>254</v>
      </c>
      <c r="H898" s="199">
        <v>18.899999999999999</v>
      </c>
      <c r="I898" s="200"/>
      <c r="J898" s="201">
        <f>ROUND(I898*H898,2)</f>
        <v>0</v>
      </c>
      <c r="K898" s="197" t="s">
        <v>896</v>
      </c>
      <c r="L898" s="202"/>
      <c r="M898" s="203" t="s">
        <v>3</v>
      </c>
      <c r="N898" s="204" t="s">
        <v>46</v>
      </c>
      <c r="O898" s="52"/>
      <c r="P898" s="159">
        <f>O898*H898</f>
        <v>0</v>
      </c>
      <c r="Q898" s="159">
        <v>0</v>
      </c>
      <c r="R898" s="159">
        <f>Q898*H898</f>
        <v>0</v>
      </c>
      <c r="S898" s="159">
        <v>0</v>
      </c>
      <c r="T898" s="160">
        <f>S898*H898</f>
        <v>0</v>
      </c>
      <c r="AR898" s="161" t="s">
        <v>405</v>
      </c>
      <c r="AT898" s="161" t="s">
        <v>283</v>
      </c>
      <c r="AU898" s="161" t="s">
        <v>87</v>
      </c>
      <c r="AY898" s="17" t="s">
        <v>187</v>
      </c>
      <c r="BE898" s="162">
        <f>IF(N898="základní",J898,0)</f>
        <v>0</v>
      </c>
      <c r="BF898" s="162">
        <f>IF(N898="snížená",J898,0)</f>
        <v>0</v>
      </c>
      <c r="BG898" s="162">
        <f>IF(N898="zákl. přenesená",J898,0)</f>
        <v>0</v>
      </c>
      <c r="BH898" s="162">
        <f>IF(N898="sníž. přenesená",J898,0)</f>
        <v>0</v>
      </c>
      <c r="BI898" s="162">
        <f>IF(N898="nulová",J898,0)</f>
        <v>0</v>
      </c>
      <c r="BJ898" s="17" t="s">
        <v>87</v>
      </c>
      <c r="BK898" s="162">
        <f>ROUND(I898*H898,2)</f>
        <v>0</v>
      </c>
      <c r="BL898" s="17" t="s">
        <v>282</v>
      </c>
      <c r="BM898" s="161" t="s">
        <v>1339</v>
      </c>
    </row>
    <row r="899" spans="2:65" s="13" customFormat="1">
      <c r="B899" s="171"/>
      <c r="D899" s="164" t="s">
        <v>196</v>
      </c>
      <c r="E899" s="172" t="s">
        <v>3</v>
      </c>
      <c r="F899" s="173" t="s">
        <v>1340</v>
      </c>
      <c r="H899" s="174">
        <v>18.899999999999999</v>
      </c>
      <c r="I899" s="175"/>
      <c r="L899" s="171"/>
      <c r="M899" s="176"/>
      <c r="N899" s="177"/>
      <c r="O899" s="177"/>
      <c r="P899" s="177"/>
      <c r="Q899" s="177"/>
      <c r="R899" s="177"/>
      <c r="S899" s="177"/>
      <c r="T899" s="178"/>
      <c r="AT899" s="172" t="s">
        <v>196</v>
      </c>
      <c r="AU899" s="172" t="s">
        <v>87</v>
      </c>
      <c r="AV899" s="13" t="s">
        <v>87</v>
      </c>
      <c r="AW899" s="13" t="s">
        <v>35</v>
      </c>
      <c r="AX899" s="13" t="s">
        <v>81</v>
      </c>
      <c r="AY899" s="172" t="s">
        <v>187</v>
      </c>
    </row>
    <row r="900" spans="2:65" s="1" customFormat="1" ht="24" customHeight="1">
      <c r="B900" s="149"/>
      <c r="C900" s="150" t="s">
        <v>1341</v>
      </c>
      <c r="D900" s="150" t="s">
        <v>189</v>
      </c>
      <c r="E900" s="151" t="s">
        <v>1342</v>
      </c>
      <c r="F900" s="152" t="s">
        <v>1343</v>
      </c>
      <c r="G900" s="153" t="s">
        <v>254</v>
      </c>
      <c r="H900" s="154">
        <v>65.198999999999998</v>
      </c>
      <c r="I900" s="155"/>
      <c r="J900" s="156">
        <f>ROUND(I900*H900,2)</f>
        <v>0</v>
      </c>
      <c r="K900" s="152" t="s">
        <v>193</v>
      </c>
      <c r="L900" s="32"/>
      <c r="M900" s="157" t="s">
        <v>3</v>
      </c>
      <c r="N900" s="158" t="s">
        <v>46</v>
      </c>
      <c r="O900" s="52"/>
      <c r="P900" s="159">
        <f>O900*H900</f>
        <v>0</v>
      </c>
      <c r="Q900" s="159">
        <v>2.0000000000000001E-4</v>
      </c>
      <c r="R900" s="159">
        <f>Q900*H900</f>
        <v>1.3039800000000001E-2</v>
      </c>
      <c r="S900" s="159">
        <v>0</v>
      </c>
      <c r="T900" s="160">
        <f>S900*H900</f>
        <v>0</v>
      </c>
      <c r="AR900" s="161" t="s">
        <v>282</v>
      </c>
      <c r="AT900" s="161" t="s">
        <v>189</v>
      </c>
      <c r="AU900" s="161" t="s">
        <v>87</v>
      </c>
      <c r="AY900" s="17" t="s">
        <v>187</v>
      </c>
      <c r="BE900" s="162">
        <f>IF(N900="základní",J900,0)</f>
        <v>0</v>
      </c>
      <c r="BF900" s="162">
        <f>IF(N900="snížená",J900,0)</f>
        <v>0</v>
      </c>
      <c r="BG900" s="162">
        <f>IF(N900="zákl. přenesená",J900,0)</f>
        <v>0</v>
      </c>
      <c r="BH900" s="162">
        <f>IF(N900="sníž. přenesená",J900,0)</f>
        <v>0</v>
      </c>
      <c r="BI900" s="162">
        <f>IF(N900="nulová",J900,0)</f>
        <v>0</v>
      </c>
      <c r="BJ900" s="17" t="s">
        <v>87</v>
      </c>
      <c r="BK900" s="162">
        <f>ROUND(I900*H900,2)</f>
        <v>0</v>
      </c>
      <c r="BL900" s="17" t="s">
        <v>282</v>
      </c>
      <c r="BM900" s="161" t="s">
        <v>1344</v>
      </c>
    </row>
    <row r="901" spans="2:65" s="13" customFormat="1">
      <c r="B901" s="171"/>
      <c r="D901" s="164" t="s">
        <v>196</v>
      </c>
      <c r="E901" s="172" t="s">
        <v>3</v>
      </c>
      <c r="F901" s="173" t="s">
        <v>1345</v>
      </c>
      <c r="H901" s="174">
        <v>65.198999999999998</v>
      </c>
      <c r="I901" s="175"/>
      <c r="L901" s="171"/>
      <c r="M901" s="176"/>
      <c r="N901" s="177"/>
      <c r="O901" s="177"/>
      <c r="P901" s="177"/>
      <c r="Q901" s="177"/>
      <c r="R901" s="177"/>
      <c r="S901" s="177"/>
      <c r="T901" s="178"/>
      <c r="AT901" s="172" t="s">
        <v>196</v>
      </c>
      <c r="AU901" s="172" t="s">
        <v>87</v>
      </c>
      <c r="AV901" s="13" t="s">
        <v>87</v>
      </c>
      <c r="AW901" s="13" t="s">
        <v>35</v>
      </c>
      <c r="AX901" s="13" t="s">
        <v>81</v>
      </c>
      <c r="AY901" s="172" t="s">
        <v>187</v>
      </c>
    </row>
    <row r="902" spans="2:65" s="1" customFormat="1" ht="24" customHeight="1">
      <c r="B902" s="149"/>
      <c r="C902" s="150" t="s">
        <v>1346</v>
      </c>
      <c r="D902" s="150" t="s">
        <v>189</v>
      </c>
      <c r="E902" s="151" t="s">
        <v>1347</v>
      </c>
      <c r="F902" s="152" t="s">
        <v>1348</v>
      </c>
      <c r="G902" s="153" t="s">
        <v>254</v>
      </c>
      <c r="H902" s="154">
        <v>52.5</v>
      </c>
      <c r="I902" s="155"/>
      <c r="J902" s="156">
        <f>ROUND(I902*H902,2)</f>
        <v>0</v>
      </c>
      <c r="K902" s="152" t="s">
        <v>193</v>
      </c>
      <c r="L902" s="32"/>
      <c r="M902" s="157" t="s">
        <v>3</v>
      </c>
      <c r="N902" s="158" t="s">
        <v>46</v>
      </c>
      <c r="O902" s="52"/>
      <c r="P902" s="159">
        <f>O902*H902</f>
        <v>0</v>
      </c>
      <c r="Q902" s="159">
        <v>2.7E-4</v>
      </c>
      <c r="R902" s="159">
        <f>Q902*H902</f>
        <v>1.4175E-2</v>
      </c>
      <c r="S902" s="159">
        <v>0</v>
      </c>
      <c r="T902" s="160">
        <f>S902*H902</f>
        <v>0</v>
      </c>
      <c r="AR902" s="161" t="s">
        <v>282</v>
      </c>
      <c r="AT902" s="161" t="s">
        <v>189</v>
      </c>
      <c r="AU902" s="161" t="s">
        <v>87</v>
      </c>
      <c r="AY902" s="17" t="s">
        <v>187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7" t="s">
        <v>87</v>
      </c>
      <c r="BK902" s="162">
        <f>ROUND(I902*H902,2)</f>
        <v>0</v>
      </c>
      <c r="BL902" s="17" t="s">
        <v>282</v>
      </c>
      <c r="BM902" s="161" t="s">
        <v>1349</v>
      </c>
    </row>
    <row r="903" spans="2:65" s="13" customFormat="1">
      <c r="B903" s="171"/>
      <c r="D903" s="164" t="s">
        <v>196</v>
      </c>
      <c r="E903" s="172" t="s">
        <v>3</v>
      </c>
      <c r="F903" s="173" t="s">
        <v>746</v>
      </c>
      <c r="H903" s="174">
        <v>52.5</v>
      </c>
      <c r="I903" s="175"/>
      <c r="L903" s="171"/>
      <c r="M903" s="176"/>
      <c r="N903" s="177"/>
      <c r="O903" s="177"/>
      <c r="P903" s="177"/>
      <c r="Q903" s="177"/>
      <c r="R903" s="177"/>
      <c r="S903" s="177"/>
      <c r="T903" s="178"/>
      <c r="AT903" s="172" t="s">
        <v>196</v>
      </c>
      <c r="AU903" s="172" t="s">
        <v>87</v>
      </c>
      <c r="AV903" s="13" t="s">
        <v>87</v>
      </c>
      <c r="AW903" s="13" t="s">
        <v>35</v>
      </c>
      <c r="AX903" s="13" t="s">
        <v>81</v>
      </c>
      <c r="AY903" s="172" t="s">
        <v>187</v>
      </c>
    </row>
    <row r="904" spans="2:65" s="1" customFormat="1" ht="24" customHeight="1">
      <c r="B904" s="149"/>
      <c r="C904" s="195" t="s">
        <v>1350</v>
      </c>
      <c r="D904" s="195" t="s">
        <v>283</v>
      </c>
      <c r="E904" s="196" t="s">
        <v>1351</v>
      </c>
      <c r="F904" s="197" t="s">
        <v>1352</v>
      </c>
      <c r="G904" s="198" t="s">
        <v>962</v>
      </c>
      <c r="H904" s="199">
        <v>20</v>
      </c>
      <c r="I904" s="200"/>
      <c r="J904" s="201">
        <f>ROUND(I904*H904,2)</f>
        <v>0</v>
      </c>
      <c r="K904" s="197" t="s">
        <v>896</v>
      </c>
      <c r="L904" s="202"/>
      <c r="M904" s="203" t="s">
        <v>3</v>
      </c>
      <c r="N904" s="204" t="s">
        <v>46</v>
      </c>
      <c r="O904" s="52"/>
      <c r="P904" s="159">
        <f>O904*H904</f>
        <v>0</v>
      </c>
      <c r="Q904" s="159">
        <v>0</v>
      </c>
      <c r="R904" s="159">
        <f>Q904*H904</f>
        <v>0</v>
      </c>
      <c r="S904" s="159">
        <v>0</v>
      </c>
      <c r="T904" s="160">
        <f>S904*H904</f>
        <v>0</v>
      </c>
      <c r="AR904" s="161" t="s">
        <v>405</v>
      </c>
      <c r="AT904" s="161" t="s">
        <v>283</v>
      </c>
      <c r="AU904" s="161" t="s">
        <v>87</v>
      </c>
      <c r="AY904" s="17" t="s">
        <v>187</v>
      </c>
      <c r="BE904" s="162">
        <f>IF(N904="základní",J904,0)</f>
        <v>0</v>
      </c>
      <c r="BF904" s="162">
        <f>IF(N904="snížená",J904,0)</f>
        <v>0</v>
      </c>
      <c r="BG904" s="162">
        <f>IF(N904="zákl. přenesená",J904,0)</f>
        <v>0</v>
      </c>
      <c r="BH904" s="162">
        <f>IF(N904="sníž. přenesená",J904,0)</f>
        <v>0</v>
      </c>
      <c r="BI904" s="162">
        <f>IF(N904="nulová",J904,0)</f>
        <v>0</v>
      </c>
      <c r="BJ904" s="17" t="s">
        <v>87</v>
      </c>
      <c r="BK904" s="162">
        <f>ROUND(I904*H904,2)</f>
        <v>0</v>
      </c>
      <c r="BL904" s="17" t="s">
        <v>282</v>
      </c>
      <c r="BM904" s="161" t="s">
        <v>1353</v>
      </c>
    </row>
    <row r="905" spans="2:65" s="1" customFormat="1" ht="24" customHeight="1">
      <c r="B905" s="149"/>
      <c r="C905" s="150" t="s">
        <v>1354</v>
      </c>
      <c r="D905" s="150" t="s">
        <v>189</v>
      </c>
      <c r="E905" s="151" t="s">
        <v>1355</v>
      </c>
      <c r="F905" s="152" t="s">
        <v>1356</v>
      </c>
      <c r="G905" s="153" t="s">
        <v>254</v>
      </c>
      <c r="H905" s="154">
        <v>4.8600000000000003</v>
      </c>
      <c r="I905" s="155"/>
      <c r="J905" s="156">
        <f>ROUND(I905*H905,2)</f>
        <v>0</v>
      </c>
      <c r="K905" s="152" t="s">
        <v>193</v>
      </c>
      <c r="L905" s="32"/>
      <c r="M905" s="157" t="s">
        <v>3</v>
      </c>
      <c r="N905" s="158" t="s">
        <v>46</v>
      </c>
      <c r="O905" s="52"/>
      <c r="P905" s="159">
        <f>O905*H905</f>
        <v>0</v>
      </c>
      <c r="Q905" s="159">
        <v>2.5999999999999998E-4</v>
      </c>
      <c r="R905" s="159">
        <f>Q905*H905</f>
        <v>1.2635999999999999E-3</v>
      </c>
      <c r="S905" s="159">
        <v>0</v>
      </c>
      <c r="T905" s="160">
        <f>S905*H905</f>
        <v>0</v>
      </c>
      <c r="AR905" s="161" t="s">
        <v>282</v>
      </c>
      <c r="AT905" s="161" t="s">
        <v>189</v>
      </c>
      <c r="AU905" s="161" t="s">
        <v>87</v>
      </c>
      <c r="AY905" s="17" t="s">
        <v>187</v>
      </c>
      <c r="BE905" s="162">
        <f>IF(N905="základní",J905,0)</f>
        <v>0</v>
      </c>
      <c r="BF905" s="162">
        <f>IF(N905="snížená",J905,0)</f>
        <v>0</v>
      </c>
      <c r="BG905" s="162">
        <f>IF(N905="zákl. přenesená",J905,0)</f>
        <v>0</v>
      </c>
      <c r="BH905" s="162">
        <f>IF(N905="sníž. přenesená",J905,0)</f>
        <v>0</v>
      </c>
      <c r="BI905" s="162">
        <f>IF(N905="nulová",J905,0)</f>
        <v>0</v>
      </c>
      <c r="BJ905" s="17" t="s">
        <v>87</v>
      </c>
      <c r="BK905" s="162">
        <f>ROUND(I905*H905,2)</f>
        <v>0</v>
      </c>
      <c r="BL905" s="17" t="s">
        <v>282</v>
      </c>
      <c r="BM905" s="161" t="s">
        <v>1357</v>
      </c>
    </row>
    <row r="906" spans="2:65" s="13" customFormat="1">
      <c r="B906" s="171"/>
      <c r="D906" s="164" t="s">
        <v>196</v>
      </c>
      <c r="E906" s="172" t="s">
        <v>3</v>
      </c>
      <c r="F906" s="173" t="s">
        <v>1358</v>
      </c>
      <c r="H906" s="174">
        <v>4.8600000000000003</v>
      </c>
      <c r="I906" s="175"/>
      <c r="L906" s="171"/>
      <c r="M906" s="176"/>
      <c r="N906" s="177"/>
      <c r="O906" s="177"/>
      <c r="P906" s="177"/>
      <c r="Q906" s="177"/>
      <c r="R906" s="177"/>
      <c r="S906" s="177"/>
      <c r="T906" s="178"/>
      <c r="AT906" s="172" t="s">
        <v>196</v>
      </c>
      <c r="AU906" s="172" t="s">
        <v>87</v>
      </c>
      <c r="AV906" s="13" t="s">
        <v>87</v>
      </c>
      <c r="AW906" s="13" t="s">
        <v>35</v>
      </c>
      <c r="AX906" s="13" t="s">
        <v>81</v>
      </c>
      <c r="AY906" s="172" t="s">
        <v>187</v>
      </c>
    </row>
    <row r="907" spans="2:65" s="1" customFormat="1" ht="24" customHeight="1">
      <c r="B907" s="149"/>
      <c r="C907" s="195" t="s">
        <v>1359</v>
      </c>
      <c r="D907" s="195" t="s">
        <v>283</v>
      </c>
      <c r="E907" s="196" t="s">
        <v>1360</v>
      </c>
      <c r="F907" s="197" t="s">
        <v>1361</v>
      </c>
      <c r="G907" s="198" t="s">
        <v>962</v>
      </c>
      <c r="H907" s="199">
        <v>1</v>
      </c>
      <c r="I907" s="200"/>
      <c r="J907" s="201">
        <f>ROUND(I907*H907,2)</f>
        <v>0</v>
      </c>
      <c r="K907" s="197" t="s">
        <v>896</v>
      </c>
      <c r="L907" s="202"/>
      <c r="M907" s="203" t="s">
        <v>3</v>
      </c>
      <c r="N907" s="204" t="s">
        <v>46</v>
      </c>
      <c r="O907" s="52"/>
      <c r="P907" s="159">
        <f>O907*H907</f>
        <v>0</v>
      </c>
      <c r="Q907" s="159">
        <v>0</v>
      </c>
      <c r="R907" s="159">
        <f>Q907*H907</f>
        <v>0</v>
      </c>
      <c r="S907" s="159">
        <v>0</v>
      </c>
      <c r="T907" s="160">
        <f>S907*H907</f>
        <v>0</v>
      </c>
      <c r="AR907" s="161" t="s">
        <v>405</v>
      </c>
      <c r="AT907" s="161" t="s">
        <v>283</v>
      </c>
      <c r="AU907" s="161" t="s">
        <v>87</v>
      </c>
      <c r="AY907" s="17" t="s">
        <v>187</v>
      </c>
      <c r="BE907" s="162">
        <f>IF(N907="základní",J907,0)</f>
        <v>0</v>
      </c>
      <c r="BF907" s="162">
        <f>IF(N907="snížená",J907,0)</f>
        <v>0</v>
      </c>
      <c r="BG907" s="162">
        <f>IF(N907="zákl. přenesená",J907,0)</f>
        <v>0</v>
      </c>
      <c r="BH907" s="162">
        <f>IF(N907="sníž. přenesená",J907,0)</f>
        <v>0</v>
      </c>
      <c r="BI907" s="162">
        <f>IF(N907="nulová",J907,0)</f>
        <v>0</v>
      </c>
      <c r="BJ907" s="17" t="s">
        <v>87</v>
      </c>
      <c r="BK907" s="162">
        <f>ROUND(I907*H907,2)</f>
        <v>0</v>
      </c>
      <c r="BL907" s="17" t="s">
        <v>282</v>
      </c>
      <c r="BM907" s="161" t="s">
        <v>1362</v>
      </c>
    </row>
    <row r="908" spans="2:65" s="1" customFormat="1" ht="24" customHeight="1">
      <c r="B908" s="149"/>
      <c r="C908" s="150" t="s">
        <v>1363</v>
      </c>
      <c r="D908" s="150" t="s">
        <v>189</v>
      </c>
      <c r="E908" s="151" t="s">
        <v>1364</v>
      </c>
      <c r="F908" s="152" t="s">
        <v>1365</v>
      </c>
      <c r="G908" s="153" t="s">
        <v>391</v>
      </c>
      <c r="H908" s="154">
        <v>8</v>
      </c>
      <c r="I908" s="155"/>
      <c r="J908" s="156">
        <f>ROUND(I908*H908,2)</f>
        <v>0</v>
      </c>
      <c r="K908" s="152" t="s">
        <v>193</v>
      </c>
      <c r="L908" s="32"/>
      <c r="M908" s="157" t="s">
        <v>3</v>
      </c>
      <c r="N908" s="158" t="s">
        <v>46</v>
      </c>
      <c r="O908" s="52"/>
      <c r="P908" s="159">
        <f>O908*H908</f>
        <v>0</v>
      </c>
      <c r="Q908" s="159">
        <v>2.7E-4</v>
      </c>
      <c r="R908" s="159">
        <f>Q908*H908</f>
        <v>2.16E-3</v>
      </c>
      <c r="S908" s="159">
        <v>0</v>
      </c>
      <c r="T908" s="160">
        <f>S908*H908</f>
        <v>0</v>
      </c>
      <c r="AR908" s="161" t="s">
        <v>282</v>
      </c>
      <c r="AT908" s="161" t="s">
        <v>189</v>
      </c>
      <c r="AU908" s="161" t="s">
        <v>87</v>
      </c>
      <c r="AY908" s="17" t="s">
        <v>187</v>
      </c>
      <c r="BE908" s="162">
        <f>IF(N908="základní",J908,0)</f>
        <v>0</v>
      </c>
      <c r="BF908" s="162">
        <f>IF(N908="snížená",J908,0)</f>
        <v>0</v>
      </c>
      <c r="BG908" s="162">
        <f>IF(N908="zákl. přenesená",J908,0)</f>
        <v>0</v>
      </c>
      <c r="BH908" s="162">
        <f>IF(N908="sníž. přenesená",J908,0)</f>
        <v>0</v>
      </c>
      <c r="BI908" s="162">
        <f>IF(N908="nulová",J908,0)</f>
        <v>0</v>
      </c>
      <c r="BJ908" s="17" t="s">
        <v>87</v>
      </c>
      <c r="BK908" s="162">
        <f>ROUND(I908*H908,2)</f>
        <v>0</v>
      </c>
      <c r="BL908" s="17" t="s">
        <v>282</v>
      </c>
      <c r="BM908" s="161" t="s">
        <v>1366</v>
      </c>
    </row>
    <row r="909" spans="2:65" s="1" customFormat="1" ht="24" customHeight="1">
      <c r="B909" s="149"/>
      <c r="C909" s="195" t="s">
        <v>1367</v>
      </c>
      <c r="D909" s="195" t="s">
        <v>283</v>
      </c>
      <c r="E909" s="196" t="s">
        <v>1368</v>
      </c>
      <c r="F909" s="197" t="s">
        <v>1369</v>
      </c>
      <c r="G909" s="198" t="s">
        <v>962</v>
      </c>
      <c r="H909" s="199">
        <v>8</v>
      </c>
      <c r="I909" s="200"/>
      <c r="J909" s="201">
        <f>ROUND(I909*H909,2)</f>
        <v>0</v>
      </c>
      <c r="K909" s="197" t="s">
        <v>896</v>
      </c>
      <c r="L909" s="202"/>
      <c r="M909" s="203" t="s">
        <v>3</v>
      </c>
      <c r="N909" s="204" t="s">
        <v>46</v>
      </c>
      <c r="O909" s="52"/>
      <c r="P909" s="159">
        <f>O909*H909</f>
        <v>0</v>
      </c>
      <c r="Q909" s="159">
        <v>0</v>
      </c>
      <c r="R909" s="159">
        <f>Q909*H909</f>
        <v>0</v>
      </c>
      <c r="S909" s="159">
        <v>0</v>
      </c>
      <c r="T909" s="160">
        <f>S909*H909</f>
        <v>0</v>
      </c>
      <c r="AR909" s="161" t="s">
        <v>405</v>
      </c>
      <c r="AT909" s="161" t="s">
        <v>283</v>
      </c>
      <c r="AU909" s="161" t="s">
        <v>87</v>
      </c>
      <c r="AY909" s="17" t="s">
        <v>187</v>
      </c>
      <c r="BE909" s="162">
        <f>IF(N909="základní",J909,0)</f>
        <v>0</v>
      </c>
      <c r="BF909" s="162">
        <f>IF(N909="snížená",J909,0)</f>
        <v>0</v>
      </c>
      <c r="BG909" s="162">
        <f>IF(N909="zákl. přenesená",J909,0)</f>
        <v>0</v>
      </c>
      <c r="BH909" s="162">
        <f>IF(N909="sníž. přenesená",J909,0)</f>
        <v>0</v>
      </c>
      <c r="BI909" s="162">
        <f>IF(N909="nulová",J909,0)</f>
        <v>0</v>
      </c>
      <c r="BJ909" s="17" t="s">
        <v>87</v>
      </c>
      <c r="BK909" s="162">
        <f>ROUND(I909*H909,2)</f>
        <v>0</v>
      </c>
      <c r="BL909" s="17" t="s">
        <v>282</v>
      </c>
      <c r="BM909" s="161" t="s">
        <v>1370</v>
      </c>
    </row>
    <row r="910" spans="2:65" s="1" customFormat="1" ht="36" customHeight="1">
      <c r="B910" s="149"/>
      <c r="C910" s="150" t="s">
        <v>1371</v>
      </c>
      <c r="D910" s="150" t="s">
        <v>189</v>
      </c>
      <c r="E910" s="151" t="s">
        <v>1372</v>
      </c>
      <c r="F910" s="152" t="s">
        <v>1373</v>
      </c>
      <c r="G910" s="153" t="s">
        <v>286</v>
      </c>
      <c r="H910" s="154">
        <v>178.4</v>
      </c>
      <c r="I910" s="155"/>
      <c r="J910" s="156">
        <f>ROUND(I910*H910,2)</f>
        <v>0</v>
      </c>
      <c r="K910" s="152" t="s">
        <v>193</v>
      </c>
      <c r="L910" s="32"/>
      <c r="M910" s="157" t="s">
        <v>3</v>
      </c>
      <c r="N910" s="158" t="s">
        <v>46</v>
      </c>
      <c r="O910" s="52"/>
      <c r="P910" s="159">
        <f>O910*H910</f>
        <v>0</v>
      </c>
      <c r="Q910" s="159">
        <v>1.9000000000000001E-4</v>
      </c>
      <c r="R910" s="159">
        <f>Q910*H910</f>
        <v>3.3896000000000003E-2</v>
      </c>
      <c r="S910" s="159">
        <v>0</v>
      </c>
      <c r="T910" s="160">
        <f>S910*H910</f>
        <v>0</v>
      </c>
      <c r="AR910" s="161" t="s">
        <v>282</v>
      </c>
      <c r="AT910" s="161" t="s">
        <v>189</v>
      </c>
      <c r="AU910" s="161" t="s">
        <v>87</v>
      </c>
      <c r="AY910" s="17" t="s">
        <v>187</v>
      </c>
      <c r="BE910" s="162">
        <f>IF(N910="základní",J910,0)</f>
        <v>0</v>
      </c>
      <c r="BF910" s="162">
        <f>IF(N910="snížená",J910,0)</f>
        <v>0</v>
      </c>
      <c r="BG910" s="162">
        <f>IF(N910="zákl. přenesená",J910,0)</f>
        <v>0</v>
      </c>
      <c r="BH910" s="162">
        <f>IF(N910="sníž. přenesená",J910,0)</f>
        <v>0</v>
      </c>
      <c r="BI910" s="162">
        <f>IF(N910="nulová",J910,0)</f>
        <v>0</v>
      </c>
      <c r="BJ910" s="17" t="s">
        <v>87</v>
      </c>
      <c r="BK910" s="162">
        <f>ROUND(I910*H910,2)</f>
        <v>0</v>
      </c>
      <c r="BL910" s="17" t="s">
        <v>282</v>
      </c>
      <c r="BM910" s="161" t="s">
        <v>1374</v>
      </c>
    </row>
    <row r="911" spans="2:65" s="13" customFormat="1">
      <c r="B911" s="171"/>
      <c r="D911" s="164" t="s">
        <v>196</v>
      </c>
      <c r="E911" s="172" t="s">
        <v>3</v>
      </c>
      <c r="F911" s="173" t="s">
        <v>385</v>
      </c>
      <c r="H911" s="174">
        <v>130</v>
      </c>
      <c r="I911" s="175"/>
      <c r="L911" s="171"/>
      <c r="M911" s="176"/>
      <c r="N911" s="177"/>
      <c r="O911" s="177"/>
      <c r="P911" s="177"/>
      <c r="Q911" s="177"/>
      <c r="R911" s="177"/>
      <c r="S911" s="177"/>
      <c r="T911" s="178"/>
      <c r="AT911" s="172" t="s">
        <v>196</v>
      </c>
      <c r="AU911" s="172" t="s">
        <v>87</v>
      </c>
      <c r="AV911" s="13" t="s">
        <v>87</v>
      </c>
      <c r="AW911" s="13" t="s">
        <v>35</v>
      </c>
      <c r="AX911" s="13" t="s">
        <v>74</v>
      </c>
      <c r="AY911" s="172" t="s">
        <v>187</v>
      </c>
    </row>
    <row r="912" spans="2:65" s="13" customFormat="1">
      <c r="B912" s="171"/>
      <c r="D912" s="164" t="s">
        <v>196</v>
      </c>
      <c r="E912" s="172" t="s">
        <v>3</v>
      </c>
      <c r="F912" s="173" t="s">
        <v>386</v>
      </c>
      <c r="H912" s="174">
        <v>22</v>
      </c>
      <c r="I912" s="175"/>
      <c r="L912" s="171"/>
      <c r="M912" s="176"/>
      <c r="N912" s="177"/>
      <c r="O912" s="177"/>
      <c r="P912" s="177"/>
      <c r="Q912" s="177"/>
      <c r="R912" s="177"/>
      <c r="S912" s="177"/>
      <c r="T912" s="178"/>
      <c r="AT912" s="172" t="s">
        <v>196</v>
      </c>
      <c r="AU912" s="172" t="s">
        <v>87</v>
      </c>
      <c r="AV912" s="13" t="s">
        <v>87</v>
      </c>
      <c r="AW912" s="13" t="s">
        <v>35</v>
      </c>
      <c r="AX912" s="13" t="s">
        <v>74</v>
      </c>
      <c r="AY912" s="172" t="s">
        <v>187</v>
      </c>
    </row>
    <row r="913" spans="2:65" s="13" customFormat="1">
      <c r="B913" s="171"/>
      <c r="D913" s="164" t="s">
        <v>196</v>
      </c>
      <c r="E913" s="172" t="s">
        <v>3</v>
      </c>
      <c r="F913" s="173" t="s">
        <v>1375</v>
      </c>
      <c r="H913" s="174">
        <v>26.4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2" t="s">
        <v>196</v>
      </c>
      <c r="AU913" s="172" t="s">
        <v>87</v>
      </c>
      <c r="AV913" s="13" t="s">
        <v>87</v>
      </c>
      <c r="AW913" s="13" t="s">
        <v>35</v>
      </c>
      <c r="AX913" s="13" t="s">
        <v>74</v>
      </c>
      <c r="AY913" s="172" t="s">
        <v>187</v>
      </c>
    </row>
    <row r="914" spans="2:65" s="14" customFormat="1">
      <c r="B914" s="179"/>
      <c r="D914" s="164" t="s">
        <v>196</v>
      </c>
      <c r="E914" s="180" t="s">
        <v>3</v>
      </c>
      <c r="F914" s="181" t="s">
        <v>201</v>
      </c>
      <c r="H914" s="182">
        <v>178.4</v>
      </c>
      <c r="I914" s="183"/>
      <c r="L914" s="179"/>
      <c r="M914" s="184"/>
      <c r="N914" s="185"/>
      <c r="O914" s="185"/>
      <c r="P914" s="185"/>
      <c r="Q914" s="185"/>
      <c r="R914" s="185"/>
      <c r="S914" s="185"/>
      <c r="T914" s="186"/>
      <c r="AT914" s="180" t="s">
        <v>196</v>
      </c>
      <c r="AU914" s="180" t="s">
        <v>87</v>
      </c>
      <c r="AV914" s="14" t="s">
        <v>194</v>
      </c>
      <c r="AW914" s="14" t="s">
        <v>35</v>
      </c>
      <c r="AX914" s="14" t="s">
        <v>81</v>
      </c>
      <c r="AY914" s="180" t="s">
        <v>187</v>
      </c>
    </row>
    <row r="915" spans="2:65" s="1" customFormat="1" ht="36" customHeight="1">
      <c r="B915" s="149"/>
      <c r="C915" s="150" t="s">
        <v>1376</v>
      </c>
      <c r="D915" s="150" t="s">
        <v>189</v>
      </c>
      <c r="E915" s="151" t="s">
        <v>1377</v>
      </c>
      <c r="F915" s="152" t="s">
        <v>1378</v>
      </c>
      <c r="G915" s="153" t="s">
        <v>391</v>
      </c>
      <c r="H915" s="154">
        <v>30</v>
      </c>
      <c r="I915" s="155"/>
      <c r="J915" s="156">
        <f t="shared" ref="J915:J934" si="20">ROUND(I915*H915,2)</f>
        <v>0</v>
      </c>
      <c r="K915" s="152" t="s">
        <v>193</v>
      </c>
      <c r="L915" s="32"/>
      <c r="M915" s="157" t="s">
        <v>3</v>
      </c>
      <c r="N915" s="158" t="s">
        <v>46</v>
      </c>
      <c r="O915" s="52"/>
      <c r="P915" s="159">
        <f t="shared" ref="P915:P934" si="21">O915*H915</f>
        <v>0</v>
      </c>
      <c r="Q915" s="159">
        <v>0</v>
      </c>
      <c r="R915" s="159">
        <f t="shared" ref="R915:R934" si="22">Q915*H915</f>
        <v>0</v>
      </c>
      <c r="S915" s="159">
        <v>0</v>
      </c>
      <c r="T915" s="160">
        <f t="shared" ref="T915:T934" si="23">S915*H915</f>
        <v>0</v>
      </c>
      <c r="AR915" s="161" t="s">
        <v>282</v>
      </c>
      <c r="AT915" s="161" t="s">
        <v>189</v>
      </c>
      <c r="AU915" s="161" t="s">
        <v>87</v>
      </c>
      <c r="AY915" s="17" t="s">
        <v>187</v>
      </c>
      <c r="BE915" s="162">
        <f t="shared" ref="BE915:BE934" si="24">IF(N915="základní",J915,0)</f>
        <v>0</v>
      </c>
      <c r="BF915" s="162">
        <f t="shared" ref="BF915:BF934" si="25">IF(N915="snížená",J915,0)</f>
        <v>0</v>
      </c>
      <c r="BG915" s="162">
        <f t="shared" ref="BG915:BG934" si="26">IF(N915="zákl. přenesená",J915,0)</f>
        <v>0</v>
      </c>
      <c r="BH915" s="162">
        <f t="shared" ref="BH915:BH934" si="27">IF(N915="sníž. přenesená",J915,0)</f>
        <v>0</v>
      </c>
      <c r="BI915" s="162">
        <f t="shared" ref="BI915:BI934" si="28">IF(N915="nulová",J915,0)</f>
        <v>0</v>
      </c>
      <c r="BJ915" s="17" t="s">
        <v>87</v>
      </c>
      <c r="BK915" s="162">
        <f t="shared" ref="BK915:BK934" si="29">ROUND(I915*H915,2)</f>
        <v>0</v>
      </c>
      <c r="BL915" s="17" t="s">
        <v>282</v>
      </c>
      <c r="BM915" s="161" t="s">
        <v>1379</v>
      </c>
    </row>
    <row r="916" spans="2:65" s="1" customFormat="1" ht="24" customHeight="1">
      <c r="B916" s="149"/>
      <c r="C916" s="195" t="s">
        <v>1380</v>
      </c>
      <c r="D916" s="195" t="s">
        <v>283</v>
      </c>
      <c r="E916" s="196" t="s">
        <v>1381</v>
      </c>
      <c r="F916" s="197" t="s">
        <v>1382</v>
      </c>
      <c r="G916" s="198" t="s">
        <v>391</v>
      </c>
      <c r="H916" s="199">
        <v>10</v>
      </c>
      <c r="I916" s="200"/>
      <c r="J916" s="201">
        <f t="shared" si="20"/>
        <v>0</v>
      </c>
      <c r="K916" s="197" t="s">
        <v>193</v>
      </c>
      <c r="L916" s="202"/>
      <c r="M916" s="203" t="s">
        <v>3</v>
      </c>
      <c r="N916" s="204" t="s">
        <v>46</v>
      </c>
      <c r="O916" s="52"/>
      <c r="P916" s="159">
        <f t="shared" si="21"/>
        <v>0</v>
      </c>
      <c r="Q916" s="159">
        <v>1.6500000000000001E-2</v>
      </c>
      <c r="R916" s="159">
        <f t="shared" si="22"/>
        <v>0.16500000000000001</v>
      </c>
      <c r="S916" s="159">
        <v>0</v>
      </c>
      <c r="T916" s="160">
        <f t="shared" si="23"/>
        <v>0</v>
      </c>
      <c r="AR916" s="161" t="s">
        <v>405</v>
      </c>
      <c r="AT916" s="161" t="s">
        <v>283</v>
      </c>
      <c r="AU916" s="161" t="s">
        <v>87</v>
      </c>
      <c r="AY916" s="17" t="s">
        <v>187</v>
      </c>
      <c r="BE916" s="162">
        <f t="shared" si="24"/>
        <v>0</v>
      </c>
      <c r="BF916" s="162">
        <f t="shared" si="25"/>
        <v>0</v>
      </c>
      <c r="BG916" s="162">
        <f t="shared" si="26"/>
        <v>0</v>
      </c>
      <c r="BH916" s="162">
        <f t="shared" si="27"/>
        <v>0</v>
      </c>
      <c r="BI916" s="162">
        <f t="shared" si="28"/>
        <v>0</v>
      </c>
      <c r="BJ916" s="17" t="s">
        <v>87</v>
      </c>
      <c r="BK916" s="162">
        <f t="shared" si="29"/>
        <v>0</v>
      </c>
      <c r="BL916" s="17" t="s">
        <v>282</v>
      </c>
      <c r="BM916" s="161" t="s">
        <v>1383</v>
      </c>
    </row>
    <row r="917" spans="2:65" s="1" customFormat="1" ht="24" customHeight="1">
      <c r="B917" s="149"/>
      <c r="C917" s="195" t="s">
        <v>1384</v>
      </c>
      <c r="D917" s="195" t="s">
        <v>283</v>
      </c>
      <c r="E917" s="196" t="s">
        <v>1385</v>
      </c>
      <c r="F917" s="197" t="s">
        <v>1386</v>
      </c>
      <c r="G917" s="198" t="s">
        <v>391</v>
      </c>
      <c r="H917" s="199">
        <v>20</v>
      </c>
      <c r="I917" s="200"/>
      <c r="J917" s="201">
        <f t="shared" si="20"/>
        <v>0</v>
      </c>
      <c r="K917" s="197" t="s">
        <v>193</v>
      </c>
      <c r="L917" s="202"/>
      <c r="M917" s="203" t="s">
        <v>3</v>
      </c>
      <c r="N917" s="204" t="s">
        <v>46</v>
      </c>
      <c r="O917" s="52"/>
      <c r="P917" s="159">
        <f t="shared" si="21"/>
        <v>0</v>
      </c>
      <c r="Q917" s="159">
        <v>2.1000000000000001E-2</v>
      </c>
      <c r="R917" s="159">
        <f t="shared" si="22"/>
        <v>0.42000000000000004</v>
      </c>
      <c r="S917" s="159">
        <v>0</v>
      </c>
      <c r="T917" s="160">
        <f t="shared" si="23"/>
        <v>0</v>
      </c>
      <c r="AR917" s="161" t="s">
        <v>405</v>
      </c>
      <c r="AT917" s="161" t="s">
        <v>283</v>
      </c>
      <c r="AU917" s="161" t="s">
        <v>87</v>
      </c>
      <c r="AY917" s="17" t="s">
        <v>187</v>
      </c>
      <c r="BE917" s="162">
        <f t="shared" si="24"/>
        <v>0</v>
      </c>
      <c r="BF917" s="162">
        <f t="shared" si="25"/>
        <v>0</v>
      </c>
      <c r="BG917" s="162">
        <f t="shared" si="26"/>
        <v>0</v>
      </c>
      <c r="BH917" s="162">
        <f t="shared" si="27"/>
        <v>0</v>
      </c>
      <c r="BI917" s="162">
        <f t="shared" si="28"/>
        <v>0</v>
      </c>
      <c r="BJ917" s="17" t="s">
        <v>87</v>
      </c>
      <c r="BK917" s="162">
        <f t="shared" si="29"/>
        <v>0</v>
      </c>
      <c r="BL917" s="17" t="s">
        <v>282</v>
      </c>
      <c r="BM917" s="161" t="s">
        <v>1387</v>
      </c>
    </row>
    <row r="918" spans="2:65" s="1" customFormat="1" ht="36" customHeight="1">
      <c r="B918" s="149"/>
      <c r="C918" s="150" t="s">
        <v>1388</v>
      </c>
      <c r="D918" s="150" t="s">
        <v>189</v>
      </c>
      <c r="E918" s="151" t="s">
        <v>1389</v>
      </c>
      <c r="F918" s="152" t="s">
        <v>1390</v>
      </c>
      <c r="G918" s="153" t="s">
        <v>391</v>
      </c>
      <c r="H918" s="154">
        <v>13</v>
      </c>
      <c r="I918" s="155"/>
      <c r="J918" s="156">
        <f t="shared" si="20"/>
        <v>0</v>
      </c>
      <c r="K918" s="152" t="s">
        <v>193</v>
      </c>
      <c r="L918" s="32"/>
      <c r="M918" s="157" t="s">
        <v>3</v>
      </c>
      <c r="N918" s="158" t="s">
        <v>46</v>
      </c>
      <c r="O918" s="52"/>
      <c r="P918" s="159">
        <f t="shared" si="21"/>
        <v>0</v>
      </c>
      <c r="Q918" s="159">
        <v>0</v>
      </c>
      <c r="R918" s="159">
        <f t="shared" si="22"/>
        <v>0</v>
      </c>
      <c r="S918" s="159">
        <v>0</v>
      </c>
      <c r="T918" s="160">
        <f t="shared" si="23"/>
        <v>0</v>
      </c>
      <c r="AR918" s="161" t="s">
        <v>282</v>
      </c>
      <c r="AT918" s="161" t="s">
        <v>189</v>
      </c>
      <c r="AU918" s="161" t="s">
        <v>87</v>
      </c>
      <c r="AY918" s="17" t="s">
        <v>187</v>
      </c>
      <c r="BE918" s="162">
        <f t="shared" si="24"/>
        <v>0</v>
      </c>
      <c r="BF918" s="162">
        <f t="shared" si="25"/>
        <v>0</v>
      </c>
      <c r="BG918" s="162">
        <f t="shared" si="26"/>
        <v>0</v>
      </c>
      <c r="BH918" s="162">
        <f t="shared" si="27"/>
        <v>0</v>
      </c>
      <c r="BI918" s="162">
        <f t="shared" si="28"/>
        <v>0</v>
      </c>
      <c r="BJ918" s="17" t="s">
        <v>87</v>
      </c>
      <c r="BK918" s="162">
        <f t="shared" si="29"/>
        <v>0</v>
      </c>
      <c r="BL918" s="17" t="s">
        <v>282</v>
      </c>
      <c r="BM918" s="161" t="s">
        <v>1391</v>
      </c>
    </row>
    <row r="919" spans="2:65" s="1" customFormat="1" ht="24" customHeight="1">
      <c r="B919" s="149"/>
      <c r="C919" s="195" t="s">
        <v>1392</v>
      </c>
      <c r="D919" s="195" t="s">
        <v>283</v>
      </c>
      <c r="E919" s="196" t="s">
        <v>1393</v>
      </c>
      <c r="F919" s="197" t="s">
        <v>1394</v>
      </c>
      <c r="G919" s="198" t="s">
        <v>391</v>
      </c>
      <c r="H919" s="199">
        <v>1</v>
      </c>
      <c r="I919" s="200"/>
      <c r="J919" s="201">
        <f t="shared" si="20"/>
        <v>0</v>
      </c>
      <c r="K919" s="197" t="s">
        <v>193</v>
      </c>
      <c r="L919" s="202"/>
      <c r="M919" s="203" t="s">
        <v>3</v>
      </c>
      <c r="N919" s="204" t="s">
        <v>46</v>
      </c>
      <c r="O919" s="52"/>
      <c r="P919" s="159">
        <f t="shared" si="21"/>
        <v>0</v>
      </c>
      <c r="Q919" s="159">
        <v>2.3E-2</v>
      </c>
      <c r="R919" s="159">
        <f t="shared" si="22"/>
        <v>2.3E-2</v>
      </c>
      <c r="S919" s="159">
        <v>0</v>
      </c>
      <c r="T919" s="160">
        <f t="shared" si="23"/>
        <v>0</v>
      </c>
      <c r="AR919" s="161" t="s">
        <v>405</v>
      </c>
      <c r="AT919" s="161" t="s">
        <v>283</v>
      </c>
      <c r="AU919" s="161" t="s">
        <v>87</v>
      </c>
      <c r="AY919" s="17" t="s">
        <v>187</v>
      </c>
      <c r="BE919" s="162">
        <f t="shared" si="24"/>
        <v>0</v>
      </c>
      <c r="BF919" s="162">
        <f t="shared" si="25"/>
        <v>0</v>
      </c>
      <c r="BG919" s="162">
        <f t="shared" si="26"/>
        <v>0</v>
      </c>
      <c r="BH919" s="162">
        <f t="shared" si="27"/>
        <v>0</v>
      </c>
      <c r="BI919" s="162">
        <f t="shared" si="28"/>
        <v>0</v>
      </c>
      <c r="BJ919" s="17" t="s">
        <v>87</v>
      </c>
      <c r="BK919" s="162">
        <f t="shared" si="29"/>
        <v>0</v>
      </c>
      <c r="BL919" s="17" t="s">
        <v>282</v>
      </c>
      <c r="BM919" s="161" t="s">
        <v>1395</v>
      </c>
    </row>
    <row r="920" spans="2:65" s="1" customFormat="1" ht="24" customHeight="1">
      <c r="B920" s="149"/>
      <c r="C920" s="195" t="s">
        <v>1396</v>
      </c>
      <c r="D920" s="195" t="s">
        <v>283</v>
      </c>
      <c r="E920" s="196" t="s">
        <v>1397</v>
      </c>
      <c r="F920" s="197" t="s">
        <v>1398</v>
      </c>
      <c r="G920" s="198" t="s">
        <v>391</v>
      </c>
      <c r="H920" s="199">
        <v>10</v>
      </c>
      <c r="I920" s="200"/>
      <c r="J920" s="201">
        <f t="shared" si="20"/>
        <v>0</v>
      </c>
      <c r="K920" s="197" t="s">
        <v>193</v>
      </c>
      <c r="L920" s="202"/>
      <c r="M920" s="203" t="s">
        <v>3</v>
      </c>
      <c r="N920" s="204" t="s">
        <v>46</v>
      </c>
      <c r="O920" s="52"/>
      <c r="P920" s="159">
        <f t="shared" si="21"/>
        <v>0</v>
      </c>
      <c r="Q920" s="159">
        <v>2.5000000000000001E-2</v>
      </c>
      <c r="R920" s="159">
        <f t="shared" si="22"/>
        <v>0.25</v>
      </c>
      <c r="S920" s="159">
        <v>0</v>
      </c>
      <c r="T920" s="160">
        <f t="shared" si="23"/>
        <v>0</v>
      </c>
      <c r="AR920" s="161" t="s">
        <v>405</v>
      </c>
      <c r="AT920" s="161" t="s">
        <v>283</v>
      </c>
      <c r="AU920" s="161" t="s">
        <v>87</v>
      </c>
      <c r="AY920" s="17" t="s">
        <v>187</v>
      </c>
      <c r="BE920" s="162">
        <f t="shared" si="24"/>
        <v>0</v>
      </c>
      <c r="BF920" s="162">
        <f t="shared" si="25"/>
        <v>0</v>
      </c>
      <c r="BG920" s="162">
        <f t="shared" si="26"/>
        <v>0</v>
      </c>
      <c r="BH920" s="162">
        <f t="shared" si="27"/>
        <v>0</v>
      </c>
      <c r="BI920" s="162">
        <f t="shared" si="28"/>
        <v>0</v>
      </c>
      <c r="BJ920" s="17" t="s">
        <v>87</v>
      </c>
      <c r="BK920" s="162">
        <f t="shared" si="29"/>
        <v>0</v>
      </c>
      <c r="BL920" s="17" t="s">
        <v>282</v>
      </c>
      <c r="BM920" s="161" t="s">
        <v>1399</v>
      </c>
    </row>
    <row r="921" spans="2:65" s="1" customFormat="1" ht="24" customHeight="1">
      <c r="B921" s="149"/>
      <c r="C921" s="195" t="s">
        <v>1400</v>
      </c>
      <c r="D921" s="195" t="s">
        <v>283</v>
      </c>
      <c r="E921" s="196" t="s">
        <v>1401</v>
      </c>
      <c r="F921" s="197" t="s">
        <v>1402</v>
      </c>
      <c r="G921" s="198" t="s">
        <v>391</v>
      </c>
      <c r="H921" s="199">
        <v>2</v>
      </c>
      <c r="I921" s="200"/>
      <c r="J921" s="201">
        <f t="shared" si="20"/>
        <v>0</v>
      </c>
      <c r="K921" s="197" t="s">
        <v>193</v>
      </c>
      <c r="L921" s="202"/>
      <c r="M921" s="203" t="s">
        <v>3</v>
      </c>
      <c r="N921" s="204" t="s">
        <v>46</v>
      </c>
      <c r="O921" s="52"/>
      <c r="P921" s="159">
        <f t="shared" si="21"/>
        <v>0</v>
      </c>
      <c r="Q921" s="159">
        <v>2.7E-2</v>
      </c>
      <c r="R921" s="159">
        <f t="shared" si="22"/>
        <v>5.3999999999999999E-2</v>
      </c>
      <c r="S921" s="159">
        <v>0</v>
      </c>
      <c r="T921" s="160">
        <f t="shared" si="23"/>
        <v>0</v>
      </c>
      <c r="AR921" s="161" t="s">
        <v>405</v>
      </c>
      <c r="AT921" s="161" t="s">
        <v>283</v>
      </c>
      <c r="AU921" s="161" t="s">
        <v>87</v>
      </c>
      <c r="AY921" s="17" t="s">
        <v>187</v>
      </c>
      <c r="BE921" s="162">
        <f t="shared" si="24"/>
        <v>0</v>
      </c>
      <c r="BF921" s="162">
        <f t="shared" si="25"/>
        <v>0</v>
      </c>
      <c r="BG921" s="162">
        <f t="shared" si="26"/>
        <v>0</v>
      </c>
      <c r="BH921" s="162">
        <f t="shared" si="27"/>
        <v>0</v>
      </c>
      <c r="BI921" s="162">
        <f t="shared" si="28"/>
        <v>0</v>
      </c>
      <c r="BJ921" s="17" t="s">
        <v>87</v>
      </c>
      <c r="BK921" s="162">
        <f t="shared" si="29"/>
        <v>0</v>
      </c>
      <c r="BL921" s="17" t="s">
        <v>282</v>
      </c>
      <c r="BM921" s="161" t="s">
        <v>1403</v>
      </c>
    </row>
    <row r="922" spans="2:65" s="1" customFormat="1" ht="36" customHeight="1">
      <c r="B922" s="149"/>
      <c r="C922" s="150" t="s">
        <v>1404</v>
      </c>
      <c r="D922" s="150" t="s">
        <v>189</v>
      </c>
      <c r="E922" s="151" t="s">
        <v>1405</v>
      </c>
      <c r="F922" s="152" t="s">
        <v>1406</v>
      </c>
      <c r="G922" s="153" t="s">
        <v>391</v>
      </c>
      <c r="H922" s="154">
        <v>2</v>
      </c>
      <c r="I922" s="155"/>
      <c r="J922" s="156">
        <f t="shared" si="20"/>
        <v>0</v>
      </c>
      <c r="K922" s="152" t="s">
        <v>193</v>
      </c>
      <c r="L922" s="32"/>
      <c r="M922" s="157" t="s">
        <v>3</v>
      </c>
      <c r="N922" s="158" t="s">
        <v>46</v>
      </c>
      <c r="O922" s="52"/>
      <c r="P922" s="159">
        <f t="shared" si="21"/>
        <v>0</v>
      </c>
      <c r="Q922" s="159">
        <v>8.8000000000000003E-4</v>
      </c>
      <c r="R922" s="159">
        <f t="shared" si="22"/>
        <v>1.7600000000000001E-3</v>
      </c>
      <c r="S922" s="159">
        <v>0</v>
      </c>
      <c r="T922" s="160">
        <f t="shared" si="23"/>
        <v>0</v>
      </c>
      <c r="AR922" s="161" t="s">
        <v>282</v>
      </c>
      <c r="AT922" s="161" t="s">
        <v>189</v>
      </c>
      <c r="AU922" s="161" t="s">
        <v>87</v>
      </c>
      <c r="AY922" s="17" t="s">
        <v>187</v>
      </c>
      <c r="BE922" s="162">
        <f t="shared" si="24"/>
        <v>0</v>
      </c>
      <c r="BF922" s="162">
        <f t="shared" si="25"/>
        <v>0</v>
      </c>
      <c r="BG922" s="162">
        <f t="shared" si="26"/>
        <v>0</v>
      </c>
      <c r="BH922" s="162">
        <f t="shared" si="27"/>
        <v>0</v>
      </c>
      <c r="BI922" s="162">
        <f t="shared" si="28"/>
        <v>0</v>
      </c>
      <c r="BJ922" s="17" t="s">
        <v>87</v>
      </c>
      <c r="BK922" s="162">
        <f t="shared" si="29"/>
        <v>0</v>
      </c>
      <c r="BL922" s="17" t="s">
        <v>282</v>
      </c>
      <c r="BM922" s="161" t="s">
        <v>1407</v>
      </c>
    </row>
    <row r="923" spans="2:65" s="1" customFormat="1" ht="36" customHeight="1">
      <c r="B923" s="149"/>
      <c r="C923" s="195" t="s">
        <v>1408</v>
      </c>
      <c r="D923" s="195" t="s">
        <v>283</v>
      </c>
      <c r="E923" s="196" t="s">
        <v>1409</v>
      </c>
      <c r="F923" s="197" t="s">
        <v>1410</v>
      </c>
      <c r="G923" s="198" t="s">
        <v>962</v>
      </c>
      <c r="H923" s="199">
        <v>2</v>
      </c>
      <c r="I923" s="200"/>
      <c r="J923" s="201">
        <f t="shared" si="20"/>
        <v>0</v>
      </c>
      <c r="K923" s="197" t="s">
        <v>896</v>
      </c>
      <c r="L923" s="202"/>
      <c r="M923" s="203" t="s">
        <v>3</v>
      </c>
      <c r="N923" s="204" t="s">
        <v>46</v>
      </c>
      <c r="O923" s="52"/>
      <c r="P923" s="159">
        <f t="shared" si="21"/>
        <v>0</v>
      </c>
      <c r="Q923" s="159">
        <v>0</v>
      </c>
      <c r="R923" s="159">
        <f t="shared" si="22"/>
        <v>0</v>
      </c>
      <c r="S923" s="159">
        <v>0</v>
      </c>
      <c r="T923" s="160">
        <f t="shared" si="23"/>
        <v>0</v>
      </c>
      <c r="AR923" s="161" t="s">
        <v>405</v>
      </c>
      <c r="AT923" s="161" t="s">
        <v>283</v>
      </c>
      <c r="AU923" s="161" t="s">
        <v>87</v>
      </c>
      <c r="AY923" s="17" t="s">
        <v>187</v>
      </c>
      <c r="BE923" s="162">
        <f t="shared" si="24"/>
        <v>0</v>
      </c>
      <c r="BF923" s="162">
        <f t="shared" si="25"/>
        <v>0</v>
      </c>
      <c r="BG923" s="162">
        <f t="shared" si="26"/>
        <v>0</v>
      </c>
      <c r="BH923" s="162">
        <f t="shared" si="27"/>
        <v>0</v>
      </c>
      <c r="BI923" s="162">
        <f t="shared" si="28"/>
        <v>0</v>
      </c>
      <c r="BJ923" s="17" t="s">
        <v>87</v>
      </c>
      <c r="BK923" s="162">
        <f t="shared" si="29"/>
        <v>0</v>
      </c>
      <c r="BL923" s="17" t="s">
        <v>282</v>
      </c>
      <c r="BM923" s="161" t="s">
        <v>1411</v>
      </c>
    </row>
    <row r="924" spans="2:65" s="1" customFormat="1" ht="24" customHeight="1">
      <c r="B924" s="149"/>
      <c r="C924" s="150" t="s">
        <v>1412</v>
      </c>
      <c r="D924" s="150" t="s">
        <v>189</v>
      </c>
      <c r="E924" s="151" t="s">
        <v>1413</v>
      </c>
      <c r="F924" s="152" t="s">
        <v>1414</v>
      </c>
      <c r="G924" s="153" t="s">
        <v>391</v>
      </c>
      <c r="H924" s="154">
        <v>13</v>
      </c>
      <c r="I924" s="155"/>
      <c r="J924" s="156">
        <f t="shared" si="20"/>
        <v>0</v>
      </c>
      <c r="K924" s="152" t="s">
        <v>193</v>
      </c>
      <c r="L924" s="32"/>
      <c r="M924" s="157" t="s">
        <v>3</v>
      </c>
      <c r="N924" s="158" t="s">
        <v>46</v>
      </c>
      <c r="O924" s="52"/>
      <c r="P924" s="159">
        <f t="shared" si="21"/>
        <v>0</v>
      </c>
      <c r="Q924" s="159">
        <v>0</v>
      </c>
      <c r="R924" s="159">
        <f t="shared" si="22"/>
        <v>0</v>
      </c>
      <c r="S924" s="159">
        <v>0</v>
      </c>
      <c r="T924" s="160">
        <f t="shared" si="23"/>
        <v>0</v>
      </c>
      <c r="AR924" s="161" t="s">
        <v>282</v>
      </c>
      <c r="AT924" s="161" t="s">
        <v>189</v>
      </c>
      <c r="AU924" s="161" t="s">
        <v>87</v>
      </c>
      <c r="AY924" s="17" t="s">
        <v>187</v>
      </c>
      <c r="BE924" s="162">
        <f t="shared" si="24"/>
        <v>0</v>
      </c>
      <c r="BF924" s="162">
        <f t="shared" si="25"/>
        <v>0</v>
      </c>
      <c r="BG924" s="162">
        <f t="shared" si="26"/>
        <v>0</v>
      </c>
      <c r="BH924" s="162">
        <f t="shared" si="27"/>
        <v>0</v>
      </c>
      <c r="BI924" s="162">
        <f t="shared" si="28"/>
        <v>0</v>
      </c>
      <c r="BJ924" s="17" t="s">
        <v>87</v>
      </c>
      <c r="BK924" s="162">
        <f t="shared" si="29"/>
        <v>0</v>
      </c>
      <c r="BL924" s="17" t="s">
        <v>282</v>
      </c>
      <c r="BM924" s="161" t="s">
        <v>1415</v>
      </c>
    </row>
    <row r="925" spans="2:65" s="1" customFormat="1" ht="16.5" customHeight="1">
      <c r="B925" s="149"/>
      <c r="C925" s="195" t="s">
        <v>1416</v>
      </c>
      <c r="D925" s="195" t="s">
        <v>283</v>
      </c>
      <c r="E925" s="196" t="s">
        <v>1417</v>
      </c>
      <c r="F925" s="197" t="s">
        <v>1418</v>
      </c>
      <c r="G925" s="198" t="s">
        <v>391</v>
      </c>
      <c r="H925" s="199">
        <v>13</v>
      </c>
      <c r="I925" s="200"/>
      <c r="J925" s="201">
        <f t="shared" si="20"/>
        <v>0</v>
      </c>
      <c r="K925" s="197" t="s">
        <v>193</v>
      </c>
      <c r="L925" s="202"/>
      <c r="M925" s="203" t="s">
        <v>3</v>
      </c>
      <c r="N925" s="204" t="s">
        <v>46</v>
      </c>
      <c r="O925" s="52"/>
      <c r="P925" s="159">
        <f t="shared" si="21"/>
        <v>0</v>
      </c>
      <c r="Q925" s="159">
        <v>4.7000000000000002E-3</v>
      </c>
      <c r="R925" s="159">
        <f t="shared" si="22"/>
        <v>6.1100000000000002E-2</v>
      </c>
      <c r="S925" s="159">
        <v>0</v>
      </c>
      <c r="T925" s="160">
        <f t="shared" si="23"/>
        <v>0</v>
      </c>
      <c r="AR925" s="161" t="s">
        <v>405</v>
      </c>
      <c r="AT925" s="161" t="s">
        <v>283</v>
      </c>
      <c r="AU925" s="161" t="s">
        <v>87</v>
      </c>
      <c r="AY925" s="17" t="s">
        <v>187</v>
      </c>
      <c r="BE925" s="162">
        <f t="shared" si="24"/>
        <v>0</v>
      </c>
      <c r="BF925" s="162">
        <f t="shared" si="25"/>
        <v>0</v>
      </c>
      <c r="BG925" s="162">
        <f t="shared" si="26"/>
        <v>0</v>
      </c>
      <c r="BH925" s="162">
        <f t="shared" si="27"/>
        <v>0</v>
      </c>
      <c r="BI925" s="162">
        <f t="shared" si="28"/>
        <v>0</v>
      </c>
      <c r="BJ925" s="17" t="s">
        <v>87</v>
      </c>
      <c r="BK925" s="162">
        <f t="shared" si="29"/>
        <v>0</v>
      </c>
      <c r="BL925" s="17" t="s">
        <v>282</v>
      </c>
      <c r="BM925" s="161" t="s">
        <v>1419</v>
      </c>
    </row>
    <row r="926" spans="2:65" s="1" customFormat="1" ht="24" customHeight="1">
      <c r="B926" s="149"/>
      <c r="C926" s="150" t="s">
        <v>1420</v>
      </c>
      <c r="D926" s="150" t="s">
        <v>189</v>
      </c>
      <c r="E926" s="151" t="s">
        <v>1421</v>
      </c>
      <c r="F926" s="152" t="s">
        <v>1422</v>
      </c>
      <c r="G926" s="153" t="s">
        <v>391</v>
      </c>
      <c r="H926" s="154">
        <v>30</v>
      </c>
      <c r="I926" s="155"/>
      <c r="J926" s="156">
        <f t="shared" si="20"/>
        <v>0</v>
      </c>
      <c r="K926" s="152" t="s">
        <v>193</v>
      </c>
      <c r="L926" s="32"/>
      <c r="M926" s="157" t="s">
        <v>3</v>
      </c>
      <c r="N926" s="158" t="s">
        <v>46</v>
      </c>
      <c r="O926" s="52"/>
      <c r="P926" s="159">
        <f t="shared" si="21"/>
        <v>0</v>
      </c>
      <c r="Q926" s="159">
        <v>0</v>
      </c>
      <c r="R926" s="159">
        <f t="shared" si="22"/>
        <v>0</v>
      </c>
      <c r="S926" s="159">
        <v>0</v>
      </c>
      <c r="T926" s="160">
        <f t="shared" si="23"/>
        <v>0</v>
      </c>
      <c r="AR926" s="161" t="s">
        <v>282</v>
      </c>
      <c r="AT926" s="161" t="s">
        <v>189</v>
      </c>
      <c r="AU926" s="161" t="s">
        <v>87</v>
      </c>
      <c r="AY926" s="17" t="s">
        <v>187</v>
      </c>
      <c r="BE926" s="162">
        <f t="shared" si="24"/>
        <v>0</v>
      </c>
      <c r="BF926" s="162">
        <f t="shared" si="25"/>
        <v>0</v>
      </c>
      <c r="BG926" s="162">
        <f t="shared" si="26"/>
        <v>0</v>
      </c>
      <c r="BH926" s="162">
        <f t="shared" si="27"/>
        <v>0</v>
      </c>
      <c r="BI926" s="162">
        <f t="shared" si="28"/>
        <v>0</v>
      </c>
      <c r="BJ926" s="17" t="s">
        <v>87</v>
      </c>
      <c r="BK926" s="162">
        <f t="shared" si="29"/>
        <v>0</v>
      </c>
      <c r="BL926" s="17" t="s">
        <v>282</v>
      </c>
      <c r="BM926" s="161" t="s">
        <v>1423</v>
      </c>
    </row>
    <row r="927" spans="2:65" s="1" customFormat="1" ht="24" customHeight="1">
      <c r="B927" s="149"/>
      <c r="C927" s="150" t="s">
        <v>1424</v>
      </c>
      <c r="D927" s="150" t="s">
        <v>189</v>
      </c>
      <c r="E927" s="151" t="s">
        <v>1425</v>
      </c>
      <c r="F927" s="152" t="s">
        <v>1426</v>
      </c>
      <c r="G927" s="153" t="s">
        <v>391</v>
      </c>
      <c r="H927" s="154">
        <v>30</v>
      </c>
      <c r="I927" s="155"/>
      <c r="J927" s="156">
        <f t="shared" si="20"/>
        <v>0</v>
      </c>
      <c r="K927" s="152" t="s">
        <v>193</v>
      </c>
      <c r="L927" s="32"/>
      <c r="M927" s="157" t="s">
        <v>3</v>
      </c>
      <c r="N927" s="158" t="s">
        <v>46</v>
      </c>
      <c r="O927" s="52"/>
      <c r="P927" s="159">
        <f t="shared" si="21"/>
        <v>0</v>
      </c>
      <c r="Q927" s="159">
        <v>0</v>
      </c>
      <c r="R927" s="159">
        <f t="shared" si="22"/>
        <v>0</v>
      </c>
      <c r="S927" s="159">
        <v>0</v>
      </c>
      <c r="T927" s="160">
        <f t="shared" si="23"/>
        <v>0</v>
      </c>
      <c r="AR927" s="161" t="s">
        <v>282</v>
      </c>
      <c r="AT927" s="161" t="s">
        <v>189</v>
      </c>
      <c r="AU927" s="161" t="s">
        <v>87</v>
      </c>
      <c r="AY927" s="17" t="s">
        <v>187</v>
      </c>
      <c r="BE927" s="162">
        <f t="shared" si="24"/>
        <v>0</v>
      </c>
      <c r="BF927" s="162">
        <f t="shared" si="25"/>
        <v>0</v>
      </c>
      <c r="BG927" s="162">
        <f t="shared" si="26"/>
        <v>0</v>
      </c>
      <c r="BH927" s="162">
        <f t="shared" si="27"/>
        <v>0</v>
      </c>
      <c r="BI927" s="162">
        <f t="shared" si="28"/>
        <v>0</v>
      </c>
      <c r="BJ927" s="17" t="s">
        <v>87</v>
      </c>
      <c r="BK927" s="162">
        <f t="shared" si="29"/>
        <v>0</v>
      </c>
      <c r="BL927" s="17" t="s">
        <v>282</v>
      </c>
      <c r="BM927" s="161" t="s">
        <v>1427</v>
      </c>
    </row>
    <row r="928" spans="2:65" s="1" customFormat="1" ht="24" customHeight="1">
      <c r="B928" s="149"/>
      <c r="C928" s="195" t="s">
        <v>1428</v>
      </c>
      <c r="D928" s="195" t="s">
        <v>283</v>
      </c>
      <c r="E928" s="196" t="s">
        <v>1429</v>
      </c>
      <c r="F928" s="197" t="s">
        <v>1430</v>
      </c>
      <c r="G928" s="198" t="s">
        <v>391</v>
      </c>
      <c r="H928" s="199">
        <v>30</v>
      </c>
      <c r="I928" s="200"/>
      <c r="J928" s="201">
        <f t="shared" si="20"/>
        <v>0</v>
      </c>
      <c r="K928" s="197" t="s">
        <v>193</v>
      </c>
      <c r="L928" s="202"/>
      <c r="M928" s="203" t="s">
        <v>3</v>
      </c>
      <c r="N928" s="204" t="s">
        <v>46</v>
      </c>
      <c r="O928" s="52"/>
      <c r="P928" s="159">
        <f t="shared" si="21"/>
        <v>0</v>
      </c>
      <c r="Q928" s="159">
        <v>1.1999999999999999E-3</v>
      </c>
      <c r="R928" s="159">
        <f t="shared" si="22"/>
        <v>3.5999999999999997E-2</v>
      </c>
      <c r="S928" s="159">
        <v>0</v>
      </c>
      <c r="T928" s="160">
        <f t="shared" si="23"/>
        <v>0</v>
      </c>
      <c r="AR928" s="161" t="s">
        <v>405</v>
      </c>
      <c r="AT928" s="161" t="s">
        <v>283</v>
      </c>
      <c r="AU928" s="161" t="s">
        <v>87</v>
      </c>
      <c r="AY928" s="17" t="s">
        <v>187</v>
      </c>
      <c r="BE928" s="162">
        <f t="shared" si="24"/>
        <v>0</v>
      </c>
      <c r="BF928" s="162">
        <f t="shared" si="25"/>
        <v>0</v>
      </c>
      <c r="BG928" s="162">
        <f t="shared" si="26"/>
        <v>0</v>
      </c>
      <c r="BH928" s="162">
        <f t="shared" si="27"/>
        <v>0</v>
      </c>
      <c r="BI928" s="162">
        <f t="shared" si="28"/>
        <v>0</v>
      </c>
      <c r="BJ928" s="17" t="s">
        <v>87</v>
      </c>
      <c r="BK928" s="162">
        <f t="shared" si="29"/>
        <v>0</v>
      </c>
      <c r="BL928" s="17" t="s">
        <v>282</v>
      </c>
      <c r="BM928" s="161" t="s">
        <v>1431</v>
      </c>
    </row>
    <row r="929" spans="2:65" s="1" customFormat="1" ht="24" customHeight="1">
      <c r="B929" s="149"/>
      <c r="C929" s="150" t="s">
        <v>1432</v>
      </c>
      <c r="D929" s="150" t="s">
        <v>189</v>
      </c>
      <c r="E929" s="151" t="s">
        <v>1433</v>
      </c>
      <c r="F929" s="152" t="s">
        <v>1434</v>
      </c>
      <c r="G929" s="153" t="s">
        <v>391</v>
      </c>
      <c r="H929" s="154">
        <v>13</v>
      </c>
      <c r="I929" s="155"/>
      <c r="J929" s="156">
        <f t="shared" si="20"/>
        <v>0</v>
      </c>
      <c r="K929" s="152" t="s">
        <v>193</v>
      </c>
      <c r="L929" s="32"/>
      <c r="M929" s="157" t="s">
        <v>3</v>
      </c>
      <c r="N929" s="158" t="s">
        <v>46</v>
      </c>
      <c r="O929" s="52"/>
      <c r="P929" s="159">
        <f t="shared" si="21"/>
        <v>0</v>
      </c>
      <c r="Q929" s="159">
        <v>0</v>
      </c>
      <c r="R929" s="159">
        <f t="shared" si="22"/>
        <v>0</v>
      </c>
      <c r="S929" s="159">
        <v>0</v>
      </c>
      <c r="T929" s="160">
        <f t="shared" si="23"/>
        <v>0</v>
      </c>
      <c r="AR929" s="161" t="s">
        <v>282</v>
      </c>
      <c r="AT929" s="161" t="s">
        <v>189</v>
      </c>
      <c r="AU929" s="161" t="s">
        <v>87</v>
      </c>
      <c r="AY929" s="17" t="s">
        <v>187</v>
      </c>
      <c r="BE929" s="162">
        <f t="shared" si="24"/>
        <v>0</v>
      </c>
      <c r="BF929" s="162">
        <f t="shared" si="25"/>
        <v>0</v>
      </c>
      <c r="BG929" s="162">
        <f t="shared" si="26"/>
        <v>0</v>
      </c>
      <c r="BH929" s="162">
        <f t="shared" si="27"/>
        <v>0</v>
      </c>
      <c r="BI929" s="162">
        <f t="shared" si="28"/>
        <v>0</v>
      </c>
      <c r="BJ929" s="17" t="s">
        <v>87</v>
      </c>
      <c r="BK929" s="162">
        <f t="shared" si="29"/>
        <v>0</v>
      </c>
      <c r="BL929" s="17" t="s">
        <v>282</v>
      </c>
      <c r="BM929" s="161" t="s">
        <v>1435</v>
      </c>
    </row>
    <row r="930" spans="2:65" s="1" customFormat="1" ht="24" customHeight="1">
      <c r="B930" s="149"/>
      <c r="C930" s="150" t="s">
        <v>1436</v>
      </c>
      <c r="D930" s="150" t="s">
        <v>189</v>
      </c>
      <c r="E930" s="151" t="s">
        <v>1437</v>
      </c>
      <c r="F930" s="152" t="s">
        <v>1438</v>
      </c>
      <c r="G930" s="153" t="s">
        <v>391</v>
      </c>
      <c r="H930" s="154">
        <v>13</v>
      </c>
      <c r="I930" s="155"/>
      <c r="J930" s="156">
        <f t="shared" si="20"/>
        <v>0</v>
      </c>
      <c r="K930" s="152" t="s">
        <v>193</v>
      </c>
      <c r="L930" s="32"/>
      <c r="M930" s="157" t="s">
        <v>3</v>
      </c>
      <c r="N930" s="158" t="s">
        <v>46</v>
      </c>
      <c r="O930" s="52"/>
      <c r="P930" s="159">
        <f t="shared" si="21"/>
        <v>0</v>
      </c>
      <c r="Q930" s="159">
        <v>0</v>
      </c>
      <c r="R930" s="159">
        <f t="shared" si="22"/>
        <v>0</v>
      </c>
      <c r="S930" s="159">
        <v>0</v>
      </c>
      <c r="T930" s="160">
        <f t="shared" si="23"/>
        <v>0</v>
      </c>
      <c r="AR930" s="161" t="s">
        <v>282</v>
      </c>
      <c r="AT930" s="161" t="s">
        <v>189</v>
      </c>
      <c r="AU930" s="161" t="s">
        <v>87</v>
      </c>
      <c r="AY930" s="17" t="s">
        <v>187</v>
      </c>
      <c r="BE930" s="162">
        <f t="shared" si="24"/>
        <v>0</v>
      </c>
      <c r="BF930" s="162">
        <f t="shared" si="25"/>
        <v>0</v>
      </c>
      <c r="BG930" s="162">
        <f t="shared" si="26"/>
        <v>0</v>
      </c>
      <c r="BH930" s="162">
        <f t="shared" si="27"/>
        <v>0</v>
      </c>
      <c r="BI930" s="162">
        <f t="shared" si="28"/>
        <v>0</v>
      </c>
      <c r="BJ930" s="17" t="s">
        <v>87</v>
      </c>
      <c r="BK930" s="162">
        <f t="shared" si="29"/>
        <v>0</v>
      </c>
      <c r="BL930" s="17" t="s">
        <v>282</v>
      </c>
      <c r="BM930" s="161" t="s">
        <v>1439</v>
      </c>
    </row>
    <row r="931" spans="2:65" s="1" customFormat="1" ht="24" customHeight="1">
      <c r="B931" s="149"/>
      <c r="C931" s="195" t="s">
        <v>1440</v>
      </c>
      <c r="D931" s="195" t="s">
        <v>283</v>
      </c>
      <c r="E931" s="196" t="s">
        <v>1441</v>
      </c>
      <c r="F931" s="197" t="s">
        <v>1442</v>
      </c>
      <c r="G931" s="198" t="s">
        <v>391</v>
      </c>
      <c r="H931" s="199">
        <v>13</v>
      </c>
      <c r="I931" s="200"/>
      <c r="J931" s="201">
        <f t="shared" si="20"/>
        <v>0</v>
      </c>
      <c r="K931" s="197" t="s">
        <v>193</v>
      </c>
      <c r="L931" s="202"/>
      <c r="M931" s="203" t="s">
        <v>3</v>
      </c>
      <c r="N931" s="204" t="s">
        <v>46</v>
      </c>
      <c r="O931" s="52"/>
      <c r="P931" s="159">
        <f t="shared" si="21"/>
        <v>0</v>
      </c>
      <c r="Q931" s="159">
        <v>1.4E-3</v>
      </c>
      <c r="R931" s="159">
        <f t="shared" si="22"/>
        <v>1.8200000000000001E-2</v>
      </c>
      <c r="S931" s="159">
        <v>0</v>
      </c>
      <c r="T931" s="160">
        <f t="shared" si="23"/>
        <v>0</v>
      </c>
      <c r="AR931" s="161" t="s">
        <v>405</v>
      </c>
      <c r="AT931" s="161" t="s">
        <v>283</v>
      </c>
      <c r="AU931" s="161" t="s">
        <v>87</v>
      </c>
      <c r="AY931" s="17" t="s">
        <v>187</v>
      </c>
      <c r="BE931" s="162">
        <f t="shared" si="24"/>
        <v>0</v>
      </c>
      <c r="BF931" s="162">
        <f t="shared" si="25"/>
        <v>0</v>
      </c>
      <c r="BG931" s="162">
        <f t="shared" si="26"/>
        <v>0</v>
      </c>
      <c r="BH931" s="162">
        <f t="shared" si="27"/>
        <v>0</v>
      </c>
      <c r="BI931" s="162">
        <f t="shared" si="28"/>
        <v>0</v>
      </c>
      <c r="BJ931" s="17" t="s">
        <v>87</v>
      </c>
      <c r="BK931" s="162">
        <f t="shared" si="29"/>
        <v>0</v>
      </c>
      <c r="BL931" s="17" t="s">
        <v>282</v>
      </c>
      <c r="BM931" s="161" t="s">
        <v>1443</v>
      </c>
    </row>
    <row r="932" spans="2:65" s="1" customFormat="1" ht="36" customHeight="1">
      <c r="B932" s="149"/>
      <c r="C932" s="150" t="s">
        <v>1444</v>
      </c>
      <c r="D932" s="150" t="s">
        <v>189</v>
      </c>
      <c r="E932" s="151" t="s">
        <v>1445</v>
      </c>
      <c r="F932" s="152" t="s">
        <v>1446</v>
      </c>
      <c r="G932" s="153" t="s">
        <v>391</v>
      </c>
      <c r="H932" s="154">
        <v>8</v>
      </c>
      <c r="I932" s="155"/>
      <c r="J932" s="156">
        <f t="shared" si="20"/>
        <v>0</v>
      </c>
      <c r="K932" s="152" t="s">
        <v>193</v>
      </c>
      <c r="L932" s="32"/>
      <c r="M932" s="157" t="s">
        <v>3</v>
      </c>
      <c r="N932" s="158" t="s">
        <v>46</v>
      </c>
      <c r="O932" s="52"/>
      <c r="P932" s="159">
        <f t="shared" si="21"/>
        <v>0</v>
      </c>
      <c r="Q932" s="159">
        <v>0</v>
      </c>
      <c r="R932" s="159">
        <f t="shared" si="22"/>
        <v>0</v>
      </c>
      <c r="S932" s="159">
        <v>0</v>
      </c>
      <c r="T932" s="160">
        <f t="shared" si="23"/>
        <v>0</v>
      </c>
      <c r="AR932" s="161" t="s">
        <v>282</v>
      </c>
      <c r="AT932" s="161" t="s">
        <v>189</v>
      </c>
      <c r="AU932" s="161" t="s">
        <v>87</v>
      </c>
      <c r="AY932" s="17" t="s">
        <v>187</v>
      </c>
      <c r="BE932" s="162">
        <f t="shared" si="24"/>
        <v>0</v>
      </c>
      <c r="BF932" s="162">
        <f t="shared" si="25"/>
        <v>0</v>
      </c>
      <c r="BG932" s="162">
        <f t="shared" si="26"/>
        <v>0</v>
      </c>
      <c r="BH932" s="162">
        <f t="shared" si="27"/>
        <v>0</v>
      </c>
      <c r="BI932" s="162">
        <f t="shared" si="28"/>
        <v>0</v>
      </c>
      <c r="BJ932" s="17" t="s">
        <v>87</v>
      </c>
      <c r="BK932" s="162">
        <f t="shared" si="29"/>
        <v>0</v>
      </c>
      <c r="BL932" s="17" t="s">
        <v>282</v>
      </c>
      <c r="BM932" s="161" t="s">
        <v>1447</v>
      </c>
    </row>
    <row r="933" spans="2:65" s="1" customFormat="1" ht="36" customHeight="1">
      <c r="B933" s="149"/>
      <c r="C933" s="150" t="s">
        <v>1448</v>
      </c>
      <c r="D933" s="150" t="s">
        <v>189</v>
      </c>
      <c r="E933" s="151" t="s">
        <v>1449</v>
      </c>
      <c r="F933" s="152" t="s">
        <v>1450</v>
      </c>
      <c r="G933" s="153" t="s">
        <v>391</v>
      </c>
      <c r="H933" s="154">
        <v>21</v>
      </c>
      <c r="I933" s="155"/>
      <c r="J933" s="156">
        <f t="shared" si="20"/>
        <v>0</v>
      </c>
      <c r="K933" s="152" t="s">
        <v>193</v>
      </c>
      <c r="L933" s="32"/>
      <c r="M933" s="157" t="s">
        <v>3</v>
      </c>
      <c r="N933" s="158" t="s">
        <v>46</v>
      </c>
      <c r="O933" s="52"/>
      <c r="P933" s="159">
        <f t="shared" si="21"/>
        <v>0</v>
      </c>
      <c r="Q933" s="159">
        <v>0</v>
      </c>
      <c r="R933" s="159">
        <f t="shared" si="22"/>
        <v>0</v>
      </c>
      <c r="S933" s="159">
        <v>0</v>
      </c>
      <c r="T933" s="160">
        <f t="shared" si="23"/>
        <v>0</v>
      </c>
      <c r="AR933" s="161" t="s">
        <v>282</v>
      </c>
      <c r="AT933" s="161" t="s">
        <v>189</v>
      </c>
      <c r="AU933" s="161" t="s">
        <v>87</v>
      </c>
      <c r="AY933" s="17" t="s">
        <v>187</v>
      </c>
      <c r="BE933" s="162">
        <f t="shared" si="24"/>
        <v>0</v>
      </c>
      <c r="BF933" s="162">
        <f t="shared" si="25"/>
        <v>0</v>
      </c>
      <c r="BG933" s="162">
        <f t="shared" si="26"/>
        <v>0</v>
      </c>
      <c r="BH933" s="162">
        <f t="shared" si="27"/>
        <v>0</v>
      </c>
      <c r="BI933" s="162">
        <f t="shared" si="28"/>
        <v>0</v>
      </c>
      <c r="BJ933" s="17" t="s">
        <v>87</v>
      </c>
      <c r="BK933" s="162">
        <f t="shared" si="29"/>
        <v>0</v>
      </c>
      <c r="BL933" s="17" t="s">
        <v>282</v>
      </c>
      <c r="BM933" s="161" t="s">
        <v>1451</v>
      </c>
    </row>
    <row r="934" spans="2:65" s="1" customFormat="1" ht="16.5" customHeight="1">
      <c r="B934" s="149"/>
      <c r="C934" s="195" t="s">
        <v>1452</v>
      </c>
      <c r="D934" s="195" t="s">
        <v>283</v>
      </c>
      <c r="E934" s="196" t="s">
        <v>1453</v>
      </c>
      <c r="F934" s="197" t="s">
        <v>1454</v>
      </c>
      <c r="G934" s="198" t="s">
        <v>286</v>
      </c>
      <c r="H934" s="199">
        <v>42.2</v>
      </c>
      <c r="I934" s="200"/>
      <c r="J934" s="201">
        <f t="shared" si="20"/>
        <v>0</v>
      </c>
      <c r="K934" s="197" t="s">
        <v>193</v>
      </c>
      <c r="L934" s="202"/>
      <c r="M934" s="203" t="s">
        <v>3</v>
      </c>
      <c r="N934" s="204" t="s">
        <v>46</v>
      </c>
      <c r="O934" s="52"/>
      <c r="P934" s="159">
        <f t="shared" si="21"/>
        <v>0</v>
      </c>
      <c r="Q934" s="159">
        <v>4.0000000000000001E-3</v>
      </c>
      <c r="R934" s="159">
        <f t="shared" si="22"/>
        <v>0.16880000000000001</v>
      </c>
      <c r="S934" s="159">
        <v>0</v>
      </c>
      <c r="T934" s="160">
        <f t="shared" si="23"/>
        <v>0</v>
      </c>
      <c r="AR934" s="161" t="s">
        <v>405</v>
      </c>
      <c r="AT934" s="161" t="s">
        <v>283</v>
      </c>
      <c r="AU934" s="161" t="s">
        <v>87</v>
      </c>
      <c r="AY934" s="17" t="s">
        <v>187</v>
      </c>
      <c r="BE934" s="162">
        <f t="shared" si="24"/>
        <v>0</v>
      </c>
      <c r="BF934" s="162">
        <f t="shared" si="25"/>
        <v>0</v>
      </c>
      <c r="BG934" s="162">
        <f t="shared" si="26"/>
        <v>0</v>
      </c>
      <c r="BH934" s="162">
        <f t="shared" si="27"/>
        <v>0</v>
      </c>
      <c r="BI934" s="162">
        <f t="shared" si="28"/>
        <v>0</v>
      </c>
      <c r="BJ934" s="17" t="s">
        <v>87</v>
      </c>
      <c r="BK934" s="162">
        <f t="shared" si="29"/>
        <v>0</v>
      </c>
      <c r="BL934" s="17" t="s">
        <v>282</v>
      </c>
      <c r="BM934" s="161" t="s">
        <v>1455</v>
      </c>
    </row>
    <row r="935" spans="2:65" s="13" customFormat="1">
      <c r="B935" s="171"/>
      <c r="D935" s="164" t="s">
        <v>196</v>
      </c>
      <c r="E935" s="172" t="s">
        <v>3</v>
      </c>
      <c r="F935" s="173" t="s">
        <v>1456</v>
      </c>
      <c r="H935" s="174">
        <v>35</v>
      </c>
      <c r="I935" s="175"/>
      <c r="L935" s="171"/>
      <c r="M935" s="176"/>
      <c r="N935" s="177"/>
      <c r="O935" s="177"/>
      <c r="P935" s="177"/>
      <c r="Q935" s="177"/>
      <c r="R935" s="177"/>
      <c r="S935" s="177"/>
      <c r="T935" s="178"/>
      <c r="AT935" s="172" t="s">
        <v>196</v>
      </c>
      <c r="AU935" s="172" t="s">
        <v>87</v>
      </c>
      <c r="AV935" s="13" t="s">
        <v>87</v>
      </c>
      <c r="AW935" s="13" t="s">
        <v>35</v>
      </c>
      <c r="AX935" s="13" t="s">
        <v>74</v>
      </c>
      <c r="AY935" s="172" t="s">
        <v>187</v>
      </c>
    </row>
    <row r="936" spans="2:65" s="13" customFormat="1">
      <c r="B936" s="171"/>
      <c r="D936" s="164" t="s">
        <v>196</v>
      </c>
      <c r="E936" s="172" t="s">
        <v>3</v>
      </c>
      <c r="F936" s="173" t="s">
        <v>636</v>
      </c>
      <c r="H936" s="174">
        <v>2</v>
      </c>
      <c r="I936" s="175"/>
      <c r="L936" s="171"/>
      <c r="M936" s="176"/>
      <c r="N936" s="177"/>
      <c r="O936" s="177"/>
      <c r="P936" s="177"/>
      <c r="Q936" s="177"/>
      <c r="R936" s="177"/>
      <c r="S936" s="177"/>
      <c r="T936" s="178"/>
      <c r="AT936" s="172" t="s">
        <v>196</v>
      </c>
      <c r="AU936" s="172" t="s">
        <v>87</v>
      </c>
      <c r="AV936" s="13" t="s">
        <v>87</v>
      </c>
      <c r="AW936" s="13" t="s">
        <v>35</v>
      </c>
      <c r="AX936" s="13" t="s">
        <v>74</v>
      </c>
      <c r="AY936" s="172" t="s">
        <v>187</v>
      </c>
    </row>
    <row r="937" spans="2:65" s="13" customFormat="1">
      <c r="B937" s="171"/>
      <c r="D937" s="164" t="s">
        <v>196</v>
      </c>
      <c r="E937" s="172" t="s">
        <v>3</v>
      </c>
      <c r="F937" s="173" t="s">
        <v>1457</v>
      </c>
      <c r="H937" s="174">
        <v>5.2</v>
      </c>
      <c r="I937" s="175"/>
      <c r="L937" s="171"/>
      <c r="M937" s="176"/>
      <c r="N937" s="177"/>
      <c r="O937" s="177"/>
      <c r="P937" s="177"/>
      <c r="Q937" s="177"/>
      <c r="R937" s="177"/>
      <c r="S937" s="177"/>
      <c r="T937" s="178"/>
      <c r="AT937" s="172" t="s">
        <v>196</v>
      </c>
      <c r="AU937" s="172" t="s">
        <v>87</v>
      </c>
      <c r="AV937" s="13" t="s">
        <v>87</v>
      </c>
      <c r="AW937" s="13" t="s">
        <v>35</v>
      </c>
      <c r="AX937" s="13" t="s">
        <v>74</v>
      </c>
      <c r="AY937" s="172" t="s">
        <v>187</v>
      </c>
    </row>
    <row r="938" spans="2:65" s="14" customFormat="1">
      <c r="B938" s="179"/>
      <c r="D938" s="164" t="s">
        <v>196</v>
      </c>
      <c r="E938" s="180" t="s">
        <v>3</v>
      </c>
      <c r="F938" s="181" t="s">
        <v>201</v>
      </c>
      <c r="H938" s="182">
        <v>42.2</v>
      </c>
      <c r="I938" s="183"/>
      <c r="L938" s="179"/>
      <c r="M938" s="184"/>
      <c r="N938" s="185"/>
      <c r="O938" s="185"/>
      <c r="P938" s="185"/>
      <c r="Q938" s="185"/>
      <c r="R938" s="185"/>
      <c r="S938" s="185"/>
      <c r="T938" s="186"/>
      <c r="AT938" s="180" t="s">
        <v>196</v>
      </c>
      <c r="AU938" s="180" t="s">
        <v>87</v>
      </c>
      <c r="AV938" s="14" t="s">
        <v>194</v>
      </c>
      <c r="AW938" s="14" t="s">
        <v>35</v>
      </c>
      <c r="AX938" s="14" t="s">
        <v>81</v>
      </c>
      <c r="AY938" s="180" t="s">
        <v>187</v>
      </c>
    </row>
    <row r="939" spans="2:65" s="1" customFormat="1" ht="24" customHeight="1">
      <c r="B939" s="149"/>
      <c r="C939" s="150" t="s">
        <v>1458</v>
      </c>
      <c r="D939" s="150" t="s">
        <v>189</v>
      </c>
      <c r="E939" s="151" t="s">
        <v>1459</v>
      </c>
      <c r="F939" s="152" t="s">
        <v>1460</v>
      </c>
      <c r="G939" s="153" t="s">
        <v>391</v>
      </c>
      <c r="H939" s="154">
        <v>13</v>
      </c>
      <c r="I939" s="155"/>
      <c r="J939" s="156">
        <f t="shared" ref="J939:J944" si="30">ROUND(I939*H939,2)</f>
        <v>0</v>
      </c>
      <c r="K939" s="152" t="s">
        <v>193</v>
      </c>
      <c r="L939" s="32"/>
      <c r="M939" s="157" t="s">
        <v>3</v>
      </c>
      <c r="N939" s="158" t="s">
        <v>46</v>
      </c>
      <c r="O939" s="52"/>
      <c r="P939" s="159">
        <f t="shared" ref="P939:P944" si="31">O939*H939</f>
        <v>0</v>
      </c>
      <c r="Q939" s="159">
        <v>0</v>
      </c>
      <c r="R939" s="159">
        <f t="shared" ref="R939:R944" si="32">Q939*H939</f>
        <v>0</v>
      </c>
      <c r="S939" s="159">
        <v>0</v>
      </c>
      <c r="T939" s="160">
        <f t="shared" ref="T939:T944" si="33">S939*H939</f>
        <v>0</v>
      </c>
      <c r="AR939" s="161" t="s">
        <v>282</v>
      </c>
      <c r="AT939" s="161" t="s">
        <v>189</v>
      </c>
      <c r="AU939" s="161" t="s">
        <v>87</v>
      </c>
      <c r="AY939" s="17" t="s">
        <v>187</v>
      </c>
      <c r="BE939" s="162">
        <f t="shared" ref="BE939:BE944" si="34">IF(N939="základní",J939,0)</f>
        <v>0</v>
      </c>
      <c r="BF939" s="162">
        <f t="shared" ref="BF939:BF944" si="35">IF(N939="snížená",J939,0)</f>
        <v>0</v>
      </c>
      <c r="BG939" s="162">
        <f t="shared" ref="BG939:BG944" si="36">IF(N939="zákl. přenesená",J939,0)</f>
        <v>0</v>
      </c>
      <c r="BH939" s="162">
        <f t="shared" ref="BH939:BH944" si="37">IF(N939="sníž. přenesená",J939,0)</f>
        <v>0</v>
      </c>
      <c r="BI939" s="162">
        <f t="shared" ref="BI939:BI944" si="38">IF(N939="nulová",J939,0)</f>
        <v>0</v>
      </c>
      <c r="BJ939" s="17" t="s">
        <v>87</v>
      </c>
      <c r="BK939" s="162">
        <f t="shared" ref="BK939:BK944" si="39">ROUND(I939*H939,2)</f>
        <v>0</v>
      </c>
      <c r="BL939" s="17" t="s">
        <v>282</v>
      </c>
      <c r="BM939" s="161" t="s">
        <v>1461</v>
      </c>
    </row>
    <row r="940" spans="2:65" s="1" customFormat="1" ht="24" customHeight="1">
      <c r="B940" s="149"/>
      <c r="C940" s="195" t="s">
        <v>1462</v>
      </c>
      <c r="D940" s="195" t="s">
        <v>283</v>
      </c>
      <c r="E940" s="196" t="s">
        <v>1463</v>
      </c>
      <c r="F940" s="197" t="s">
        <v>1464</v>
      </c>
      <c r="G940" s="198" t="s">
        <v>391</v>
      </c>
      <c r="H940" s="199">
        <v>2</v>
      </c>
      <c r="I940" s="200"/>
      <c r="J940" s="201">
        <f t="shared" si="30"/>
        <v>0</v>
      </c>
      <c r="K940" s="197" t="s">
        <v>193</v>
      </c>
      <c r="L940" s="202"/>
      <c r="M940" s="203" t="s">
        <v>3</v>
      </c>
      <c r="N940" s="204" t="s">
        <v>46</v>
      </c>
      <c r="O940" s="52"/>
      <c r="P940" s="159">
        <f t="shared" si="31"/>
        <v>0</v>
      </c>
      <c r="Q940" s="159">
        <v>1.3500000000000001E-3</v>
      </c>
      <c r="R940" s="159">
        <f t="shared" si="32"/>
        <v>2.7000000000000001E-3</v>
      </c>
      <c r="S940" s="159">
        <v>0</v>
      </c>
      <c r="T940" s="160">
        <f t="shared" si="33"/>
        <v>0</v>
      </c>
      <c r="AR940" s="161" t="s">
        <v>405</v>
      </c>
      <c r="AT940" s="161" t="s">
        <v>283</v>
      </c>
      <c r="AU940" s="161" t="s">
        <v>87</v>
      </c>
      <c r="AY940" s="17" t="s">
        <v>187</v>
      </c>
      <c r="BE940" s="162">
        <f t="shared" si="34"/>
        <v>0</v>
      </c>
      <c r="BF940" s="162">
        <f t="shared" si="35"/>
        <v>0</v>
      </c>
      <c r="BG940" s="162">
        <f t="shared" si="36"/>
        <v>0</v>
      </c>
      <c r="BH940" s="162">
        <f t="shared" si="37"/>
        <v>0</v>
      </c>
      <c r="BI940" s="162">
        <f t="shared" si="38"/>
        <v>0</v>
      </c>
      <c r="BJ940" s="17" t="s">
        <v>87</v>
      </c>
      <c r="BK940" s="162">
        <f t="shared" si="39"/>
        <v>0</v>
      </c>
      <c r="BL940" s="17" t="s">
        <v>282</v>
      </c>
      <c r="BM940" s="161" t="s">
        <v>1465</v>
      </c>
    </row>
    <row r="941" spans="2:65" s="1" customFormat="1" ht="24" customHeight="1">
      <c r="B941" s="149"/>
      <c r="C941" s="195" t="s">
        <v>1466</v>
      </c>
      <c r="D941" s="195" t="s">
        <v>283</v>
      </c>
      <c r="E941" s="196" t="s">
        <v>1467</v>
      </c>
      <c r="F941" s="197" t="s">
        <v>1468</v>
      </c>
      <c r="G941" s="198" t="s">
        <v>391</v>
      </c>
      <c r="H941" s="199">
        <v>10</v>
      </c>
      <c r="I941" s="200"/>
      <c r="J941" s="201">
        <f t="shared" si="30"/>
        <v>0</v>
      </c>
      <c r="K941" s="197" t="s">
        <v>193</v>
      </c>
      <c r="L941" s="202"/>
      <c r="M941" s="203" t="s">
        <v>3</v>
      </c>
      <c r="N941" s="204" t="s">
        <v>46</v>
      </c>
      <c r="O941" s="52"/>
      <c r="P941" s="159">
        <f t="shared" si="31"/>
        <v>0</v>
      </c>
      <c r="Q941" s="159">
        <v>1.1999999999999999E-3</v>
      </c>
      <c r="R941" s="159">
        <f t="shared" si="32"/>
        <v>1.1999999999999999E-2</v>
      </c>
      <c r="S941" s="159">
        <v>0</v>
      </c>
      <c r="T941" s="160">
        <f t="shared" si="33"/>
        <v>0</v>
      </c>
      <c r="AR941" s="161" t="s">
        <v>405</v>
      </c>
      <c r="AT941" s="161" t="s">
        <v>283</v>
      </c>
      <c r="AU941" s="161" t="s">
        <v>87</v>
      </c>
      <c r="AY941" s="17" t="s">
        <v>187</v>
      </c>
      <c r="BE941" s="162">
        <f t="shared" si="34"/>
        <v>0</v>
      </c>
      <c r="BF941" s="162">
        <f t="shared" si="35"/>
        <v>0</v>
      </c>
      <c r="BG941" s="162">
        <f t="shared" si="36"/>
        <v>0</v>
      </c>
      <c r="BH941" s="162">
        <f t="shared" si="37"/>
        <v>0</v>
      </c>
      <c r="BI941" s="162">
        <f t="shared" si="38"/>
        <v>0</v>
      </c>
      <c r="BJ941" s="17" t="s">
        <v>87</v>
      </c>
      <c r="BK941" s="162">
        <f t="shared" si="39"/>
        <v>0</v>
      </c>
      <c r="BL941" s="17" t="s">
        <v>282</v>
      </c>
      <c r="BM941" s="161" t="s">
        <v>1469</v>
      </c>
    </row>
    <row r="942" spans="2:65" s="1" customFormat="1" ht="24" customHeight="1">
      <c r="B942" s="149"/>
      <c r="C942" s="195" t="s">
        <v>1470</v>
      </c>
      <c r="D942" s="195" t="s">
        <v>283</v>
      </c>
      <c r="E942" s="196" t="s">
        <v>1471</v>
      </c>
      <c r="F942" s="197" t="s">
        <v>1472</v>
      </c>
      <c r="G942" s="198" t="s">
        <v>391</v>
      </c>
      <c r="H942" s="199">
        <v>1</v>
      </c>
      <c r="I942" s="200"/>
      <c r="J942" s="201">
        <f t="shared" si="30"/>
        <v>0</v>
      </c>
      <c r="K942" s="197" t="s">
        <v>193</v>
      </c>
      <c r="L942" s="202"/>
      <c r="M942" s="203" t="s">
        <v>3</v>
      </c>
      <c r="N942" s="204" t="s">
        <v>46</v>
      </c>
      <c r="O942" s="52"/>
      <c r="P942" s="159">
        <f t="shared" si="31"/>
        <v>0</v>
      </c>
      <c r="Q942" s="159">
        <v>1.0499999999999999E-3</v>
      </c>
      <c r="R942" s="159">
        <f t="shared" si="32"/>
        <v>1.0499999999999999E-3</v>
      </c>
      <c r="S942" s="159">
        <v>0</v>
      </c>
      <c r="T942" s="160">
        <f t="shared" si="33"/>
        <v>0</v>
      </c>
      <c r="AR942" s="161" t="s">
        <v>405</v>
      </c>
      <c r="AT942" s="161" t="s">
        <v>283</v>
      </c>
      <c r="AU942" s="161" t="s">
        <v>87</v>
      </c>
      <c r="AY942" s="17" t="s">
        <v>187</v>
      </c>
      <c r="BE942" s="162">
        <f t="shared" si="34"/>
        <v>0</v>
      </c>
      <c r="BF942" s="162">
        <f t="shared" si="35"/>
        <v>0</v>
      </c>
      <c r="BG942" s="162">
        <f t="shared" si="36"/>
        <v>0</v>
      </c>
      <c r="BH942" s="162">
        <f t="shared" si="37"/>
        <v>0</v>
      </c>
      <c r="BI942" s="162">
        <f t="shared" si="38"/>
        <v>0</v>
      </c>
      <c r="BJ942" s="17" t="s">
        <v>87</v>
      </c>
      <c r="BK942" s="162">
        <f t="shared" si="39"/>
        <v>0</v>
      </c>
      <c r="BL942" s="17" t="s">
        <v>282</v>
      </c>
      <c r="BM942" s="161" t="s">
        <v>1473</v>
      </c>
    </row>
    <row r="943" spans="2:65" s="1" customFormat="1" ht="16.5" customHeight="1">
      <c r="B943" s="149"/>
      <c r="C943" s="150" t="s">
        <v>1474</v>
      </c>
      <c r="D943" s="150" t="s">
        <v>189</v>
      </c>
      <c r="E943" s="151" t="s">
        <v>1475</v>
      </c>
      <c r="F943" s="152" t="s">
        <v>1476</v>
      </c>
      <c r="G943" s="153" t="s">
        <v>962</v>
      </c>
      <c r="H943" s="154">
        <v>10</v>
      </c>
      <c r="I943" s="155"/>
      <c r="J943" s="156">
        <f t="shared" si="30"/>
        <v>0</v>
      </c>
      <c r="K943" s="152" t="s">
        <v>1206</v>
      </c>
      <c r="L943" s="32"/>
      <c r="M943" s="157" t="s">
        <v>3</v>
      </c>
      <c r="N943" s="158" t="s">
        <v>46</v>
      </c>
      <c r="O943" s="52"/>
      <c r="P943" s="159">
        <f t="shared" si="31"/>
        <v>0</v>
      </c>
      <c r="Q943" s="159">
        <v>0</v>
      </c>
      <c r="R943" s="159">
        <f t="shared" si="32"/>
        <v>0</v>
      </c>
      <c r="S943" s="159">
        <v>0</v>
      </c>
      <c r="T943" s="160">
        <f t="shared" si="33"/>
        <v>0</v>
      </c>
      <c r="AR943" s="161" t="s">
        <v>282</v>
      </c>
      <c r="AT943" s="161" t="s">
        <v>189</v>
      </c>
      <c r="AU943" s="161" t="s">
        <v>87</v>
      </c>
      <c r="AY943" s="17" t="s">
        <v>187</v>
      </c>
      <c r="BE943" s="162">
        <f t="shared" si="34"/>
        <v>0</v>
      </c>
      <c r="BF943" s="162">
        <f t="shared" si="35"/>
        <v>0</v>
      </c>
      <c r="BG943" s="162">
        <f t="shared" si="36"/>
        <v>0</v>
      </c>
      <c r="BH943" s="162">
        <f t="shared" si="37"/>
        <v>0</v>
      </c>
      <c r="BI943" s="162">
        <f t="shared" si="38"/>
        <v>0</v>
      </c>
      <c r="BJ943" s="17" t="s">
        <v>87</v>
      </c>
      <c r="BK943" s="162">
        <f t="shared" si="39"/>
        <v>0</v>
      </c>
      <c r="BL943" s="17" t="s">
        <v>282</v>
      </c>
      <c r="BM943" s="161" t="s">
        <v>1477</v>
      </c>
    </row>
    <row r="944" spans="2:65" s="1" customFormat="1" ht="36" customHeight="1">
      <c r="B944" s="149"/>
      <c r="C944" s="150" t="s">
        <v>1478</v>
      </c>
      <c r="D944" s="150" t="s">
        <v>189</v>
      </c>
      <c r="E944" s="151" t="s">
        <v>1479</v>
      </c>
      <c r="F944" s="152" t="s">
        <v>1480</v>
      </c>
      <c r="G944" s="153" t="s">
        <v>1034</v>
      </c>
      <c r="H944" s="205"/>
      <c r="I944" s="155"/>
      <c r="J944" s="156">
        <f t="shared" si="30"/>
        <v>0</v>
      </c>
      <c r="K944" s="152" t="s">
        <v>193</v>
      </c>
      <c r="L944" s="32"/>
      <c r="M944" s="157" t="s">
        <v>3</v>
      </c>
      <c r="N944" s="158" t="s">
        <v>46</v>
      </c>
      <c r="O944" s="52"/>
      <c r="P944" s="159">
        <f t="shared" si="31"/>
        <v>0</v>
      </c>
      <c r="Q944" s="159">
        <v>0</v>
      </c>
      <c r="R944" s="159">
        <f t="shared" si="32"/>
        <v>0</v>
      </c>
      <c r="S944" s="159">
        <v>0</v>
      </c>
      <c r="T944" s="160">
        <f t="shared" si="33"/>
        <v>0</v>
      </c>
      <c r="AR944" s="161" t="s">
        <v>282</v>
      </c>
      <c r="AT944" s="161" t="s">
        <v>189</v>
      </c>
      <c r="AU944" s="161" t="s">
        <v>87</v>
      </c>
      <c r="AY944" s="17" t="s">
        <v>187</v>
      </c>
      <c r="BE944" s="162">
        <f t="shared" si="34"/>
        <v>0</v>
      </c>
      <c r="BF944" s="162">
        <f t="shared" si="35"/>
        <v>0</v>
      </c>
      <c r="BG944" s="162">
        <f t="shared" si="36"/>
        <v>0</v>
      </c>
      <c r="BH944" s="162">
        <f t="shared" si="37"/>
        <v>0</v>
      </c>
      <c r="BI944" s="162">
        <f t="shared" si="38"/>
        <v>0</v>
      </c>
      <c r="BJ944" s="17" t="s">
        <v>87</v>
      </c>
      <c r="BK944" s="162">
        <f t="shared" si="39"/>
        <v>0</v>
      </c>
      <c r="BL944" s="17" t="s">
        <v>282</v>
      </c>
      <c r="BM944" s="161" t="s">
        <v>1481</v>
      </c>
    </row>
    <row r="945" spans="2:65" s="11" customFormat="1" ht="22.9" customHeight="1">
      <c r="B945" s="136"/>
      <c r="D945" s="137" t="s">
        <v>73</v>
      </c>
      <c r="E945" s="147" t="s">
        <v>1482</v>
      </c>
      <c r="F945" s="147" t="s">
        <v>1483</v>
      </c>
      <c r="I945" s="139"/>
      <c r="J945" s="148">
        <f>BK945</f>
        <v>0</v>
      </c>
      <c r="L945" s="136"/>
      <c r="M945" s="141"/>
      <c r="N945" s="142"/>
      <c r="O945" s="142"/>
      <c r="P945" s="143">
        <f>SUM(P946:P953)</f>
        <v>0</v>
      </c>
      <c r="Q945" s="142"/>
      <c r="R945" s="143">
        <f>SUM(R946:R953)</f>
        <v>1.6169999999999999E-3</v>
      </c>
      <c r="S945" s="142"/>
      <c r="T945" s="144">
        <f>SUM(T946:T953)</f>
        <v>0</v>
      </c>
      <c r="AR945" s="137" t="s">
        <v>87</v>
      </c>
      <c r="AT945" s="145" t="s">
        <v>73</v>
      </c>
      <c r="AU945" s="145" t="s">
        <v>81</v>
      </c>
      <c r="AY945" s="137" t="s">
        <v>187</v>
      </c>
      <c r="BK945" s="146">
        <f>SUM(BK946:BK953)</f>
        <v>0</v>
      </c>
    </row>
    <row r="946" spans="2:65" s="1" customFormat="1" ht="36" customHeight="1">
      <c r="B946" s="149"/>
      <c r="C946" s="150" t="s">
        <v>1484</v>
      </c>
      <c r="D946" s="150" t="s">
        <v>189</v>
      </c>
      <c r="E946" s="151" t="s">
        <v>1485</v>
      </c>
      <c r="F946" s="152" t="s">
        <v>1486</v>
      </c>
      <c r="G946" s="153" t="s">
        <v>286</v>
      </c>
      <c r="H946" s="154">
        <v>14.7</v>
      </c>
      <c r="I946" s="155"/>
      <c r="J946" s="156">
        <f>ROUND(I946*H946,2)</f>
        <v>0</v>
      </c>
      <c r="K946" s="152" t="s">
        <v>193</v>
      </c>
      <c r="L946" s="32"/>
      <c r="M946" s="157" t="s">
        <v>3</v>
      </c>
      <c r="N946" s="158" t="s">
        <v>46</v>
      </c>
      <c r="O946" s="52"/>
      <c r="P946" s="159">
        <f>O946*H946</f>
        <v>0</v>
      </c>
      <c r="Q946" s="159">
        <v>1.1E-4</v>
      </c>
      <c r="R946" s="159">
        <f>Q946*H946</f>
        <v>1.6169999999999999E-3</v>
      </c>
      <c r="S946" s="159">
        <v>0</v>
      </c>
      <c r="T946" s="160">
        <f>S946*H946</f>
        <v>0</v>
      </c>
      <c r="AR946" s="161" t="s">
        <v>282</v>
      </c>
      <c r="AT946" s="161" t="s">
        <v>189</v>
      </c>
      <c r="AU946" s="161" t="s">
        <v>87</v>
      </c>
      <c r="AY946" s="17" t="s">
        <v>187</v>
      </c>
      <c r="BE946" s="162">
        <f>IF(N946="základní",J946,0)</f>
        <v>0</v>
      </c>
      <c r="BF946" s="162">
        <f>IF(N946="snížená",J946,0)</f>
        <v>0</v>
      </c>
      <c r="BG946" s="162">
        <f>IF(N946="zákl. přenesená",J946,0)</f>
        <v>0</v>
      </c>
      <c r="BH946" s="162">
        <f>IF(N946="sníž. přenesená",J946,0)</f>
        <v>0</v>
      </c>
      <c r="BI946" s="162">
        <f>IF(N946="nulová",J946,0)</f>
        <v>0</v>
      </c>
      <c r="BJ946" s="17" t="s">
        <v>87</v>
      </c>
      <c r="BK946" s="162">
        <f>ROUND(I946*H946,2)</f>
        <v>0</v>
      </c>
      <c r="BL946" s="17" t="s">
        <v>282</v>
      </c>
      <c r="BM946" s="161" t="s">
        <v>1487</v>
      </c>
    </row>
    <row r="947" spans="2:65" s="12" customFormat="1">
      <c r="B947" s="163"/>
      <c r="D947" s="164" t="s">
        <v>196</v>
      </c>
      <c r="E947" s="165" t="s">
        <v>3</v>
      </c>
      <c r="F947" s="166" t="s">
        <v>1488</v>
      </c>
      <c r="H947" s="165" t="s">
        <v>3</v>
      </c>
      <c r="I947" s="167"/>
      <c r="L947" s="163"/>
      <c r="M947" s="168"/>
      <c r="N947" s="169"/>
      <c r="O947" s="169"/>
      <c r="P947" s="169"/>
      <c r="Q947" s="169"/>
      <c r="R947" s="169"/>
      <c r="S947" s="169"/>
      <c r="T947" s="170"/>
      <c r="AT947" s="165" t="s">
        <v>196</v>
      </c>
      <c r="AU947" s="165" t="s">
        <v>87</v>
      </c>
      <c r="AV947" s="12" t="s">
        <v>81</v>
      </c>
      <c r="AW947" s="12" t="s">
        <v>35</v>
      </c>
      <c r="AX947" s="12" t="s">
        <v>74</v>
      </c>
      <c r="AY947" s="165" t="s">
        <v>187</v>
      </c>
    </row>
    <row r="948" spans="2:65" s="13" customFormat="1">
      <c r="B948" s="171"/>
      <c r="D948" s="164" t="s">
        <v>196</v>
      </c>
      <c r="E948" s="172" t="s">
        <v>3</v>
      </c>
      <c r="F948" s="173" t="s">
        <v>1489</v>
      </c>
      <c r="H948" s="174">
        <v>7.2</v>
      </c>
      <c r="I948" s="175"/>
      <c r="L948" s="171"/>
      <c r="M948" s="176"/>
      <c r="N948" s="177"/>
      <c r="O948" s="177"/>
      <c r="P948" s="177"/>
      <c r="Q948" s="177"/>
      <c r="R948" s="177"/>
      <c r="S948" s="177"/>
      <c r="T948" s="178"/>
      <c r="AT948" s="172" t="s">
        <v>196</v>
      </c>
      <c r="AU948" s="172" t="s">
        <v>87</v>
      </c>
      <c r="AV948" s="13" t="s">
        <v>87</v>
      </c>
      <c r="AW948" s="13" t="s">
        <v>35</v>
      </c>
      <c r="AX948" s="13" t="s">
        <v>74</v>
      </c>
      <c r="AY948" s="172" t="s">
        <v>187</v>
      </c>
    </row>
    <row r="949" spans="2:65" s="12" customFormat="1">
      <c r="B949" s="163"/>
      <c r="D949" s="164" t="s">
        <v>196</v>
      </c>
      <c r="E949" s="165" t="s">
        <v>3</v>
      </c>
      <c r="F949" s="166" t="s">
        <v>1490</v>
      </c>
      <c r="H949" s="165" t="s">
        <v>3</v>
      </c>
      <c r="I949" s="167"/>
      <c r="L949" s="163"/>
      <c r="M949" s="168"/>
      <c r="N949" s="169"/>
      <c r="O949" s="169"/>
      <c r="P949" s="169"/>
      <c r="Q949" s="169"/>
      <c r="R949" s="169"/>
      <c r="S949" s="169"/>
      <c r="T949" s="170"/>
      <c r="AT949" s="165" t="s">
        <v>196</v>
      </c>
      <c r="AU949" s="165" t="s">
        <v>87</v>
      </c>
      <c r="AV949" s="12" t="s">
        <v>81</v>
      </c>
      <c r="AW949" s="12" t="s">
        <v>35</v>
      </c>
      <c r="AX949" s="12" t="s">
        <v>74</v>
      </c>
      <c r="AY949" s="165" t="s">
        <v>187</v>
      </c>
    </row>
    <row r="950" spans="2:65" s="13" customFormat="1">
      <c r="B950" s="171"/>
      <c r="D950" s="164" t="s">
        <v>196</v>
      </c>
      <c r="E950" s="172" t="s">
        <v>3</v>
      </c>
      <c r="F950" s="173" t="s">
        <v>1491</v>
      </c>
      <c r="H950" s="174">
        <v>7.5</v>
      </c>
      <c r="I950" s="175"/>
      <c r="L950" s="171"/>
      <c r="M950" s="176"/>
      <c r="N950" s="177"/>
      <c r="O950" s="177"/>
      <c r="P950" s="177"/>
      <c r="Q950" s="177"/>
      <c r="R950" s="177"/>
      <c r="S950" s="177"/>
      <c r="T950" s="178"/>
      <c r="AT950" s="172" t="s">
        <v>196</v>
      </c>
      <c r="AU950" s="172" t="s">
        <v>87</v>
      </c>
      <c r="AV950" s="13" t="s">
        <v>87</v>
      </c>
      <c r="AW950" s="13" t="s">
        <v>35</v>
      </c>
      <c r="AX950" s="13" t="s">
        <v>74</v>
      </c>
      <c r="AY950" s="172" t="s">
        <v>187</v>
      </c>
    </row>
    <row r="951" spans="2:65" s="14" customFormat="1">
      <c r="B951" s="179"/>
      <c r="D951" s="164" t="s">
        <v>196</v>
      </c>
      <c r="E951" s="180" t="s">
        <v>3</v>
      </c>
      <c r="F951" s="181" t="s">
        <v>201</v>
      </c>
      <c r="H951" s="182">
        <v>14.7</v>
      </c>
      <c r="I951" s="183"/>
      <c r="L951" s="179"/>
      <c r="M951" s="184"/>
      <c r="N951" s="185"/>
      <c r="O951" s="185"/>
      <c r="P951" s="185"/>
      <c r="Q951" s="185"/>
      <c r="R951" s="185"/>
      <c r="S951" s="185"/>
      <c r="T951" s="186"/>
      <c r="AT951" s="180" t="s">
        <v>196</v>
      </c>
      <c r="AU951" s="180" t="s">
        <v>87</v>
      </c>
      <c r="AV951" s="14" t="s">
        <v>194</v>
      </c>
      <c r="AW951" s="14" t="s">
        <v>35</v>
      </c>
      <c r="AX951" s="14" t="s">
        <v>81</v>
      </c>
      <c r="AY951" s="180" t="s">
        <v>187</v>
      </c>
    </row>
    <row r="952" spans="2:65" s="1" customFormat="1" ht="24" customHeight="1">
      <c r="B952" s="149"/>
      <c r="C952" s="195" t="s">
        <v>1492</v>
      </c>
      <c r="D952" s="195" t="s">
        <v>283</v>
      </c>
      <c r="E952" s="196" t="s">
        <v>1493</v>
      </c>
      <c r="F952" s="197" t="s">
        <v>1494</v>
      </c>
      <c r="G952" s="198" t="s">
        <v>1330</v>
      </c>
      <c r="H952" s="199">
        <v>14.7</v>
      </c>
      <c r="I952" s="200"/>
      <c r="J952" s="201">
        <f>ROUND(I952*H952,2)</f>
        <v>0</v>
      </c>
      <c r="K952" s="197" t="s">
        <v>1206</v>
      </c>
      <c r="L952" s="202"/>
      <c r="M952" s="203" t="s">
        <v>3</v>
      </c>
      <c r="N952" s="204" t="s">
        <v>46</v>
      </c>
      <c r="O952" s="52"/>
      <c r="P952" s="159">
        <f>O952*H952</f>
        <v>0</v>
      </c>
      <c r="Q952" s="159">
        <v>0</v>
      </c>
      <c r="R952" s="159">
        <f>Q952*H952</f>
        <v>0</v>
      </c>
      <c r="S952" s="159">
        <v>0</v>
      </c>
      <c r="T952" s="160">
        <f>S952*H952</f>
        <v>0</v>
      </c>
      <c r="AR952" s="161" t="s">
        <v>405</v>
      </c>
      <c r="AT952" s="161" t="s">
        <v>283</v>
      </c>
      <c r="AU952" s="161" t="s">
        <v>87</v>
      </c>
      <c r="AY952" s="17" t="s">
        <v>187</v>
      </c>
      <c r="BE952" s="162">
        <f>IF(N952="základní",J952,0)</f>
        <v>0</v>
      </c>
      <c r="BF952" s="162">
        <f>IF(N952="snížená",J952,0)</f>
        <v>0</v>
      </c>
      <c r="BG952" s="162">
        <f>IF(N952="zákl. přenesená",J952,0)</f>
        <v>0</v>
      </c>
      <c r="BH952" s="162">
        <f>IF(N952="sníž. přenesená",J952,0)</f>
        <v>0</v>
      </c>
      <c r="BI952" s="162">
        <f>IF(N952="nulová",J952,0)</f>
        <v>0</v>
      </c>
      <c r="BJ952" s="17" t="s">
        <v>87</v>
      </c>
      <c r="BK952" s="162">
        <f>ROUND(I952*H952,2)</f>
        <v>0</v>
      </c>
      <c r="BL952" s="17" t="s">
        <v>282</v>
      </c>
      <c r="BM952" s="161" t="s">
        <v>1495</v>
      </c>
    </row>
    <row r="953" spans="2:65" s="1" customFormat="1" ht="36" customHeight="1">
      <c r="B953" s="149"/>
      <c r="C953" s="150" t="s">
        <v>1496</v>
      </c>
      <c r="D953" s="150" t="s">
        <v>189</v>
      </c>
      <c r="E953" s="151" t="s">
        <v>1497</v>
      </c>
      <c r="F953" s="152" t="s">
        <v>1498</v>
      </c>
      <c r="G953" s="153" t="s">
        <v>1034</v>
      </c>
      <c r="H953" s="205"/>
      <c r="I953" s="155"/>
      <c r="J953" s="156">
        <f>ROUND(I953*H953,2)</f>
        <v>0</v>
      </c>
      <c r="K953" s="152" t="s">
        <v>193</v>
      </c>
      <c r="L953" s="32"/>
      <c r="M953" s="157" t="s">
        <v>3</v>
      </c>
      <c r="N953" s="158" t="s">
        <v>46</v>
      </c>
      <c r="O953" s="52"/>
      <c r="P953" s="159">
        <f>O953*H953</f>
        <v>0</v>
      </c>
      <c r="Q953" s="159">
        <v>0</v>
      </c>
      <c r="R953" s="159">
        <f>Q953*H953</f>
        <v>0</v>
      </c>
      <c r="S953" s="159">
        <v>0</v>
      </c>
      <c r="T953" s="160">
        <f>S953*H953</f>
        <v>0</v>
      </c>
      <c r="AR953" s="161" t="s">
        <v>282</v>
      </c>
      <c r="AT953" s="161" t="s">
        <v>189</v>
      </c>
      <c r="AU953" s="161" t="s">
        <v>87</v>
      </c>
      <c r="AY953" s="17" t="s">
        <v>187</v>
      </c>
      <c r="BE953" s="162">
        <f>IF(N953="základní",J953,0)</f>
        <v>0</v>
      </c>
      <c r="BF953" s="162">
        <f>IF(N953="snížená",J953,0)</f>
        <v>0</v>
      </c>
      <c r="BG953" s="162">
        <f>IF(N953="zákl. přenesená",J953,0)</f>
        <v>0</v>
      </c>
      <c r="BH953" s="162">
        <f>IF(N953="sníž. přenesená",J953,0)</f>
        <v>0</v>
      </c>
      <c r="BI953" s="162">
        <f>IF(N953="nulová",J953,0)</f>
        <v>0</v>
      </c>
      <c r="BJ953" s="17" t="s">
        <v>87</v>
      </c>
      <c r="BK953" s="162">
        <f>ROUND(I953*H953,2)</f>
        <v>0</v>
      </c>
      <c r="BL953" s="17" t="s">
        <v>282</v>
      </c>
      <c r="BM953" s="161" t="s">
        <v>1499</v>
      </c>
    </row>
    <row r="954" spans="2:65" s="11" customFormat="1" ht="22.9" customHeight="1">
      <c r="B954" s="136"/>
      <c r="D954" s="137" t="s">
        <v>73</v>
      </c>
      <c r="E954" s="147" t="s">
        <v>1500</v>
      </c>
      <c r="F954" s="147" t="s">
        <v>1501</v>
      </c>
      <c r="I954" s="139"/>
      <c r="J954" s="148">
        <f>BK954</f>
        <v>0</v>
      </c>
      <c r="L954" s="136"/>
      <c r="M954" s="141"/>
      <c r="N954" s="142"/>
      <c r="O954" s="142"/>
      <c r="P954" s="143">
        <f>SUM(P955:P1014)</f>
        <v>0</v>
      </c>
      <c r="Q954" s="142"/>
      <c r="R954" s="143">
        <f>SUM(R955:R1014)</f>
        <v>3.2403907500000004</v>
      </c>
      <c r="S954" s="142"/>
      <c r="T954" s="144">
        <f>SUM(T955:T1014)</f>
        <v>0</v>
      </c>
      <c r="AR954" s="137" t="s">
        <v>87</v>
      </c>
      <c r="AT954" s="145" t="s">
        <v>73</v>
      </c>
      <c r="AU954" s="145" t="s">
        <v>81</v>
      </c>
      <c r="AY954" s="137" t="s">
        <v>187</v>
      </c>
      <c r="BK954" s="146">
        <f>SUM(BK955:BK1014)</f>
        <v>0</v>
      </c>
    </row>
    <row r="955" spans="2:65" s="1" customFormat="1" ht="36" customHeight="1">
      <c r="B955" s="149"/>
      <c r="C955" s="150" t="s">
        <v>1502</v>
      </c>
      <c r="D955" s="150" t="s">
        <v>189</v>
      </c>
      <c r="E955" s="151" t="s">
        <v>1503</v>
      </c>
      <c r="F955" s="152" t="s">
        <v>1504</v>
      </c>
      <c r="G955" s="153" t="s">
        <v>286</v>
      </c>
      <c r="H955" s="154">
        <v>21.85</v>
      </c>
      <c r="I955" s="155"/>
      <c r="J955" s="156">
        <f>ROUND(I955*H955,2)</f>
        <v>0</v>
      </c>
      <c r="K955" s="152" t="s">
        <v>193</v>
      </c>
      <c r="L955" s="32"/>
      <c r="M955" s="157" t="s">
        <v>3</v>
      </c>
      <c r="N955" s="158" t="s">
        <v>46</v>
      </c>
      <c r="O955" s="52"/>
      <c r="P955" s="159">
        <f>O955*H955</f>
        <v>0</v>
      </c>
      <c r="Q955" s="159">
        <v>1.5299999999999999E-3</v>
      </c>
      <c r="R955" s="159">
        <f>Q955*H955</f>
        <v>3.3430500000000002E-2</v>
      </c>
      <c r="S955" s="159">
        <v>0</v>
      </c>
      <c r="T955" s="160">
        <f>S955*H955</f>
        <v>0</v>
      </c>
      <c r="AR955" s="161" t="s">
        <v>282</v>
      </c>
      <c r="AT955" s="161" t="s">
        <v>189</v>
      </c>
      <c r="AU955" s="161" t="s">
        <v>87</v>
      </c>
      <c r="AY955" s="17" t="s">
        <v>187</v>
      </c>
      <c r="BE955" s="162">
        <f>IF(N955="základní",J955,0)</f>
        <v>0</v>
      </c>
      <c r="BF955" s="162">
        <f>IF(N955="snížená",J955,0)</f>
        <v>0</v>
      </c>
      <c r="BG955" s="162">
        <f>IF(N955="zákl. přenesená",J955,0)</f>
        <v>0</v>
      </c>
      <c r="BH955" s="162">
        <f>IF(N955="sníž. přenesená",J955,0)</f>
        <v>0</v>
      </c>
      <c r="BI955" s="162">
        <f>IF(N955="nulová",J955,0)</f>
        <v>0</v>
      </c>
      <c r="BJ955" s="17" t="s">
        <v>87</v>
      </c>
      <c r="BK955" s="162">
        <f>ROUND(I955*H955,2)</f>
        <v>0</v>
      </c>
      <c r="BL955" s="17" t="s">
        <v>282</v>
      </c>
      <c r="BM955" s="161" t="s">
        <v>1505</v>
      </c>
    </row>
    <row r="956" spans="2:65" s="13" customFormat="1">
      <c r="B956" s="171"/>
      <c r="D956" s="164" t="s">
        <v>196</v>
      </c>
      <c r="E956" s="172" t="s">
        <v>3</v>
      </c>
      <c r="F956" s="173" t="s">
        <v>1506</v>
      </c>
      <c r="H956" s="174">
        <v>21.85</v>
      </c>
      <c r="I956" s="175"/>
      <c r="L956" s="171"/>
      <c r="M956" s="176"/>
      <c r="N956" s="177"/>
      <c r="O956" s="177"/>
      <c r="P956" s="177"/>
      <c r="Q956" s="177"/>
      <c r="R956" s="177"/>
      <c r="S956" s="177"/>
      <c r="T956" s="178"/>
      <c r="AT956" s="172" t="s">
        <v>196</v>
      </c>
      <c r="AU956" s="172" t="s">
        <v>87</v>
      </c>
      <c r="AV956" s="13" t="s">
        <v>87</v>
      </c>
      <c r="AW956" s="13" t="s">
        <v>35</v>
      </c>
      <c r="AX956" s="13" t="s">
        <v>81</v>
      </c>
      <c r="AY956" s="172" t="s">
        <v>187</v>
      </c>
    </row>
    <row r="957" spans="2:65" s="1" customFormat="1" ht="36" customHeight="1">
      <c r="B957" s="149"/>
      <c r="C957" s="150" t="s">
        <v>1507</v>
      </c>
      <c r="D957" s="150" t="s">
        <v>189</v>
      </c>
      <c r="E957" s="151" t="s">
        <v>1508</v>
      </c>
      <c r="F957" s="152" t="s">
        <v>1509</v>
      </c>
      <c r="G957" s="153" t="s">
        <v>286</v>
      </c>
      <c r="H957" s="154">
        <v>21.85</v>
      </c>
      <c r="I957" s="155"/>
      <c r="J957" s="156">
        <f>ROUND(I957*H957,2)</f>
        <v>0</v>
      </c>
      <c r="K957" s="152" t="s">
        <v>193</v>
      </c>
      <c r="L957" s="32"/>
      <c r="M957" s="157" t="s">
        <v>3</v>
      </c>
      <c r="N957" s="158" t="s">
        <v>46</v>
      </c>
      <c r="O957" s="52"/>
      <c r="P957" s="159">
        <f>O957*H957</f>
        <v>0</v>
      </c>
      <c r="Q957" s="159">
        <v>1.0200000000000001E-3</v>
      </c>
      <c r="R957" s="159">
        <f>Q957*H957</f>
        <v>2.2287000000000005E-2</v>
      </c>
      <c r="S957" s="159">
        <v>0</v>
      </c>
      <c r="T957" s="160">
        <f>S957*H957</f>
        <v>0</v>
      </c>
      <c r="AR957" s="161" t="s">
        <v>282</v>
      </c>
      <c r="AT957" s="161" t="s">
        <v>189</v>
      </c>
      <c r="AU957" s="161" t="s">
        <v>87</v>
      </c>
      <c r="AY957" s="17" t="s">
        <v>187</v>
      </c>
      <c r="BE957" s="162">
        <f>IF(N957="základní",J957,0)</f>
        <v>0</v>
      </c>
      <c r="BF957" s="162">
        <f>IF(N957="snížená",J957,0)</f>
        <v>0</v>
      </c>
      <c r="BG957" s="162">
        <f>IF(N957="zákl. přenesená",J957,0)</f>
        <v>0</v>
      </c>
      <c r="BH957" s="162">
        <f>IF(N957="sníž. přenesená",J957,0)</f>
        <v>0</v>
      </c>
      <c r="BI957" s="162">
        <f>IF(N957="nulová",J957,0)</f>
        <v>0</v>
      </c>
      <c r="BJ957" s="17" t="s">
        <v>87</v>
      </c>
      <c r="BK957" s="162">
        <f>ROUND(I957*H957,2)</f>
        <v>0</v>
      </c>
      <c r="BL957" s="17" t="s">
        <v>282</v>
      </c>
      <c r="BM957" s="161" t="s">
        <v>1510</v>
      </c>
    </row>
    <row r="958" spans="2:65" s="13" customFormat="1">
      <c r="B958" s="171"/>
      <c r="D958" s="164" t="s">
        <v>196</v>
      </c>
      <c r="E958" s="172" t="s">
        <v>3</v>
      </c>
      <c r="F958" s="173" t="s">
        <v>1506</v>
      </c>
      <c r="H958" s="174">
        <v>21.85</v>
      </c>
      <c r="I958" s="175"/>
      <c r="L958" s="171"/>
      <c r="M958" s="176"/>
      <c r="N958" s="177"/>
      <c r="O958" s="177"/>
      <c r="P958" s="177"/>
      <c r="Q958" s="177"/>
      <c r="R958" s="177"/>
      <c r="S958" s="177"/>
      <c r="T958" s="178"/>
      <c r="AT958" s="172" t="s">
        <v>196</v>
      </c>
      <c r="AU958" s="172" t="s">
        <v>87</v>
      </c>
      <c r="AV958" s="13" t="s">
        <v>87</v>
      </c>
      <c r="AW958" s="13" t="s">
        <v>35</v>
      </c>
      <c r="AX958" s="13" t="s">
        <v>81</v>
      </c>
      <c r="AY958" s="172" t="s">
        <v>187</v>
      </c>
    </row>
    <row r="959" spans="2:65" s="1" customFormat="1" ht="24" customHeight="1">
      <c r="B959" s="149"/>
      <c r="C959" s="150" t="s">
        <v>1511</v>
      </c>
      <c r="D959" s="150" t="s">
        <v>189</v>
      </c>
      <c r="E959" s="151" t="s">
        <v>1512</v>
      </c>
      <c r="F959" s="152" t="s">
        <v>1513</v>
      </c>
      <c r="G959" s="153" t="s">
        <v>286</v>
      </c>
      <c r="H959" s="154">
        <v>48.6</v>
      </c>
      <c r="I959" s="155"/>
      <c r="J959" s="156">
        <f>ROUND(I959*H959,2)</f>
        <v>0</v>
      </c>
      <c r="K959" s="152" t="s">
        <v>193</v>
      </c>
      <c r="L959" s="32"/>
      <c r="M959" s="157" t="s">
        <v>3</v>
      </c>
      <c r="N959" s="158" t="s">
        <v>46</v>
      </c>
      <c r="O959" s="52"/>
      <c r="P959" s="159">
        <f>O959*H959</f>
        <v>0</v>
      </c>
      <c r="Q959" s="159">
        <v>4.2999999999999999E-4</v>
      </c>
      <c r="R959" s="159">
        <f>Q959*H959</f>
        <v>2.0898E-2</v>
      </c>
      <c r="S959" s="159">
        <v>0</v>
      </c>
      <c r="T959" s="160">
        <f>S959*H959</f>
        <v>0</v>
      </c>
      <c r="AR959" s="161" t="s">
        <v>282</v>
      </c>
      <c r="AT959" s="161" t="s">
        <v>189</v>
      </c>
      <c r="AU959" s="161" t="s">
        <v>87</v>
      </c>
      <c r="AY959" s="17" t="s">
        <v>187</v>
      </c>
      <c r="BE959" s="162">
        <f>IF(N959="základní",J959,0)</f>
        <v>0</v>
      </c>
      <c r="BF959" s="162">
        <f>IF(N959="snížená",J959,0)</f>
        <v>0</v>
      </c>
      <c r="BG959" s="162">
        <f>IF(N959="zákl. přenesená",J959,0)</f>
        <v>0</v>
      </c>
      <c r="BH959" s="162">
        <f>IF(N959="sníž. přenesená",J959,0)</f>
        <v>0</v>
      </c>
      <c r="BI959" s="162">
        <f>IF(N959="nulová",J959,0)</f>
        <v>0</v>
      </c>
      <c r="BJ959" s="17" t="s">
        <v>87</v>
      </c>
      <c r="BK959" s="162">
        <f>ROUND(I959*H959,2)</f>
        <v>0</v>
      </c>
      <c r="BL959" s="17" t="s">
        <v>282</v>
      </c>
      <c r="BM959" s="161" t="s">
        <v>1514</v>
      </c>
    </row>
    <row r="960" spans="2:65" s="12" customFormat="1">
      <c r="B960" s="163"/>
      <c r="D960" s="164" t="s">
        <v>196</v>
      </c>
      <c r="E960" s="165" t="s">
        <v>3</v>
      </c>
      <c r="F960" s="166" t="s">
        <v>1515</v>
      </c>
      <c r="H960" s="165" t="s">
        <v>3</v>
      </c>
      <c r="I960" s="167"/>
      <c r="L960" s="163"/>
      <c r="M960" s="168"/>
      <c r="N960" s="169"/>
      <c r="O960" s="169"/>
      <c r="P960" s="169"/>
      <c r="Q960" s="169"/>
      <c r="R960" s="169"/>
      <c r="S960" s="169"/>
      <c r="T960" s="170"/>
      <c r="AT960" s="165" t="s">
        <v>196</v>
      </c>
      <c r="AU960" s="165" t="s">
        <v>87</v>
      </c>
      <c r="AV960" s="12" t="s">
        <v>81</v>
      </c>
      <c r="AW960" s="12" t="s">
        <v>35</v>
      </c>
      <c r="AX960" s="12" t="s">
        <v>74</v>
      </c>
      <c r="AY960" s="165" t="s">
        <v>187</v>
      </c>
    </row>
    <row r="961" spans="2:65" s="13" customFormat="1">
      <c r="B961" s="171"/>
      <c r="D961" s="164" t="s">
        <v>196</v>
      </c>
      <c r="E961" s="172" t="s">
        <v>3</v>
      </c>
      <c r="F961" s="173" t="s">
        <v>1516</v>
      </c>
      <c r="H961" s="174">
        <v>48.6</v>
      </c>
      <c r="I961" s="175"/>
      <c r="L961" s="171"/>
      <c r="M961" s="176"/>
      <c r="N961" s="177"/>
      <c r="O961" s="177"/>
      <c r="P961" s="177"/>
      <c r="Q961" s="177"/>
      <c r="R961" s="177"/>
      <c r="S961" s="177"/>
      <c r="T961" s="178"/>
      <c r="AT961" s="172" t="s">
        <v>196</v>
      </c>
      <c r="AU961" s="172" t="s">
        <v>87</v>
      </c>
      <c r="AV961" s="13" t="s">
        <v>87</v>
      </c>
      <c r="AW961" s="13" t="s">
        <v>35</v>
      </c>
      <c r="AX961" s="13" t="s">
        <v>81</v>
      </c>
      <c r="AY961" s="172" t="s">
        <v>187</v>
      </c>
    </row>
    <row r="962" spans="2:65" s="1" customFormat="1" ht="36" customHeight="1">
      <c r="B962" s="149"/>
      <c r="C962" s="150" t="s">
        <v>1517</v>
      </c>
      <c r="D962" s="150" t="s">
        <v>189</v>
      </c>
      <c r="E962" s="151" t="s">
        <v>1518</v>
      </c>
      <c r="F962" s="152" t="s">
        <v>1519</v>
      </c>
      <c r="G962" s="153" t="s">
        <v>286</v>
      </c>
      <c r="H962" s="154">
        <v>9.67</v>
      </c>
      <c r="I962" s="155"/>
      <c r="J962" s="156">
        <f>ROUND(I962*H962,2)</f>
        <v>0</v>
      </c>
      <c r="K962" s="152" t="s">
        <v>193</v>
      </c>
      <c r="L962" s="32"/>
      <c r="M962" s="157" t="s">
        <v>3</v>
      </c>
      <c r="N962" s="158" t="s">
        <v>46</v>
      </c>
      <c r="O962" s="52"/>
      <c r="P962" s="159">
        <f>O962*H962</f>
        <v>0</v>
      </c>
      <c r="Q962" s="159">
        <v>4.2999999999999999E-4</v>
      </c>
      <c r="R962" s="159">
        <f>Q962*H962</f>
        <v>4.1580999999999996E-3</v>
      </c>
      <c r="S962" s="159">
        <v>0</v>
      </c>
      <c r="T962" s="160">
        <f>S962*H962</f>
        <v>0</v>
      </c>
      <c r="AR962" s="161" t="s">
        <v>282</v>
      </c>
      <c r="AT962" s="161" t="s">
        <v>189</v>
      </c>
      <c r="AU962" s="161" t="s">
        <v>87</v>
      </c>
      <c r="AY962" s="17" t="s">
        <v>187</v>
      </c>
      <c r="BE962" s="162">
        <f>IF(N962="základní",J962,0)</f>
        <v>0</v>
      </c>
      <c r="BF962" s="162">
        <f>IF(N962="snížená",J962,0)</f>
        <v>0</v>
      </c>
      <c r="BG962" s="162">
        <f>IF(N962="zákl. přenesená",J962,0)</f>
        <v>0</v>
      </c>
      <c r="BH962" s="162">
        <f>IF(N962="sníž. přenesená",J962,0)</f>
        <v>0</v>
      </c>
      <c r="BI962" s="162">
        <f>IF(N962="nulová",J962,0)</f>
        <v>0</v>
      </c>
      <c r="BJ962" s="17" t="s">
        <v>87</v>
      </c>
      <c r="BK962" s="162">
        <f>ROUND(I962*H962,2)</f>
        <v>0</v>
      </c>
      <c r="BL962" s="17" t="s">
        <v>282</v>
      </c>
      <c r="BM962" s="161" t="s">
        <v>1520</v>
      </c>
    </row>
    <row r="963" spans="2:65" s="13" customFormat="1">
      <c r="B963" s="171"/>
      <c r="D963" s="164" t="s">
        <v>196</v>
      </c>
      <c r="E963" s="172" t="s">
        <v>3</v>
      </c>
      <c r="F963" s="173" t="s">
        <v>1521</v>
      </c>
      <c r="H963" s="174">
        <v>8.74</v>
      </c>
      <c r="I963" s="175"/>
      <c r="L963" s="171"/>
      <c r="M963" s="176"/>
      <c r="N963" s="177"/>
      <c r="O963" s="177"/>
      <c r="P963" s="177"/>
      <c r="Q963" s="177"/>
      <c r="R963" s="177"/>
      <c r="S963" s="177"/>
      <c r="T963" s="178"/>
      <c r="AT963" s="172" t="s">
        <v>196</v>
      </c>
      <c r="AU963" s="172" t="s">
        <v>87</v>
      </c>
      <c r="AV963" s="13" t="s">
        <v>87</v>
      </c>
      <c r="AW963" s="13" t="s">
        <v>35</v>
      </c>
      <c r="AX963" s="13" t="s">
        <v>74</v>
      </c>
      <c r="AY963" s="172" t="s">
        <v>187</v>
      </c>
    </row>
    <row r="964" spans="2:65" s="13" customFormat="1">
      <c r="B964" s="171"/>
      <c r="D964" s="164" t="s">
        <v>196</v>
      </c>
      <c r="E964" s="172" t="s">
        <v>3</v>
      </c>
      <c r="F964" s="173" t="s">
        <v>1522</v>
      </c>
      <c r="H964" s="174">
        <v>0.93</v>
      </c>
      <c r="I964" s="175"/>
      <c r="L964" s="171"/>
      <c r="M964" s="176"/>
      <c r="N964" s="177"/>
      <c r="O964" s="177"/>
      <c r="P964" s="177"/>
      <c r="Q964" s="177"/>
      <c r="R964" s="177"/>
      <c r="S964" s="177"/>
      <c r="T964" s="178"/>
      <c r="AT964" s="172" t="s">
        <v>196</v>
      </c>
      <c r="AU964" s="172" t="s">
        <v>87</v>
      </c>
      <c r="AV964" s="13" t="s">
        <v>87</v>
      </c>
      <c r="AW964" s="13" t="s">
        <v>35</v>
      </c>
      <c r="AX964" s="13" t="s">
        <v>74</v>
      </c>
      <c r="AY964" s="172" t="s">
        <v>187</v>
      </c>
    </row>
    <row r="965" spans="2:65" s="14" customFormat="1">
      <c r="B965" s="179"/>
      <c r="D965" s="164" t="s">
        <v>196</v>
      </c>
      <c r="E965" s="180" t="s">
        <v>3</v>
      </c>
      <c r="F965" s="181" t="s">
        <v>201</v>
      </c>
      <c r="H965" s="182">
        <v>9.67</v>
      </c>
      <c r="I965" s="183"/>
      <c r="L965" s="179"/>
      <c r="M965" s="184"/>
      <c r="N965" s="185"/>
      <c r="O965" s="185"/>
      <c r="P965" s="185"/>
      <c r="Q965" s="185"/>
      <c r="R965" s="185"/>
      <c r="S965" s="185"/>
      <c r="T965" s="186"/>
      <c r="AT965" s="180" t="s">
        <v>196</v>
      </c>
      <c r="AU965" s="180" t="s">
        <v>87</v>
      </c>
      <c r="AV965" s="14" t="s">
        <v>194</v>
      </c>
      <c r="AW965" s="14" t="s">
        <v>35</v>
      </c>
      <c r="AX965" s="14" t="s">
        <v>81</v>
      </c>
      <c r="AY965" s="180" t="s">
        <v>187</v>
      </c>
    </row>
    <row r="966" spans="2:65" s="1" customFormat="1" ht="24" customHeight="1">
      <c r="B966" s="149"/>
      <c r="C966" s="195" t="s">
        <v>1523</v>
      </c>
      <c r="D966" s="195" t="s">
        <v>283</v>
      </c>
      <c r="E966" s="196" t="s">
        <v>1524</v>
      </c>
      <c r="F966" s="197" t="s">
        <v>1525</v>
      </c>
      <c r="G966" s="198" t="s">
        <v>391</v>
      </c>
      <c r="H966" s="199">
        <v>194.233</v>
      </c>
      <c r="I966" s="200"/>
      <c r="J966" s="201">
        <f>ROUND(I966*H966,2)</f>
        <v>0</v>
      </c>
      <c r="K966" s="197" t="s">
        <v>193</v>
      </c>
      <c r="L966" s="202"/>
      <c r="M966" s="203" t="s">
        <v>3</v>
      </c>
      <c r="N966" s="204" t="s">
        <v>46</v>
      </c>
      <c r="O966" s="52"/>
      <c r="P966" s="159">
        <f>O966*H966</f>
        <v>0</v>
      </c>
      <c r="Q966" s="159">
        <v>3.6000000000000002E-4</v>
      </c>
      <c r="R966" s="159">
        <f>Q966*H966</f>
        <v>6.9923880000000008E-2</v>
      </c>
      <c r="S966" s="159">
        <v>0</v>
      </c>
      <c r="T966" s="160">
        <f>S966*H966</f>
        <v>0</v>
      </c>
      <c r="AR966" s="161" t="s">
        <v>405</v>
      </c>
      <c r="AT966" s="161" t="s">
        <v>283</v>
      </c>
      <c r="AU966" s="161" t="s">
        <v>87</v>
      </c>
      <c r="AY966" s="17" t="s">
        <v>187</v>
      </c>
      <c r="BE966" s="162">
        <f>IF(N966="základní",J966,0)</f>
        <v>0</v>
      </c>
      <c r="BF966" s="162">
        <f>IF(N966="snížená",J966,0)</f>
        <v>0</v>
      </c>
      <c r="BG966" s="162">
        <f>IF(N966="zákl. přenesená",J966,0)</f>
        <v>0</v>
      </c>
      <c r="BH966" s="162">
        <f>IF(N966="sníž. přenesená",J966,0)</f>
        <v>0</v>
      </c>
      <c r="BI966" s="162">
        <f>IF(N966="nulová",J966,0)</f>
        <v>0</v>
      </c>
      <c r="BJ966" s="17" t="s">
        <v>87</v>
      </c>
      <c r="BK966" s="162">
        <f>ROUND(I966*H966,2)</f>
        <v>0</v>
      </c>
      <c r="BL966" s="17" t="s">
        <v>282</v>
      </c>
      <c r="BM966" s="161" t="s">
        <v>1526</v>
      </c>
    </row>
    <row r="967" spans="2:65" s="13" customFormat="1">
      <c r="B967" s="171"/>
      <c r="D967" s="164" t="s">
        <v>196</v>
      </c>
      <c r="E967" s="172" t="s">
        <v>3</v>
      </c>
      <c r="F967" s="173" t="s">
        <v>1527</v>
      </c>
      <c r="H967" s="174">
        <v>194.233</v>
      </c>
      <c r="I967" s="175"/>
      <c r="L967" s="171"/>
      <c r="M967" s="176"/>
      <c r="N967" s="177"/>
      <c r="O967" s="177"/>
      <c r="P967" s="177"/>
      <c r="Q967" s="177"/>
      <c r="R967" s="177"/>
      <c r="S967" s="177"/>
      <c r="T967" s="178"/>
      <c r="AT967" s="172" t="s">
        <v>196</v>
      </c>
      <c r="AU967" s="172" t="s">
        <v>87</v>
      </c>
      <c r="AV967" s="13" t="s">
        <v>87</v>
      </c>
      <c r="AW967" s="13" t="s">
        <v>35</v>
      </c>
      <c r="AX967" s="13" t="s">
        <v>81</v>
      </c>
      <c r="AY967" s="172" t="s">
        <v>187</v>
      </c>
    </row>
    <row r="968" spans="2:65" s="1" customFormat="1" ht="36" customHeight="1">
      <c r="B968" s="149"/>
      <c r="C968" s="150" t="s">
        <v>1528</v>
      </c>
      <c r="D968" s="150" t="s">
        <v>189</v>
      </c>
      <c r="E968" s="151" t="s">
        <v>1529</v>
      </c>
      <c r="F968" s="152" t="s">
        <v>1530</v>
      </c>
      <c r="G968" s="153" t="s">
        <v>254</v>
      </c>
      <c r="H968" s="154">
        <v>104.6</v>
      </c>
      <c r="I968" s="155"/>
      <c r="J968" s="156">
        <f>ROUND(I968*H968,2)</f>
        <v>0</v>
      </c>
      <c r="K968" s="152" t="s">
        <v>193</v>
      </c>
      <c r="L968" s="32"/>
      <c r="M968" s="157" t="s">
        <v>3</v>
      </c>
      <c r="N968" s="158" t="s">
        <v>46</v>
      </c>
      <c r="O968" s="52"/>
      <c r="P968" s="159">
        <f>O968*H968</f>
        <v>0</v>
      </c>
      <c r="Q968" s="159">
        <v>6.3499999999999997E-3</v>
      </c>
      <c r="R968" s="159">
        <f>Q968*H968</f>
        <v>0.66420999999999997</v>
      </c>
      <c r="S968" s="159">
        <v>0</v>
      </c>
      <c r="T968" s="160">
        <f>S968*H968</f>
        <v>0</v>
      </c>
      <c r="AR968" s="161" t="s">
        <v>282</v>
      </c>
      <c r="AT968" s="161" t="s">
        <v>189</v>
      </c>
      <c r="AU968" s="161" t="s">
        <v>87</v>
      </c>
      <c r="AY968" s="17" t="s">
        <v>187</v>
      </c>
      <c r="BE968" s="162">
        <f>IF(N968="základní",J968,0)</f>
        <v>0</v>
      </c>
      <c r="BF968" s="162">
        <f>IF(N968="snížená",J968,0)</f>
        <v>0</v>
      </c>
      <c r="BG968" s="162">
        <f>IF(N968="zákl. přenesená",J968,0)</f>
        <v>0</v>
      </c>
      <c r="BH968" s="162">
        <f>IF(N968="sníž. přenesená",J968,0)</f>
        <v>0</v>
      </c>
      <c r="BI968" s="162">
        <f>IF(N968="nulová",J968,0)</f>
        <v>0</v>
      </c>
      <c r="BJ968" s="17" t="s">
        <v>87</v>
      </c>
      <c r="BK968" s="162">
        <f>ROUND(I968*H968,2)</f>
        <v>0</v>
      </c>
      <c r="BL968" s="17" t="s">
        <v>282</v>
      </c>
      <c r="BM968" s="161" t="s">
        <v>1531</v>
      </c>
    </row>
    <row r="969" spans="2:65" s="12" customFormat="1">
      <c r="B969" s="163"/>
      <c r="D969" s="164" t="s">
        <v>196</v>
      </c>
      <c r="E969" s="165" t="s">
        <v>3</v>
      </c>
      <c r="F969" s="166" t="s">
        <v>1532</v>
      </c>
      <c r="H969" s="165" t="s">
        <v>3</v>
      </c>
      <c r="I969" s="167"/>
      <c r="L969" s="163"/>
      <c r="M969" s="168"/>
      <c r="N969" s="169"/>
      <c r="O969" s="169"/>
      <c r="P969" s="169"/>
      <c r="Q969" s="169"/>
      <c r="R969" s="169"/>
      <c r="S969" s="169"/>
      <c r="T969" s="170"/>
      <c r="AT969" s="165" t="s">
        <v>196</v>
      </c>
      <c r="AU969" s="165" t="s">
        <v>87</v>
      </c>
      <c r="AV969" s="12" t="s">
        <v>81</v>
      </c>
      <c r="AW969" s="12" t="s">
        <v>35</v>
      </c>
      <c r="AX969" s="12" t="s">
        <v>74</v>
      </c>
      <c r="AY969" s="165" t="s">
        <v>187</v>
      </c>
    </row>
    <row r="970" spans="2:65" s="13" customFormat="1">
      <c r="B970" s="171"/>
      <c r="D970" s="164" t="s">
        <v>196</v>
      </c>
      <c r="E970" s="172" t="s">
        <v>3</v>
      </c>
      <c r="F970" s="173" t="s">
        <v>1533</v>
      </c>
      <c r="H970" s="174">
        <v>29.49</v>
      </c>
      <c r="I970" s="175"/>
      <c r="L970" s="171"/>
      <c r="M970" s="176"/>
      <c r="N970" s="177"/>
      <c r="O970" s="177"/>
      <c r="P970" s="177"/>
      <c r="Q970" s="177"/>
      <c r="R970" s="177"/>
      <c r="S970" s="177"/>
      <c r="T970" s="178"/>
      <c r="AT970" s="172" t="s">
        <v>196</v>
      </c>
      <c r="AU970" s="172" t="s">
        <v>87</v>
      </c>
      <c r="AV970" s="13" t="s">
        <v>87</v>
      </c>
      <c r="AW970" s="13" t="s">
        <v>35</v>
      </c>
      <c r="AX970" s="13" t="s">
        <v>74</v>
      </c>
      <c r="AY970" s="172" t="s">
        <v>187</v>
      </c>
    </row>
    <row r="971" spans="2:65" s="13" customFormat="1">
      <c r="B971" s="171"/>
      <c r="D971" s="164" t="s">
        <v>196</v>
      </c>
      <c r="E971" s="172" t="s">
        <v>3</v>
      </c>
      <c r="F971" s="173" t="s">
        <v>1533</v>
      </c>
      <c r="H971" s="174">
        <v>29.49</v>
      </c>
      <c r="I971" s="175"/>
      <c r="L971" s="171"/>
      <c r="M971" s="176"/>
      <c r="N971" s="177"/>
      <c r="O971" s="177"/>
      <c r="P971" s="177"/>
      <c r="Q971" s="177"/>
      <c r="R971" s="177"/>
      <c r="S971" s="177"/>
      <c r="T971" s="178"/>
      <c r="AT971" s="172" t="s">
        <v>196</v>
      </c>
      <c r="AU971" s="172" t="s">
        <v>87</v>
      </c>
      <c r="AV971" s="13" t="s">
        <v>87</v>
      </c>
      <c r="AW971" s="13" t="s">
        <v>35</v>
      </c>
      <c r="AX971" s="13" t="s">
        <v>74</v>
      </c>
      <c r="AY971" s="172" t="s">
        <v>187</v>
      </c>
    </row>
    <row r="972" spans="2:65" s="15" customFormat="1">
      <c r="B972" s="187"/>
      <c r="D972" s="164" t="s">
        <v>196</v>
      </c>
      <c r="E972" s="188" t="s">
        <v>3</v>
      </c>
      <c r="F972" s="189" t="s">
        <v>221</v>
      </c>
      <c r="H972" s="190">
        <v>58.98</v>
      </c>
      <c r="I972" s="191"/>
      <c r="L972" s="187"/>
      <c r="M972" s="192"/>
      <c r="N972" s="193"/>
      <c r="O972" s="193"/>
      <c r="P972" s="193"/>
      <c r="Q972" s="193"/>
      <c r="R972" s="193"/>
      <c r="S972" s="193"/>
      <c r="T972" s="194"/>
      <c r="AT972" s="188" t="s">
        <v>196</v>
      </c>
      <c r="AU972" s="188" t="s">
        <v>87</v>
      </c>
      <c r="AV972" s="15" t="s">
        <v>207</v>
      </c>
      <c r="AW972" s="15" t="s">
        <v>35</v>
      </c>
      <c r="AX972" s="15" t="s">
        <v>74</v>
      </c>
      <c r="AY972" s="188" t="s">
        <v>187</v>
      </c>
    </row>
    <row r="973" spans="2:65" s="12" customFormat="1">
      <c r="B973" s="163"/>
      <c r="D973" s="164" t="s">
        <v>196</v>
      </c>
      <c r="E973" s="165" t="s">
        <v>3</v>
      </c>
      <c r="F973" s="166" t="s">
        <v>1534</v>
      </c>
      <c r="H973" s="165" t="s">
        <v>3</v>
      </c>
      <c r="I973" s="167"/>
      <c r="L973" s="163"/>
      <c r="M973" s="168"/>
      <c r="N973" s="169"/>
      <c r="O973" s="169"/>
      <c r="P973" s="169"/>
      <c r="Q973" s="169"/>
      <c r="R973" s="169"/>
      <c r="S973" s="169"/>
      <c r="T973" s="170"/>
      <c r="AT973" s="165" t="s">
        <v>196</v>
      </c>
      <c r="AU973" s="165" t="s">
        <v>87</v>
      </c>
      <c r="AV973" s="12" t="s">
        <v>81</v>
      </c>
      <c r="AW973" s="12" t="s">
        <v>35</v>
      </c>
      <c r="AX973" s="12" t="s">
        <v>74</v>
      </c>
      <c r="AY973" s="165" t="s">
        <v>187</v>
      </c>
    </row>
    <row r="974" spans="2:65" s="13" customFormat="1">
      <c r="B974" s="171"/>
      <c r="D974" s="164" t="s">
        <v>196</v>
      </c>
      <c r="E974" s="172" t="s">
        <v>3</v>
      </c>
      <c r="F974" s="173" t="s">
        <v>1535</v>
      </c>
      <c r="H974" s="174">
        <v>23.76</v>
      </c>
      <c r="I974" s="175"/>
      <c r="L974" s="171"/>
      <c r="M974" s="176"/>
      <c r="N974" s="177"/>
      <c r="O974" s="177"/>
      <c r="P974" s="177"/>
      <c r="Q974" s="177"/>
      <c r="R974" s="177"/>
      <c r="S974" s="177"/>
      <c r="T974" s="178"/>
      <c r="AT974" s="172" t="s">
        <v>196</v>
      </c>
      <c r="AU974" s="172" t="s">
        <v>87</v>
      </c>
      <c r="AV974" s="13" t="s">
        <v>87</v>
      </c>
      <c r="AW974" s="13" t="s">
        <v>35</v>
      </c>
      <c r="AX974" s="13" t="s">
        <v>74</v>
      </c>
      <c r="AY974" s="172" t="s">
        <v>187</v>
      </c>
    </row>
    <row r="975" spans="2:65" s="13" customFormat="1">
      <c r="B975" s="171"/>
      <c r="D975" s="164" t="s">
        <v>196</v>
      </c>
      <c r="E975" s="172" t="s">
        <v>3</v>
      </c>
      <c r="F975" s="173" t="s">
        <v>1536</v>
      </c>
      <c r="H975" s="174">
        <v>20.79</v>
      </c>
      <c r="I975" s="175"/>
      <c r="L975" s="171"/>
      <c r="M975" s="176"/>
      <c r="N975" s="177"/>
      <c r="O975" s="177"/>
      <c r="P975" s="177"/>
      <c r="Q975" s="177"/>
      <c r="R975" s="177"/>
      <c r="S975" s="177"/>
      <c r="T975" s="178"/>
      <c r="AT975" s="172" t="s">
        <v>196</v>
      </c>
      <c r="AU975" s="172" t="s">
        <v>87</v>
      </c>
      <c r="AV975" s="13" t="s">
        <v>87</v>
      </c>
      <c r="AW975" s="13" t="s">
        <v>35</v>
      </c>
      <c r="AX975" s="13" t="s">
        <v>74</v>
      </c>
      <c r="AY975" s="172" t="s">
        <v>187</v>
      </c>
    </row>
    <row r="976" spans="2:65" s="15" customFormat="1">
      <c r="B976" s="187"/>
      <c r="D976" s="164" t="s">
        <v>196</v>
      </c>
      <c r="E976" s="188" t="s">
        <v>3</v>
      </c>
      <c r="F976" s="189" t="s">
        <v>221</v>
      </c>
      <c r="H976" s="190">
        <v>44.55</v>
      </c>
      <c r="I976" s="191"/>
      <c r="L976" s="187"/>
      <c r="M976" s="192"/>
      <c r="N976" s="193"/>
      <c r="O976" s="193"/>
      <c r="P976" s="193"/>
      <c r="Q976" s="193"/>
      <c r="R976" s="193"/>
      <c r="S976" s="193"/>
      <c r="T976" s="194"/>
      <c r="AT976" s="188" t="s">
        <v>196</v>
      </c>
      <c r="AU976" s="188" t="s">
        <v>87</v>
      </c>
      <c r="AV976" s="15" t="s">
        <v>207</v>
      </c>
      <c r="AW976" s="15" t="s">
        <v>35</v>
      </c>
      <c r="AX976" s="15" t="s">
        <v>74</v>
      </c>
      <c r="AY976" s="188" t="s">
        <v>187</v>
      </c>
    </row>
    <row r="977" spans="2:65" s="12" customFormat="1">
      <c r="B977" s="163"/>
      <c r="D977" s="164" t="s">
        <v>196</v>
      </c>
      <c r="E977" s="165" t="s">
        <v>3</v>
      </c>
      <c r="F977" s="166" t="s">
        <v>1537</v>
      </c>
      <c r="H977" s="165" t="s">
        <v>3</v>
      </c>
      <c r="I977" s="167"/>
      <c r="L977" s="163"/>
      <c r="M977" s="168"/>
      <c r="N977" s="169"/>
      <c r="O977" s="169"/>
      <c r="P977" s="169"/>
      <c r="Q977" s="169"/>
      <c r="R977" s="169"/>
      <c r="S977" s="169"/>
      <c r="T977" s="170"/>
      <c r="AT977" s="165" t="s">
        <v>196</v>
      </c>
      <c r="AU977" s="165" t="s">
        <v>87</v>
      </c>
      <c r="AV977" s="12" t="s">
        <v>81</v>
      </c>
      <c r="AW977" s="12" t="s">
        <v>35</v>
      </c>
      <c r="AX977" s="12" t="s">
        <v>74</v>
      </c>
      <c r="AY977" s="165" t="s">
        <v>187</v>
      </c>
    </row>
    <row r="978" spans="2:65" s="13" customFormat="1">
      <c r="B978" s="171"/>
      <c r="D978" s="164" t="s">
        <v>196</v>
      </c>
      <c r="E978" s="172" t="s">
        <v>3</v>
      </c>
      <c r="F978" s="173" t="s">
        <v>1538</v>
      </c>
      <c r="H978" s="174">
        <v>1.07</v>
      </c>
      <c r="I978" s="175"/>
      <c r="L978" s="171"/>
      <c r="M978" s="176"/>
      <c r="N978" s="177"/>
      <c r="O978" s="177"/>
      <c r="P978" s="177"/>
      <c r="Q978" s="177"/>
      <c r="R978" s="177"/>
      <c r="S978" s="177"/>
      <c r="T978" s="178"/>
      <c r="AT978" s="172" t="s">
        <v>196</v>
      </c>
      <c r="AU978" s="172" t="s">
        <v>87</v>
      </c>
      <c r="AV978" s="13" t="s">
        <v>87</v>
      </c>
      <c r="AW978" s="13" t="s">
        <v>35</v>
      </c>
      <c r="AX978" s="13" t="s">
        <v>74</v>
      </c>
      <c r="AY978" s="172" t="s">
        <v>187</v>
      </c>
    </row>
    <row r="979" spans="2:65" s="15" customFormat="1">
      <c r="B979" s="187"/>
      <c r="D979" s="164" t="s">
        <v>196</v>
      </c>
      <c r="E979" s="188" t="s">
        <v>3</v>
      </c>
      <c r="F979" s="189" t="s">
        <v>221</v>
      </c>
      <c r="H979" s="190">
        <v>1.07</v>
      </c>
      <c r="I979" s="191"/>
      <c r="L979" s="187"/>
      <c r="M979" s="192"/>
      <c r="N979" s="193"/>
      <c r="O979" s="193"/>
      <c r="P979" s="193"/>
      <c r="Q979" s="193"/>
      <c r="R979" s="193"/>
      <c r="S979" s="193"/>
      <c r="T979" s="194"/>
      <c r="AT979" s="188" t="s">
        <v>196</v>
      </c>
      <c r="AU979" s="188" t="s">
        <v>87</v>
      </c>
      <c r="AV979" s="15" t="s">
        <v>207</v>
      </c>
      <c r="AW979" s="15" t="s">
        <v>35</v>
      </c>
      <c r="AX979" s="15" t="s">
        <v>74</v>
      </c>
      <c r="AY979" s="188" t="s">
        <v>187</v>
      </c>
    </row>
    <row r="980" spans="2:65" s="14" customFormat="1">
      <c r="B980" s="179"/>
      <c r="D980" s="164" t="s">
        <v>196</v>
      </c>
      <c r="E980" s="180" t="s">
        <v>3</v>
      </c>
      <c r="F980" s="181" t="s">
        <v>201</v>
      </c>
      <c r="H980" s="182">
        <v>104.6</v>
      </c>
      <c r="I980" s="183"/>
      <c r="L980" s="179"/>
      <c r="M980" s="184"/>
      <c r="N980" s="185"/>
      <c r="O980" s="185"/>
      <c r="P980" s="185"/>
      <c r="Q980" s="185"/>
      <c r="R980" s="185"/>
      <c r="S980" s="185"/>
      <c r="T980" s="186"/>
      <c r="AT980" s="180" t="s">
        <v>196</v>
      </c>
      <c r="AU980" s="180" t="s">
        <v>87</v>
      </c>
      <c r="AV980" s="14" t="s">
        <v>194</v>
      </c>
      <c r="AW980" s="14" t="s">
        <v>35</v>
      </c>
      <c r="AX980" s="14" t="s">
        <v>81</v>
      </c>
      <c r="AY980" s="180" t="s">
        <v>187</v>
      </c>
    </row>
    <row r="981" spans="2:65" s="1" customFormat="1" ht="24" customHeight="1">
      <c r="B981" s="149"/>
      <c r="C981" s="195" t="s">
        <v>1539</v>
      </c>
      <c r="D981" s="195" t="s">
        <v>283</v>
      </c>
      <c r="E981" s="196" t="s">
        <v>1540</v>
      </c>
      <c r="F981" s="197" t="s">
        <v>1541</v>
      </c>
      <c r="G981" s="198" t="s">
        <v>254</v>
      </c>
      <c r="H981" s="199">
        <v>67.828000000000003</v>
      </c>
      <c r="I981" s="200"/>
      <c r="J981" s="201">
        <f>ROUND(I981*H981,2)</f>
        <v>0</v>
      </c>
      <c r="K981" s="197" t="s">
        <v>193</v>
      </c>
      <c r="L981" s="202"/>
      <c r="M981" s="203" t="s">
        <v>3</v>
      </c>
      <c r="N981" s="204" t="s">
        <v>46</v>
      </c>
      <c r="O981" s="52"/>
      <c r="P981" s="159">
        <f>O981*H981</f>
        <v>0</v>
      </c>
      <c r="Q981" s="159">
        <v>1.7999999999999999E-2</v>
      </c>
      <c r="R981" s="159">
        <f>Q981*H981</f>
        <v>1.220904</v>
      </c>
      <c r="S981" s="159">
        <v>0</v>
      </c>
      <c r="T981" s="160">
        <f>S981*H981</f>
        <v>0</v>
      </c>
      <c r="AR981" s="161" t="s">
        <v>405</v>
      </c>
      <c r="AT981" s="161" t="s">
        <v>283</v>
      </c>
      <c r="AU981" s="161" t="s">
        <v>87</v>
      </c>
      <c r="AY981" s="17" t="s">
        <v>187</v>
      </c>
      <c r="BE981" s="162">
        <f>IF(N981="základní",J981,0)</f>
        <v>0</v>
      </c>
      <c r="BF981" s="162">
        <f>IF(N981="snížená",J981,0)</f>
        <v>0</v>
      </c>
      <c r="BG981" s="162">
        <f>IF(N981="zákl. přenesená",J981,0)</f>
        <v>0</v>
      </c>
      <c r="BH981" s="162">
        <f>IF(N981="sníž. přenesená",J981,0)</f>
        <v>0</v>
      </c>
      <c r="BI981" s="162">
        <f>IF(N981="nulová",J981,0)</f>
        <v>0</v>
      </c>
      <c r="BJ981" s="17" t="s">
        <v>87</v>
      </c>
      <c r="BK981" s="162">
        <f>ROUND(I981*H981,2)</f>
        <v>0</v>
      </c>
      <c r="BL981" s="17" t="s">
        <v>282</v>
      </c>
      <c r="BM981" s="161" t="s">
        <v>1542</v>
      </c>
    </row>
    <row r="982" spans="2:65" s="12" customFormat="1">
      <c r="B982" s="163"/>
      <c r="D982" s="164" t="s">
        <v>196</v>
      </c>
      <c r="E982" s="165" t="s">
        <v>3</v>
      </c>
      <c r="F982" s="166" t="s">
        <v>1532</v>
      </c>
      <c r="H982" s="165" t="s">
        <v>3</v>
      </c>
      <c r="I982" s="167"/>
      <c r="L982" s="163"/>
      <c r="M982" s="168"/>
      <c r="N982" s="169"/>
      <c r="O982" s="169"/>
      <c r="P982" s="169"/>
      <c r="Q982" s="169"/>
      <c r="R982" s="169"/>
      <c r="S982" s="169"/>
      <c r="T982" s="170"/>
      <c r="AT982" s="165" t="s">
        <v>196</v>
      </c>
      <c r="AU982" s="165" t="s">
        <v>87</v>
      </c>
      <c r="AV982" s="12" t="s">
        <v>81</v>
      </c>
      <c r="AW982" s="12" t="s">
        <v>35</v>
      </c>
      <c r="AX982" s="12" t="s">
        <v>74</v>
      </c>
      <c r="AY982" s="165" t="s">
        <v>187</v>
      </c>
    </row>
    <row r="983" spans="2:65" s="13" customFormat="1">
      <c r="B983" s="171"/>
      <c r="D983" s="164" t="s">
        <v>196</v>
      </c>
      <c r="E983" s="172" t="s">
        <v>3</v>
      </c>
      <c r="F983" s="173" t="s">
        <v>1543</v>
      </c>
      <c r="H983" s="174">
        <v>33.914000000000001</v>
      </c>
      <c r="I983" s="175"/>
      <c r="L983" s="171"/>
      <c r="M983" s="176"/>
      <c r="N983" s="177"/>
      <c r="O983" s="177"/>
      <c r="P983" s="177"/>
      <c r="Q983" s="177"/>
      <c r="R983" s="177"/>
      <c r="S983" s="177"/>
      <c r="T983" s="178"/>
      <c r="AT983" s="172" t="s">
        <v>196</v>
      </c>
      <c r="AU983" s="172" t="s">
        <v>87</v>
      </c>
      <c r="AV983" s="13" t="s">
        <v>87</v>
      </c>
      <c r="AW983" s="13" t="s">
        <v>35</v>
      </c>
      <c r="AX983" s="13" t="s">
        <v>74</v>
      </c>
      <c r="AY983" s="172" t="s">
        <v>187</v>
      </c>
    </row>
    <row r="984" spans="2:65" s="13" customFormat="1">
      <c r="B984" s="171"/>
      <c r="D984" s="164" t="s">
        <v>196</v>
      </c>
      <c r="E984" s="172" t="s">
        <v>3</v>
      </c>
      <c r="F984" s="173" t="s">
        <v>1543</v>
      </c>
      <c r="H984" s="174">
        <v>33.914000000000001</v>
      </c>
      <c r="I984" s="175"/>
      <c r="L984" s="171"/>
      <c r="M984" s="176"/>
      <c r="N984" s="177"/>
      <c r="O984" s="177"/>
      <c r="P984" s="177"/>
      <c r="Q984" s="177"/>
      <c r="R984" s="177"/>
      <c r="S984" s="177"/>
      <c r="T984" s="178"/>
      <c r="AT984" s="172" t="s">
        <v>196</v>
      </c>
      <c r="AU984" s="172" t="s">
        <v>87</v>
      </c>
      <c r="AV984" s="13" t="s">
        <v>87</v>
      </c>
      <c r="AW984" s="13" t="s">
        <v>35</v>
      </c>
      <c r="AX984" s="13" t="s">
        <v>74</v>
      </c>
      <c r="AY984" s="172" t="s">
        <v>187</v>
      </c>
    </row>
    <row r="985" spans="2:65" s="14" customFormat="1">
      <c r="B985" s="179"/>
      <c r="D985" s="164" t="s">
        <v>196</v>
      </c>
      <c r="E985" s="180" t="s">
        <v>3</v>
      </c>
      <c r="F985" s="181" t="s">
        <v>201</v>
      </c>
      <c r="H985" s="182">
        <v>67.828000000000003</v>
      </c>
      <c r="I985" s="183"/>
      <c r="L985" s="179"/>
      <c r="M985" s="184"/>
      <c r="N985" s="185"/>
      <c r="O985" s="185"/>
      <c r="P985" s="185"/>
      <c r="Q985" s="185"/>
      <c r="R985" s="185"/>
      <c r="S985" s="185"/>
      <c r="T985" s="186"/>
      <c r="AT985" s="180" t="s">
        <v>196</v>
      </c>
      <c r="AU985" s="180" t="s">
        <v>87</v>
      </c>
      <c r="AV985" s="14" t="s">
        <v>194</v>
      </c>
      <c r="AW985" s="14" t="s">
        <v>35</v>
      </c>
      <c r="AX985" s="14" t="s">
        <v>81</v>
      </c>
      <c r="AY985" s="180" t="s">
        <v>187</v>
      </c>
    </row>
    <row r="986" spans="2:65" s="1" customFormat="1" ht="24" customHeight="1">
      <c r="B986" s="149"/>
      <c r="C986" s="195" t="s">
        <v>1544</v>
      </c>
      <c r="D986" s="195" t="s">
        <v>283</v>
      </c>
      <c r="E986" s="196" t="s">
        <v>1545</v>
      </c>
      <c r="F986" s="197" t="s">
        <v>1546</v>
      </c>
      <c r="G986" s="198" t="s">
        <v>254</v>
      </c>
      <c r="H986" s="199">
        <v>65.412999999999997</v>
      </c>
      <c r="I986" s="200"/>
      <c r="J986" s="201">
        <f>ROUND(I986*H986,2)</f>
        <v>0</v>
      </c>
      <c r="K986" s="197" t="s">
        <v>193</v>
      </c>
      <c r="L986" s="202"/>
      <c r="M986" s="203" t="s">
        <v>3</v>
      </c>
      <c r="N986" s="204" t="s">
        <v>46</v>
      </c>
      <c r="O986" s="52"/>
      <c r="P986" s="159">
        <f>O986*H986</f>
        <v>0</v>
      </c>
      <c r="Q986" s="159">
        <v>1.77E-2</v>
      </c>
      <c r="R986" s="159">
        <f>Q986*H986</f>
        <v>1.1578101000000001</v>
      </c>
      <c r="S986" s="159">
        <v>0</v>
      </c>
      <c r="T986" s="160">
        <f>S986*H986</f>
        <v>0</v>
      </c>
      <c r="AR986" s="161" t="s">
        <v>405</v>
      </c>
      <c r="AT986" s="161" t="s">
        <v>283</v>
      </c>
      <c r="AU986" s="161" t="s">
        <v>87</v>
      </c>
      <c r="AY986" s="17" t="s">
        <v>187</v>
      </c>
      <c r="BE986" s="162">
        <f>IF(N986="základní",J986,0)</f>
        <v>0</v>
      </c>
      <c r="BF986" s="162">
        <f>IF(N986="snížená",J986,0)</f>
        <v>0</v>
      </c>
      <c r="BG986" s="162">
        <f>IF(N986="zákl. přenesená",J986,0)</f>
        <v>0</v>
      </c>
      <c r="BH986" s="162">
        <f>IF(N986="sníž. přenesená",J986,0)</f>
        <v>0</v>
      </c>
      <c r="BI986" s="162">
        <f>IF(N986="nulová",J986,0)</f>
        <v>0</v>
      </c>
      <c r="BJ986" s="17" t="s">
        <v>87</v>
      </c>
      <c r="BK986" s="162">
        <f>ROUND(I986*H986,2)</f>
        <v>0</v>
      </c>
      <c r="BL986" s="17" t="s">
        <v>282</v>
      </c>
      <c r="BM986" s="161" t="s">
        <v>1547</v>
      </c>
    </row>
    <row r="987" spans="2:65" s="12" customFormat="1">
      <c r="B987" s="163"/>
      <c r="D987" s="164" t="s">
        <v>196</v>
      </c>
      <c r="E987" s="165" t="s">
        <v>3</v>
      </c>
      <c r="F987" s="166" t="s">
        <v>1534</v>
      </c>
      <c r="H987" s="165" t="s">
        <v>3</v>
      </c>
      <c r="I987" s="167"/>
      <c r="L987" s="163"/>
      <c r="M987" s="168"/>
      <c r="N987" s="169"/>
      <c r="O987" s="169"/>
      <c r="P987" s="169"/>
      <c r="Q987" s="169"/>
      <c r="R987" s="169"/>
      <c r="S987" s="169"/>
      <c r="T987" s="170"/>
      <c r="AT987" s="165" t="s">
        <v>196</v>
      </c>
      <c r="AU987" s="165" t="s">
        <v>87</v>
      </c>
      <c r="AV987" s="12" t="s">
        <v>81</v>
      </c>
      <c r="AW987" s="12" t="s">
        <v>35</v>
      </c>
      <c r="AX987" s="12" t="s">
        <v>74</v>
      </c>
      <c r="AY987" s="165" t="s">
        <v>187</v>
      </c>
    </row>
    <row r="988" spans="2:65" s="13" customFormat="1">
      <c r="B988" s="171"/>
      <c r="D988" s="164" t="s">
        <v>196</v>
      </c>
      <c r="E988" s="172" t="s">
        <v>3</v>
      </c>
      <c r="F988" s="173" t="s">
        <v>1548</v>
      </c>
      <c r="H988" s="174">
        <v>27.324000000000002</v>
      </c>
      <c r="I988" s="175"/>
      <c r="L988" s="171"/>
      <c r="M988" s="176"/>
      <c r="N988" s="177"/>
      <c r="O988" s="177"/>
      <c r="P988" s="177"/>
      <c r="Q988" s="177"/>
      <c r="R988" s="177"/>
      <c r="S988" s="177"/>
      <c r="T988" s="178"/>
      <c r="AT988" s="172" t="s">
        <v>196</v>
      </c>
      <c r="AU988" s="172" t="s">
        <v>87</v>
      </c>
      <c r="AV988" s="13" t="s">
        <v>87</v>
      </c>
      <c r="AW988" s="13" t="s">
        <v>35</v>
      </c>
      <c r="AX988" s="13" t="s">
        <v>74</v>
      </c>
      <c r="AY988" s="172" t="s">
        <v>187</v>
      </c>
    </row>
    <row r="989" spans="2:65" s="13" customFormat="1">
      <c r="B989" s="171"/>
      <c r="D989" s="164" t="s">
        <v>196</v>
      </c>
      <c r="E989" s="172" t="s">
        <v>3</v>
      </c>
      <c r="F989" s="173" t="s">
        <v>1549</v>
      </c>
      <c r="H989" s="174">
        <v>23.908999999999999</v>
      </c>
      <c r="I989" s="175"/>
      <c r="L989" s="171"/>
      <c r="M989" s="176"/>
      <c r="N989" s="177"/>
      <c r="O989" s="177"/>
      <c r="P989" s="177"/>
      <c r="Q989" s="177"/>
      <c r="R989" s="177"/>
      <c r="S989" s="177"/>
      <c r="T989" s="178"/>
      <c r="AT989" s="172" t="s">
        <v>196</v>
      </c>
      <c r="AU989" s="172" t="s">
        <v>87</v>
      </c>
      <c r="AV989" s="13" t="s">
        <v>87</v>
      </c>
      <c r="AW989" s="13" t="s">
        <v>35</v>
      </c>
      <c r="AX989" s="13" t="s">
        <v>74</v>
      </c>
      <c r="AY989" s="172" t="s">
        <v>187</v>
      </c>
    </row>
    <row r="990" spans="2:65" s="12" customFormat="1">
      <c r="B990" s="163"/>
      <c r="D990" s="164" t="s">
        <v>196</v>
      </c>
      <c r="E990" s="165" t="s">
        <v>3</v>
      </c>
      <c r="F990" s="166" t="s">
        <v>1537</v>
      </c>
      <c r="H990" s="165" t="s">
        <v>3</v>
      </c>
      <c r="I990" s="167"/>
      <c r="L990" s="163"/>
      <c r="M990" s="168"/>
      <c r="N990" s="169"/>
      <c r="O990" s="169"/>
      <c r="P990" s="169"/>
      <c r="Q990" s="169"/>
      <c r="R990" s="169"/>
      <c r="S990" s="169"/>
      <c r="T990" s="170"/>
      <c r="AT990" s="165" t="s">
        <v>196</v>
      </c>
      <c r="AU990" s="165" t="s">
        <v>87</v>
      </c>
      <c r="AV990" s="12" t="s">
        <v>81</v>
      </c>
      <c r="AW990" s="12" t="s">
        <v>35</v>
      </c>
      <c r="AX990" s="12" t="s">
        <v>74</v>
      </c>
      <c r="AY990" s="165" t="s">
        <v>187</v>
      </c>
    </row>
    <row r="991" spans="2:65" s="13" customFormat="1">
      <c r="B991" s="171"/>
      <c r="D991" s="164" t="s">
        <v>196</v>
      </c>
      <c r="E991" s="172" t="s">
        <v>3</v>
      </c>
      <c r="F991" s="173" t="s">
        <v>1550</v>
      </c>
      <c r="H991" s="174">
        <v>1.07</v>
      </c>
      <c r="I991" s="175"/>
      <c r="L991" s="171"/>
      <c r="M991" s="176"/>
      <c r="N991" s="177"/>
      <c r="O991" s="177"/>
      <c r="P991" s="177"/>
      <c r="Q991" s="177"/>
      <c r="R991" s="177"/>
      <c r="S991" s="177"/>
      <c r="T991" s="178"/>
      <c r="AT991" s="172" t="s">
        <v>196</v>
      </c>
      <c r="AU991" s="172" t="s">
        <v>87</v>
      </c>
      <c r="AV991" s="13" t="s">
        <v>87</v>
      </c>
      <c r="AW991" s="13" t="s">
        <v>35</v>
      </c>
      <c r="AX991" s="13" t="s">
        <v>74</v>
      </c>
      <c r="AY991" s="172" t="s">
        <v>187</v>
      </c>
    </row>
    <row r="992" spans="2:65" s="12" customFormat="1">
      <c r="B992" s="163"/>
      <c r="D992" s="164" t="s">
        <v>196</v>
      </c>
      <c r="E992" s="165" t="s">
        <v>3</v>
      </c>
      <c r="F992" s="166" t="s">
        <v>1551</v>
      </c>
      <c r="H992" s="165" t="s">
        <v>3</v>
      </c>
      <c r="I992" s="167"/>
      <c r="L992" s="163"/>
      <c r="M992" s="168"/>
      <c r="N992" s="169"/>
      <c r="O992" s="169"/>
      <c r="P992" s="169"/>
      <c r="Q992" s="169"/>
      <c r="R992" s="169"/>
      <c r="S992" s="169"/>
      <c r="T992" s="170"/>
      <c r="AT992" s="165" t="s">
        <v>196</v>
      </c>
      <c r="AU992" s="165" t="s">
        <v>87</v>
      </c>
      <c r="AV992" s="12" t="s">
        <v>81</v>
      </c>
      <c r="AW992" s="12" t="s">
        <v>35</v>
      </c>
      <c r="AX992" s="12" t="s">
        <v>74</v>
      </c>
      <c r="AY992" s="165" t="s">
        <v>187</v>
      </c>
    </row>
    <row r="993" spans="2:65" s="13" customFormat="1">
      <c r="B993" s="171"/>
      <c r="D993" s="164" t="s">
        <v>196</v>
      </c>
      <c r="E993" s="172" t="s">
        <v>3</v>
      </c>
      <c r="F993" s="173" t="s">
        <v>1552</v>
      </c>
      <c r="H993" s="174">
        <v>13.11</v>
      </c>
      <c r="I993" s="175"/>
      <c r="L993" s="171"/>
      <c r="M993" s="176"/>
      <c r="N993" s="177"/>
      <c r="O993" s="177"/>
      <c r="P993" s="177"/>
      <c r="Q993" s="177"/>
      <c r="R993" s="177"/>
      <c r="S993" s="177"/>
      <c r="T993" s="178"/>
      <c r="AT993" s="172" t="s">
        <v>196</v>
      </c>
      <c r="AU993" s="172" t="s">
        <v>87</v>
      </c>
      <c r="AV993" s="13" t="s">
        <v>87</v>
      </c>
      <c r="AW993" s="13" t="s">
        <v>35</v>
      </c>
      <c r="AX993" s="13" t="s">
        <v>74</v>
      </c>
      <c r="AY993" s="172" t="s">
        <v>187</v>
      </c>
    </row>
    <row r="994" spans="2:65" s="14" customFormat="1">
      <c r="B994" s="179"/>
      <c r="D994" s="164" t="s">
        <v>196</v>
      </c>
      <c r="E994" s="180" t="s">
        <v>3</v>
      </c>
      <c r="F994" s="181" t="s">
        <v>201</v>
      </c>
      <c r="H994" s="182">
        <v>65.413000000000011</v>
      </c>
      <c r="I994" s="183"/>
      <c r="L994" s="179"/>
      <c r="M994" s="184"/>
      <c r="N994" s="185"/>
      <c r="O994" s="185"/>
      <c r="P994" s="185"/>
      <c r="Q994" s="185"/>
      <c r="R994" s="185"/>
      <c r="S994" s="185"/>
      <c r="T994" s="186"/>
      <c r="AT994" s="180" t="s">
        <v>196</v>
      </c>
      <c r="AU994" s="180" t="s">
        <v>87</v>
      </c>
      <c r="AV994" s="14" t="s">
        <v>194</v>
      </c>
      <c r="AW994" s="14" t="s">
        <v>35</v>
      </c>
      <c r="AX994" s="14" t="s">
        <v>81</v>
      </c>
      <c r="AY994" s="180" t="s">
        <v>187</v>
      </c>
    </row>
    <row r="995" spans="2:65" s="1" customFormat="1" ht="24" customHeight="1">
      <c r="B995" s="149"/>
      <c r="C995" s="150" t="s">
        <v>1553</v>
      </c>
      <c r="D995" s="150" t="s">
        <v>189</v>
      </c>
      <c r="E995" s="151" t="s">
        <v>1554</v>
      </c>
      <c r="F995" s="152" t="s">
        <v>1555</v>
      </c>
      <c r="G995" s="153" t="s">
        <v>254</v>
      </c>
      <c r="H995" s="154">
        <v>120.47799999999999</v>
      </c>
      <c r="I995" s="155"/>
      <c r="J995" s="156">
        <f>ROUND(I995*H995,2)</f>
        <v>0</v>
      </c>
      <c r="K995" s="152" t="s">
        <v>193</v>
      </c>
      <c r="L995" s="32"/>
      <c r="M995" s="157" t="s">
        <v>3</v>
      </c>
      <c r="N995" s="158" t="s">
        <v>46</v>
      </c>
      <c r="O995" s="52"/>
      <c r="P995" s="159">
        <f>O995*H995</f>
        <v>0</v>
      </c>
      <c r="Q995" s="159">
        <v>2.9999999999999997E-4</v>
      </c>
      <c r="R995" s="159">
        <f>Q995*H995</f>
        <v>3.6143399999999992E-2</v>
      </c>
      <c r="S995" s="159">
        <v>0</v>
      </c>
      <c r="T995" s="160">
        <f>S995*H995</f>
        <v>0</v>
      </c>
      <c r="AR995" s="161" t="s">
        <v>282</v>
      </c>
      <c r="AT995" s="161" t="s">
        <v>189</v>
      </c>
      <c r="AU995" s="161" t="s">
        <v>87</v>
      </c>
      <c r="AY995" s="17" t="s">
        <v>187</v>
      </c>
      <c r="BE995" s="162">
        <f>IF(N995="základní",J995,0)</f>
        <v>0</v>
      </c>
      <c r="BF995" s="162">
        <f>IF(N995="snížená",J995,0)</f>
        <v>0</v>
      </c>
      <c r="BG995" s="162">
        <f>IF(N995="zákl. přenesená",J995,0)</f>
        <v>0</v>
      </c>
      <c r="BH995" s="162">
        <f>IF(N995="sníž. přenesená",J995,0)</f>
        <v>0</v>
      </c>
      <c r="BI995" s="162">
        <f>IF(N995="nulová",J995,0)</f>
        <v>0</v>
      </c>
      <c r="BJ995" s="17" t="s">
        <v>87</v>
      </c>
      <c r="BK995" s="162">
        <f>ROUND(I995*H995,2)</f>
        <v>0</v>
      </c>
      <c r="BL995" s="17" t="s">
        <v>282</v>
      </c>
      <c r="BM995" s="161" t="s">
        <v>1556</v>
      </c>
    </row>
    <row r="996" spans="2:65" s="12" customFormat="1">
      <c r="B996" s="163"/>
      <c r="D996" s="164" t="s">
        <v>196</v>
      </c>
      <c r="E996" s="165" t="s">
        <v>3</v>
      </c>
      <c r="F996" s="166" t="s">
        <v>1557</v>
      </c>
      <c r="H996" s="165" t="s">
        <v>3</v>
      </c>
      <c r="I996" s="167"/>
      <c r="L996" s="163"/>
      <c r="M996" s="168"/>
      <c r="N996" s="169"/>
      <c r="O996" s="169"/>
      <c r="P996" s="169"/>
      <c r="Q996" s="169"/>
      <c r="R996" s="169"/>
      <c r="S996" s="169"/>
      <c r="T996" s="170"/>
      <c r="AT996" s="165" t="s">
        <v>196</v>
      </c>
      <c r="AU996" s="165" t="s">
        <v>87</v>
      </c>
      <c r="AV996" s="12" t="s">
        <v>81</v>
      </c>
      <c r="AW996" s="12" t="s">
        <v>35</v>
      </c>
      <c r="AX996" s="12" t="s">
        <v>74</v>
      </c>
      <c r="AY996" s="165" t="s">
        <v>187</v>
      </c>
    </row>
    <row r="997" spans="2:65" s="13" customFormat="1">
      <c r="B997" s="171"/>
      <c r="D997" s="164" t="s">
        <v>196</v>
      </c>
      <c r="E997" s="172" t="s">
        <v>3</v>
      </c>
      <c r="F997" s="173" t="s">
        <v>1558</v>
      </c>
      <c r="H997" s="174">
        <v>104.6</v>
      </c>
      <c r="I997" s="175"/>
      <c r="L997" s="171"/>
      <c r="M997" s="176"/>
      <c r="N997" s="177"/>
      <c r="O997" s="177"/>
      <c r="P997" s="177"/>
      <c r="Q997" s="177"/>
      <c r="R997" s="177"/>
      <c r="S997" s="177"/>
      <c r="T997" s="178"/>
      <c r="AT997" s="172" t="s">
        <v>196</v>
      </c>
      <c r="AU997" s="172" t="s">
        <v>87</v>
      </c>
      <c r="AV997" s="13" t="s">
        <v>87</v>
      </c>
      <c r="AW997" s="13" t="s">
        <v>35</v>
      </c>
      <c r="AX997" s="13" t="s">
        <v>74</v>
      </c>
      <c r="AY997" s="172" t="s">
        <v>187</v>
      </c>
    </row>
    <row r="998" spans="2:65" s="12" customFormat="1">
      <c r="B998" s="163"/>
      <c r="D998" s="164" t="s">
        <v>196</v>
      </c>
      <c r="E998" s="165" t="s">
        <v>3</v>
      </c>
      <c r="F998" s="166" t="s">
        <v>1559</v>
      </c>
      <c r="H998" s="165" t="s">
        <v>3</v>
      </c>
      <c r="I998" s="167"/>
      <c r="L998" s="163"/>
      <c r="M998" s="168"/>
      <c r="N998" s="169"/>
      <c r="O998" s="169"/>
      <c r="P998" s="169"/>
      <c r="Q998" s="169"/>
      <c r="R998" s="169"/>
      <c r="S998" s="169"/>
      <c r="T998" s="170"/>
      <c r="AT998" s="165" t="s">
        <v>196</v>
      </c>
      <c r="AU998" s="165" t="s">
        <v>87</v>
      </c>
      <c r="AV998" s="12" t="s">
        <v>81</v>
      </c>
      <c r="AW998" s="12" t="s">
        <v>35</v>
      </c>
      <c r="AX998" s="12" t="s">
        <v>74</v>
      </c>
      <c r="AY998" s="165" t="s">
        <v>187</v>
      </c>
    </row>
    <row r="999" spans="2:65" s="13" customFormat="1">
      <c r="B999" s="171"/>
      <c r="D999" s="164" t="s">
        <v>196</v>
      </c>
      <c r="E999" s="172" t="s">
        <v>3</v>
      </c>
      <c r="F999" s="173" t="s">
        <v>1560</v>
      </c>
      <c r="H999" s="174">
        <v>10.051</v>
      </c>
      <c r="I999" s="175"/>
      <c r="L999" s="171"/>
      <c r="M999" s="176"/>
      <c r="N999" s="177"/>
      <c r="O999" s="177"/>
      <c r="P999" s="177"/>
      <c r="Q999" s="177"/>
      <c r="R999" s="177"/>
      <c r="S999" s="177"/>
      <c r="T999" s="178"/>
      <c r="AT999" s="172" t="s">
        <v>196</v>
      </c>
      <c r="AU999" s="172" t="s">
        <v>87</v>
      </c>
      <c r="AV999" s="13" t="s">
        <v>87</v>
      </c>
      <c r="AW999" s="13" t="s">
        <v>35</v>
      </c>
      <c r="AX999" s="13" t="s">
        <v>74</v>
      </c>
      <c r="AY999" s="172" t="s">
        <v>187</v>
      </c>
    </row>
    <row r="1000" spans="2:65" s="12" customFormat="1">
      <c r="B1000" s="163"/>
      <c r="D1000" s="164" t="s">
        <v>196</v>
      </c>
      <c r="E1000" s="165" t="s">
        <v>3</v>
      </c>
      <c r="F1000" s="166" t="s">
        <v>669</v>
      </c>
      <c r="H1000" s="165" t="s">
        <v>3</v>
      </c>
      <c r="I1000" s="167"/>
      <c r="L1000" s="163"/>
      <c r="M1000" s="168"/>
      <c r="N1000" s="169"/>
      <c r="O1000" s="169"/>
      <c r="P1000" s="169"/>
      <c r="Q1000" s="169"/>
      <c r="R1000" s="169"/>
      <c r="S1000" s="169"/>
      <c r="T1000" s="170"/>
      <c r="AT1000" s="165" t="s">
        <v>196</v>
      </c>
      <c r="AU1000" s="165" t="s">
        <v>87</v>
      </c>
      <c r="AV1000" s="12" t="s">
        <v>81</v>
      </c>
      <c r="AW1000" s="12" t="s">
        <v>35</v>
      </c>
      <c r="AX1000" s="12" t="s">
        <v>74</v>
      </c>
      <c r="AY1000" s="165" t="s">
        <v>187</v>
      </c>
    </row>
    <row r="1001" spans="2:65" s="13" customFormat="1">
      <c r="B1001" s="171"/>
      <c r="D1001" s="164" t="s">
        <v>196</v>
      </c>
      <c r="E1001" s="172" t="s">
        <v>3</v>
      </c>
      <c r="F1001" s="173" t="s">
        <v>1561</v>
      </c>
      <c r="H1001" s="174">
        <v>5.827</v>
      </c>
      <c r="I1001" s="175"/>
      <c r="L1001" s="171"/>
      <c r="M1001" s="176"/>
      <c r="N1001" s="177"/>
      <c r="O1001" s="177"/>
      <c r="P1001" s="177"/>
      <c r="Q1001" s="177"/>
      <c r="R1001" s="177"/>
      <c r="S1001" s="177"/>
      <c r="T1001" s="178"/>
      <c r="AT1001" s="172" t="s">
        <v>196</v>
      </c>
      <c r="AU1001" s="172" t="s">
        <v>87</v>
      </c>
      <c r="AV1001" s="13" t="s">
        <v>87</v>
      </c>
      <c r="AW1001" s="13" t="s">
        <v>35</v>
      </c>
      <c r="AX1001" s="13" t="s">
        <v>74</v>
      </c>
      <c r="AY1001" s="172" t="s">
        <v>187</v>
      </c>
    </row>
    <row r="1002" spans="2:65" s="14" customFormat="1">
      <c r="B1002" s="179"/>
      <c r="D1002" s="164" t="s">
        <v>196</v>
      </c>
      <c r="E1002" s="180" t="s">
        <v>3</v>
      </c>
      <c r="F1002" s="181" t="s">
        <v>201</v>
      </c>
      <c r="H1002" s="182">
        <v>120.47799999999999</v>
      </c>
      <c r="I1002" s="183"/>
      <c r="L1002" s="179"/>
      <c r="M1002" s="184"/>
      <c r="N1002" s="185"/>
      <c r="O1002" s="185"/>
      <c r="P1002" s="185"/>
      <c r="Q1002" s="185"/>
      <c r="R1002" s="185"/>
      <c r="S1002" s="185"/>
      <c r="T1002" s="186"/>
      <c r="AT1002" s="180" t="s">
        <v>196</v>
      </c>
      <c r="AU1002" s="180" t="s">
        <v>87</v>
      </c>
      <c r="AV1002" s="14" t="s">
        <v>194</v>
      </c>
      <c r="AW1002" s="14" t="s">
        <v>35</v>
      </c>
      <c r="AX1002" s="14" t="s">
        <v>81</v>
      </c>
      <c r="AY1002" s="180" t="s">
        <v>187</v>
      </c>
    </row>
    <row r="1003" spans="2:65" s="1" customFormat="1" ht="16.5" customHeight="1">
      <c r="B1003" s="149"/>
      <c r="C1003" s="150" t="s">
        <v>1562</v>
      </c>
      <c r="D1003" s="150" t="s">
        <v>189</v>
      </c>
      <c r="E1003" s="151" t="s">
        <v>1563</v>
      </c>
      <c r="F1003" s="152" t="s">
        <v>1564</v>
      </c>
      <c r="G1003" s="153" t="s">
        <v>286</v>
      </c>
      <c r="H1003" s="154">
        <v>80.12</v>
      </c>
      <c r="I1003" s="155"/>
      <c r="J1003" s="156">
        <f>ROUND(I1003*H1003,2)</f>
        <v>0</v>
      </c>
      <c r="K1003" s="152" t="s">
        <v>193</v>
      </c>
      <c r="L1003" s="32"/>
      <c r="M1003" s="157" t="s">
        <v>3</v>
      </c>
      <c r="N1003" s="158" t="s">
        <v>46</v>
      </c>
      <c r="O1003" s="52"/>
      <c r="P1003" s="159">
        <f>O1003*H1003</f>
        <v>0</v>
      </c>
      <c r="Q1003" s="159">
        <v>3.0000000000000001E-5</v>
      </c>
      <c r="R1003" s="159">
        <f>Q1003*H1003</f>
        <v>2.4036000000000001E-3</v>
      </c>
      <c r="S1003" s="159">
        <v>0</v>
      </c>
      <c r="T1003" s="160">
        <f>S1003*H1003</f>
        <v>0</v>
      </c>
      <c r="AR1003" s="161" t="s">
        <v>282</v>
      </c>
      <c r="AT1003" s="161" t="s">
        <v>189</v>
      </c>
      <c r="AU1003" s="161" t="s">
        <v>87</v>
      </c>
      <c r="AY1003" s="17" t="s">
        <v>187</v>
      </c>
      <c r="BE1003" s="162">
        <f>IF(N1003="základní",J1003,0)</f>
        <v>0</v>
      </c>
      <c r="BF1003" s="162">
        <f>IF(N1003="snížená",J1003,0)</f>
        <v>0</v>
      </c>
      <c r="BG1003" s="162">
        <f>IF(N1003="zákl. přenesená",J1003,0)</f>
        <v>0</v>
      </c>
      <c r="BH1003" s="162">
        <f>IF(N1003="sníž. přenesená",J1003,0)</f>
        <v>0</v>
      </c>
      <c r="BI1003" s="162">
        <f>IF(N1003="nulová",J1003,0)</f>
        <v>0</v>
      </c>
      <c r="BJ1003" s="17" t="s">
        <v>87</v>
      </c>
      <c r="BK1003" s="162">
        <f>ROUND(I1003*H1003,2)</f>
        <v>0</v>
      </c>
      <c r="BL1003" s="17" t="s">
        <v>282</v>
      </c>
      <c r="BM1003" s="161" t="s">
        <v>1565</v>
      </c>
    </row>
    <row r="1004" spans="2:65" s="12" customFormat="1">
      <c r="B1004" s="163"/>
      <c r="D1004" s="164" t="s">
        <v>196</v>
      </c>
      <c r="E1004" s="165" t="s">
        <v>3</v>
      </c>
      <c r="F1004" s="166" t="s">
        <v>669</v>
      </c>
      <c r="H1004" s="165" t="s">
        <v>3</v>
      </c>
      <c r="I1004" s="167"/>
      <c r="L1004" s="163"/>
      <c r="M1004" s="168"/>
      <c r="N1004" s="169"/>
      <c r="O1004" s="169"/>
      <c r="P1004" s="169"/>
      <c r="Q1004" s="169"/>
      <c r="R1004" s="169"/>
      <c r="S1004" s="169"/>
      <c r="T1004" s="170"/>
      <c r="AT1004" s="165" t="s">
        <v>196</v>
      </c>
      <c r="AU1004" s="165" t="s">
        <v>87</v>
      </c>
      <c r="AV1004" s="12" t="s">
        <v>81</v>
      </c>
      <c r="AW1004" s="12" t="s">
        <v>35</v>
      </c>
      <c r="AX1004" s="12" t="s">
        <v>74</v>
      </c>
      <c r="AY1004" s="165" t="s">
        <v>187</v>
      </c>
    </row>
    <row r="1005" spans="2:65" s="13" customFormat="1">
      <c r="B1005" s="171"/>
      <c r="D1005" s="164" t="s">
        <v>196</v>
      </c>
      <c r="E1005" s="172" t="s">
        <v>3</v>
      </c>
      <c r="F1005" s="173" t="s">
        <v>1566</v>
      </c>
      <c r="H1005" s="174">
        <v>58.27</v>
      </c>
      <c r="I1005" s="175"/>
      <c r="L1005" s="171"/>
      <c r="M1005" s="176"/>
      <c r="N1005" s="177"/>
      <c r="O1005" s="177"/>
      <c r="P1005" s="177"/>
      <c r="Q1005" s="177"/>
      <c r="R1005" s="177"/>
      <c r="S1005" s="177"/>
      <c r="T1005" s="178"/>
      <c r="AT1005" s="172" t="s">
        <v>196</v>
      </c>
      <c r="AU1005" s="172" t="s">
        <v>87</v>
      </c>
      <c r="AV1005" s="13" t="s">
        <v>87</v>
      </c>
      <c r="AW1005" s="13" t="s">
        <v>35</v>
      </c>
      <c r="AX1005" s="13" t="s">
        <v>74</v>
      </c>
      <c r="AY1005" s="172" t="s">
        <v>187</v>
      </c>
    </row>
    <row r="1006" spans="2:65" s="12" customFormat="1">
      <c r="B1006" s="163"/>
      <c r="D1006" s="164" t="s">
        <v>196</v>
      </c>
      <c r="E1006" s="165" t="s">
        <v>3</v>
      </c>
      <c r="F1006" s="166" t="s">
        <v>1567</v>
      </c>
      <c r="H1006" s="165" t="s">
        <v>3</v>
      </c>
      <c r="I1006" s="167"/>
      <c r="L1006" s="163"/>
      <c r="M1006" s="168"/>
      <c r="N1006" s="169"/>
      <c r="O1006" s="169"/>
      <c r="P1006" s="169"/>
      <c r="Q1006" s="169"/>
      <c r="R1006" s="169"/>
      <c r="S1006" s="169"/>
      <c r="T1006" s="170"/>
      <c r="AT1006" s="165" t="s">
        <v>196</v>
      </c>
      <c r="AU1006" s="165" t="s">
        <v>87</v>
      </c>
      <c r="AV1006" s="12" t="s">
        <v>81</v>
      </c>
      <c r="AW1006" s="12" t="s">
        <v>35</v>
      </c>
      <c r="AX1006" s="12" t="s">
        <v>74</v>
      </c>
      <c r="AY1006" s="165" t="s">
        <v>187</v>
      </c>
    </row>
    <row r="1007" spans="2:65" s="13" customFormat="1">
      <c r="B1007" s="171"/>
      <c r="D1007" s="164" t="s">
        <v>196</v>
      </c>
      <c r="E1007" s="172" t="s">
        <v>3</v>
      </c>
      <c r="F1007" s="173" t="s">
        <v>1506</v>
      </c>
      <c r="H1007" s="174">
        <v>21.85</v>
      </c>
      <c r="I1007" s="175"/>
      <c r="L1007" s="171"/>
      <c r="M1007" s="176"/>
      <c r="N1007" s="177"/>
      <c r="O1007" s="177"/>
      <c r="P1007" s="177"/>
      <c r="Q1007" s="177"/>
      <c r="R1007" s="177"/>
      <c r="S1007" s="177"/>
      <c r="T1007" s="178"/>
      <c r="AT1007" s="172" t="s">
        <v>196</v>
      </c>
      <c r="AU1007" s="172" t="s">
        <v>87</v>
      </c>
      <c r="AV1007" s="13" t="s">
        <v>87</v>
      </c>
      <c r="AW1007" s="13" t="s">
        <v>35</v>
      </c>
      <c r="AX1007" s="13" t="s">
        <v>74</v>
      </c>
      <c r="AY1007" s="172" t="s">
        <v>187</v>
      </c>
    </row>
    <row r="1008" spans="2:65" s="14" customFormat="1">
      <c r="B1008" s="179"/>
      <c r="D1008" s="164" t="s">
        <v>196</v>
      </c>
      <c r="E1008" s="180" t="s">
        <v>3</v>
      </c>
      <c r="F1008" s="181" t="s">
        <v>201</v>
      </c>
      <c r="H1008" s="182">
        <v>80.12</v>
      </c>
      <c r="I1008" s="183"/>
      <c r="L1008" s="179"/>
      <c r="M1008" s="184"/>
      <c r="N1008" s="185"/>
      <c r="O1008" s="185"/>
      <c r="P1008" s="185"/>
      <c r="Q1008" s="185"/>
      <c r="R1008" s="185"/>
      <c r="S1008" s="185"/>
      <c r="T1008" s="186"/>
      <c r="AT1008" s="180" t="s">
        <v>196</v>
      </c>
      <c r="AU1008" s="180" t="s">
        <v>87</v>
      </c>
      <c r="AV1008" s="14" t="s">
        <v>194</v>
      </c>
      <c r="AW1008" s="14" t="s">
        <v>35</v>
      </c>
      <c r="AX1008" s="14" t="s">
        <v>81</v>
      </c>
      <c r="AY1008" s="180" t="s">
        <v>187</v>
      </c>
    </row>
    <row r="1009" spans="2:65" s="1" customFormat="1" ht="24" customHeight="1">
      <c r="B1009" s="149"/>
      <c r="C1009" s="150" t="s">
        <v>1568</v>
      </c>
      <c r="D1009" s="150" t="s">
        <v>189</v>
      </c>
      <c r="E1009" s="151" t="s">
        <v>1569</v>
      </c>
      <c r="F1009" s="152" t="s">
        <v>1570</v>
      </c>
      <c r="G1009" s="153" t="s">
        <v>286</v>
      </c>
      <c r="H1009" s="154">
        <v>21.85</v>
      </c>
      <c r="I1009" s="155"/>
      <c r="J1009" s="156">
        <f>ROUND(I1009*H1009,2)</f>
        <v>0</v>
      </c>
      <c r="K1009" s="152" t="s">
        <v>193</v>
      </c>
      <c r="L1009" s="32"/>
      <c r="M1009" s="157" t="s">
        <v>3</v>
      </c>
      <c r="N1009" s="158" t="s">
        <v>46</v>
      </c>
      <c r="O1009" s="52"/>
      <c r="P1009" s="159">
        <f>O1009*H1009</f>
        <v>0</v>
      </c>
      <c r="Q1009" s="159">
        <v>3.4000000000000002E-4</v>
      </c>
      <c r="R1009" s="159">
        <f>Q1009*H1009</f>
        <v>7.4290000000000007E-3</v>
      </c>
      <c r="S1009" s="159">
        <v>0</v>
      </c>
      <c r="T1009" s="160">
        <f>S1009*H1009</f>
        <v>0</v>
      </c>
      <c r="AR1009" s="161" t="s">
        <v>282</v>
      </c>
      <c r="AT1009" s="161" t="s">
        <v>189</v>
      </c>
      <c r="AU1009" s="161" t="s">
        <v>87</v>
      </c>
      <c r="AY1009" s="17" t="s">
        <v>187</v>
      </c>
      <c r="BE1009" s="162">
        <f>IF(N1009="základní",J1009,0)</f>
        <v>0</v>
      </c>
      <c r="BF1009" s="162">
        <f>IF(N1009="snížená",J1009,0)</f>
        <v>0</v>
      </c>
      <c r="BG1009" s="162">
        <f>IF(N1009="zákl. přenesená",J1009,0)</f>
        <v>0</v>
      </c>
      <c r="BH1009" s="162">
        <f>IF(N1009="sníž. přenesená",J1009,0)</f>
        <v>0</v>
      </c>
      <c r="BI1009" s="162">
        <f>IF(N1009="nulová",J1009,0)</f>
        <v>0</v>
      </c>
      <c r="BJ1009" s="17" t="s">
        <v>87</v>
      </c>
      <c r="BK1009" s="162">
        <f>ROUND(I1009*H1009,2)</f>
        <v>0</v>
      </c>
      <c r="BL1009" s="17" t="s">
        <v>282</v>
      </c>
      <c r="BM1009" s="161" t="s">
        <v>1571</v>
      </c>
    </row>
    <row r="1010" spans="2:65" s="13" customFormat="1">
      <c r="B1010" s="171"/>
      <c r="D1010" s="164" t="s">
        <v>196</v>
      </c>
      <c r="E1010" s="172" t="s">
        <v>3</v>
      </c>
      <c r="F1010" s="173" t="s">
        <v>1506</v>
      </c>
      <c r="H1010" s="174">
        <v>21.85</v>
      </c>
      <c r="I1010" s="175"/>
      <c r="L1010" s="171"/>
      <c r="M1010" s="176"/>
      <c r="N1010" s="177"/>
      <c r="O1010" s="177"/>
      <c r="P1010" s="177"/>
      <c r="Q1010" s="177"/>
      <c r="R1010" s="177"/>
      <c r="S1010" s="177"/>
      <c r="T1010" s="178"/>
      <c r="AT1010" s="172" t="s">
        <v>196</v>
      </c>
      <c r="AU1010" s="172" t="s">
        <v>87</v>
      </c>
      <c r="AV1010" s="13" t="s">
        <v>87</v>
      </c>
      <c r="AW1010" s="13" t="s">
        <v>35</v>
      </c>
      <c r="AX1010" s="13" t="s">
        <v>81</v>
      </c>
      <c r="AY1010" s="172" t="s">
        <v>187</v>
      </c>
    </row>
    <row r="1011" spans="2:65" s="1" customFormat="1" ht="24" customHeight="1">
      <c r="B1011" s="149"/>
      <c r="C1011" s="195" t="s">
        <v>1572</v>
      </c>
      <c r="D1011" s="195" t="s">
        <v>283</v>
      </c>
      <c r="E1011" s="196" t="s">
        <v>1573</v>
      </c>
      <c r="F1011" s="197" t="s">
        <v>1574</v>
      </c>
      <c r="G1011" s="198" t="s">
        <v>286</v>
      </c>
      <c r="H1011" s="199">
        <v>26.439</v>
      </c>
      <c r="I1011" s="200"/>
      <c r="J1011" s="201">
        <f>ROUND(I1011*H1011,2)</f>
        <v>0</v>
      </c>
      <c r="K1011" s="197" t="s">
        <v>193</v>
      </c>
      <c r="L1011" s="202"/>
      <c r="M1011" s="203" t="s">
        <v>3</v>
      </c>
      <c r="N1011" s="204" t="s">
        <v>46</v>
      </c>
      <c r="O1011" s="52"/>
      <c r="P1011" s="159">
        <f>O1011*H1011</f>
        <v>0</v>
      </c>
      <c r="Q1011" s="159">
        <v>3.0000000000000001E-5</v>
      </c>
      <c r="R1011" s="159">
        <f>Q1011*H1011</f>
        <v>7.9317000000000005E-4</v>
      </c>
      <c r="S1011" s="159">
        <v>0</v>
      </c>
      <c r="T1011" s="160">
        <f>S1011*H1011</f>
        <v>0</v>
      </c>
      <c r="AR1011" s="161" t="s">
        <v>405</v>
      </c>
      <c r="AT1011" s="161" t="s">
        <v>283</v>
      </c>
      <c r="AU1011" s="161" t="s">
        <v>87</v>
      </c>
      <c r="AY1011" s="17" t="s">
        <v>187</v>
      </c>
      <c r="BE1011" s="162">
        <f>IF(N1011="základní",J1011,0)</f>
        <v>0</v>
      </c>
      <c r="BF1011" s="162">
        <f>IF(N1011="snížená",J1011,0)</f>
        <v>0</v>
      </c>
      <c r="BG1011" s="162">
        <f>IF(N1011="zákl. přenesená",J1011,0)</f>
        <v>0</v>
      </c>
      <c r="BH1011" s="162">
        <f>IF(N1011="sníž. přenesená",J1011,0)</f>
        <v>0</v>
      </c>
      <c r="BI1011" s="162">
        <f>IF(N1011="nulová",J1011,0)</f>
        <v>0</v>
      </c>
      <c r="BJ1011" s="17" t="s">
        <v>87</v>
      </c>
      <c r="BK1011" s="162">
        <f>ROUND(I1011*H1011,2)</f>
        <v>0</v>
      </c>
      <c r="BL1011" s="17" t="s">
        <v>282</v>
      </c>
      <c r="BM1011" s="161" t="s">
        <v>1575</v>
      </c>
    </row>
    <row r="1012" spans="2:65" s="13" customFormat="1">
      <c r="B1012" s="171"/>
      <c r="D1012" s="164" t="s">
        <v>196</v>
      </c>
      <c r="E1012" s="172" t="s">
        <v>3</v>
      </c>
      <c r="F1012" s="173" t="s">
        <v>1576</v>
      </c>
      <c r="H1012" s="174">
        <v>24.035</v>
      </c>
      <c r="I1012" s="175"/>
      <c r="L1012" s="171"/>
      <c r="M1012" s="176"/>
      <c r="N1012" s="177"/>
      <c r="O1012" s="177"/>
      <c r="P1012" s="177"/>
      <c r="Q1012" s="177"/>
      <c r="R1012" s="177"/>
      <c r="S1012" s="177"/>
      <c r="T1012" s="178"/>
      <c r="AT1012" s="172" t="s">
        <v>196</v>
      </c>
      <c r="AU1012" s="172" t="s">
        <v>87</v>
      </c>
      <c r="AV1012" s="13" t="s">
        <v>87</v>
      </c>
      <c r="AW1012" s="13" t="s">
        <v>35</v>
      </c>
      <c r="AX1012" s="13" t="s">
        <v>81</v>
      </c>
      <c r="AY1012" s="172" t="s">
        <v>187</v>
      </c>
    </row>
    <row r="1013" spans="2:65" s="13" customFormat="1">
      <c r="B1013" s="171"/>
      <c r="D1013" s="164" t="s">
        <v>196</v>
      </c>
      <c r="F1013" s="173" t="s">
        <v>1577</v>
      </c>
      <c r="H1013" s="174">
        <v>26.439</v>
      </c>
      <c r="I1013" s="175"/>
      <c r="L1013" s="171"/>
      <c r="M1013" s="176"/>
      <c r="N1013" s="177"/>
      <c r="O1013" s="177"/>
      <c r="P1013" s="177"/>
      <c r="Q1013" s="177"/>
      <c r="R1013" s="177"/>
      <c r="S1013" s="177"/>
      <c r="T1013" s="178"/>
      <c r="AT1013" s="172" t="s">
        <v>196</v>
      </c>
      <c r="AU1013" s="172" t="s">
        <v>87</v>
      </c>
      <c r="AV1013" s="13" t="s">
        <v>87</v>
      </c>
      <c r="AW1013" s="13" t="s">
        <v>4</v>
      </c>
      <c r="AX1013" s="13" t="s">
        <v>81</v>
      </c>
      <c r="AY1013" s="172" t="s">
        <v>187</v>
      </c>
    </row>
    <row r="1014" spans="2:65" s="1" customFormat="1" ht="36" customHeight="1">
      <c r="B1014" s="149"/>
      <c r="C1014" s="150" t="s">
        <v>1578</v>
      </c>
      <c r="D1014" s="150" t="s">
        <v>189</v>
      </c>
      <c r="E1014" s="151" t="s">
        <v>1579</v>
      </c>
      <c r="F1014" s="152" t="s">
        <v>1580</v>
      </c>
      <c r="G1014" s="153" t="s">
        <v>1034</v>
      </c>
      <c r="H1014" s="205"/>
      <c r="I1014" s="155"/>
      <c r="J1014" s="156">
        <f>ROUND(I1014*H1014,2)</f>
        <v>0</v>
      </c>
      <c r="K1014" s="152" t="s">
        <v>193</v>
      </c>
      <c r="L1014" s="32"/>
      <c r="M1014" s="157" t="s">
        <v>3</v>
      </c>
      <c r="N1014" s="158" t="s">
        <v>46</v>
      </c>
      <c r="O1014" s="52"/>
      <c r="P1014" s="159">
        <f>O1014*H1014</f>
        <v>0</v>
      </c>
      <c r="Q1014" s="159">
        <v>0</v>
      </c>
      <c r="R1014" s="159">
        <f>Q1014*H1014</f>
        <v>0</v>
      </c>
      <c r="S1014" s="159">
        <v>0</v>
      </c>
      <c r="T1014" s="160">
        <f>S1014*H1014</f>
        <v>0</v>
      </c>
      <c r="AR1014" s="161" t="s">
        <v>282</v>
      </c>
      <c r="AT1014" s="161" t="s">
        <v>189</v>
      </c>
      <c r="AU1014" s="161" t="s">
        <v>87</v>
      </c>
      <c r="AY1014" s="17" t="s">
        <v>187</v>
      </c>
      <c r="BE1014" s="162">
        <f>IF(N1014="základní",J1014,0)</f>
        <v>0</v>
      </c>
      <c r="BF1014" s="162">
        <f>IF(N1014="snížená",J1014,0)</f>
        <v>0</v>
      </c>
      <c r="BG1014" s="162">
        <f>IF(N1014="zákl. přenesená",J1014,0)</f>
        <v>0</v>
      </c>
      <c r="BH1014" s="162">
        <f>IF(N1014="sníž. přenesená",J1014,0)</f>
        <v>0</v>
      </c>
      <c r="BI1014" s="162">
        <f>IF(N1014="nulová",J1014,0)</f>
        <v>0</v>
      </c>
      <c r="BJ1014" s="17" t="s">
        <v>87</v>
      </c>
      <c r="BK1014" s="162">
        <f>ROUND(I1014*H1014,2)</f>
        <v>0</v>
      </c>
      <c r="BL1014" s="17" t="s">
        <v>282</v>
      </c>
      <c r="BM1014" s="161" t="s">
        <v>1581</v>
      </c>
    </row>
    <row r="1015" spans="2:65" s="11" customFormat="1" ht="22.9" customHeight="1">
      <c r="B1015" s="136"/>
      <c r="D1015" s="137" t="s">
        <v>73</v>
      </c>
      <c r="E1015" s="147" t="s">
        <v>1582</v>
      </c>
      <c r="F1015" s="147" t="s">
        <v>1583</v>
      </c>
      <c r="I1015" s="139"/>
      <c r="J1015" s="148">
        <f>BK1015</f>
        <v>0</v>
      </c>
      <c r="L1015" s="136"/>
      <c r="M1015" s="141"/>
      <c r="N1015" s="142"/>
      <c r="O1015" s="142"/>
      <c r="P1015" s="143">
        <f>SUM(P1016:P1036)</f>
        <v>0</v>
      </c>
      <c r="Q1015" s="142"/>
      <c r="R1015" s="143">
        <f>SUM(R1016:R1036)</f>
        <v>3.6244546999999998</v>
      </c>
      <c r="S1015" s="142"/>
      <c r="T1015" s="144">
        <f>SUM(T1016:T1036)</f>
        <v>0</v>
      </c>
      <c r="AR1015" s="137" t="s">
        <v>87</v>
      </c>
      <c r="AT1015" s="145" t="s">
        <v>73</v>
      </c>
      <c r="AU1015" s="145" t="s">
        <v>81</v>
      </c>
      <c r="AY1015" s="137" t="s">
        <v>187</v>
      </c>
      <c r="BK1015" s="146">
        <f>SUM(BK1016:BK1036)</f>
        <v>0</v>
      </c>
    </row>
    <row r="1016" spans="2:65" s="1" customFormat="1" ht="24" customHeight="1">
      <c r="B1016" s="149"/>
      <c r="C1016" s="150" t="s">
        <v>1584</v>
      </c>
      <c r="D1016" s="150" t="s">
        <v>189</v>
      </c>
      <c r="E1016" s="151" t="s">
        <v>1585</v>
      </c>
      <c r="F1016" s="152" t="s">
        <v>1586</v>
      </c>
      <c r="G1016" s="153" t="s">
        <v>254</v>
      </c>
      <c r="H1016" s="154">
        <v>327.86</v>
      </c>
      <c r="I1016" s="155"/>
      <c r="J1016" s="156">
        <f>ROUND(I1016*H1016,2)</f>
        <v>0</v>
      </c>
      <c r="K1016" s="152" t="s">
        <v>193</v>
      </c>
      <c r="L1016" s="32"/>
      <c r="M1016" s="157" t="s">
        <v>3</v>
      </c>
      <c r="N1016" s="158" t="s">
        <v>46</v>
      </c>
      <c r="O1016" s="52"/>
      <c r="P1016" s="159">
        <f>O1016*H1016</f>
        <v>0</v>
      </c>
      <c r="Q1016" s="159">
        <v>0</v>
      </c>
      <c r="R1016" s="159">
        <f>Q1016*H1016</f>
        <v>0</v>
      </c>
      <c r="S1016" s="159">
        <v>0</v>
      </c>
      <c r="T1016" s="160">
        <f>S1016*H1016</f>
        <v>0</v>
      </c>
      <c r="AR1016" s="161" t="s">
        <v>282</v>
      </c>
      <c r="AT1016" s="161" t="s">
        <v>189</v>
      </c>
      <c r="AU1016" s="161" t="s">
        <v>87</v>
      </c>
      <c r="AY1016" s="17" t="s">
        <v>187</v>
      </c>
      <c r="BE1016" s="162">
        <f>IF(N1016="základní",J1016,0)</f>
        <v>0</v>
      </c>
      <c r="BF1016" s="162">
        <f>IF(N1016="snížená",J1016,0)</f>
        <v>0</v>
      </c>
      <c r="BG1016" s="162">
        <f>IF(N1016="zákl. přenesená",J1016,0)</f>
        <v>0</v>
      </c>
      <c r="BH1016" s="162">
        <f>IF(N1016="sníž. přenesená",J1016,0)</f>
        <v>0</v>
      </c>
      <c r="BI1016" s="162">
        <f>IF(N1016="nulová",J1016,0)</f>
        <v>0</v>
      </c>
      <c r="BJ1016" s="17" t="s">
        <v>87</v>
      </c>
      <c r="BK1016" s="162">
        <f>ROUND(I1016*H1016,2)</f>
        <v>0</v>
      </c>
      <c r="BL1016" s="17" t="s">
        <v>282</v>
      </c>
      <c r="BM1016" s="161" t="s">
        <v>1587</v>
      </c>
    </row>
    <row r="1017" spans="2:65" s="13" customFormat="1" ht="22.5">
      <c r="B1017" s="171"/>
      <c r="D1017" s="164" t="s">
        <v>196</v>
      </c>
      <c r="E1017" s="172" t="s">
        <v>3</v>
      </c>
      <c r="F1017" s="173" t="s">
        <v>1588</v>
      </c>
      <c r="H1017" s="174">
        <v>163.93</v>
      </c>
      <c r="I1017" s="175"/>
      <c r="L1017" s="171"/>
      <c r="M1017" s="176"/>
      <c r="N1017" s="177"/>
      <c r="O1017" s="177"/>
      <c r="P1017" s="177"/>
      <c r="Q1017" s="177"/>
      <c r="R1017" s="177"/>
      <c r="S1017" s="177"/>
      <c r="T1017" s="178"/>
      <c r="AT1017" s="172" t="s">
        <v>196</v>
      </c>
      <c r="AU1017" s="172" t="s">
        <v>87</v>
      </c>
      <c r="AV1017" s="13" t="s">
        <v>87</v>
      </c>
      <c r="AW1017" s="13" t="s">
        <v>35</v>
      </c>
      <c r="AX1017" s="13" t="s">
        <v>74</v>
      </c>
      <c r="AY1017" s="172" t="s">
        <v>187</v>
      </c>
    </row>
    <row r="1018" spans="2:65" s="13" customFormat="1" ht="22.5">
      <c r="B1018" s="171"/>
      <c r="D1018" s="164" t="s">
        <v>196</v>
      </c>
      <c r="E1018" s="172" t="s">
        <v>3</v>
      </c>
      <c r="F1018" s="173" t="s">
        <v>1588</v>
      </c>
      <c r="H1018" s="174">
        <v>163.93</v>
      </c>
      <c r="I1018" s="175"/>
      <c r="L1018" s="171"/>
      <c r="M1018" s="176"/>
      <c r="N1018" s="177"/>
      <c r="O1018" s="177"/>
      <c r="P1018" s="177"/>
      <c r="Q1018" s="177"/>
      <c r="R1018" s="177"/>
      <c r="S1018" s="177"/>
      <c r="T1018" s="178"/>
      <c r="AT1018" s="172" t="s">
        <v>196</v>
      </c>
      <c r="AU1018" s="172" t="s">
        <v>87</v>
      </c>
      <c r="AV1018" s="13" t="s">
        <v>87</v>
      </c>
      <c r="AW1018" s="13" t="s">
        <v>35</v>
      </c>
      <c r="AX1018" s="13" t="s">
        <v>74</v>
      </c>
      <c r="AY1018" s="172" t="s">
        <v>187</v>
      </c>
    </row>
    <row r="1019" spans="2:65" s="14" customFormat="1">
      <c r="B1019" s="179"/>
      <c r="D1019" s="164" t="s">
        <v>196</v>
      </c>
      <c r="E1019" s="180" t="s">
        <v>3</v>
      </c>
      <c r="F1019" s="181" t="s">
        <v>201</v>
      </c>
      <c r="H1019" s="182">
        <v>327.86</v>
      </c>
      <c r="I1019" s="183"/>
      <c r="L1019" s="179"/>
      <c r="M1019" s="184"/>
      <c r="N1019" s="185"/>
      <c r="O1019" s="185"/>
      <c r="P1019" s="185"/>
      <c r="Q1019" s="185"/>
      <c r="R1019" s="185"/>
      <c r="S1019" s="185"/>
      <c r="T1019" s="186"/>
      <c r="AT1019" s="180" t="s">
        <v>196</v>
      </c>
      <c r="AU1019" s="180" t="s">
        <v>87</v>
      </c>
      <c r="AV1019" s="14" t="s">
        <v>194</v>
      </c>
      <c r="AW1019" s="14" t="s">
        <v>35</v>
      </c>
      <c r="AX1019" s="14" t="s">
        <v>81</v>
      </c>
      <c r="AY1019" s="180" t="s">
        <v>187</v>
      </c>
    </row>
    <row r="1020" spans="2:65" s="1" customFormat="1" ht="16.5" customHeight="1">
      <c r="B1020" s="149"/>
      <c r="C1020" s="150" t="s">
        <v>1589</v>
      </c>
      <c r="D1020" s="150" t="s">
        <v>189</v>
      </c>
      <c r="E1020" s="151" t="s">
        <v>1590</v>
      </c>
      <c r="F1020" s="152" t="s">
        <v>1591</v>
      </c>
      <c r="G1020" s="153" t="s">
        <v>254</v>
      </c>
      <c r="H1020" s="154">
        <v>327.86</v>
      </c>
      <c r="I1020" s="155"/>
      <c r="J1020" s="156">
        <f>ROUND(I1020*H1020,2)</f>
        <v>0</v>
      </c>
      <c r="K1020" s="152" t="s">
        <v>193</v>
      </c>
      <c r="L1020" s="32"/>
      <c r="M1020" s="157" t="s">
        <v>3</v>
      </c>
      <c r="N1020" s="158" t="s">
        <v>46</v>
      </c>
      <c r="O1020" s="52"/>
      <c r="P1020" s="159">
        <f>O1020*H1020</f>
        <v>0</v>
      </c>
      <c r="Q1020" s="159">
        <v>0</v>
      </c>
      <c r="R1020" s="159">
        <f>Q1020*H1020</f>
        <v>0</v>
      </c>
      <c r="S1020" s="159">
        <v>0</v>
      </c>
      <c r="T1020" s="160">
        <f>S1020*H1020</f>
        <v>0</v>
      </c>
      <c r="AR1020" s="161" t="s">
        <v>282</v>
      </c>
      <c r="AT1020" s="161" t="s">
        <v>189</v>
      </c>
      <c r="AU1020" s="161" t="s">
        <v>87</v>
      </c>
      <c r="AY1020" s="17" t="s">
        <v>187</v>
      </c>
      <c r="BE1020" s="162">
        <f>IF(N1020="základní",J1020,0)</f>
        <v>0</v>
      </c>
      <c r="BF1020" s="162">
        <f>IF(N1020="snížená",J1020,0)</f>
        <v>0</v>
      </c>
      <c r="BG1020" s="162">
        <f>IF(N1020="zákl. přenesená",J1020,0)</f>
        <v>0</v>
      </c>
      <c r="BH1020" s="162">
        <f>IF(N1020="sníž. přenesená",J1020,0)</f>
        <v>0</v>
      </c>
      <c r="BI1020" s="162">
        <f>IF(N1020="nulová",J1020,0)</f>
        <v>0</v>
      </c>
      <c r="BJ1020" s="17" t="s">
        <v>87</v>
      </c>
      <c r="BK1020" s="162">
        <f>ROUND(I1020*H1020,2)</f>
        <v>0</v>
      </c>
      <c r="BL1020" s="17" t="s">
        <v>282</v>
      </c>
      <c r="BM1020" s="161" t="s">
        <v>1592</v>
      </c>
    </row>
    <row r="1021" spans="2:65" s="1" customFormat="1" ht="24" customHeight="1">
      <c r="B1021" s="149"/>
      <c r="C1021" s="150" t="s">
        <v>1593</v>
      </c>
      <c r="D1021" s="150" t="s">
        <v>189</v>
      </c>
      <c r="E1021" s="151" t="s">
        <v>1594</v>
      </c>
      <c r="F1021" s="152" t="s">
        <v>1595</v>
      </c>
      <c r="G1021" s="153" t="s">
        <v>254</v>
      </c>
      <c r="H1021" s="154">
        <v>327.86</v>
      </c>
      <c r="I1021" s="155"/>
      <c r="J1021" s="156">
        <f>ROUND(I1021*H1021,2)</f>
        <v>0</v>
      </c>
      <c r="K1021" s="152" t="s">
        <v>193</v>
      </c>
      <c r="L1021" s="32"/>
      <c r="M1021" s="157" t="s">
        <v>3</v>
      </c>
      <c r="N1021" s="158" t="s">
        <v>46</v>
      </c>
      <c r="O1021" s="52"/>
      <c r="P1021" s="159">
        <f>O1021*H1021</f>
        <v>0</v>
      </c>
      <c r="Q1021" s="159">
        <v>3.0000000000000001E-5</v>
      </c>
      <c r="R1021" s="159">
        <f>Q1021*H1021</f>
        <v>9.8358000000000004E-3</v>
      </c>
      <c r="S1021" s="159">
        <v>0</v>
      </c>
      <c r="T1021" s="160">
        <f>S1021*H1021</f>
        <v>0</v>
      </c>
      <c r="AR1021" s="161" t="s">
        <v>282</v>
      </c>
      <c r="AT1021" s="161" t="s">
        <v>189</v>
      </c>
      <c r="AU1021" s="161" t="s">
        <v>87</v>
      </c>
      <c r="AY1021" s="17" t="s">
        <v>187</v>
      </c>
      <c r="BE1021" s="162">
        <f>IF(N1021="základní",J1021,0)</f>
        <v>0</v>
      </c>
      <c r="BF1021" s="162">
        <f>IF(N1021="snížená",J1021,0)</f>
        <v>0</v>
      </c>
      <c r="BG1021" s="162">
        <f>IF(N1021="zákl. přenesená",J1021,0)</f>
        <v>0</v>
      </c>
      <c r="BH1021" s="162">
        <f>IF(N1021="sníž. přenesená",J1021,0)</f>
        <v>0</v>
      </c>
      <c r="BI1021" s="162">
        <f>IF(N1021="nulová",J1021,0)</f>
        <v>0</v>
      </c>
      <c r="BJ1021" s="17" t="s">
        <v>87</v>
      </c>
      <c r="BK1021" s="162">
        <f>ROUND(I1021*H1021,2)</f>
        <v>0</v>
      </c>
      <c r="BL1021" s="17" t="s">
        <v>282</v>
      </c>
      <c r="BM1021" s="161" t="s">
        <v>1596</v>
      </c>
    </row>
    <row r="1022" spans="2:65" s="1" customFormat="1" ht="24" customHeight="1">
      <c r="B1022" s="149"/>
      <c r="C1022" s="150" t="s">
        <v>1597</v>
      </c>
      <c r="D1022" s="150" t="s">
        <v>189</v>
      </c>
      <c r="E1022" s="151" t="s">
        <v>1598</v>
      </c>
      <c r="F1022" s="152" t="s">
        <v>1599</v>
      </c>
      <c r="G1022" s="153" t="s">
        <v>254</v>
      </c>
      <c r="H1022" s="154">
        <v>327.86</v>
      </c>
      <c r="I1022" s="155"/>
      <c r="J1022" s="156">
        <f>ROUND(I1022*H1022,2)</f>
        <v>0</v>
      </c>
      <c r="K1022" s="152" t="s">
        <v>193</v>
      </c>
      <c r="L1022" s="32"/>
      <c r="M1022" s="157" t="s">
        <v>3</v>
      </c>
      <c r="N1022" s="158" t="s">
        <v>46</v>
      </c>
      <c r="O1022" s="52"/>
      <c r="P1022" s="159">
        <f>O1022*H1022</f>
        <v>0</v>
      </c>
      <c r="Q1022" s="159">
        <v>7.5799999999999999E-3</v>
      </c>
      <c r="R1022" s="159">
        <f>Q1022*H1022</f>
        <v>2.4851787999999999</v>
      </c>
      <c r="S1022" s="159">
        <v>0</v>
      </c>
      <c r="T1022" s="160">
        <f>S1022*H1022</f>
        <v>0</v>
      </c>
      <c r="AR1022" s="161" t="s">
        <v>282</v>
      </c>
      <c r="AT1022" s="161" t="s">
        <v>189</v>
      </c>
      <c r="AU1022" s="161" t="s">
        <v>87</v>
      </c>
      <c r="AY1022" s="17" t="s">
        <v>187</v>
      </c>
      <c r="BE1022" s="162">
        <f>IF(N1022="základní",J1022,0)</f>
        <v>0</v>
      </c>
      <c r="BF1022" s="162">
        <f>IF(N1022="snížená",J1022,0)</f>
        <v>0</v>
      </c>
      <c r="BG1022" s="162">
        <f>IF(N1022="zákl. přenesená",J1022,0)</f>
        <v>0</v>
      </c>
      <c r="BH1022" s="162">
        <f>IF(N1022="sníž. přenesená",J1022,0)</f>
        <v>0</v>
      </c>
      <c r="BI1022" s="162">
        <f>IF(N1022="nulová",J1022,0)</f>
        <v>0</v>
      </c>
      <c r="BJ1022" s="17" t="s">
        <v>87</v>
      </c>
      <c r="BK1022" s="162">
        <f>ROUND(I1022*H1022,2)</f>
        <v>0</v>
      </c>
      <c r="BL1022" s="17" t="s">
        <v>282</v>
      </c>
      <c r="BM1022" s="161" t="s">
        <v>1600</v>
      </c>
    </row>
    <row r="1023" spans="2:65" s="1" customFormat="1" ht="24" customHeight="1">
      <c r="B1023" s="149"/>
      <c r="C1023" s="150" t="s">
        <v>1601</v>
      </c>
      <c r="D1023" s="150" t="s">
        <v>189</v>
      </c>
      <c r="E1023" s="151" t="s">
        <v>1602</v>
      </c>
      <c r="F1023" s="152" t="s">
        <v>1603</v>
      </c>
      <c r="G1023" s="153" t="s">
        <v>254</v>
      </c>
      <c r="H1023" s="154">
        <v>327.86</v>
      </c>
      <c r="I1023" s="155"/>
      <c r="J1023" s="156">
        <f>ROUND(I1023*H1023,2)</f>
        <v>0</v>
      </c>
      <c r="K1023" s="152" t="s">
        <v>193</v>
      </c>
      <c r="L1023" s="32"/>
      <c r="M1023" s="157" t="s">
        <v>3</v>
      </c>
      <c r="N1023" s="158" t="s">
        <v>46</v>
      </c>
      <c r="O1023" s="52"/>
      <c r="P1023" s="159">
        <f>O1023*H1023</f>
        <v>0</v>
      </c>
      <c r="Q1023" s="159">
        <v>2.9999999999999997E-4</v>
      </c>
      <c r="R1023" s="159">
        <f>Q1023*H1023</f>
        <v>9.8358000000000001E-2</v>
      </c>
      <c r="S1023" s="159">
        <v>0</v>
      </c>
      <c r="T1023" s="160">
        <f>S1023*H1023</f>
        <v>0</v>
      </c>
      <c r="AR1023" s="161" t="s">
        <v>282</v>
      </c>
      <c r="AT1023" s="161" t="s">
        <v>189</v>
      </c>
      <c r="AU1023" s="161" t="s">
        <v>87</v>
      </c>
      <c r="AY1023" s="17" t="s">
        <v>187</v>
      </c>
      <c r="BE1023" s="162">
        <f>IF(N1023="základní",J1023,0)</f>
        <v>0</v>
      </c>
      <c r="BF1023" s="162">
        <f>IF(N1023="snížená",J1023,0)</f>
        <v>0</v>
      </c>
      <c r="BG1023" s="162">
        <f>IF(N1023="zákl. přenesená",J1023,0)</f>
        <v>0</v>
      </c>
      <c r="BH1023" s="162">
        <f>IF(N1023="sníž. přenesená",J1023,0)</f>
        <v>0</v>
      </c>
      <c r="BI1023" s="162">
        <f>IF(N1023="nulová",J1023,0)</f>
        <v>0</v>
      </c>
      <c r="BJ1023" s="17" t="s">
        <v>87</v>
      </c>
      <c r="BK1023" s="162">
        <f>ROUND(I1023*H1023,2)</f>
        <v>0</v>
      </c>
      <c r="BL1023" s="17" t="s">
        <v>282</v>
      </c>
      <c r="BM1023" s="161" t="s">
        <v>1604</v>
      </c>
    </row>
    <row r="1024" spans="2:65" s="1" customFormat="1" ht="24" customHeight="1">
      <c r="B1024" s="149"/>
      <c r="C1024" s="195" t="s">
        <v>1605</v>
      </c>
      <c r="D1024" s="195" t="s">
        <v>283</v>
      </c>
      <c r="E1024" s="196" t="s">
        <v>1606</v>
      </c>
      <c r="F1024" s="197" t="s">
        <v>1607</v>
      </c>
      <c r="G1024" s="198" t="s">
        <v>254</v>
      </c>
      <c r="H1024" s="199">
        <v>360.64600000000002</v>
      </c>
      <c r="I1024" s="200"/>
      <c r="J1024" s="201">
        <f>ROUND(I1024*H1024,2)</f>
        <v>0</v>
      </c>
      <c r="K1024" s="197" t="s">
        <v>193</v>
      </c>
      <c r="L1024" s="202"/>
      <c r="M1024" s="203" t="s">
        <v>3</v>
      </c>
      <c r="N1024" s="204" t="s">
        <v>46</v>
      </c>
      <c r="O1024" s="52"/>
      <c r="P1024" s="159">
        <f>O1024*H1024</f>
        <v>0</v>
      </c>
      <c r="Q1024" s="159">
        <v>2.3999999999999998E-3</v>
      </c>
      <c r="R1024" s="159">
        <f>Q1024*H1024</f>
        <v>0.86555039999999994</v>
      </c>
      <c r="S1024" s="159">
        <v>0</v>
      </c>
      <c r="T1024" s="160">
        <f>S1024*H1024</f>
        <v>0</v>
      </c>
      <c r="AR1024" s="161" t="s">
        <v>405</v>
      </c>
      <c r="AT1024" s="161" t="s">
        <v>283</v>
      </c>
      <c r="AU1024" s="161" t="s">
        <v>87</v>
      </c>
      <c r="AY1024" s="17" t="s">
        <v>187</v>
      </c>
      <c r="BE1024" s="162">
        <f>IF(N1024="základní",J1024,0)</f>
        <v>0</v>
      </c>
      <c r="BF1024" s="162">
        <f>IF(N1024="snížená",J1024,0)</f>
        <v>0</v>
      </c>
      <c r="BG1024" s="162">
        <f>IF(N1024="zákl. přenesená",J1024,0)</f>
        <v>0</v>
      </c>
      <c r="BH1024" s="162">
        <f>IF(N1024="sníž. přenesená",J1024,0)</f>
        <v>0</v>
      </c>
      <c r="BI1024" s="162">
        <f>IF(N1024="nulová",J1024,0)</f>
        <v>0</v>
      </c>
      <c r="BJ1024" s="17" t="s">
        <v>87</v>
      </c>
      <c r="BK1024" s="162">
        <f>ROUND(I1024*H1024,2)</f>
        <v>0</v>
      </c>
      <c r="BL1024" s="17" t="s">
        <v>282</v>
      </c>
      <c r="BM1024" s="161" t="s">
        <v>1608</v>
      </c>
    </row>
    <row r="1025" spans="2:65" s="13" customFormat="1">
      <c r="B1025" s="171"/>
      <c r="D1025" s="164" t="s">
        <v>196</v>
      </c>
      <c r="F1025" s="173" t="s">
        <v>1609</v>
      </c>
      <c r="H1025" s="174">
        <v>360.64600000000002</v>
      </c>
      <c r="I1025" s="175"/>
      <c r="L1025" s="171"/>
      <c r="M1025" s="176"/>
      <c r="N1025" s="177"/>
      <c r="O1025" s="177"/>
      <c r="P1025" s="177"/>
      <c r="Q1025" s="177"/>
      <c r="R1025" s="177"/>
      <c r="S1025" s="177"/>
      <c r="T1025" s="178"/>
      <c r="AT1025" s="172" t="s">
        <v>196</v>
      </c>
      <c r="AU1025" s="172" t="s">
        <v>87</v>
      </c>
      <c r="AV1025" s="13" t="s">
        <v>87</v>
      </c>
      <c r="AW1025" s="13" t="s">
        <v>4</v>
      </c>
      <c r="AX1025" s="13" t="s">
        <v>81</v>
      </c>
      <c r="AY1025" s="172" t="s">
        <v>187</v>
      </c>
    </row>
    <row r="1026" spans="2:65" s="1" customFormat="1" ht="16.5" customHeight="1">
      <c r="B1026" s="149"/>
      <c r="C1026" s="150" t="s">
        <v>1610</v>
      </c>
      <c r="D1026" s="150" t="s">
        <v>189</v>
      </c>
      <c r="E1026" s="151" t="s">
        <v>1611</v>
      </c>
      <c r="F1026" s="152" t="s">
        <v>1612</v>
      </c>
      <c r="G1026" s="153" t="s">
        <v>286</v>
      </c>
      <c r="H1026" s="154">
        <v>410.46</v>
      </c>
      <c r="I1026" s="155"/>
      <c r="J1026" s="156">
        <f>ROUND(I1026*H1026,2)</f>
        <v>0</v>
      </c>
      <c r="K1026" s="152" t="s">
        <v>193</v>
      </c>
      <c r="L1026" s="32"/>
      <c r="M1026" s="157" t="s">
        <v>3</v>
      </c>
      <c r="N1026" s="158" t="s">
        <v>46</v>
      </c>
      <c r="O1026" s="52"/>
      <c r="P1026" s="159">
        <f>O1026*H1026</f>
        <v>0</v>
      </c>
      <c r="Q1026" s="159">
        <v>1.0000000000000001E-5</v>
      </c>
      <c r="R1026" s="159">
        <f>Q1026*H1026</f>
        <v>4.1045999999999999E-3</v>
      </c>
      <c r="S1026" s="159">
        <v>0</v>
      </c>
      <c r="T1026" s="160">
        <f>S1026*H1026</f>
        <v>0</v>
      </c>
      <c r="AR1026" s="161" t="s">
        <v>282</v>
      </c>
      <c r="AT1026" s="161" t="s">
        <v>189</v>
      </c>
      <c r="AU1026" s="161" t="s">
        <v>87</v>
      </c>
      <c r="AY1026" s="17" t="s">
        <v>187</v>
      </c>
      <c r="BE1026" s="162">
        <f>IF(N1026="základní",J1026,0)</f>
        <v>0</v>
      </c>
      <c r="BF1026" s="162">
        <f>IF(N1026="snížená",J1026,0)</f>
        <v>0</v>
      </c>
      <c r="BG1026" s="162">
        <f>IF(N1026="zákl. přenesená",J1026,0)</f>
        <v>0</v>
      </c>
      <c r="BH1026" s="162">
        <f>IF(N1026="sníž. přenesená",J1026,0)</f>
        <v>0</v>
      </c>
      <c r="BI1026" s="162">
        <f>IF(N1026="nulová",J1026,0)</f>
        <v>0</v>
      </c>
      <c r="BJ1026" s="17" t="s">
        <v>87</v>
      </c>
      <c r="BK1026" s="162">
        <f>ROUND(I1026*H1026,2)</f>
        <v>0</v>
      </c>
      <c r="BL1026" s="17" t="s">
        <v>282</v>
      </c>
      <c r="BM1026" s="161" t="s">
        <v>1613</v>
      </c>
    </row>
    <row r="1027" spans="2:65" s="13" customFormat="1" ht="22.5">
      <c r="B1027" s="171"/>
      <c r="D1027" s="164" t="s">
        <v>196</v>
      </c>
      <c r="E1027" s="172" t="s">
        <v>3</v>
      </c>
      <c r="F1027" s="173" t="s">
        <v>1614</v>
      </c>
      <c r="H1027" s="174">
        <v>205.23</v>
      </c>
      <c r="I1027" s="175"/>
      <c r="L1027" s="171"/>
      <c r="M1027" s="176"/>
      <c r="N1027" s="177"/>
      <c r="O1027" s="177"/>
      <c r="P1027" s="177"/>
      <c r="Q1027" s="177"/>
      <c r="R1027" s="177"/>
      <c r="S1027" s="177"/>
      <c r="T1027" s="178"/>
      <c r="AT1027" s="172" t="s">
        <v>196</v>
      </c>
      <c r="AU1027" s="172" t="s">
        <v>87</v>
      </c>
      <c r="AV1027" s="13" t="s">
        <v>87</v>
      </c>
      <c r="AW1027" s="13" t="s">
        <v>35</v>
      </c>
      <c r="AX1027" s="13" t="s">
        <v>74</v>
      </c>
      <c r="AY1027" s="172" t="s">
        <v>187</v>
      </c>
    </row>
    <row r="1028" spans="2:65" s="13" customFormat="1" ht="22.5">
      <c r="B1028" s="171"/>
      <c r="D1028" s="164" t="s">
        <v>196</v>
      </c>
      <c r="E1028" s="172" t="s">
        <v>3</v>
      </c>
      <c r="F1028" s="173" t="s">
        <v>1614</v>
      </c>
      <c r="H1028" s="174">
        <v>205.23</v>
      </c>
      <c r="I1028" s="175"/>
      <c r="L1028" s="171"/>
      <c r="M1028" s="176"/>
      <c r="N1028" s="177"/>
      <c r="O1028" s="177"/>
      <c r="P1028" s="177"/>
      <c r="Q1028" s="177"/>
      <c r="R1028" s="177"/>
      <c r="S1028" s="177"/>
      <c r="T1028" s="178"/>
      <c r="AT1028" s="172" t="s">
        <v>196</v>
      </c>
      <c r="AU1028" s="172" t="s">
        <v>87</v>
      </c>
      <c r="AV1028" s="13" t="s">
        <v>87</v>
      </c>
      <c r="AW1028" s="13" t="s">
        <v>35</v>
      </c>
      <c r="AX1028" s="13" t="s">
        <v>74</v>
      </c>
      <c r="AY1028" s="172" t="s">
        <v>187</v>
      </c>
    </row>
    <row r="1029" spans="2:65" s="14" customFormat="1">
      <c r="B1029" s="179"/>
      <c r="D1029" s="164" t="s">
        <v>196</v>
      </c>
      <c r="E1029" s="180" t="s">
        <v>3</v>
      </c>
      <c r="F1029" s="181" t="s">
        <v>201</v>
      </c>
      <c r="H1029" s="182">
        <v>410.46</v>
      </c>
      <c r="I1029" s="183"/>
      <c r="L1029" s="179"/>
      <c r="M1029" s="184"/>
      <c r="N1029" s="185"/>
      <c r="O1029" s="185"/>
      <c r="P1029" s="185"/>
      <c r="Q1029" s="185"/>
      <c r="R1029" s="185"/>
      <c r="S1029" s="185"/>
      <c r="T1029" s="186"/>
      <c r="AT1029" s="180" t="s">
        <v>196</v>
      </c>
      <c r="AU1029" s="180" t="s">
        <v>87</v>
      </c>
      <c r="AV1029" s="14" t="s">
        <v>194</v>
      </c>
      <c r="AW1029" s="14" t="s">
        <v>35</v>
      </c>
      <c r="AX1029" s="14" t="s">
        <v>81</v>
      </c>
      <c r="AY1029" s="180" t="s">
        <v>187</v>
      </c>
    </row>
    <row r="1030" spans="2:65" s="1" customFormat="1" ht="16.5" customHeight="1">
      <c r="B1030" s="149"/>
      <c r="C1030" s="195" t="s">
        <v>1615</v>
      </c>
      <c r="D1030" s="195" t="s">
        <v>283</v>
      </c>
      <c r="E1030" s="196" t="s">
        <v>1616</v>
      </c>
      <c r="F1030" s="197" t="s">
        <v>1617</v>
      </c>
      <c r="G1030" s="198" t="s">
        <v>286</v>
      </c>
      <c r="H1030" s="199">
        <v>451.50599999999997</v>
      </c>
      <c r="I1030" s="200"/>
      <c r="J1030" s="201">
        <f>ROUND(I1030*H1030,2)</f>
        <v>0</v>
      </c>
      <c r="K1030" s="197" t="s">
        <v>193</v>
      </c>
      <c r="L1030" s="202"/>
      <c r="M1030" s="203" t="s">
        <v>3</v>
      </c>
      <c r="N1030" s="204" t="s">
        <v>46</v>
      </c>
      <c r="O1030" s="52"/>
      <c r="P1030" s="159">
        <f>O1030*H1030</f>
        <v>0</v>
      </c>
      <c r="Q1030" s="159">
        <v>3.5E-4</v>
      </c>
      <c r="R1030" s="159">
        <f>Q1030*H1030</f>
        <v>0.15802709999999998</v>
      </c>
      <c r="S1030" s="159">
        <v>0</v>
      </c>
      <c r="T1030" s="160">
        <f>S1030*H1030</f>
        <v>0</v>
      </c>
      <c r="AR1030" s="161" t="s">
        <v>405</v>
      </c>
      <c r="AT1030" s="161" t="s">
        <v>283</v>
      </c>
      <c r="AU1030" s="161" t="s">
        <v>87</v>
      </c>
      <c r="AY1030" s="17" t="s">
        <v>187</v>
      </c>
      <c r="BE1030" s="162">
        <f>IF(N1030="základní",J1030,0)</f>
        <v>0</v>
      </c>
      <c r="BF1030" s="162">
        <f>IF(N1030="snížená",J1030,0)</f>
        <v>0</v>
      </c>
      <c r="BG1030" s="162">
        <f>IF(N1030="zákl. přenesená",J1030,0)</f>
        <v>0</v>
      </c>
      <c r="BH1030" s="162">
        <f>IF(N1030="sníž. přenesená",J1030,0)</f>
        <v>0</v>
      </c>
      <c r="BI1030" s="162">
        <f>IF(N1030="nulová",J1030,0)</f>
        <v>0</v>
      </c>
      <c r="BJ1030" s="17" t="s">
        <v>87</v>
      </c>
      <c r="BK1030" s="162">
        <f>ROUND(I1030*H1030,2)</f>
        <v>0</v>
      </c>
      <c r="BL1030" s="17" t="s">
        <v>282</v>
      </c>
      <c r="BM1030" s="161" t="s">
        <v>1618</v>
      </c>
    </row>
    <row r="1031" spans="2:65" s="13" customFormat="1">
      <c r="B1031" s="171"/>
      <c r="D1031" s="164" t="s">
        <v>196</v>
      </c>
      <c r="E1031" s="172" t="s">
        <v>3</v>
      </c>
      <c r="F1031" s="173" t="s">
        <v>1619</v>
      </c>
      <c r="H1031" s="174">
        <v>451.50599999999997</v>
      </c>
      <c r="I1031" s="175"/>
      <c r="L1031" s="171"/>
      <c r="M1031" s="176"/>
      <c r="N1031" s="177"/>
      <c r="O1031" s="177"/>
      <c r="P1031" s="177"/>
      <c r="Q1031" s="177"/>
      <c r="R1031" s="177"/>
      <c r="S1031" s="177"/>
      <c r="T1031" s="178"/>
      <c r="AT1031" s="172" t="s">
        <v>196</v>
      </c>
      <c r="AU1031" s="172" t="s">
        <v>87</v>
      </c>
      <c r="AV1031" s="13" t="s">
        <v>87</v>
      </c>
      <c r="AW1031" s="13" t="s">
        <v>35</v>
      </c>
      <c r="AX1031" s="13" t="s">
        <v>81</v>
      </c>
      <c r="AY1031" s="172" t="s">
        <v>187</v>
      </c>
    </row>
    <row r="1032" spans="2:65" s="1" customFormat="1" ht="16.5" customHeight="1">
      <c r="B1032" s="149"/>
      <c r="C1032" s="150" t="s">
        <v>1620</v>
      </c>
      <c r="D1032" s="150" t="s">
        <v>189</v>
      </c>
      <c r="E1032" s="151" t="s">
        <v>1621</v>
      </c>
      <c r="F1032" s="152" t="s">
        <v>1622</v>
      </c>
      <c r="G1032" s="153" t="s">
        <v>286</v>
      </c>
      <c r="H1032" s="154">
        <v>18</v>
      </c>
      <c r="I1032" s="155"/>
      <c r="J1032" s="156">
        <f>ROUND(I1032*H1032,2)</f>
        <v>0</v>
      </c>
      <c r="K1032" s="152" t="s">
        <v>193</v>
      </c>
      <c r="L1032" s="32"/>
      <c r="M1032" s="157" t="s">
        <v>3</v>
      </c>
      <c r="N1032" s="158" t="s">
        <v>46</v>
      </c>
      <c r="O1032" s="52"/>
      <c r="P1032" s="159">
        <f>O1032*H1032</f>
        <v>0</v>
      </c>
      <c r="Q1032" s="159">
        <v>0</v>
      </c>
      <c r="R1032" s="159">
        <f>Q1032*H1032</f>
        <v>0</v>
      </c>
      <c r="S1032" s="159">
        <v>0</v>
      </c>
      <c r="T1032" s="160">
        <f>S1032*H1032</f>
        <v>0</v>
      </c>
      <c r="AR1032" s="161" t="s">
        <v>282</v>
      </c>
      <c r="AT1032" s="161" t="s">
        <v>189</v>
      </c>
      <c r="AU1032" s="161" t="s">
        <v>87</v>
      </c>
      <c r="AY1032" s="17" t="s">
        <v>187</v>
      </c>
      <c r="BE1032" s="162">
        <f>IF(N1032="základní",J1032,0)</f>
        <v>0</v>
      </c>
      <c r="BF1032" s="162">
        <f>IF(N1032="snížená",J1032,0)</f>
        <v>0</v>
      </c>
      <c r="BG1032" s="162">
        <f>IF(N1032="zákl. přenesená",J1032,0)</f>
        <v>0</v>
      </c>
      <c r="BH1032" s="162">
        <f>IF(N1032="sníž. přenesená",J1032,0)</f>
        <v>0</v>
      </c>
      <c r="BI1032" s="162">
        <f>IF(N1032="nulová",J1032,0)</f>
        <v>0</v>
      </c>
      <c r="BJ1032" s="17" t="s">
        <v>87</v>
      </c>
      <c r="BK1032" s="162">
        <f>ROUND(I1032*H1032,2)</f>
        <v>0</v>
      </c>
      <c r="BL1032" s="17" t="s">
        <v>282</v>
      </c>
      <c r="BM1032" s="161" t="s">
        <v>1623</v>
      </c>
    </row>
    <row r="1033" spans="2:65" s="13" customFormat="1">
      <c r="B1033" s="171"/>
      <c r="D1033" s="164" t="s">
        <v>196</v>
      </c>
      <c r="E1033" s="172" t="s">
        <v>3</v>
      </c>
      <c r="F1033" s="173" t="s">
        <v>1624</v>
      </c>
      <c r="H1033" s="174">
        <v>18</v>
      </c>
      <c r="I1033" s="175"/>
      <c r="L1033" s="171"/>
      <c r="M1033" s="176"/>
      <c r="N1033" s="177"/>
      <c r="O1033" s="177"/>
      <c r="P1033" s="177"/>
      <c r="Q1033" s="177"/>
      <c r="R1033" s="177"/>
      <c r="S1033" s="177"/>
      <c r="T1033" s="178"/>
      <c r="AT1033" s="172" t="s">
        <v>196</v>
      </c>
      <c r="AU1033" s="172" t="s">
        <v>87</v>
      </c>
      <c r="AV1033" s="13" t="s">
        <v>87</v>
      </c>
      <c r="AW1033" s="13" t="s">
        <v>35</v>
      </c>
      <c r="AX1033" s="13" t="s">
        <v>81</v>
      </c>
      <c r="AY1033" s="172" t="s">
        <v>187</v>
      </c>
    </row>
    <row r="1034" spans="2:65" s="1" customFormat="1" ht="24" customHeight="1">
      <c r="B1034" s="149"/>
      <c r="C1034" s="195" t="s">
        <v>1625</v>
      </c>
      <c r="D1034" s="195" t="s">
        <v>283</v>
      </c>
      <c r="E1034" s="196" t="s">
        <v>1626</v>
      </c>
      <c r="F1034" s="197" t="s">
        <v>1627</v>
      </c>
      <c r="G1034" s="198" t="s">
        <v>286</v>
      </c>
      <c r="H1034" s="199">
        <v>20</v>
      </c>
      <c r="I1034" s="200"/>
      <c r="J1034" s="201">
        <f>ROUND(I1034*H1034,2)</f>
        <v>0</v>
      </c>
      <c r="K1034" s="197" t="s">
        <v>193</v>
      </c>
      <c r="L1034" s="202"/>
      <c r="M1034" s="203" t="s">
        <v>3</v>
      </c>
      <c r="N1034" s="204" t="s">
        <v>46</v>
      </c>
      <c r="O1034" s="52"/>
      <c r="P1034" s="159">
        <f>O1034*H1034</f>
        <v>0</v>
      </c>
      <c r="Q1034" s="159">
        <v>1.7000000000000001E-4</v>
      </c>
      <c r="R1034" s="159">
        <f>Q1034*H1034</f>
        <v>3.4000000000000002E-3</v>
      </c>
      <c r="S1034" s="159">
        <v>0</v>
      </c>
      <c r="T1034" s="160">
        <f>S1034*H1034</f>
        <v>0</v>
      </c>
      <c r="AR1034" s="161" t="s">
        <v>405</v>
      </c>
      <c r="AT1034" s="161" t="s">
        <v>283</v>
      </c>
      <c r="AU1034" s="161" t="s">
        <v>87</v>
      </c>
      <c r="AY1034" s="17" t="s">
        <v>187</v>
      </c>
      <c r="BE1034" s="162">
        <f>IF(N1034="základní",J1034,0)</f>
        <v>0</v>
      </c>
      <c r="BF1034" s="162">
        <f>IF(N1034="snížená",J1034,0)</f>
        <v>0</v>
      </c>
      <c r="BG1034" s="162">
        <f>IF(N1034="zákl. přenesená",J1034,0)</f>
        <v>0</v>
      </c>
      <c r="BH1034" s="162">
        <f>IF(N1034="sníž. přenesená",J1034,0)</f>
        <v>0</v>
      </c>
      <c r="BI1034" s="162">
        <f>IF(N1034="nulová",J1034,0)</f>
        <v>0</v>
      </c>
      <c r="BJ1034" s="17" t="s">
        <v>87</v>
      </c>
      <c r="BK1034" s="162">
        <f>ROUND(I1034*H1034,2)</f>
        <v>0</v>
      </c>
      <c r="BL1034" s="17" t="s">
        <v>282</v>
      </c>
      <c r="BM1034" s="161" t="s">
        <v>1628</v>
      </c>
    </row>
    <row r="1035" spans="2:65" s="13" customFormat="1">
      <c r="B1035" s="171"/>
      <c r="D1035" s="164" t="s">
        <v>196</v>
      </c>
      <c r="F1035" s="173" t="s">
        <v>1629</v>
      </c>
      <c r="H1035" s="174">
        <v>20</v>
      </c>
      <c r="I1035" s="175"/>
      <c r="L1035" s="171"/>
      <c r="M1035" s="176"/>
      <c r="N1035" s="177"/>
      <c r="O1035" s="177"/>
      <c r="P1035" s="177"/>
      <c r="Q1035" s="177"/>
      <c r="R1035" s="177"/>
      <c r="S1035" s="177"/>
      <c r="T1035" s="178"/>
      <c r="AT1035" s="172" t="s">
        <v>196</v>
      </c>
      <c r="AU1035" s="172" t="s">
        <v>87</v>
      </c>
      <c r="AV1035" s="13" t="s">
        <v>87</v>
      </c>
      <c r="AW1035" s="13" t="s">
        <v>4</v>
      </c>
      <c r="AX1035" s="13" t="s">
        <v>81</v>
      </c>
      <c r="AY1035" s="172" t="s">
        <v>187</v>
      </c>
    </row>
    <row r="1036" spans="2:65" s="1" customFormat="1" ht="36" customHeight="1">
      <c r="B1036" s="149"/>
      <c r="C1036" s="150" t="s">
        <v>1630</v>
      </c>
      <c r="D1036" s="150" t="s">
        <v>189</v>
      </c>
      <c r="E1036" s="151" t="s">
        <v>1631</v>
      </c>
      <c r="F1036" s="152" t="s">
        <v>1632</v>
      </c>
      <c r="G1036" s="153" t="s">
        <v>1034</v>
      </c>
      <c r="H1036" s="205"/>
      <c r="I1036" s="155"/>
      <c r="J1036" s="156">
        <f>ROUND(I1036*H1036,2)</f>
        <v>0</v>
      </c>
      <c r="K1036" s="152" t="s">
        <v>193</v>
      </c>
      <c r="L1036" s="32"/>
      <c r="M1036" s="157" t="s">
        <v>3</v>
      </c>
      <c r="N1036" s="158" t="s">
        <v>46</v>
      </c>
      <c r="O1036" s="52"/>
      <c r="P1036" s="159">
        <f>O1036*H1036</f>
        <v>0</v>
      </c>
      <c r="Q1036" s="159">
        <v>0</v>
      </c>
      <c r="R1036" s="159">
        <f>Q1036*H1036</f>
        <v>0</v>
      </c>
      <c r="S1036" s="159">
        <v>0</v>
      </c>
      <c r="T1036" s="160">
        <f>S1036*H1036</f>
        <v>0</v>
      </c>
      <c r="AR1036" s="161" t="s">
        <v>282</v>
      </c>
      <c r="AT1036" s="161" t="s">
        <v>189</v>
      </c>
      <c r="AU1036" s="161" t="s">
        <v>87</v>
      </c>
      <c r="AY1036" s="17" t="s">
        <v>187</v>
      </c>
      <c r="BE1036" s="162">
        <f>IF(N1036="základní",J1036,0)</f>
        <v>0</v>
      </c>
      <c r="BF1036" s="162">
        <f>IF(N1036="snížená",J1036,0)</f>
        <v>0</v>
      </c>
      <c r="BG1036" s="162">
        <f>IF(N1036="zákl. přenesená",J1036,0)</f>
        <v>0</v>
      </c>
      <c r="BH1036" s="162">
        <f>IF(N1036="sníž. přenesená",J1036,0)</f>
        <v>0</v>
      </c>
      <c r="BI1036" s="162">
        <f>IF(N1036="nulová",J1036,0)</f>
        <v>0</v>
      </c>
      <c r="BJ1036" s="17" t="s">
        <v>87</v>
      </c>
      <c r="BK1036" s="162">
        <f>ROUND(I1036*H1036,2)</f>
        <v>0</v>
      </c>
      <c r="BL1036" s="17" t="s">
        <v>282</v>
      </c>
      <c r="BM1036" s="161" t="s">
        <v>1633</v>
      </c>
    </row>
    <row r="1037" spans="2:65" s="11" customFormat="1" ht="22.9" customHeight="1">
      <c r="B1037" s="136"/>
      <c r="D1037" s="137" t="s">
        <v>73</v>
      </c>
      <c r="E1037" s="147" t="s">
        <v>1634</v>
      </c>
      <c r="F1037" s="147" t="s">
        <v>1635</v>
      </c>
      <c r="I1037" s="139"/>
      <c r="J1037" s="148">
        <f>BK1037</f>
        <v>0</v>
      </c>
      <c r="L1037" s="136"/>
      <c r="M1037" s="141"/>
      <c r="N1037" s="142"/>
      <c r="O1037" s="142"/>
      <c r="P1037" s="143">
        <f>SUM(P1038:P1078)</f>
        <v>0</v>
      </c>
      <c r="Q1037" s="142"/>
      <c r="R1037" s="143">
        <f>SUM(R1038:R1078)</f>
        <v>4.9272608</v>
      </c>
      <c r="S1037" s="142"/>
      <c r="T1037" s="144">
        <f>SUM(T1038:T1078)</f>
        <v>0</v>
      </c>
      <c r="AR1037" s="137" t="s">
        <v>87</v>
      </c>
      <c r="AT1037" s="145" t="s">
        <v>73</v>
      </c>
      <c r="AU1037" s="145" t="s">
        <v>81</v>
      </c>
      <c r="AY1037" s="137" t="s">
        <v>187</v>
      </c>
      <c r="BK1037" s="146">
        <f>SUM(BK1038:BK1078)</f>
        <v>0</v>
      </c>
    </row>
    <row r="1038" spans="2:65" s="1" customFormat="1" ht="36" customHeight="1">
      <c r="B1038" s="149"/>
      <c r="C1038" s="150" t="s">
        <v>1636</v>
      </c>
      <c r="D1038" s="150" t="s">
        <v>189</v>
      </c>
      <c r="E1038" s="151" t="s">
        <v>1637</v>
      </c>
      <c r="F1038" s="152" t="s">
        <v>1638</v>
      </c>
      <c r="G1038" s="153" t="s">
        <v>254</v>
      </c>
      <c r="H1038" s="154">
        <v>230.08</v>
      </c>
      <c r="I1038" s="155"/>
      <c r="J1038" s="156">
        <f>ROUND(I1038*H1038,2)</f>
        <v>0</v>
      </c>
      <c r="K1038" s="152" t="s">
        <v>193</v>
      </c>
      <c r="L1038" s="32"/>
      <c r="M1038" s="157" t="s">
        <v>3</v>
      </c>
      <c r="N1038" s="158" t="s">
        <v>46</v>
      </c>
      <c r="O1038" s="52"/>
      <c r="P1038" s="159">
        <f>O1038*H1038</f>
        <v>0</v>
      </c>
      <c r="Q1038" s="159">
        <v>6.0499999999999998E-3</v>
      </c>
      <c r="R1038" s="159">
        <f>Q1038*H1038</f>
        <v>1.3919840000000001</v>
      </c>
      <c r="S1038" s="159">
        <v>0</v>
      </c>
      <c r="T1038" s="160">
        <f>S1038*H1038</f>
        <v>0</v>
      </c>
      <c r="AR1038" s="161" t="s">
        <v>282</v>
      </c>
      <c r="AT1038" s="161" t="s">
        <v>189</v>
      </c>
      <c r="AU1038" s="161" t="s">
        <v>87</v>
      </c>
      <c r="AY1038" s="17" t="s">
        <v>187</v>
      </c>
      <c r="BE1038" s="162">
        <f>IF(N1038="základní",J1038,0)</f>
        <v>0</v>
      </c>
      <c r="BF1038" s="162">
        <f>IF(N1038="snížená",J1038,0)</f>
        <v>0</v>
      </c>
      <c r="BG1038" s="162">
        <f>IF(N1038="zákl. přenesená",J1038,0)</f>
        <v>0</v>
      </c>
      <c r="BH1038" s="162">
        <f>IF(N1038="sníž. přenesená",J1038,0)</f>
        <v>0</v>
      </c>
      <c r="BI1038" s="162">
        <f>IF(N1038="nulová",J1038,0)</f>
        <v>0</v>
      </c>
      <c r="BJ1038" s="17" t="s">
        <v>87</v>
      </c>
      <c r="BK1038" s="162">
        <f>ROUND(I1038*H1038,2)</f>
        <v>0</v>
      </c>
      <c r="BL1038" s="17" t="s">
        <v>282</v>
      </c>
      <c r="BM1038" s="161" t="s">
        <v>1639</v>
      </c>
    </row>
    <row r="1039" spans="2:65" s="12" customFormat="1">
      <c r="B1039" s="163"/>
      <c r="D1039" s="164" t="s">
        <v>196</v>
      </c>
      <c r="E1039" s="165" t="s">
        <v>3</v>
      </c>
      <c r="F1039" s="166" t="s">
        <v>343</v>
      </c>
      <c r="H1039" s="165" t="s">
        <v>3</v>
      </c>
      <c r="I1039" s="167"/>
      <c r="L1039" s="163"/>
      <c r="M1039" s="168"/>
      <c r="N1039" s="169"/>
      <c r="O1039" s="169"/>
      <c r="P1039" s="169"/>
      <c r="Q1039" s="169"/>
      <c r="R1039" s="169"/>
      <c r="S1039" s="169"/>
      <c r="T1039" s="170"/>
      <c r="AT1039" s="165" t="s">
        <v>196</v>
      </c>
      <c r="AU1039" s="165" t="s">
        <v>87</v>
      </c>
      <c r="AV1039" s="12" t="s">
        <v>81</v>
      </c>
      <c r="AW1039" s="12" t="s">
        <v>35</v>
      </c>
      <c r="AX1039" s="12" t="s">
        <v>74</v>
      </c>
      <c r="AY1039" s="165" t="s">
        <v>187</v>
      </c>
    </row>
    <row r="1040" spans="2:65" s="13" customFormat="1">
      <c r="B1040" s="171"/>
      <c r="D1040" s="164" t="s">
        <v>196</v>
      </c>
      <c r="E1040" s="172" t="s">
        <v>3</v>
      </c>
      <c r="F1040" s="173" t="s">
        <v>982</v>
      </c>
      <c r="H1040" s="174">
        <v>114.24</v>
      </c>
      <c r="I1040" s="175"/>
      <c r="L1040" s="171"/>
      <c r="M1040" s="176"/>
      <c r="N1040" s="177"/>
      <c r="O1040" s="177"/>
      <c r="P1040" s="177"/>
      <c r="Q1040" s="177"/>
      <c r="R1040" s="177"/>
      <c r="S1040" s="177"/>
      <c r="T1040" s="178"/>
      <c r="AT1040" s="172" t="s">
        <v>196</v>
      </c>
      <c r="AU1040" s="172" t="s">
        <v>87</v>
      </c>
      <c r="AV1040" s="13" t="s">
        <v>87</v>
      </c>
      <c r="AW1040" s="13" t="s">
        <v>35</v>
      </c>
      <c r="AX1040" s="13" t="s">
        <v>74</v>
      </c>
      <c r="AY1040" s="172" t="s">
        <v>187</v>
      </c>
    </row>
    <row r="1041" spans="2:65" s="13" customFormat="1">
      <c r="B1041" s="171"/>
      <c r="D1041" s="164" t="s">
        <v>196</v>
      </c>
      <c r="E1041" s="172" t="s">
        <v>3</v>
      </c>
      <c r="F1041" s="173" t="s">
        <v>983</v>
      </c>
      <c r="H1041" s="174">
        <v>-10</v>
      </c>
      <c r="I1041" s="175"/>
      <c r="L1041" s="171"/>
      <c r="M1041" s="176"/>
      <c r="N1041" s="177"/>
      <c r="O1041" s="177"/>
      <c r="P1041" s="177"/>
      <c r="Q1041" s="177"/>
      <c r="R1041" s="177"/>
      <c r="S1041" s="177"/>
      <c r="T1041" s="178"/>
      <c r="AT1041" s="172" t="s">
        <v>196</v>
      </c>
      <c r="AU1041" s="172" t="s">
        <v>87</v>
      </c>
      <c r="AV1041" s="13" t="s">
        <v>87</v>
      </c>
      <c r="AW1041" s="13" t="s">
        <v>35</v>
      </c>
      <c r="AX1041" s="13" t="s">
        <v>74</v>
      </c>
      <c r="AY1041" s="172" t="s">
        <v>187</v>
      </c>
    </row>
    <row r="1042" spans="2:65" s="12" customFormat="1">
      <c r="B1042" s="163"/>
      <c r="D1042" s="164" t="s">
        <v>196</v>
      </c>
      <c r="E1042" s="165" t="s">
        <v>3</v>
      </c>
      <c r="F1042" s="166" t="s">
        <v>346</v>
      </c>
      <c r="H1042" s="165" t="s">
        <v>3</v>
      </c>
      <c r="I1042" s="167"/>
      <c r="L1042" s="163"/>
      <c r="M1042" s="168"/>
      <c r="N1042" s="169"/>
      <c r="O1042" s="169"/>
      <c r="P1042" s="169"/>
      <c r="Q1042" s="169"/>
      <c r="R1042" s="169"/>
      <c r="S1042" s="169"/>
      <c r="T1042" s="170"/>
      <c r="AT1042" s="165" t="s">
        <v>196</v>
      </c>
      <c r="AU1042" s="165" t="s">
        <v>87</v>
      </c>
      <c r="AV1042" s="12" t="s">
        <v>81</v>
      </c>
      <c r="AW1042" s="12" t="s">
        <v>35</v>
      </c>
      <c r="AX1042" s="12" t="s">
        <v>74</v>
      </c>
      <c r="AY1042" s="165" t="s">
        <v>187</v>
      </c>
    </row>
    <row r="1043" spans="2:65" s="13" customFormat="1">
      <c r="B1043" s="171"/>
      <c r="D1043" s="164" t="s">
        <v>196</v>
      </c>
      <c r="E1043" s="172" t="s">
        <v>3</v>
      </c>
      <c r="F1043" s="173" t="s">
        <v>982</v>
      </c>
      <c r="H1043" s="174">
        <v>114.24</v>
      </c>
      <c r="I1043" s="175"/>
      <c r="L1043" s="171"/>
      <c r="M1043" s="176"/>
      <c r="N1043" s="177"/>
      <c r="O1043" s="177"/>
      <c r="P1043" s="177"/>
      <c r="Q1043" s="177"/>
      <c r="R1043" s="177"/>
      <c r="S1043" s="177"/>
      <c r="T1043" s="178"/>
      <c r="AT1043" s="172" t="s">
        <v>196</v>
      </c>
      <c r="AU1043" s="172" t="s">
        <v>87</v>
      </c>
      <c r="AV1043" s="13" t="s">
        <v>87</v>
      </c>
      <c r="AW1043" s="13" t="s">
        <v>35</v>
      </c>
      <c r="AX1043" s="13" t="s">
        <v>74</v>
      </c>
      <c r="AY1043" s="172" t="s">
        <v>187</v>
      </c>
    </row>
    <row r="1044" spans="2:65" s="13" customFormat="1">
      <c r="B1044" s="171"/>
      <c r="D1044" s="164" t="s">
        <v>196</v>
      </c>
      <c r="E1044" s="172" t="s">
        <v>3</v>
      </c>
      <c r="F1044" s="173" t="s">
        <v>983</v>
      </c>
      <c r="H1044" s="174">
        <v>-10</v>
      </c>
      <c r="I1044" s="175"/>
      <c r="L1044" s="171"/>
      <c r="M1044" s="176"/>
      <c r="N1044" s="177"/>
      <c r="O1044" s="177"/>
      <c r="P1044" s="177"/>
      <c r="Q1044" s="177"/>
      <c r="R1044" s="177"/>
      <c r="S1044" s="177"/>
      <c r="T1044" s="178"/>
      <c r="AT1044" s="172" t="s">
        <v>196</v>
      </c>
      <c r="AU1044" s="172" t="s">
        <v>87</v>
      </c>
      <c r="AV1044" s="13" t="s">
        <v>87</v>
      </c>
      <c r="AW1044" s="13" t="s">
        <v>35</v>
      </c>
      <c r="AX1044" s="13" t="s">
        <v>74</v>
      </c>
      <c r="AY1044" s="172" t="s">
        <v>187</v>
      </c>
    </row>
    <row r="1045" spans="2:65" s="15" customFormat="1">
      <c r="B1045" s="187"/>
      <c r="D1045" s="164" t="s">
        <v>196</v>
      </c>
      <c r="E1045" s="188" t="s">
        <v>3</v>
      </c>
      <c r="F1045" s="189" t="s">
        <v>221</v>
      </c>
      <c r="H1045" s="190">
        <v>208.48</v>
      </c>
      <c r="I1045" s="191"/>
      <c r="L1045" s="187"/>
      <c r="M1045" s="192"/>
      <c r="N1045" s="193"/>
      <c r="O1045" s="193"/>
      <c r="P1045" s="193"/>
      <c r="Q1045" s="193"/>
      <c r="R1045" s="193"/>
      <c r="S1045" s="193"/>
      <c r="T1045" s="194"/>
      <c r="AT1045" s="188" t="s">
        <v>196</v>
      </c>
      <c r="AU1045" s="188" t="s">
        <v>87</v>
      </c>
      <c r="AV1045" s="15" t="s">
        <v>207</v>
      </c>
      <c r="AW1045" s="15" t="s">
        <v>35</v>
      </c>
      <c r="AX1045" s="15" t="s">
        <v>74</v>
      </c>
      <c r="AY1045" s="188" t="s">
        <v>187</v>
      </c>
    </row>
    <row r="1046" spans="2:65" s="12" customFormat="1">
      <c r="B1046" s="163"/>
      <c r="D1046" s="164" t="s">
        <v>196</v>
      </c>
      <c r="E1046" s="165" t="s">
        <v>3</v>
      </c>
      <c r="F1046" s="166" t="s">
        <v>1640</v>
      </c>
      <c r="H1046" s="165" t="s">
        <v>3</v>
      </c>
      <c r="I1046" s="167"/>
      <c r="L1046" s="163"/>
      <c r="M1046" s="168"/>
      <c r="N1046" s="169"/>
      <c r="O1046" s="169"/>
      <c r="P1046" s="169"/>
      <c r="Q1046" s="169"/>
      <c r="R1046" s="169"/>
      <c r="S1046" s="169"/>
      <c r="T1046" s="170"/>
      <c r="AT1046" s="165" t="s">
        <v>196</v>
      </c>
      <c r="AU1046" s="165" t="s">
        <v>87</v>
      </c>
      <c r="AV1046" s="12" t="s">
        <v>81</v>
      </c>
      <c r="AW1046" s="12" t="s">
        <v>35</v>
      </c>
      <c r="AX1046" s="12" t="s">
        <v>74</v>
      </c>
      <c r="AY1046" s="165" t="s">
        <v>187</v>
      </c>
    </row>
    <row r="1047" spans="2:65" s="13" customFormat="1">
      <c r="B1047" s="171"/>
      <c r="D1047" s="164" t="s">
        <v>196</v>
      </c>
      <c r="E1047" s="172" t="s">
        <v>3</v>
      </c>
      <c r="F1047" s="173" t="s">
        <v>1641</v>
      </c>
      <c r="H1047" s="174">
        <v>21.6</v>
      </c>
      <c r="I1047" s="175"/>
      <c r="L1047" s="171"/>
      <c r="M1047" s="176"/>
      <c r="N1047" s="177"/>
      <c r="O1047" s="177"/>
      <c r="P1047" s="177"/>
      <c r="Q1047" s="177"/>
      <c r="R1047" s="177"/>
      <c r="S1047" s="177"/>
      <c r="T1047" s="178"/>
      <c r="AT1047" s="172" t="s">
        <v>196</v>
      </c>
      <c r="AU1047" s="172" t="s">
        <v>87</v>
      </c>
      <c r="AV1047" s="13" t="s">
        <v>87</v>
      </c>
      <c r="AW1047" s="13" t="s">
        <v>35</v>
      </c>
      <c r="AX1047" s="13" t="s">
        <v>74</v>
      </c>
      <c r="AY1047" s="172" t="s">
        <v>187</v>
      </c>
    </row>
    <row r="1048" spans="2:65" s="15" customFormat="1">
      <c r="B1048" s="187"/>
      <c r="D1048" s="164" t="s">
        <v>196</v>
      </c>
      <c r="E1048" s="188" t="s">
        <v>3</v>
      </c>
      <c r="F1048" s="189" t="s">
        <v>221</v>
      </c>
      <c r="H1048" s="190">
        <v>21.6</v>
      </c>
      <c r="I1048" s="191"/>
      <c r="L1048" s="187"/>
      <c r="M1048" s="192"/>
      <c r="N1048" s="193"/>
      <c r="O1048" s="193"/>
      <c r="P1048" s="193"/>
      <c r="Q1048" s="193"/>
      <c r="R1048" s="193"/>
      <c r="S1048" s="193"/>
      <c r="T1048" s="194"/>
      <c r="AT1048" s="188" t="s">
        <v>196</v>
      </c>
      <c r="AU1048" s="188" t="s">
        <v>87</v>
      </c>
      <c r="AV1048" s="15" t="s">
        <v>207</v>
      </c>
      <c r="AW1048" s="15" t="s">
        <v>35</v>
      </c>
      <c r="AX1048" s="15" t="s">
        <v>74</v>
      </c>
      <c r="AY1048" s="188" t="s">
        <v>187</v>
      </c>
    </row>
    <row r="1049" spans="2:65" s="14" customFormat="1">
      <c r="B1049" s="179"/>
      <c r="D1049" s="164" t="s">
        <v>196</v>
      </c>
      <c r="E1049" s="180" t="s">
        <v>3</v>
      </c>
      <c r="F1049" s="181" t="s">
        <v>201</v>
      </c>
      <c r="H1049" s="182">
        <v>230.07999999999998</v>
      </c>
      <c r="I1049" s="183"/>
      <c r="L1049" s="179"/>
      <c r="M1049" s="184"/>
      <c r="N1049" s="185"/>
      <c r="O1049" s="185"/>
      <c r="P1049" s="185"/>
      <c r="Q1049" s="185"/>
      <c r="R1049" s="185"/>
      <c r="S1049" s="185"/>
      <c r="T1049" s="186"/>
      <c r="AT1049" s="180" t="s">
        <v>196</v>
      </c>
      <c r="AU1049" s="180" t="s">
        <v>87</v>
      </c>
      <c r="AV1049" s="14" t="s">
        <v>194</v>
      </c>
      <c r="AW1049" s="14" t="s">
        <v>35</v>
      </c>
      <c r="AX1049" s="14" t="s">
        <v>81</v>
      </c>
      <c r="AY1049" s="180" t="s">
        <v>187</v>
      </c>
    </row>
    <row r="1050" spans="2:65" s="1" customFormat="1" ht="16.5" customHeight="1">
      <c r="B1050" s="149"/>
      <c r="C1050" s="195" t="s">
        <v>1642</v>
      </c>
      <c r="D1050" s="195" t="s">
        <v>283</v>
      </c>
      <c r="E1050" s="196" t="s">
        <v>1643</v>
      </c>
      <c r="F1050" s="197" t="s">
        <v>1644</v>
      </c>
      <c r="G1050" s="198" t="s">
        <v>254</v>
      </c>
      <c r="H1050" s="199">
        <v>264.59199999999998</v>
      </c>
      <c r="I1050" s="200"/>
      <c r="J1050" s="201">
        <f>ROUND(I1050*H1050,2)</f>
        <v>0</v>
      </c>
      <c r="K1050" s="197" t="s">
        <v>193</v>
      </c>
      <c r="L1050" s="202"/>
      <c r="M1050" s="203" t="s">
        <v>3</v>
      </c>
      <c r="N1050" s="204" t="s">
        <v>46</v>
      </c>
      <c r="O1050" s="52"/>
      <c r="P1050" s="159">
        <f>O1050*H1050</f>
        <v>0</v>
      </c>
      <c r="Q1050" s="159">
        <v>1.29E-2</v>
      </c>
      <c r="R1050" s="159">
        <f>Q1050*H1050</f>
        <v>3.4132368</v>
      </c>
      <c r="S1050" s="159">
        <v>0</v>
      </c>
      <c r="T1050" s="160">
        <f>S1050*H1050</f>
        <v>0</v>
      </c>
      <c r="AR1050" s="161" t="s">
        <v>405</v>
      </c>
      <c r="AT1050" s="161" t="s">
        <v>283</v>
      </c>
      <c r="AU1050" s="161" t="s">
        <v>87</v>
      </c>
      <c r="AY1050" s="17" t="s">
        <v>187</v>
      </c>
      <c r="BE1050" s="162">
        <f>IF(N1050="základní",J1050,0)</f>
        <v>0</v>
      </c>
      <c r="BF1050" s="162">
        <f>IF(N1050="snížená",J1050,0)</f>
        <v>0</v>
      </c>
      <c r="BG1050" s="162">
        <f>IF(N1050="zákl. přenesená",J1050,0)</f>
        <v>0</v>
      </c>
      <c r="BH1050" s="162">
        <f>IF(N1050="sníž. přenesená",J1050,0)</f>
        <v>0</v>
      </c>
      <c r="BI1050" s="162">
        <f>IF(N1050="nulová",J1050,0)</f>
        <v>0</v>
      </c>
      <c r="BJ1050" s="17" t="s">
        <v>87</v>
      </c>
      <c r="BK1050" s="162">
        <f>ROUND(I1050*H1050,2)</f>
        <v>0</v>
      </c>
      <c r="BL1050" s="17" t="s">
        <v>282</v>
      </c>
      <c r="BM1050" s="161" t="s">
        <v>1645</v>
      </c>
    </row>
    <row r="1051" spans="2:65" s="13" customFormat="1">
      <c r="B1051" s="171"/>
      <c r="D1051" s="164" t="s">
        <v>196</v>
      </c>
      <c r="E1051" s="172" t="s">
        <v>3</v>
      </c>
      <c r="F1051" s="173" t="s">
        <v>1646</v>
      </c>
      <c r="H1051" s="174">
        <v>264.59199999999998</v>
      </c>
      <c r="I1051" s="175"/>
      <c r="L1051" s="171"/>
      <c r="M1051" s="176"/>
      <c r="N1051" s="177"/>
      <c r="O1051" s="177"/>
      <c r="P1051" s="177"/>
      <c r="Q1051" s="177"/>
      <c r="R1051" s="177"/>
      <c r="S1051" s="177"/>
      <c r="T1051" s="178"/>
      <c r="AT1051" s="172" t="s">
        <v>196</v>
      </c>
      <c r="AU1051" s="172" t="s">
        <v>87</v>
      </c>
      <c r="AV1051" s="13" t="s">
        <v>87</v>
      </c>
      <c r="AW1051" s="13" t="s">
        <v>35</v>
      </c>
      <c r="AX1051" s="13" t="s">
        <v>81</v>
      </c>
      <c r="AY1051" s="172" t="s">
        <v>187</v>
      </c>
    </row>
    <row r="1052" spans="2:65" s="1" customFormat="1" ht="24" customHeight="1">
      <c r="B1052" s="149"/>
      <c r="C1052" s="150" t="s">
        <v>1647</v>
      </c>
      <c r="D1052" s="150" t="s">
        <v>189</v>
      </c>
      <c r="E1052" s="151" t="s">
        <v>1648</v>
      </c>
      <c r="F1052" s="152" t="s">
        <v>1649</v>
      </c>
      <c r="G1052" s="153" t="s">
        <v>286</v>
      </c>
      <c r="H1052" s="154">
        <v>178.8</v>
      </c>
      <c r="I1052" s="155"/>
      <c r="J1052" s="156">
        <f>ROUND(I1052*H1052,2)</f>
        <v>0</v>
      </c>
      <c r="K1052" s="152" t="s">
        <v>193</v>
      </c>
      <c r="L1052" s="32"/>
      <c r="M1052" s="157" t="s">
        <v>3</v>
      </c>
      <c r="N1052" s="158" t="s">
        <v>46</v>
      </c>
      <c r="O1052" s="52"/>
      <c r="P1052" s="159">
        <f>O1052*H1052</f>
        <v>0</v>
      </c>
      <c r="Q1052" s="159">
        <v>2.5999999999999998E-4</v>
      </c>
      <c r="R1052" s="159">
        <f>Q1052*H1052</f>
        <v>4.6488000000000002E-2</v>
      </c>
      <c r="S1052" s="159">
        <v>0</v>
      </c>
      <c r="T1052" s="160">
        <f>S1052*H1052</f>
        <v>0</v>
      </c>
      <c r="AR1052" s="161" t="s">
        <v>282</v>
      </c>
      <c r="AT1052" s="161" t="s">
        <v>189</v>
      </c>
      <c r="AU1052" s="161" t="s">
        <v>87</v>
      </c>
      <c r="AY1052" s="17" t="s">
        <v>187</v>
      </c>
      <c r="BE1052" s="162">
        <f>IF(N1052="základní",J1052,0)</f>
        <v>0</v>
      </c>
      <c r="BF1052" s="162">
        <f>IF(N1052="snížená",J1052,0)</f>
        <v>0</v>
      </c>
      <c r="BG1052" s="162">
        <f>IF(N1052="zákl. přenesená",J1052,0)</f>
        <v>0</v>
      </c>
      <c r="BH1052" s="162">
        <f>IF(N1052="sníž. přenesená",J1052,0)</f>
        <v>0</v>
      </c>
      <c r="BI1052" s="162">
        <f>IF(N1052="nulová",J1052,0)</f>
        <v>0</v>
      </c>
      <c r="BJ1052" s="17" t="s">
        <v>87</v>
      </c>
      <c r="BK1052" s="162">
        <f>ROUND(I1052*H1052,2)</f>
        <v>0</v>
      </c>
      <c r="BL1052" s="17" t="s">
        <v>282</v>
      </c>
      <c r="BM1052" s="161" t="s">
        <v>1650</v>
      </c>
    </row>
    <row r="1053" spans="2:65" s="12" customFormat="1">
      <c r="B1053" s="163"/>
      <c r="D1053" s="164" t="s">
        <v>196</v>
      </c>
      <c r="E1053" s="165" t="s">
        <v>3</v>
      </c>
      <c r="F1053" s="166" t="s">
        <v>1651</v>
      </c>
      <c r="H1053" s="165" t="s">
        <v>3</v>
      </c>
      <c r="I1053" s="167"/>
      <c r="L1053" s="163"/>
      <c r="M1053" s="168"/>
      <c r="N1053" s="169"/>
      <c r="O1053" s="169"/>
      <c r="P1053" s="169"/>
      <c r="Q1053" s="169"/>
      <c r="R1053" s="169"/>
      <c r="S1053" s="169"/>
      <c r="T1053" s="170"/>
      <c r="AT1053" s="165" t="s">
        <v>196</v>
      </c>
      <c r="AU1053" s="165" t="s">
        <v>87</v>
      </c>
      <c r="AV1053" s="12" t="s">
        <v>81</v>
      </c>
      <c r="AW1053" s="12" t="s">
        <v>35</v>
      </c>
      <c r="AX1053" s="12" t="s">
        <v>74</v>
      </c>
      <c r="AY1053" s="165" t="s">
        <v>187</v>
      </c>
    </row>
    <row r="1054" spans="2:65" s="13" customFormat="1">
      <c r="B1054" s="171"/>
      <c r="D1054" s="164" t="s">
        <v>196</v>
      </c>
      <c r="E1054" s="172" t="s">
        <v>3</v>
      </c>
      <c r="F1054" s="173" t="s">
        <v>1023</v>
      </c>
      <c r="H1054" s="174">
        <v>46</v>
      </c>
      <c r="I1054" s="175"/>
      <c r="L1054" s="171"/>
      <c r="M1054" s="176"/>
      <c r="N1054" s="177"/>
      <c r="O1054" s="177"/>
      <c r="P1054" s="177"/>
      <c r="Q1054" s="177"/>
      <c r="R1054" s="177"/>
      <c r="S1054" s="177"/>
      <c r="T1054" s="178"/>
      <c r="AT1054" s="172" t="s">
        <v>196</v>
      </c>
      <c r="AU1054" s="172" t="s">
        <v>87</v>
      </c>
      <c r="AV1054" s="13" t="s">
        <v>87</v>
      </c>
      <c r="AW1054" s="13" t="s">
        <v>35</v>
      </c>
      <c r="AX1054" s="13" t="s">
        <v>74</v>
      </c>
      <c r="AY1054" s="172" t="s">
        <v>187</v>
      </c>
    </row>
    <row r="1055" spans="2:65" s="13" customFormat="1">
      <c r="B1055" s="171"/>
      <c r="D1055" s="164" t="s">
        <v>196</v>
      </c>
      <c r="E1055" s="172" t="s">
        <v>3</v>
      </c>
      <c r="F1055" s="173" t="s">
        <v>1023</v>
      </c>
      <c r="H1055" s="174">
        <v>46</v>
      </c>
      <c r="I1055" s="175"/>
      <c r="L1055" s="171"/>
      <c r="M1055" s="176"/>
      <c r="N1055" s="177"/>
      <c r="O1055" s="177"/>
      <c r="P1055" s="177"/>
      <c r="Q1055" s="177"/>
      <c r="R1055" s="177"/>
      <c r="S1055" s="177"/>
      <c r="T1055" s="178"/>
      <c r="AT1055" s="172" t="s">
        <v>196</v>
      </c>
      <c r="AU1055" s="172" t="s">
        <v>87</v>
      </c>
      <c r="AV1055" s="13" t="s">
        <v>87</v>
      </c>
      <c r="AW1055" s="13" t="s">
        <v>35</v>
      </c>
      <c r="AX1055" s="13" t="s">
        <v>74</v>
      </c>
      <c r="AY1055" s="172" t="s">
        <v>187</v>
      </c>
    </row>
    <row r="1056" spans="2:65" s="12" customFormat="1">
      <c r="B1056" s="163"/>
      <c r="D1056" s="164" t="s">
        <v>196</v>
      </c>
      <c r="E1056" s="165" t="s">
        <v>3</v>
      </c>
      <c r="F1056" s="166" t="s">
        <v>1652</v>
      </c>
      <c r="H1056" s="165" t="s">
        <v>3</v>
      </c>
      <c r="I1056" s="167"/>
      <c r="L1056" s="163"/>
      <c r="M1056" s="168"/>
      <c r="N1056" s="169"/>
      <c r="O1056" s="169"/>
      <c r="P1056" s="169"/>
      <c r="Q1056" s="169"/>
      <c r="R1056" s="169"/>
      <c r="S1056" s="169"/>
      <c r="T1056" s="170"/>
      <c r="AT1056" s="165" t="s">
        <v>196</v>
      </c>
      <c r="AU1056" s="165" t="s">
        <v>87</v>
      </c>
      <c r="AV1056" s="12" t="s">
        <v>81</v>
      </c>
      <c r="AW1056" s="12" t="s">
        <v>35</v>
      </c>
      <c r="AX1056" s="12" t="s">
        <v>74</v>
      </c>
      <c r="AY1056" s="165" t="s">
        <v>187</v>
      </c>
    </row>
    <row r="1057" spans="2:65" s="13" customFormat="1">
      <c r="B1057" s="171"/>
      <c r="D1057" s="164" t="s">
        <v>196</v>
      </c>
      <c r="E1057" s="172" t="s">
        <v>3</v>
      </c>
      <c r="F1057" s="173" t="s">
        <v>1653</v>
      </c>
      <c r="H1057" s="174">
        <v>70</v>
      </c>
      <c r="I1057" s="175"/>
      <c r="L1057" s="171"/>
      <c r="M1057" s="176"/>
      <c r="N1057" s="177"/>
      <c r="O1057" s="177"/>
      <c r="P1057" s="177"/>
      <c r="Q1057" s="177"/>
      <c r="R1057" s="177"/>
      <c r="S1057" s="177"/>
      <c r="T1057" s="178"/>
      <c r="AT1057" s="172" t="s">
        <v>196</v>
      </c>
      <c r="AU1057" s="172" t="s">
        <v>87</v>
      </c>
      <c r="AV1057" s="13" t="s">
        <v>87</v>
      </c>
      <c r="AW1057" s="13" t="s">
        <v>35</v>
      </c>
      <c r="AX1057" s="13" t="s">
        <v>74</v>
      </c>
      <c r="AY1057" s="172" t="s">
        <v>187</v>
      </c>
    </row>
    <row r="1058" spans="2:65" s="12" customFormat="1">
      <c r="B1058" s="163"/>
      <c r="D1058" s="164" t="s">
        <v>196</v>
      </c>
      <c r="E1058" s="165" t="s">
        <v>3</v>
      </c>
      <c r="F1058" s="166" t="s">
        <v>891</v>
      </c>
      <c r="H1058" s="165" t="s">
        <v>3</v>
      </c>
      <c r="I1058" s="167"/>
      <c r="L1058" s="163"/>
      <c r="M1058" s="168"/>
      <c r="N1058" s="169"/>
      <c r="O1058" s="169"/>
      <c r="P1058" s="169"/>
      <c r="Q1058" s="169"/>
      <c r="R1058" s="169"/>
      <c r="S1058" s="169"/>
      <c r="T1058" s="170"/>
      <c r="AT1058" s="165" t="s">
        <v>196</v>
      </c>
      <c r="AU1058" s="165" t="s">
        <v>87</v>
      </c>
      <c r="AV1058" s="12" t="s">
        <v>81</v>
      </c>
      <c r="AW1058" s="12" t="s">
        <v>35</v>
      </c>
      <c r="AX1058" s="12" t="s">
        <v>74</v>
      </c>
      <c r="AY1058" s="165" t="s">
        <v>187</v>
      </c>
    </row>
    <row r="1059" spans="2:65" s="13" customFormat="1">
      <c r="B1059" s="171"/>
      <c r="D1059" s="164" t="s">
        <v>196</v>
      </c>
      <c r="E1059" s="172" t="s">
        <v>3</v>
      </c>
      <c r="F1059" s="173" t="s">
        <v>1654</v>
      </c>
      <c r="H1059" s="174">
        <v>16.8</v>
      </c>
      <c r="I1059" s="175"/>
      <c r="L1059" s="171"/>
      <c r="M1059" s="176"/>
      <c r="N1059" s="177"/>
      <c r="O1059" s="177"/>
      <c r="P1059" s="177"/>
      <c r="Q1059" s="177"/>
      <c r="R1059" s="177"/>
      <c r="S1059" s="177"/>
      <c r="T1059" s="178"/>
      <c r="AT1059" s="172" t="s">
        <v>196</v>
      </c>
      <c r="AU1059" s="172" t="s">
        <v>87</v>
      </c>
      <c r="AV1059" s="13" t="s">
        <v>87</v>
      </c>
      <c r="AW1059" s="13" t="s">
        <v>35</v>
      </c>
      <c r="AX1059" s="13" t="s">
        <v>74</v>
      </c>
      <c r="AY1059" s="172" t="s">
        <v>187</v>
      </c>
    </row>
    <row r="1060" spans="2:65" s="14" customFormat="1">
      <c r="B1060" s="179"/>
      <c r="D1060" s="164" t="s">
        <v>196</v>
      </c>
      <c r="E1060" s="180" t="s">
        <v>3</v>
      </c>
      <c r="F1060" s="181" t="s">
        <v>201</v>
      </c>
      <c r="H1060" s="182">
        <v>178.8</v>
      </c>
      <c r="I1060" s="183"/>
      <c r="L1060" s="179"/>
      <c r="M1060" s="184"/>
      <c r="N1060" s="185"/>
      <c r="O1060" s="185"/>
      <c r="P1060" s="185"/>
      <c r="Q1060" s="185"/>
      <c r="R1060" s="185"/>
      <c r="S1060" s="185"/>
      <c r="T1060" s="186"/>
      <c r="AT1060" s="180" t="s">
        <v>196</v>
      </c>
      <c r="AU1060" s="180" t="s">
        <v>87</v>
      </c>
      <c r="AV1060" s="14" t="s">
        <v>194</v>
      </c>
      <c r="AW1060" s="14" t="s">
        <v>35</v>
      </c>
      <c r="AX1060" s="14" t="s">
        <v>81</v>
      </c>
      <c r="AY1060" s="180" t="s">
        <v>187</v>
      </c>
    </row>
    <row r="1061" spans="2:65" s="1" customFormat="1" ht="24" customHeight="1">
      <c r="B1061" s="149"/>
      <c r="C1061" s="150" t="s">
        <v>1655</v>
      </c>
      <c r="D1061" s="150" t="s">
        <v>189</v>
      </c>
      <c r="E1061" s="151" t="s">
        <v>1656</v>
      </c>
      <c r="F1061" s="152" t="s">
        <v>1657</v>
      </c>
      <c r="G1061" s="153" t="s">
        <v>254</v>
      </c>
      <c r="H1061" s="154">
        <v>230.08</v>
      </c>
      <c r="I1061" s="155"/>
      <c r="J1061" s="156">
        <f>ROUND(I1061*H1061,2)</f>
        <v>0</v>
      </c>
      <c r="K1061" s="152" t="s">
        <v>193</v>
      </c>
      <c r="L1061" s="32"/>
      <c r="M1061" s="157" t="s">
        <v>3</v>
      </c>
      <c r="N1061" s="158" t="s">
        <v>46</v>
      </c>
      <c r="O1061" s="52"/>
      <c r="P1061" s="159">
        <f>O1061*H1061</f>
        <v>0</v>
      </c>
      <c r="Q1061" s="159">
        <v>2.9999999999999997E-4</v>
      </c>
      <c r="R1061" s="159">
        <f>Q1061*H1061</f>
        <v>6.9024000000000002E-2</v>
      </c>
      <c r="S1061" s="159">
        <v>0</v>
      </c>
      <c r="T1061" s="160">
        <f>S1061*H1061</f>
        <v>0</v>
      </c>
      <c r="AR1061" s="161" t="s">
        <v>282</v>
      </c>
      <c r="AT1061" s="161" t="s">
        <v>189</v>
      </c>
      <c r="AU1061" s="161" t="s">
        <v>87</v>
      </c>
      <c r="AY1061" s="17" t="s">
        <v>187</v>
      </c>
      <c r="BE1061" s="162">
        <f>IF(N1061="základní",J1061,0)</f>
        <v>0</v>
      </c>
      <c r="BF1061" s="162">
        <f>IF(N1061="snížená",J1061,0)</f>
        <v>0</v>
      </c>
      <c r="BG1061" s="162">
        <f>IF(N1061="zákl. přenesená",J1061,0)</f>
        <v>0</v>
      </c>
      <c r="BH1061" s="162">
        <f>IF(N1061="sníž. přenesená",J1061,0)</f>
        <v>0</v>
      </c>
      <c r="BI1061" s="162">
        <f>IF(N1061="nulová",J1061,0)</f>
        <v>0</v>
      </c>
      <c r="BJ1061" s="17" t="s">
        <v>87</v>
      </c>
      <c r="BK1061" s="162">
        <f>ROUND(I1061*H1061,2)</f>
        <v>0</v>
      </c>
      <c r="BL1061" s="17" t="s">
        <v>282</v>
      </c>
      <c r="BM1061" s="161" t="s">
        <v>1658</v>
      </c>
    </row>
    <row r="1062" spans="2:65" s="1" customFormat="1" ht="24" customHeight="1">
      <c r="B1062" s="149"/>
      <c r="C1062" s="150" t="s">
        <v>1659</v>
      </c>
      <c r="D1062" s="150" t="s">
        <v>189</v>
      </c>
      <c r="E1062" s="151" t="s">
        <v>1660</v>
      </c>
      <c r="F1062" s="152" t="s">
        <v>1661</v>
      </c>
      <c r="G1062" s="153" t="s">
        <v>286</v>
      </c>
      <c r="H1062" s="154">
        <v>217.6</v>
      </c>
      <c r="I1062" s="155"/>
      <c r="J1062" s="156">
        <f>ROUND(I1062*H1062,2)</f>
        <v>0</v>
      </c>
      <c r="K1062" s="152" t="s">
        <v>193</v>
      </c>
      <c r="L1062" s="32"/>
      <c r="M1062" s="157" t="s">
        <v>3</v>
      </c>
      <c r="N1062" s="158" t="s">
        <v>46</v>
      </c>
      <c r="O1062" s="52"/>
      <c r="P1062" s="159">
        <f>O1062*H1062</f>
        <v>0</v>
      </c>
      <c r="Q1062" s="159">
        <v>3.0000000000000001E-5</v>
      </c>
      <c r="R1062" s="159">
        <f>Q1062*H1062</f>
        <v>6.5279999999999999E-3</v>
      </c>
      <c r="S1062" s="159">
        <v>0</v>
      </c>
      <c r="T1062" s="160">
        <f>S1062*H1062</f>
        <v>0</v>
      </c>
      <c r="AR1062" s="161" t="s">
        <v>282</v>
      </c>
      <c r="AT1062" s="161" t="s">
        <v>189</v>
      </c>
      <c r="AU1062" s="161" t="s">
        <v>87</v>
      </c>
      <c r="AY1062" s="17" t="s">
        <v>187</v>
      </c>
      <c r="BE1062" s="162">
        <f>IF(N1062="základní",J1062,0)</f>
        <v>0</v>
      </c>
      <c r="BF1062" s="162">
        <f>IF(N1062="snížená",J1062,0)</f>
        <v>0</v>
      </c>
      <c r="BG1062" s="162">
        <f>IF(N1062="zákl. přenesená",J1062,0)</f>
        <v>0</v>
      </c>
      <c r="BH1062" s="162">
        <f>IF(N1062="sníž. přenesená",J1062,0)</f>
        <v>0</v>
      </c>
      <c r="BI1062" s="162">
        <f>IF(N1062="nulová",J1062,0)</f>
        <v>0</v>
      </c>
      <c r="BJ1062" s="17" t="s">
        <v>87</v>
      </c>
      <c r="BK1062" s="162">
        <f>ROUND(I1062*H1062,2)</f>
        <v>0</v>
      </c>
      <c r="BL1062" s="17" t="s">
        <v>282</v>
      </c>
      <c r="BM1062" s="161" t="s">
        <v>1662</v>
      </c>
    </row>
    <row r="1063" spans="2:65" s="12" customFormat="1">
      <c r="B1063" s="163"/>
      <c r="D1063" s="164" t="s">
        <v>196</v>
      </c>
      <c r="E1063" s="165" t="s">
        <v>3</v>
      </c>
      <c r="F1063" s="166" t="s">
        <v>1663</v>
      </c>
      <c r="H1063" s="165" t="s">
        <v>3</v>
      </c>
      <c r="I1063" s="167"/>
      <c r="L1063" s="163"/>
      <c r="M1063" s="168"/>
      <c r="N1063" s="169"/>
      <c r="O1063" s="169"/>
      <c r="P1063" s="169"/>
      <c r="Q1063" s="169"/>
      <c r="R1063" s="169"/>
      <c r="S1063" s="169"/>
      <c r="T1063" s="170"/>
      <c r="AT1063" s="165" t="s">
        <v>196</v>
      </c>
      <c r="AU1063" s="165" t="s">
        <v>87</v>
      </c>
      <c r="AV1063" s="12" t="s">
        <v>81</v>
      </c>
      <c r="AW1063" s="12" t="s">
        <v>35</v>
      </c>
      <c r="AX1063" s="12" t="s">
        <v>74</v>
      </c>
      <c r="AY1063" s="165" t="s">
        <v>187</v>
      </c>
    </row>
    <row r="1064" spans="2:65" s="12" customFormat="1">
      <c r="B1064" s="163"/>
      <c r="D1064" s="164" t="s">
        <v>196</v>
      </c>
      <c r="E1064" s="165" t="s">
        <v>3</v>
      </c>
      <c r="F1064" s="166" t="s">
        <v>1022</v>
      </c>
      <c r="H1064" s="165" t="s">
        <v>3</v>
      </c>
      <c r="I1064" s="167"/>
      <c r="L1064" s="163"/>
      <c r="M1064" s="168"/>
      <c r="N1064" s="169"/>
      <c r="O1064" s="169"/>
      <c r="P1064" s="169"/>
      <c r="Q1064" s="169"/>
      <c r="R1064" s="169"/>
      <c r="S1064" s="169"/>
      <c r="T1064" s="170"/>
      <c r="AT1064" s="165" t="s">
        <v>196</v>
      </c>
      <c r="AU1064" s="165" t="s">
        <v>87</v>
      </c>
      <c r="AV1064" s="12" t="s">
        <v>81</v>
      </c>
      <c r="AW1064" s="12" t="s">
        <v>35</v>
      </c>
      <c r="AX1064" s="12" t="s">
        <v>74</v>
      </c>
      <c r="AY1064" s="165" t="s">
        <v>187</v>
      </c>
    </row>
    <row r="1065" spans="2:65" s="13" customFormat="1">
      <c r="B1065" s="171"/>
      <c r="D1065" s="164" t="s">
        <v>196</v>
      </c>
      <c r="E1065" s="172" t="s">
        <v>3</v>
      </c>
      <c r="F1065" s="173" t="s">
        <v>1023</v>
      </c>
      <c r="H1065" s="174">
        <v>46</v>
      </c>
      <c r="I1065" s="175"/>
      <c r="L1065" s="171"/>
      <c r="M1065" s="176"/>
      <c r="N1065" s="177"/>
      <c r="O1065" s="177"/>
      <c r="P1065" s="177"/>
      <c r="Q1065" s="177"/>
      <c r="R1065" s="177"/>
      <c r="S1065" s="177"/>
      <c r="T1065" s="178"/>
      <c r="AT1065" s="172" t="s">
        <v>196</v>
      </c>
      <c r="AU1065" s="172" t="s">
        <v>87</v>
      </c>
      <c r="AV1065" s="13" t="s">
        <v>87</v>
      </c>
      <c r="AW1065" s="13" t="s">
        <v>35</v>
      </c>
      <c r="AX1065" s="13" t="s">
        <v>74</v>
      </c>
      <c r="AY1065" s="172" t="s">
        <v>187</v>
      </c>
    </row>
    <row r="1066" spans="2:65" s="13" customFormat="1">
      <c r="B1066" s="171"/>
      <c r="D1066" s="164" t="s">
        <v>196</v>
      </c>
      <c r="E1066" s="172" t="s">
        <v>3</v>
      </c>
      <c r="F1066" s="173" t="s">
        <v>1023</v>
      </c>
      <c r="H1066" s="174">
        <v>46</v>
      </c>
      <c r="I1066" s="175"/>
      <c r="L1066" s="171"/>
      <c r="M1066" s="176"/>
      <c r="N1066" s="177"/>
      <c r="O1066" s="177"/>
      <c r="P1066" s="177"/>
      <c r="Q1066" s="177"/>
      <c r="R1066" s="177"/>
      <c r="S1066" s="177"/>
      <c r="T1066" s="178"/>
      <c r="AT1066" s="172" t="s">
        <v>196</v>
      </c>
      <c r="AU1066" s="172" t="s">
        <v>87</v>
      </c>
      <c r="AV1066" s="13" t="s">
        <v>87</v>
      </c>
      <c r="AW1066" s="13" t="s">
        <v>35</v>
      </c>
      <c r="AX1066" s="13" t="s">
        <v>74</v>
      </c>
      <c r="AY1066" s="172" t="s">
        <v>187</v>
      </c>
    </row>
    <row r="1067" spans="2:65" s="12" customFormat="1">
      <c r="B1067" s="163"/>
      <c r="D1067" s="164" t="s">
        <v>196</v>
      </c>
      <c r="E1067" s="165" t="s">
        <v>3</v>
      </c>
      <c r="F1067" s="166" t="s">
        <v>1024</v>
      </c>
      <c r="H1067" s="165" t="s">
        <v>3</v>
      </c>
      <c r="I1067" s="167"/>
      <c r="L1067" s="163"/>
      <c r="M1067" s="168"/>
      <c r="N1067" s="169"/>
      <c r="O1067" s="169"/>
      <c r="P1067" s="169"/>
      <c r="Q1067" s="169"/>
      <c r="R1067" s="169"/>
      <c r="S1067" s="169"/>
      <c r="T1067" s="170"/>
      <c r="AT1067" s="165" t="s">
        <v>196</v>
      </c>
      <c r="AU1067" s="165" t="s">
        <v>87</v>
      </c>
      <c r="AV1067" s="12" t="s">
        <v>81</v>
      </c>
      <c r="AW1067" s="12" t="s">
        <v>35</v>
      </c>
      <c r="AX1067" s="12" t="s">
        <v>74</v>
      </c>
      <c r="AY1067" s="165" t="s">
        <v>187</v>
      </c>
    </row>
    <row r="1068" spans="2:65" s="13" customFormat="1">
      <c r="B1068" s="171"/>
      <c r="D1068" s="164" t="s">
        <v>196</v>
      </c>
      <c r="E1068" s="172" t="s">
        <v>3</v>
      </c>
      <c r="F1068" s="173" t="s">
        <v>1025</v>
      </c>
      <c r="H1068" s="174">
        <v>84</v>
      </c>
      <c r="I1068" s="175"/>
      <c r="L1068" s="171"/>
      <c r="M1068" s="176"/>
      <c r="N1068" s="177"/>
      <c r="O1068" s="177"/>
      <c r="P1068" s="177"/>
      <c r="Q1068" s="177"/>
      <c r="R1068" s="177"/>
      <c r="S1068" s="177"/>
      <c r="T1068" s="178"/>
      <c r="AT1068" s="172" t="s">
        <v>196</v>
      </c>
      <c r="AU1068" s="172" t="s">
        <v>87</v>
      </c>
      <c r="AV1068" s="13" t="s">
        <v>87</v>
      </c>
      <c r="AW1068" s="13" t="s">
        <v>35</v>
      </c>
      <c r="AX1068" s="13" t="s">
        <v>74</v>
      </c>
      <c r="AY1068" s="172" t="s">
        <v>187</v>
      </c>
    </row>
    <row r="1069" spans="2:65" s="15" customFormat="1">
      <c r="B1069" s="187"/>
      <c r="D1069" s="164" t="s">
        <v>196</v>
      </c>
      <c r="E1069" s="188" t="s">
        <v>3</v>
      </c>
      <c r="F1069" s="189" t="s">
        <v>221</v>
      </c>
      <c r="H1069" s="190">
        <v>176</v>
      </c>
      <c r="I1069" s="191"/>
      <c r="L1069" s="187"/>
      <c r="M1069" s="192"/>
      <c r="N1069" s="193"/>
      <c r="O1069" s="193"/>
      <c r="P1069" s="193"/>
      <c r="Q1069" s="193"/>
      <c r="R1069" s="193"/>
      <c r="S1069" s="193"/>
      <c r="T1069" s="194"/>
      <c r="AT1069" s="188" t="s">
        <v>196</v>
      </c>
      <c r="AU1069" s="188" t="s">
        <v>87</v>
      </c>
      <c r="AV1069" s="15" t="s">
        <v>207</v>
      </c>
      <c r="AW1069" s="15" t="s">
        <v>35</v>
      </c>
      <c r="AX1069" s="15" t="s">
        <v>74</v>
      </c>
      <c r="AY1069" s="188" t="s">
        <v>187</v>
      </c>
    </row>
    <row r="1070" spans="2:65" s="12" customFormat="1">
      <c r="B1070" s="163"/>
      <c r="D1070" s="164" t="s">
        <v>196</v>
      </c>
      <c r="E1070" s="165" t="s">
        <v>3</v>
      </c>
      <c r="F1070" s="166" t="s">
        <v>1664</v>
      </c>
      <c r="H1070" s="165" t="s">
        <v>3</v>
      </c>
      <c r="I1070" s="167"/>
      <c r="L1070" s="163"/>
      <c r="M1070" s="168"/>
      <c r="N1070" s="169"/>
      <c r="O1070" s="169"/>
      <c r="P1070" s="169"/>
      <c r="Q1070" s="169"/>
      <c r="R1070" s="169"/>
      <c r="S1070" s="169"/>
      <c r="T1070" s="170"/>
      <c r="AT1070" s="165" t="s">
        <v>196</v>
      </c>
      <c r="AU1070" s="165" t="s">
        <v>87</v>
      </c>
      <c r="AV1070" s="12" t="s">
        <v>81</v>
      </c>
      <c r="AW1070" s="12" t="s">
        <v>35</v>
      </c>
      <c r="AX1070" s="12" t="s">
        <v>74</v>
      </c>
      <c r="AY1070" s="165" t="s">
        <v>187</v>
      </c>
    </row>
    <row r="1071" spans="2:65" s="12" customFormat="1">
      <c r="B1071" s="163"/>
      <c r="D1071" s="164" t="s">
        <v>196</v>
      </c>
      <c r="E1071" s="165" t="s">
        <v>3</v>
      </c>
      <c r="F1071" s="166" t="s">
        <v>1022</v>
      </c>
      <c r="H1071" s="165" t="s">
        <v>3</v>
      </c>
      <c r="I1071" s="167"/>
      <c r="L1071" s="163"/>
      <c r="M1071" s="168"/>
      <c r="N1071" s="169"/>
      <c r="O1071" s="169"/>
      <c r="P1071" s="169"/>
      <c r="Q1071" s="169"/>
      <c r="R1071" s="169"/>
      <c r="S1071" s="169"/>
      <c r="T1071" s="170"/>
      <c r="AT1071" s="165" t="s">
        <v>196</v>
      </c>
      <c r="AU1071" s="165" t="s">
        <v>87</v>
      </c>
      <c r="AV1071" s="12" t="s">
        <v>81</v>
      </c>
      <c r="AW1071" s="12" t="s">
        <v>35</v>
      </c>
      <c r="AX1071" s="12" t="s">
        <v>74</v>
      </c>
      <c r="AY1071" s="165" t="s">
        <v>187</v>
      </c>
    </row>
    <row r="1072" spans="2:65" s="13" customFormat="1">
      <c r="B1072" s="171"/>
      <c r="D1072" s="164" t="s">
        <v>196</v>
      </c>
      <c r="E1072" s="172" t="s">
        <v>3</v>
      </c>
      <c r="F1072" s="173" t="s">
        <v>1654</v>
      </c>
      <c r="H1072" s="174">
        <v>16.8</v>
      </c>
      <c r="I1072" s="175"/>
      <c r="L1072" s="171"/>
      <c r="M1072" s="176"/>
      <c r="N1072" s="177"/>
      <c r="O1072" s="177"/>
      <c r="P1072" s="177"/>
      <c r="Q1072" s="177"/>
      <c r="R1072" s="177"/>
      <c r="S1072" s="177"/>
      <c r="T1072" s="178"/>
      <c r="AT1072" s="172" t="s">
        <v>196</v>
      </c>
      <c r="AU1072" s="172" t="s">
        <v>87</v>
      </c>
      <c r="AV1072" s="13" t="s">
        <v>87</v>
      </c>
      <c r="AW1072" s="13" t="s">
        <v>35</v>
      </c>
      <c r="AX1072" s="13" t="s">
        <v>74</v>
      </c>
      <c r="AY1072" s="172" t="s">
        <v>187</v>
      </c>
    </row>
    <row r="1073" spans="2:65" s="12" customFormat="1">
      <c r="B1073" s="163"/>
      <c r="D1073" s="164" t="s">
        <v>196</v>
      </c>
      <c r="E1073" s="165" t="s">
        <v>3</v>
      </c>
      <c r="F1073" s="166" t="s">
        <v>1024</v>
      </c>
      <c r="H1073" s="165" t="s">
        <v>3</v>
      </c>
      <c r="I1073" s="167"/>
      <c r="L1073" s="163"/>
      <c r="M1073" s="168"/>
      <c r="N1073" s="169"/>
      <c r="O1073" s="169"/>
      <c r="P1073" s="169"/>
      <c r="Q1073" s="169"/>
      <c r="R1073" s="169"/>
      <c r="S1073" s="169"/>
      <c r="T1073" s="170"/>
      <c r="AT1073" s="165" t="s">
        <v>196</v>
      </c>
      <c r="AU1073" s="165" t="s">
        <v>87</v>
      </c>
      <c r="AV1073" s="12" t="s">
        <v>81</v>
      </c>
      <c r="AW1073" s="12" t="s">
        <v>35</v>
      </c>
      <c r="AX1073" s="12" t="s">
        <v>74</v>
      </c>
      <c r="AY1073" s="165" t="s">
        <v>187</v>
      </c>
    </row>
    <row r="1074" spans="2:65" s="13" customFormat="1">
      <c r="B1074" s="171"/>
      <c r="D1074" s="164" t="s">
        <v>196</v>
      </c>
      <c r="E1074" s="172" t="s">
        <v>3</v>
      </c>
      <c r="F1074" s="173" t="s">
        <v>1665</v>
      </c>
      <c r="H1074" s="174">
        <v>16.8</v>
      </c>
      <c r="I1074" s="175"/>
      <c r="L1074" s="171"/>
      <c r="M1074" s="176"/>
      <c r="N1074" s="177"/>
      <c r="O1074" s="177"/>
      <c r="P1074" s="177"/>
      <c r="Q1074" s="177"/>
      <c r="R1074" s="177"/>
      <c r="S1074" s="177"/>
      <c r="T1074" s="178"/>
      <c r="AT1074" s="172" t="s">
        <v>196</v>
      </c>
      <c r="AU1074" s="172" t="s">
        <v>87</v>
      </c>
      <c r="AV1074" s="13" t="s">
        <v>87</v>
      </c>
      <c r="AW1074" s="13" t="s">
        <v>35</v>
      </c>
      <c r="AX1074" s="13" t="s">
        <v>74</v>
      </c>
      <c r="AY1074" s="172" t="s">
        <v>187</v>
      </c>
    </row>
    <row r="1075" spans="2:65" s="12" customFormat="1">
      <c r="B1075" s="163"/>
      <c r="D1075" s="164" t="s">
        <v>196</v>
      </c>
      <c r="E1075" s="165" t="s">
        <v>3</v>
      </c>
      <c r="F1075" s="166" t="s">
        <v>1666</v>
      </c>
      <c r="H1075" s="165" t="s">
        <v>3</v>
      </c>
      <c r="I1075" s="167"/>
      <c r="L1075" s="163"/>
      <c r="M1075" s="168"/>
      <c r="N1075" s="169"/>
      <c r="O1075" s="169"/>
      <c r="P1075" s="169"/>
      <c r="Q1075" s="169"/>
      <c r="R1075" s="169"/>
      <c r="S1075" s="169"/>
      <c r="T1075" s="170"/>
      <c r="AT1075" s="165" t="s">
        <v>196</v>
      </c>
      <c r="AU1075" s="165" t="s">
        <v>87</v>
      </c>
      <c r="AV1075" s="12" t="s">
        <v>81</v>
      </c>
      <c r="AW1075" s="12" t="s">
        <v>35</v>
      </c>
      <c r="AX1075" s="12" t="s">
        <v>74</v>
      </c>
      <c r="AY1075" s="165" t="s">
        <v>187</v>
      </c>
    </row>
    <row r="1076" spans="2:65" s="13" customFormat="1">
      <c r="B1076" s="171"/>
      <c r="D1076" s="164" t="s">
        <v>196</v>
      </c>
      <c r="E1076" s="172" t="s">
        <v>3</v>
      </c>
      <c r="F1076" s="173" t="s">
        <v>1667</v>
      </c>
      <c r="H1076" s="174">
        <v>8</v>
      </c>
      <c r="I1076" s="175"/>
      <c r="L1076" s="171"/>
      <c r="M1076" s="176"/>
      <c r="N1076" s="177"/>
      <c r="O1076" s="177"/>
      <c r="P1076" s="177"/>
      <c r="Q1076" s="177"/>
      <c r="R1076" s="177"/>
      <c r="S1076" s="177"/>
      <c r="T1076" s="178"/>
      <c r="AT1076" s="172" t="s">
        <v>196</v>
      </c>
      <c r="AU1076" s="172" t="s">
        <v>87</v>
      </c>
      <c r="AV1076" s="13" t="s">
        <v>87</v>
      </c>
      <c r="AW1076" s="13" t="s">
        <v>35</v>
      </c>
      <c r="AX1076" s="13" t="s">
        <v>74</v>
      </c>
      <c r="AY1076" s="172" t="s">
        <v>187</v>
      </c>
    </row>
    <row r="1077" spans="2:65" s="14" customFormat="1">
      <c r="B1077" s="179"/>
      <c r="D1077" s="164" t="s">
        <v>196</v>
      </c>
      <c r="E1077" s="180" t="s">
        <v>3</v>
      </c>
      <c r="F1077" s="181" t="s">
        <v>201</v>
      </c>
      <c r="H1077" s="182">
        <v>217.60000000000002</v>
      </c>
      <c r="I1077" s="183"/>
      <c r="L1077" s="179"/>
      <c r="M1077" s="184"/>
      <c r="N1077" s="185"/>
      <c r="O1077" s="185"/>
      <c r="P1077" s="185"/>
      <c r="Q1077" s="185"/>
      <c r="R1077" s="185"/>
      <c r="S1077" s="185"/>
      <c r="T1077" s="186"/>
      <c r="AT1077" s="180" t="s">
        <v>196</v>
      </c>
      <c r="AU1077" s="180" t="s">
        <v>87</v>
      </c>
      <c r="AV1077" s="14" t="s">
        <v>194</v>
      </c>
      <c r="AW1077" s="14" t="s">
        <v>35</v>
      </c>
      <c r="AX1077" s="14" t="s">
        <v>81</v>
      </c>
      <c r="AY1077" s="180" t="s">
        <v>187</v>
      </c>
    </row>
    <row r="1078" spans="2:65" s="1" customFormat="1" ht="36" customHeight="1">
      <c r="B1078" s="149"/>
      <c r="C1078" s="150" t="s">
        <v>1668</v>
      </c>
      <c r="D1078" s="150" t="s">
        <v>189</v>
      </c>
      <c r="E1078" s="151" t="s">
        <v>1669</v>
      </c>
      <c r="F1078" s="152" t="s">
        <v>1670</v>
      </c>
      <c r="G1078" s="153" t="s">
        <v>1034</v>
      </c>
      <c r="H1078" s="205"/>
      <c r="I1078" s="155"/>
      <c r="J1078" s="156">
        <f>ROUND(I1078*H1078,2)</f>
        <v>0</v>
      </c>
      <c r="K1078" s="152" t="s">
        <v>193</v>
      </c>
      <c r="L1078" s="32"/>
      <c r="M1078" s="157" t="s">
        <v>3</v>
      </c>
      <c r="N1078" s="158" t="s">
        <v>46</v>
      </c>
      <c r="O1078" s="52"/>
      <c r="P1078" s="159">
        <f>O1078*H1078</f>
        <v>0</v>
      </c>
      <c r="Q1078" s="159">
        <v>0</v>
      </c>
      <c r="R1078" s="159">
        <f>Q1078*H1078</f>
        <v>0</v>
      </c>
      <c r="S1078" s="159">
        <v>0</v>
      </c>
      <c r="T1078" s="160">
        <f>S1078*H1078</f>
        <v>0</v>
      </c>
      <c r="AR1078" s="161" t="s">
        <v>282</v>
      </c>
      <c r="AT1078" s="161" t="s">
        <v>189</v>
      </c>
      <c r="AU1078" s="161" t="s">
        <v>87</v>
      </c>
      <c r="AY1078" s="17" t="s">
        <v>187</v>
      </c>
      <c r="BE1078" s="162">
        <f>IF(N1078="základní",J1078,0)</f>
        <v>0</v>
      </c>
      <c r="BF1078" s="162">
        <f>IF(N1078="snížená",J1078,0)</f>
        <v>0</v>
      </c>
      <c r="BG1078" s="162">
        <f>IF(N1078="zákl. přenesená",J1078,0)</f>
        <v>0</v>
      </c>
      <c r="BH1078" s="162">
        <f>IF(N1078="sníž. přenesená",J1078,0)</f>
        <v>0</v>
      </c>
      <c r="BI1078" s="162">
        <f>IF(N1078="nulová",J1078,0)</f>
        <v>0</v>
      </c>
      <c r="BJ1078" s="17" t="s">
        <v>87</v>
      </c>
      <c r="BK1078" s="162">
        <f>ROUND(I1078*H1078,2)</f>
        <v>0</v>
      </c>
      <c r="BL1078" s="17" t="s">
        <v>282</v>
      </c>
      <c r="BM1078" s="161" t="s">
        <v>1671</v>
      </c>
    </row>
    <row r="1079" spans="2:65" s="11" customFormat="1" ht="22.9" customHeight="1">
      <c r="B1079" s="136"/>
      <c r="D1079" s="137" t="s">
        <v>73</v>
      </c>
      <c r="E1079" s="147" t="s">
        <v>1672</v>
      </c>
      <c r="F1079" s="147" t="s">
        <v>1673</v>
      </c>
      <c r="I1079" s="139"/>
      <c r="J1079" s="148">
        <f>BK1079</f>
        <v>0</v>
      </c>
      <c r="L1079" s="136"/>
      <c r="M1079" s="141"/>
      <c r="N1079" s="142"/>
      <c r="O1079" s="142"/>
      <c r="P1079" s="143">
        <f>SUM(P1080:P1094)</f>
        <v>0</v>
      </c>
      <c r="Q1079" s="142"/>
      <c r="R1079" s="143">
        <f>SUM(R1080:R1094)</f>
        <v>7.4676080000000006E-2</v>
      </c>
      <c r="S1079" s="142"/>
      <c r="T1079" s="144">
        <f>SUM(T1080:T1094)</f>
        <v>0</v>
      </c>
      <c r="AR1079" s="137" t="s">
        <v>87</v>
      </c>
      <c r="AT1079" s="145" t="s">
        <v>73</v>
      </c>
      <c r="AU1079" s="145" t="s">
        <v>81</v>
      </c>
      <c r="AY1079" s="137" t="s">
        <v>187</v>
      </c>
      <c r="BK1079" s="146">
        <f>SUM(BK1080:BK1094)</f>
        <v>0</v>
      </c>
    </row>
    <row r="1080" spans="2:65" s="1" customFormat="1" ht="24" customHeight="1">
      <c r="B1080" s="149"/>
      <c r="C1080" s="150" t="s">
        <v>1674</v>
      </c>
      <c r="D1080" s="150" t="s">
        <v>189</v>
      </c>
      <c r="E1080" s="151" t="s">
        <v>1675</v>
      </c>
      <c r="F1080" s="152" t="s">
        <v>1676</v>
      </c>
      <c r="G1080" s="153" t="s">
        <v>254</v>
      </c>
      <c r="H1080" s="154">
        <v>303.06400000000002</v>
      </c>
      <c r="I1080" s="155"/>
      <c r="J1080" s="156">
        <f>ROUND(I1080*H1080,2)</f>
        <v>0</v>
      </c>
      <c r="K1080" s="152" t="s">
        <v>193</v>
      </c>
      <c r="L1080" s="32"/>
      <c r="M1080" s="157" t="s">
        <v>3</v>
      </c>
      <c r="N1080" s="158" t="s">
        <v>46</v>
      </c>
      <c r="O1080" s="52"/>
      <c r="P1080" s="159">
        <f>O1080*H1080</f>
        <v>0</v>
      </c>
      <c r="Q1080" s="159">
        <v>1.7000000000000001E-4</v>
      </c>
      <c r="R1080" s="159">
        <f>Q1080*H1080</f>
        <v>5.1520880000000005E-2</v>
      </c>
      <c r="S1080" s="159">
        <v>0</v>
      </c>
      <c r="T1080" s="160">
        <f>S1080*H1080</f>
        <v>0</v>
      </c>
      <c r="AR1080" s="161" t="s">
        <v>282</v>
      </c>
      <c r="AT1080" s="161" t="s">
        <v>189</v>
      </c>
      <c r="AU1080" s="161" t="s">
        <v>87</v>
      </c>
      <c r="AY1080" s="17" t="s">
        <v>187</v>
      </c>
      <c r="BE1080" s="162">
        <f>IF(N1080="základní",J1080,0)</f>
        <v>0</v>
      </c>
      <c r="BF1080" s="162">
        <f>IF(N1080="snížená",J1080,0)</f>
        <v>0</v>
      </c>
      <c r="BG1080" s="162">
        <f>IF(N1080="zákl. přenesená",J1080,0)</f>
        <v>0</v>
      </c>
      <c r="BH1080" s="162">
        <f>IF(N1080="sníž. přenesená",J1080,0)</f>
        <v>0</v>
      </c>
      <c r="BI1080" s="162">
        <f>IF(N1080="nulová",J1080,0)</f>
        <v>0</v>
      </c>
      <c r="BJ1080" s="17" t="s">
        <v>87</v>
      </c>
      <c r="BK1080" s="162">
        <f>ROUND(I1080*H1080,2)</f>
        <v>0</v>
      </c>
      <c r="BL1080" s="17" t="s">
        <v>282</v>
      </c>
      <c r="BM1080" s="161" t="s">
        <v>1677</v>
      </c>
    </row>
    <row r="1081" spans="2:65" s="12" customFormat="1" ht="22.5">
      <c r="B1081" s="163"/>
      <c r="D1081" s="164" t="s">
        <v>196</v>
      </c>
      <c r="E1081" s="165" t="s">
        <v>3</v>
      </c>
      <c r="F1081" s="166" t="s">
        <v>1678</v>
      </c>
      <c r="H1081" s="165" t="s">
        <v>3</v>
      </c>
      <c r="I1081" s="167"/>
      <c r="L1081" s="163"/>
      <c r="M1081" s="168"/>
      <c r="N1081" s="169"/>
      <c r="O1081" s="169"/>
      <c r="P1081" s="169"/>
      <c r="Q1081" s="169"/>
      <c r="R1081" s="169"/>
      <c r="S1081" s="169"/>
      <c r="T1081" s="170"/>
      <c r="AT1081" s="165" t="s">
        <v>196</v>
      </c>
      <c r="AU1081" s="165" t="s">
        <v>87</v>
      </c>
      <c r="AV1081" s="12" t="s">
        <v>81</v>
      </c>
      <c r="AW1081" s="12" t="s">
        <v>35</v>
      </c>
      <c r="AX1081" s="12" t="s">
        <v>74</v>
      </c>
      <c r="AY1081" s="165" t="s">
        <v>187</v>
      </c>
    </row>
    <row r="1082" spans="2:65" s="13" customFormat="1">
      <c r="B1082" s="171"/>
      <c r="D1082" s="164" t="s">
        <v>196</v>
      </c>
      <c r="E1082" s="172" t="s">
        <v>3</v>
      </c>
      <c r="F1082" s="173" t="s">
        <v>1679</v>
      </c>
      <c r="H1082" s="174">
        <v>303.06400000000002</v>
      </c>
      <c r="I1082" s="175"/>
      <c r="L1082" s="171"/>
      <c r="M1082" s="176"/>
      <c r="N1082" s="177"/>
      <c r="O1082" s="177"/>
      <c r="P1082" s="177"/>
      <c r="Q1082" s="177"/>
      <c r="R1082" s="177"/>
      <c r="S1082" s="177"/>
      <c r="T1082" s="178"/>
      <c r="AT1082" s="172" t="s">
        <v>196</v>
      </c>
      <c r="AU1082" s="172" t="s">
        <v>87</v>
      </c>
      <c r="AV1082" s="13" t="s">
        <v>87</v>
      </c>
      <c r="AW1082" s="13" t="s">
        <v>35</v>
      </c>
      <c r="AX1082" s="13" t="s">
        <v>81</v>
      </c>
      <c r="AY1082" s="172" t="s">
        <v>187</v>
      </c>
    </row>
    <row r="1083" spans="2:65" s="1" customFormat="1" ht="24" customHeight="1">
      <c r="B1083" s="149"/>
      <c r="C1083" s="150" t="s">
        <v>1680</v>
      </c>
      <c r="D1083" s="150" t="s">
        <v>189</v>
      </c>
      <c r="E1083" s="151" t="s">
        <v>1681</v>
      </c>
      <c r="F1083" s="152" t="s">
        <v>1682</v>
      </c>
      <c r="G1083" s="153" t="s">
        <v>254</v>
      </c>
      <c r="H1083" s="154">
        <v>151.19999999999999</v>
      </c>
      <c r="I1083" s="155"/>
      <c r="J1083" s="156">
        <f>ROUND(I1083*H1083,2)</f>
        <v>0</v>
      </c>
      <c r="K1083" s="152" t="s">
        <v>193</v>
      </c>
      <c r="L1083" s="32"/>
      <c r="M1083" s="157" t="s">
        <v>3</v>
      </c>
      <c r="N1083" s="158" t="s">
        <v>46</v>
      </c>
      <c r="O1083" s="52"/>
      <c r="P1083" s="159">
        <f>O1083*H1083</f>
        <v>0</v>
      </c>
      <c r="Q1083" s="159">
        <v>1.2E-4</v>
      </c>
      <c r="R1083" s="159">
        <f>Q1083*H1083</f>
        <v>1.8144E-2</v>
      </c>
      <c r="S1083" s="159">
        <v>0</v>
      </c>
      <c r="T1083" s="160">
        <f>S1083*H1083</f>
        <v>0</v>
      </c>
      <c r="AR1083" s="161" t="s">
        <v>282</v>
      </c>
      <c r="AT1083" s="161" t="s">
        <v>189</v>
      </c>
      <c r="AU1083" s="161" t="s">
        <v>87</v>
      </c>
      <c r="AY1083" s="17" t="s">
        <v>187</v>
      </c>
      <c r="BE1083" s="162">
        <f>IF(N1083="základní",J1083,0)</f>
        <v>0</v>
      </c>
      <c r="BF1083" s="162">
        <f>IF(N1083="snížená",J1083,0)</f>
        <v>0</v>
      </c>
      <c r="BG1083" s="162">
        <f>IF(N1083="zákl. přenesená",J1083,0)</f>
        <v>0</v>
      </c>
      <c r="BH1083" s="162">
        <f>IF(N1083="sníž. přenesená",J1083,0)</f>
        <v>0</v>
      </c>
      <c r="BI1083" s="162">
        <f>IF(N1083="nulová",J1083,0)</f>
        <v>0</v>
      </c>
      <c r="BJ1083" s="17" t="s">
        <v>87</v>
      </c>
      <c r="BK1083" s="162">
        <f>ROUND(I1083*H1083,2)</f>
        <v>0</v>
      </c>
      <c r="BL1083" s="17" t="s">
        <v>282</v>
      </c>
      <c r="BM1083" s="161" t="s">
        <v>1683</v>
      </c>
    </row>
    <row r="1084" spans="2:65" s="12" customFormat="1">
      <c r="B1084" s="163"/>
      <c r="D1084" s="164" t="s">
        <v>196</v>
      </c>
      <c r="E1084" s="165" t="s">
        <v>3</v>
      </c>
      <c r="F1084" s="166" t="s">
        <v>1684</v>
      </c>
      <c r="H1084" s="165" t="s">
        <v>3</v>
      </c>
      <c r="I1084" s="167"/>
      <c r="L1084" s="163"/>
      <c r="M1084" s="168"/>
      <c r="N1084" s="169"/>
      <c r="O1084" s="169"/>
      <c r="P1084" s="169"/>
      <c r="Q1084" s="169"/>
      <c r="R1084" s="169"/>
      <c r="S1084" s="169"/>
      <c r="T1084" s="170"/>
      <c r="AT1084" s="165" t="s">
        <v>196</v>
      </c>
      <c r="AU1084" s="165" t="s">
        <v>87</v>
      </c>
      <c r="AV1084" s="12" t="s">
        <v>81</v>
      </c>
      <c r="AW1084" s="12" t="s">
        <v>35</v>
      </c>
      <c r="AX1084" s="12" t="s">
        <v>74</v>
      </c>
      <c r="AY1084" s="165" t="s">
        <v>187</v>
      </c>
    </row>
    <row r="1085" spans="2:65" s="13" customFormat="1">
      <c r="B1085" s="171"/>
      <c r="D1085" s="164" t="s">
        <v>196</v>
      </c>
      <c r="E1085" s="172" t="s">
        <v>3</v>
      </c>
      <c r="F1085" s="173" t="s">
        <v>1685</v>
      </c>
      <c r="H1085" s="174">
        <v>35.200000000000003</v>
      </c>
      <c r="I1085" s="175"/>
      <c r="L1085" s="171"/>
      <c r="M1085" s="176"/>
      <c r="N1085" s="177"/>
      <c r="O1085" s="177"/>
      <c r="P1085" s="177"/>
      <c r="Q1085" s="177"/>
      <c r="R1085" s="177"/>
      <c r="S1085" s="177"/>
      <c r="T1085" s="178"/>
      <c r="AT1085" s="172" t="s">
        <v>196</v>
      </c>
      <c r="AU1085" s="172" t="s">
        <v>87</v>
      </c>
      <c r="AV1085" s="13" t="s">
        <v>87</v>
      </c>
      <c r="AW1085" s="13" t="s">
        <v>35</v>
      </c>
      <c r="AX1085" s="13" t="s">
        <v>74</v>
      </c>
      <c r="AY1085" s="172" t="s">
        <v>187</v>
      </c>
    </row>
    <row r="1086" spans="2:65" s="13" customFormat="1">
      <c r="B1086" s="171"/>
      <c r="D1086" s="164" t="s">
        <v>196</v>
      </c>
      <c r="E1086" s="172" t="s">
        <v>3</v>
      </c>
      <c r="F1086" s="173" t="s">
        <v>1686</v>
      </c>
      <c r="H1086" s="174">
        <v>108</v>
      </c>
      <c r="I1086" s="175"/>
      <c r="L1086" s="171"/>
      <c r="M1086" s="176"/>
      <c r="N1086" s="177"/>
      <c r="O1086" s="177"/>
      <c r="P1086" s="177"/>
      <c r="Q1086" s="177"/>
      <c r="R1086" s="177"/>
      <c r="S1086" s="177"/>
      <c r="T1086" s="178"/>
      <c r="AT1086" s="172" t="s">
        <v>196</v>
      </c>
      <c r="AU1086" s="172" t="s">
        <v>87</v>
      </c>
      <c r="AV1086" s="13" t="s">
        <v>87</v>
      </c>
      <c r="AW1086" s="13" t="s">
        <v>35</v>
      </c>
      <c r="AX1086" s="13" t="s">
        <v>74</v>
      </c>
      <c r="AY1086" s="172" t="s">
        <v>187</v>
      </c>
    </row>
    <row r="1087" spans="2:65" s="13" customFormat="1">
      <c r="B1087" s="171"/>
      <c r="D1087" s="164" t="s">
        <v>196</v>
      </c>
      <c r="E1087" s="172" t="s">
        <v>3</v>
      </c>
      <c r="F1087" s="173" t="s">
        <v>1687</v>
      </c>
      <c r="H1087" s="174">
        <v>8</v>
      </c>
      <c r="I1087" s="175"/>
      <c r="L1087" s="171"/>
      <c r="M1087" s="176"/>
      <c r="N1087" s="177"/>
      <c r="O1087" s="177"/>
      <c r="P1087" s="177"/>
      <c r="Q1087" s="177"/>
      <c r="R1087" s="177"/>
      <c r="S1087" s="177"/>
      <c r="T1087" s="178"/>
      <c r="AT1087" s="172" t="s">
        <v>196</v>
      </c>
      <c r="AU1087" s="172" t="s">
        <v>87</v>
      </c>
      <c r="AV1087" s="13" t="s">
        <v>87</v>
      </c>
      <c r="AW1087" s="13" t="s">
        <v>35</v>
      </c>
      <c r="AX1087" s="13" t="s">
        <v>74</v>
      </c>
      <c r="AY1087" s="172" t="s">
        <v>187</v>
      </c>
    </row>
    <row r="1088" spans="2:65" s="14" customFormat="1">
      <c r="B1088" s="179"/>
      <c r="D1088" s="164" t="s">
        <v>196</v>
      </c>
      <c r="E1088" s="180" t="s">
        <v>3</v>
      </c>
      <c r="F1088" s="181" t="s">
        <v>201</v>
      </c>
      <c r="H1088" s="182">
        <v>151.19999999999999</v>
      </c>
      <c r="I1088" s="183"/>
      <c r="L1088" s="179"/>
      <c r="M1088" s="184"/>
      <c r="N1088" s="185"/>
      <c r="O1088" s="185"/>
      <c r="P1088" s="185"/>
      <c r="Q1088" s="185"/>
      <c r="R1088" s="185"/>
      <c r="S1088" s="185"/>
      <c r="T1088" s="186"/>
      <c r="AT1088" s="180" t="s">
        <v>196</v>
      </c>
      <c r="AU1088" s="180" t="s">
        <v>87</v>
      </c>
      <c r="AV1088" s="14" t="s">
        <v>194</v>
      </c>
      <c r="AW1088" s="14" t="s">
        <v>35</v>
      </c>
      <c r="AX1088" s="14" t="s">
        <v>81</v>
      </c>
      <c r="AY1088" s="180" t="s">
        <v>187</v>
      </c>
    </row>
    <row r="1089" spans="2:65" s="1" customFormat="1" ht="24" customHeight="1">
      <c r="B1089" s="149"/>
      <c r="C1089" s="150" t="s">
        <v>1688</v>
      </c>
      <c r="D1089" s="150" t="s">
        <v>189</v>
      </c>
      <c r="E1089" s="151" t="s">
        <v>1689</v>
      </c>
      <c r="F1089" s="152" t="s">
        <v>1690</v>
      </c>
      <c r="G1089" s="153" t="s">
        <v>286</v>
      </c>
      <c r="H1089" s="154">
        <v>167.04</v>
      </c>
      <c r="I1089" s="155"/>
      <c r="J1089" s="156">
        <f>ROUND(I1089*H1089,2)</f>
        <v>0</v>
      </c>
      <c r="K1089" s="152" t="s">
        <v>193</v>
      </c>
      <c r="L1089" s="32"/>
      <c r="M1089" s="157" t="s">
        <v>3</v>
      </c>
      <c r="N1089" s="158" t="s">
        <v>46</v>
      </c>
      <c r="O1089" s="52"/>
      <c r="P1089" s="159">
        <f>O1089*H1089</f>
        <v>0</v>
      </c>
      <c r="Q1089" s="159">
        <v>3.0000000000000001E-5</v>
      </c>
      <c r="R1089" s="159">
        <f>Q1089*H1089</f>
        <v>5.0111999999999995E-3</v>
      </c>
      <c r="S1089" s="159">
        <v>0</v>
      </c>
      <c r="T1089" s="160">
        <f>S1089*H1089</f>
        <v>0</v>
      </c>
      <c r="AR1089" s="161" t="s">
        <v>282</v>
      </c>
      <c r="AT1089" s="161" t="s">
        <v>189</v>
      </c>
      <c r="AU1089" s="161" t="s">
        <v>87</v>
      </c>
      <c r="AY1089" s="17" t="s">
        <v>187</v>
      </c>
      <c r="BE1089" s="162">
        <f>IF(N1089="základní",J1089,0)</f>
        <v>0</v>
      </c>
      <c r="BF1089" s="162">
        <f>IF(N1089="snížená",J1089,0)</f>
        <v>0</v>
      </c>
      <c r="BG1089" s="162">
        <f>IF(N1089="zákl. přenesená",J1089,0)</f>
        <v>0</v>
      </c>
      <c r="BH1089" s="162">
        <f>IF(N1089="sníž. přenesená",J1089,0)</f>
        <v>0</v>
      </c>
      <c r="BI1089" s="162">
        <f>IF(N1089="nulová",J1089,0)</f>
        <v>0</v>
      </c>
      <c r="BJ1089" s="17" t="s">
        <v>87</v>
      </c>
      <c r="BK1089" s="162">
        <f>ROUND(I1089*H1089,2)</f>
        <v>0</v>
      </c>
      <c r="BL1089" s="17" t="s">
        <v>282</v>
      </c>
      <c r="BM1089" s="161" t="s">
        <v>1691</v>
      </c>
    </row>
    <row r="1090" spans="2:65" s="12" customFormat="1">
      <c r="B1090" s="163"/>
      <c r="D1090" s="164" t="s">
        <v>196</v>
      </c>
      <c r="E1090" s="165" t="s">
        <v>3</v>
      </c>
      <c r="F1090" s="166" t="s">
        <v>1692</v>
      </c>
      <c r="H1090" s="165" t="s">
        <v>3</v>
      </c>
      <c r="I1090" s="167"/>
      <c r="L1090" s="163"/>
      <c r="M1090" s="168"/>
      <c r="N1090" s="169"/>
      <c r="O1090" s="169"/>
      <c r="P1090" s="169"/>
      <c r="Q1090" s="169"/>
      <c r="R1090" s="169"/>
      <c r="S1090" s="169"/>
      <c r="T1090" s="170"/>
      <c r="AT1090" s="165" t="s">
        <v>196</v>
      </c>
      <c r="AU1090" s="165" t="s">
        <v>87</v>
      </c>
      <c r="AV1090" s="12" t="s">
        <v>81</v>
      </c>
      <c r="AW1090" s="12" t="s">
        <v>35</v>
      </c>
      <c r="AX1090" s="12" t="s">
        <v>74</v>
      </c>
      <c r="AY1090" s="165" t="s">
        <v>187</v>
      </c>
    </row>
    <row r="1091" spans="2:65" s="13" customFormat="1">
      <c r="B1091" s="171"/>
      <c r="D1091" s="164" t="s">
        <v>196</v>
      </c>
      <c r="E1091" s="172" t="s">
        <v>3</v>
      </c>
      <c r="F1091" s="173" t="s">
        <v>484</v>
      </c>
      <c r="H1091" s="174">
        <v>43</v>
      </c>
      <c r="I1091" s="175"/>
      <c r="L1091" s="171"/>
      <c r="M1091" s="176"/>
      <c r="N1091" s="177"/>
      <c r="O1091" s="177"/>
      <c r="P1091" s="177"/>
      <c r="Q1091" s="177"/>
      <c r="R1091" s="177"/>
      <c r="S1091" s="177"/>
      <c r="T1091" s="178"/>
      <c r="AT1091" s="172" t="s">
        <v>196</v>
      </c>
      <c r="AU1091" s="172" t="s">
        <v>87</v>
      </c>
      <c r="AV1091" s="13" t="s">
        <v>87</v>
      </c>
      <c r="AW1091" s="13" t="s">
        <v>35</v>
      </c>
      <c r="AX1091" s="13" t="s">
        <v>74</v>
      </c>
      <c r="AY1091" s="172" t="s">
        <v>187</v>
      </c>
    </row>
    <row r="1092" spans="2:65" s="12" customFormat="1">
      <c r="B1092" s="163"/>
      <c r="D1092" s="164" t="s">
        <v>196</v>
      </c>
      <c r="E1092" s="165" t="s">
        <v>3</v>
      </c>
      <c r="F1092" s="166" t="s">
        <v>1693</v>
      </c>
      <c r="H1092" s="165" t="s">
        <v>3</v>
      </c>
      <c r="I1092" s="167"/>
      <c r="L1092" s="163"/>
      <c r="M1092" s="168"/>
      <c r="N1092" s="169"/>
      <c r="O1092" s="169"/>
      <c r="P1092" s="169"/>
      <c r="Q1092" s="169"/>
      <c r="R1092" s="169"/>
      <c r="S1092" s="169"/>
      <c r="T1092" s="170"/>
      <c r="AT1092" s="165" t="s">
        <v>196</v>
      </c>
      <c r="AU1092" s="165" t="s">
        <v>87</v>
      </c>
      <c r="AV1092" s="12" t="s">
        <v>81</v>
      </c>
      <c r="AW1092" s="12" t="s">
        <v>35</v>
      </c>
      <c r="AX1092" s="12" t="s">
        <v>74</v>
      </c>
      <c r="AY1092" s="165" t="s">
        <v>187</v>
      </c>
    </row>
    <row r="1093" spans="2:65" s="13" customFormat="1">
      <c r="B1093" s="171"/>
      <c r="D1093" s="164" t="s">
        <v>196</v>
      </c>
      <c r="E1093" s="172" t="s">
        <v>3</v>
      </c>
      <c r="F1093" s="173" t="s">
        <v>1694</v>
      </c>
      <c r="H1093" s="174">
        <v>124.04</v>
      </c>
      <c r="I1093" s="175"/>
      <c r="L1093" s="171"/>
      <c r="M1093" s="176"/>
      <c r="N1093" s="177"/>
      <c r="O1093" s="177"/>
      <c r="P1093" s="177"/>
      <c r="Q1093" s="177"/>
      <c r="R1093" s="177"/>
      <c r="S1093" s="177"/>
      <c r="T1093" s="178"/>
      <c r="AT1093" s="172" t="s">
        <v>196</v>
      </c>
      <c r="AU1093" s="172" t="s">
        <v>87</v>
      </c>
      <c r="AV1093" s="13" t="s">
        <v>87</v>
      </c>
      <c r="AW1093" s="13" t="s">
        <v>35</v>
      </c>
      <c r="AX1093" s="13" t="s">
        <v>74</v>
      </c>
      <c r="AY1093" s="172" t="s">
        <v>187</v>
      </c>
    </row>
    <row r="1094" spans="2:65" s="14" customFormat="1">
      <c r="B1094" s="179"/>
      <c r="D1094" s="164" t="s">
        <v>196</v>
      </c>
      <c r="E1094" s="180" t="s">
        <v>3</v>
      </c>
      <c r="F1094" s="181" t="s">
        <v>201</v>
      </c>
      <c r="H1094" s="182">
        <v>167.04000000000002</v>
      </c>
      <c r="I1094" s="183"/>
      <c r="L1094" s="179"/>
      <c r="M1094" s="184"/>
      <c r="N1094" s="185"/>
      <c r="O1094" s="185"/>
      <c r="P1094" s="185"/>
      <c r="Q1094" s="185"/>
      <c r="R1094" s="185"/>
      <c r="S1094" s="185"/>
      <c r="T1094" s="186"/>
      <c r="AT1094" s="180" t="s">
        <v>196</v>
      </c>
      <c r="AU1094" s="180" t="s">
        <v>87</v>
      </c>
      <c r="AV1094" s="14" t="s">
        <v>194</v>
      </c>
      <c r="AW1094" s="14" t="s">
        <v>35</v>
      </c>
      <c r="AX1094" s="14" t="s">
        <v>81</v>
      </c>
      <c r="AY1094" s="180" t="s">
        <v>187</v>
      </c>
    </row>
    <row r="1095" spans="2:65" s="11" customFormat="1" ht="22.9" customHeight="1">
      <c r="B1095" s="136"/>
      <c r="D1095" s="137" t="s">
        <v>73</v>
      </c>
      <c r="E1095" s="147" t="s">
        <v>1695</v>
      </c>
      <c r="F1095" s="147" t="s">
        <v>1696</v>
      </c>
      <c r="I1095" s="139"/>
      <c r="J1095" s="148">
        <f>BK1095</f>
        <v>0</v>
      </c>
      <c r="L1095" s="136"/>
      <c r="M1095" s="141"/>
      <c r="N1095" s="142"/>
      <c r="O1095" s="142"/>
      <c r="P1095" s="143">
        <f>SUM(P1096:P1107)</f>
        <v>0</v>
      </c>
      <c r="Q1095" s="142"/>
      <c r="R1095" s="143">
        <f>SUM(R1096:R1107)</f>
        <v>0.92585695999999995</v>
      </c>
      <c r="S1095" s="142"/>
      <c r="T1095" s="144">
        <f>SUM(T1096:T1107)</f>
        <v>0</v>
      </c>
      <c r="AR1095" s="137" t="s">
        <v>87</v>
      </c>
      <c r="AT1095" s="145" t="s">
        <v>73</v>
      </c>
      <c r="AU1095" s="145" t="s">
        <v>81</v>
      </c>
      <c r="AY1095" s="137" t="s">
        <v>187</v>
      </c>
      <c r="BK1095" s="146">
        <f>SUM(BK1096:BK1107)</f>
        <v>0</v>
      </c>
    </row>
    <row r="1096" spans="2:65" s="1" customFormat="1" ht="24" customHeight="1">
      <c r="B1096" s="149"/>
      <c r="C1096" s="150" t="s">
        <v>1697</v>
      </c>
      <c r="D1096" s="150" t="s">
        <v>189</v>
      </c>
      <c r="E1096" s="151" t="s">
        <v>1698</v>
      </c>
      <c r="F1096" s="152" t="s">
        <v>1699</v>
      </c>
      <c r="G1096" s="153" t="s">
        <v>254</v>
      </c>
      <c r="H1096" s="154">
        <v>1889.5039999999999</v>
      </c>
      <c r="I1096" s="155"/>
      <c r="J1096" s="156">
        <f>ROUND(I1096*H1096,2)</f>
        <v>0</v>
      </c>
      <c r="K1096" s="152" t="s">
        <v>193</v>
      </c>
      <c r="L1096" s="32"/>
      <c r="M1096" s="157" t="s">
        <v>3</v>
      </c>
      <c r="N1096" s="158" t="s">
        <v>46</v>
      </c>
      <c r="O1096" s="52"/>
      <c r="P1096" s="159">
        <f>O1096*H1096</f>
        <v>0</v>
      </c>
      <c r="Q1096" s="159">
        <v>2.0000000000000001E-4</v>
      </c>
      <c r="R1096" s="159">
        <f>Q1096*H1096</f>
        <v>0.37790079999999998</v>
      </c>
      <c r="S1096" s="159">
        <v>0</v>
      </c>
      <c r="T1096" s="160">
        <f>S1096*H1096</f>
        <v>0</v>
      </c>
      <c r="AR1096" s="161" t="s">
        <v>282</v>
      </c>
      <c r="AT1096" s="161" t="s">
        <v>189</v>
      </c>
      <c r="AU1096" s="161" t="s">
        <v>87</v>
      </c>
      <c r="AY1096" s="17" t="s">
        <v>187</v>
      </c>
      <c r="BE1096" s="162">
        <f>IF(N1096="základní",J1096,0)</f>
        <v>0</v>
      </c>
      <c r="BF1096" s="162">
        <f>IF(N1096="snížená",J1096,0)</f>
        <v>0</v>
      </c>
      <c r="BG1096" s="162">
        <f>IF(N1096="zákl. přenesená",J1096,0)</f>
        <v>0</v>
      </c>
      <c r="BH1096" s="162">
        <f>IF(N1096="sníž. přenesená",J1096,0)</f>
        <v>0</v>
      </c>
      <c r="BI1096" s="162">
        <f>IF(N1096="nulová",J1096,0)</f>
        <v>0</v>
      </c>
      <c r="BJ1096" s="17" t="s">
        <v>87</v>
      </c>
      <c r="BK1096" s="162">
        <f>ROUND(I1096*H1096,2)</f>
        <v>0</v>
      </c>
      <c r="BL1096" s="17" t="s">
        <v>282</v>
      </c>
      <c r="BM1096" s="161" t="s">
        <v>1700</v>
      </c>
    </row>
    <row r="1097" spans="2:65" s="12" customFormat="1">
      <c r="B1097" s="163"/>
      <c r="D1097" s="164" t="s">
        <v>196</v>
      </c>
      <c r="E1097" s="165" t="s">
        <v>3</v>
      </c>
      <c r="F1097" s="166" t="s">
        <v>1701</v>
      </c>
      <c r="H1097" s="165" t="s">
        <v>3</v>
      </c>
      <c r="I1097" s="167"/>
      <c r="L1097" s="163"/>
      <c r="M1097" s="168"/>
      <c r="N1097" s="169"/>
      <c r="O1097" s="169"/>
      <c r="P1097" s="169"/>
      <c r="Q1097" s="169"/>
      <c r="R1097" s="169"/>
      <c r="S1097" s="169"/>
      <c r="T1097" s="170"/>
      <c r="AT1097" s="165" t="s">
        <v>196</v>
      </c>
      <c r="AU1097" s="165" t="s">
        <v>87</v>
      </c>
      <c r="AV1097" s="12" t="s">
        <v>81</v>
      </c>
      <c r="AW1097" s="12" t="s">
        <v>35</v>
      </c>
      <c r="AX1097" s="12" t="s">
        <v>74</v>
      </c>
      <c r="AY1097" s="165" t="s">
        <v>187</v>
      </c>
    </row>
    <row r="1098" spans="2:65" s="13" customFormat="1">
      <c r="B1098" s="171"/>
      <c r="D1098" s="164" t="s">
        <v>196</v>
      </c>
      <c r="E1098" s="172" t="s">
        <v>3</v>
      </c>
      <c r="F1098" s="173" t="s">
        <v>1702</v>
      </c>
      <c r="H1098" s="174">
        <v>1820.01</v>
      </c>
      <c r="I1098" s="175"/>
      <c r="L1098" s="171"/>
      <c r="M1098" s="176"/>
      <c r="N1098" s="177"/>
      <c r="O1098" s="177"/>
      <c r="P1098" s="177"/>
      <c r="Q1098" s="177"/>
      <c r="R1098" s="177"/>
      <c r="S1098" s="177"/>
      <c r="T1098" s="178"/>
      <c r="AT1098" s="172" t="s">
        <v>196</v>
      </c>
      <c r="AU1098" s="172" t="s">
        <v>87</v>
      </c>
      <c r="AV1098" s="13" t="s">
        <v>87</v>
      </c>
      <c r="AW1098" s="13" t="s">
        <v>35</v>
      </c>
      <c r="AX1098" s="13" t="s">
        <v>74</v>
      </c>
      <c r="AY1098" s="172" t="s">
        <v>187</v>
      </c>
    </row>
    <row r="1099" spans="2:65" s="12" customFormat="1">
      <c r="B1099" s="163"/>
      <c r="D1099" s="164" t="s">
        <v>196</v>
      </c>
      <c r="E1099" s="165" t="s">
        <v>3</v>
      </c>
      <c r="F1099" s="166" t="s">
        <v>1703</v>
      </c>
      <c r="H1099" s="165" t="s">
        <v>3</v>
      </c>
      <c r="I1099" s="167"/>
      <c r="L1099" s="163"/>
      <c r="M1099" s="168"/>
      <c r="N1099" s="169"/>
      <c r="O1099" s="169"/>
      <c r="P1099" s="169"/>
      <c r="Q1099" s="169"/>
      <c r="R1099" s="169"/>
      <c r="S1099" s="169"/>
      <c r="T1099" s="170"/>
      <c r="AT1099" s="165" t="s">
        <v>196</v>
      </c>
      <c r="AU1099" s="165" t="s">
        <v>87</v>
      </c>
      <c r="AV1099" s="12" t="s">
        <v>81</v>
      </c>
      <c r="AW1099" s="12" t="s">
        <v>35</v>
      </c>
      <c r="AX1099" s="12" t="s">
        <v>74</v>
      </c>
      <c r="AY1099" s="165" t="s">
        <v>187</v>
      </c>
    </row>
    <row r="1100" spans="2:65" s="13" customFormat="1">
      <c r="B1100" s="171"/>
      <c r="D1100" s="164" t="s">
        <v>196</v>
      </c>
      <c r="E1100" s="172" t="s">
        <v>3</v>
      </c>
      <c r="F1100" s="173" t="s">
        <v>1704</v>
      </c>
      <c r="H1100" s="174">
        <v>44.55</v>
      </c>
      <c r="I1100" s="175"/>
      <c r="L1100" s="171"/>
      <c r="M1100" s="176"/>
      <c r="N1100" s="177"/>
      <c r="O1100" s="177"/>
      <c r="P1100" s="177"/>
      <c r="Q1100" s="177"/>
      <c r="R1100" s="177"/>
      <c r="S1100" s="177"/>
      <c r="T1100" s="178"/>
      <c r="AT1100" s="172" t="s">
        <v>196</v>
      </c>
      <c r="AU1100" s="172" t="s">
        <v>87</v>
      </c>
      <c r="AV1100" s="13" t="s">
        <v>87</v>
      </c>
      <c r="AW1100" s="13" t="s">
        <v>35</v>
      </c>
      <c r="AX1100" s="13" t="s">
        <v>74</v>
      </c>
      <c r="AY1100" s="172" t="s">
        <v>187</v>
      </c>
    </row>
    <row r="1101" spans="2:65" s="12" customFormat="1">
      <c r="B1101" s="163"/>
      <c r="D1101" s="164" t="s">
        <v>196</v>
      </c>
      <c r="E1101" s="165" t="s">
        <v>3</v>
      </c>
      <c r="F1101" s="166" t="s">
        <v>734</v>
      </c>
      <c r="H1101" s="165" t="s">
        <v>3</v>
      </c>
      <c r="I1101" s="167"/>
      <c r="L1101" s="163"/>
      <c r="M1101" s="168"/>
      <c r="N1101" s="169"/>
      <c r="O1101" s="169"/>
      <c r="P1101" s="169"/>
      <c r="Q1101" s="169"/>
      <c r="R1101" s="169"/>
      <c r="S1101" s="169"/>
      <c r="T1101" s="170"/>
      <c r="AT1101" s="165" t="s">
        <v>196</v>
      </c>
      <c r="AU1101" s="165" t="s">
        <v>87</v>
      </c>
      <c r="AV1101" s="12" t="s">
        <v>81</v>
      </c>
      <c r="AW1101" s="12" t="s">
        <v>35</v>
      </c>
      <c r="AX1101" s="12" t="s">
        <v>74</v>
      </c>
      <c r="AY1101" s="165" t="s">
        <v>187</v>
      </c>
    </row>
    <row r="1102" spans="2:65" s="13" customFormat="1">
      <c r="B1102" s="171"/>
      <c r="D1102" s="164" t="s">
        <v>196</v>
      </c>
      <c r="E1102" s="172" t="s">
        <v>3</v>
      </c>
      <c r="F1102" s="173" t="s">
        <v>1705</v>
      </c>
      <c r="H1102" s="174">
        <v>19</v>
      </c>
      <c r="I1102" s="175"/>
      <c r="L1102" s="171"/>
      <c r="M1102" s="176"/>
      <c r="N1102" s="177"/>
      <c r="O1102" s="177"/>
      <c r="P1102" s="177"/>
      <c r="Q1102" s="177"/>
      <c r="R1102" s="177"/>
      <c r="S1102" s="177"/>
      <c r="T1102" s="178"/>
      <c r="AT1102" s="172" t="s">
        <v>196</v>
      </c>
      <c r="AU1102" s="172" t="s">
        <v>87</v>
      </c>
      <c r="AV1102" s="13" t="s">
        <v>87</v>
      </c>
      <c r="AW1102" s="13" t="s">
        <v>35</v>
      </c>
      <c r="AX1102" s="13" t="s">
        <v>74</v>
      </c>
      <c r="AY1102" s="172" t="s">
        <v>187</v>
      </c>
    </row>
    <row r="1103" spans="2:65" s="13" customFormat="1">
      <c r="B1103" s="171"/>
      <c r="D1103" s="164" t="s">
        <v>196</v>
      </c>
      <c r="E1103" s="172" t="s">
        <v>3</v>
      </c>
      <c r="F1103" s="173" t="s">
        <v>1706</v>
      </c>
      <c r="H1103" s="174">
        <v>3.2</v>
      </c>
      <c r="I1103" s="175"/>
      <c r="L1103" s="171"/>
      <c r="M1103" s="176"/>
      <c r="N1103" s="177"/>
      <c r="O1103" s="177"/>
      <c r="P1103" s="177"/>
      <c r="Q1103" s="177"/>
      <c r="R1103" s="177"/>
      <c r="S1103" s="177"/>
      <c r="T1103" s="178"/>
      <c r="AT1103" s="172" t="s">
        <v>196</v>
      </c>
      <c r="AU1103" s="172" t="s">
        <v>87</v>
      </c>
      <c r="AV1103" s="13" t="s">
        <v>87</v>
      </c>
      <c r="AW1103" s="13" t="s">
        <v>35</v>
      </c>
      <c r="AX1103" s="13" t="s">
        <v>74</v>
      </c>
      <c r="AY1103" s="172" t="s">
        <v>187</v>
      </c>
    </row>
    <row r="1104" spans="2:65" s="13" customFormat="1">
      <c r="B1104" s="171"/>
      <c r="D1104" s="164" t="s">
        <v>196</v>
      </c>
      <c r="E1104" s="172" t="s">
        <v>3</v>
      </c>
      <c r="F1104" s="173" t="s">
        <v>1707</v>
      </c>
      <c r="H1104" s="174">
        <v>2.7440000000000002</v>
      </c>
      <c r="I1104" s="175"/>
      <c r="L1104" s="171"/>
      <c r="M1104" s="176"/>
      <c r="N1104" s="177"/>
      <c r="O1104" s="177"/>
      <c r="P1104" s="177"/>
      <c r="Q1104" s="177"/>
      <c r="R1104" s="177"/>
      <c r="S1104" s="177"/>
      <c r="T1104" s="178"/>
      <c r="AT1104" s="172" t="s">
        <v>196</v>
      </c>
      <c r="AU1104" s="172" t="s">
        <v>87</v>
      </c>
      <c r="AV1104" s="13" t="s">
        <v>87</v>
      </c>
      <c r="AW1104" s="13" t="s">
        <v>35</v>
      </c>
      <c r="AX1104" s="13" t="s">
        <v>74</v>
      </c>
      <c r="AY1104" s="172" t="s">
        <v>187</v>
      </c>
    </row>
    <row r="1105" spans="2:65" s="15" customFormat="1">
      <c r="B1105" s="187"/>
      <c r="D1105" s="164" t="s">
        <v>196</v>
      </c>
      <c r="E1105" s="188" t="s">
        <v>3</v>
      </c>
      <c r="F1105" s="189" t="s">
        <v>221</v>
      </c>
      <c r="H1105" s="190">
        <v>1889.5039999999999</v>
      </c>
      <c r="I1105" s="191"/>
      <c r="L1105" s="187"/>
      <c r="M1105" s="192"/>
      <c r="N1105" s="193"/>
      <c r="O1105" s="193"/>
      <c r="P1105" s="193"/>
      <c r="Q1105" s="193"/>
      <c r="R1105" s="193"/>
      <c r="S1105" s="193"/>
      <c r="T1105" s="194"/>
      <c r="AT1105" s="188" t="s">
        <v>196</v>
      </c>
      <c r="AU1105" s="188" t="s">
        <v>87</v>
      </c>
      <c r="AV1105" s="15" t="s">
        <v>207</v>
      </c>
      <c r="AW1105" s="15" t="s">
        <v>35</v>
      </c>
      <c r="AX1105" s="15" t="s">
        <v>74</v>
      </c>
      <c r="AY1105" s="188" t="s">
        <v>187</v>
      </c>
    </row>
    <row r="1106" spans="2:65" s="14" customFormat="1">
      <c r="B1106" s="179"/>
      <c r="D1106" s="164" t="s">
        <v>196</v>
      </c>
      <c r="E1106" s="180" t="s">
        <v>3</v>
      </c>
      <c r="F1106" s="181" t="s">
        <v>201</v>
      </c>
      <c r="H1106" s="182">
        <v>1889.5039999999999</v>
      </c>
      <c r="I1106" s="183"/>
      <c r="L1106" s="179"/>
      <c r="M1106" s="184"/>
      <c r="N1106" s="185"/>
      <c r="O1106" s="185"/>
      <c r="P1106" s="185"/>
      <c r="Q1106" s="185"/>
      <c r="R1106" s="185"/>
      <c r="S1106" s="185"/>
      <c r="T1106" s="186"/>
      <c r="AT1106" s="180" t="s">
        <v>196</v>
      </c>
      <c r="AU1106" s="180" t="s">
        <v>87</v>
      </c>
      <c r="AV1106" s="14" t="s">
        <v>194</v>
      </c>
      <c r="AW1106" s="14" t="s">
        <v>35</v>
      </c>
      <c r="AX1106" s="14" t="s">
        <v>81</v>
      </c>
      <c r="AY1106" s="180" t="s">
        <v>187</v>
      </c>
    </row>
    <row r="1107" spans="2:65" s="1" customFormat="1" ht="36" customHeight="1">
      <c r="B1107" s="149"/>
      <c r="C1107" s="150" t="s">
        <v>1708</v>
      </c>
      <c r="D1107" s="150" t="s">
        <v>189</v>
      </c>
      <c r="E1107" s="151" t="s">
        <v>1709</v>
      </c>
      <c r="F1107" s="152" t="s">
        <v>1710</v>
      </c>
      <c r="G1107" s="153" t="s">
        <v>254</v>
      </c>
      <c r="H1107" s="154">
        <v>1889.5039999999999</v>
      </c>
      <c r="I1107" s="155"/>
      <c r="J1107" s="156">
        <f>ROUND(I1107*H1107,2)</f>
        <v>0</v>
      </c>
      <c r="K1107" s="152" t="s">
        <v>193</v>
      </c>
      <c r="L1107" s="32"/>
      <c r="M1107" s="206" t="s">
        <v>3</v>
      </c>
      <c r="N1107" s="207" t="s">
        <v>46</v>
      </c>
      <c r="O1107" s="208"/>
      <c r="P1107" s="209">
        <f>O1107*H1107</f>
        <v>0</v>
      </c>
      <c r="Q1107" s="209">
        <v>2.9E-4</v>
      </c>
      <c r="R1107" s="209">
        <f>Q1107*H1107</f>
        <v>0.54795616000000003</v>
      </c>
      <c r="S1107" s="209">
        <v>0</v>
      </c>
      <c r="T1107" s="210">
        <f>S1107*H1107</f>
        <v>0</v>
      </c>
      <c r="AR1107" s="161" t="s">
        <v>282</v>
      </c>
      <c r="AT1107" s="161" t="s">
        <v>189</v>
      </c>
      <c r="AU1107" s="161" t="s">
        <v>87</v>
      </c>
      <c r="AY1107" s="17" t="s">
        <v>187</v>
      </c>
      <c r="BE1107" s="162">
        <f>IF(N1107="základní",J1107,0)</f>
        <v>0</v>
      </c>
      <c r="BF1107" s="162">
        <f>IF(N1107="snížená",J1107,0)</f>
        <v>0</v>
      </c>
      <c r="BG1107" s="162">
        <f>IF(N1107="zákl. přenesená",J1107,0)</f>
        <v>0</v>
      </c>
      <c r="BH1107" s="162">
        <f>IF(N1107="sníž. přenesená",J1107,0)</f>
        <v>0</v>
      </c>
      <c r="BI1107" s="162">
        <f>IF(N1107="nulová",J1107,0)</f>
        <v>0</v>
      </c>
      <c r="BJ1107" s="17" t="s">
        <v>87</v>
      </c>
      <c r="BK1107" s="162">
        <f>ROUND(I1107*H1107,2)</f>
        <v>0</v>
      </c>
      <c r="BL1107" s="17" t="s">
        <v>282</v>
      </c>
      <c r="BM1107" s="161" t="s">
        <v>1711</v>
      </c>
    </row>
    <row r="1108" spans="2:65" s="1" customFormat="1" ht="6.95" customHeight="1">
      <c r="B1108" s="41"/>
      <c r="C1108" s="42"/>
      <c r="D1108" s="42"/>
      <c r="E1108" s="42"/>
      <c r="F1108" s="42"/>
      <c r="G1108" s="42"/>
      <c r="H1108" s="42"/>
      <c r="I1108" s="110"/>
      <c r="J1108" s="42"/>
      <c r="K1108" s="42"/>
      <c r="L1108" s="32"/>
    </row>
  </sheetData>
  <autoFilter ref="C113:K1107" xr:uid="{00000000-0009-0000-0000-000001000000}"/>
  <mergeCells count="12">
    <mergeCell ref="E106:H106"/>
    <mergeCell ref="L2:V2"/>
    <mergeCell ref="E50:H50"/>
    <mergeCell ref="E52:H52"/>
    <mergeCell ref="E54:H54"/>
    <mergeCell ref="E102:H102"/>
    <mergeCell ref="E104:H10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topLeftCell="A13" workbookViewId="0">
      <selection activeCell="F34" sqref="F3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1712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ROUND((SUM(BE92:BE171)),  2)</f>
        <v>0</v>
      </c>
      <c r="I35" s="102">
        <v>0.21</v>
      </c>
      <c r="J35" s="101">
        <f>ROUND(((SUM(BE92:BE171))*I35),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ROUND((SUM(BF92:BF171)),  2)</f>
        <v>0</v>
      </c>
      <c r="G36" s="215"/>
      <c r="H36" s="215"/>
      <c r="I36" s="216">
        <v>0.15</v>
      </c>
      <c r="J36" s="214">
        <f>ROUND(((SUM(BF92:BF171))*I36),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ROUND((SUM(BG92:BG171)),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ROUND((SUM(BH92:BH171)),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ROUND((SUM(BI92:BI171)),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SO01 - 02.1 - Elektro - silnoproud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J92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1713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153</v>
      </c>
      <c r="E66" s="123"/>
      <c r="F66" s="123"/>
      <c r="G66" s="123"/>
      <c r="H66" s="123"/>
      <c r="I66" s="124"/>
      <c r="J66" s="125">
        <f>J97</f>
        <v>0</v>
      </c>
      <c r="L66" s="121"/>
    </row>
    <row r="67" spans="2:12" s="9" customFormat="1" ht="19.899999999999999" hidden="1" customHeight="1">
      <c r="B67" s="121"/>
      <c r="D67" s="122" t="s">
        <v>1714</v>
      </c>
      <c r="E67" s="123"/>
      <c r="F67" s="123"/>
      <c r="G67" s="123"/>
      <c r="H67" s="123"/>
      <c r="I67" s="124"/>
      <c r="J67" s="125">
        <f>J108</f>
        <v>0</v>
      </c>
      <c r="L67" s="121"/>
    </row>
    <row r="68" spans="2:12" s="9" customFormat="1" ht="19.899999999999999" hidden="1" customHeight="1">
      <c r="B68" s="121"/>
      <c r="D68" s="122" t="s">
        <v>155</v>
      </c>
      <c r="E68" s="123"/>
      <c r="F68" s="123"/>
      <c r="G68" s="123"/>
      <c r="H68" s="123"/>
      <c r="I68" s="124"/>
      <c r="J68" s="125">
        <f>J115</f>
        <v>0</v>
      </c>
      <c r="L68" s="121"/>
    </row>
    <row r="69" spans="2:12" s="8" customFormat="1" ht="24.95" hidden="1" customHeight="1">
      <c r="B69" s="116"/>
      <c r="D69" s="117" t="s">
        <v>156</v>
      </c>
      <c r="E69" s="118"/>
      <c r="F69" s="118"/>
      <c r="G69" s="118"/>
      <c r="H69" s="118"/>
      <c r="I69" s="119"/>
      <c r="J69" s="120">
        <f>J117</f>
        <v>0</v>
      </c>
      <c r="L69" s="116"/>
    </row>
    <row r="70" spans="2:12" s="9" customFormat="1" ht="19.899999999999999" hidden="1" customHeight="1">
      <c r="B70" s="121"/>
      <c r="D70" s="122" t="s">
        <v>1715</v>
      </c>
      <c r="E70" s="123"/>
      <c r="F70" s="123"/>
      <c r="G70" s="123"/>
      <c r="H70" s="123"/>
      <c r="I70" s="124"/>
      <c r="J70" s="125">
        <f>J118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172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60" t="str">
        <f>E7</f>
        <v>Sociální bydlení - ul. Mlýnská, BpH- doplnění - ceník</v>
      </c>
      <c r="F80" s="261"/>
      <c r="G80" s="261"/>
      <c r="H80" s="261"/>
      <c r="I80" s="93"/>
      <c r="L80" s="32"/>
    </row>
    <row r="81" spans="2:65" ht="12" customHeight="1">
      <c r="B81" s="20"/>
      <c r="C81" s="27" t="s">
        <v>135</v>
      </c>
      <c r="L81" s="20"/>
    </row>
    <row r="82" spans="2:65" s="1" customFormat="1" ht="16.5" customHeight="1">
      <c r="B82" s="32"/>
      <c r="E82" s="260" t="s">
        <v>136</v>
      </c>
      <c r="F82" s="259"/>
      <c r="G82" s="259"/>
      <c r="H82" s="259"/>
      <c r="I82" s="93"/>
      <c r="L82" s="32"/>
    </row>
    <row r="83" spans="2:65" s="1" customFormat="1" ht="12" customHeight="1">
      <c r="B83" s="32"/>
      <c r="C83" s="27" t="s">
        <v>137</v>
      </c>
      <c r="I83" s="93"/>
      <c r="L83" s="32"/>
    </row>
    <row r="84" spans="2:65" s="1" customFormat="1" ht="16.5" customHeight="1">
      <c r="B84" s="32"/>
      <c r="E84" s="242" t="str">
        <f>E11</f>
        <v>SO01 - 02.1 - Elektro - silnoproud</v>
      </c>
      <c r="F84" s="259"/>
      <c r="G84" s="259"/>
      <c r="H84" s="259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 t="str">
        <f>IF(J14="","",J14)</f>
        <v>11. 12. 2019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25</v>
      </c>
      <c r="F88" s="25" t="str">
        <f>E17</f>
        <v>Město Bystřice pod Hostýnem, Masarykovo nám. 137</v>
      </c>
      <c r="I88" s="94" t="s">
        <v>32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30</v>
      </c>
      <c r="F89" s="25" t="str">
        <f>IF(E20="","",E20)</f>
        <v>Vyplň údaj</v>
      </c>
      <c r="I89" s="94" t="s">
        <v>36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173</v>
      </c>
      <c r="D91" s="128" t="s">
        <v>59</v>
      </c>
      <c r="E91" s="128" t="s">
        <v>55</v>
      </c>
      <c r="F91" s="128" t="s">
        <v>56</v>
      </c>
      <c r="G91" s="128" t="s">
        <v>174</v>
      </c>
      <c r="H91" s="128" t="s">
        <v>175</v>
      </c>
      <c r="I91" s="129" t="s">
        <v>176</v>
      </c>
      <c r="J91" s="130" t="s">
        <v>141</v>
      </c>
      <c r="K91" s="131" t="s">
        <v>177</v>
      </c>
      <c r="L91" s="126"/>
      <c r="M91" s="56" t="s">
        <v>3</v>
      </c>
      <c r="N91" s="57" t="s">
        <v>44</v>
      </c>
      <c r="O91" s="57" t="s">
        <v>178</v>
      </c>
      <c r="P91" s="57" t="s">
        <v>179</v>
      </c>
      <c r="Q91" s="57" t="s">
        <v>180</v>
      </c>
      <c r="R91" s="57" t="s">
        <v>181</v>
      </c>
      <c r="S91" s="57" t="s">
        <v>182</v>
      </c>
      <c r="T91" s="58" t="s">
        <v>183</v>
      </c>
    </row>
    <row r="92" spans="2:65" s="1" customFormat="1" ht="22.9" customHeight="1">
      <c r="B92" s="32"/>
      <c r="C92" s="61" t="s">
        <v>184</v>
      </c>
      <c r="I92" s="93"/>
      <c r="J92" s="132">
        <f>BK92</f>
        <v>0</v>
      </c>
      <c r="L92" s="32"/>
      <c r="M92" s="59"/>
      <c r="N92" s="50"/>
      <c r="O92" s="50"/>
      <c r="P92" s="133">
        <f>P93+P117</f>
        <v>0</v>
      </c>
      <c r="Q92" s="50"/>
      <c r="R92" s="133">
        <f>R93+R117</f>
        <v>3.6918850000000001</v>
      </c>
      <c r="S92" s="50"/>
      <c r="T92" s="134">
        <f>T93+T117</f>
        <v>4.657</v>
      </c>
      <c r="AT92" s="17" t="s">
        <v>73</v>
      </c>
      <c r="AU92" s="17" t="s">
        <v>142</v>
      </c>
      <c r="BK92" s="135">
        <f>BK93+BK117</f>
        <v>0</v>
      </c>
    </row>
    <row r="93" spans="2:65" s="11" customFormat="1" ht="25.9" customHeight="1">
      <c r="B93" s="136"/>
      <c r="D93" s="137" t="s">
        <v>73</v>
      </c>
      <c r="E93" s="138" t="s">
        <v>185</v>
      </c>
      <c r="F93" s="138" t="s">
        <v>186</v>
      </c>
      <c r="I93" s="139"/>
      <c r="J93" s="140">
        <f>BK93</f>
        <v>0</v>
      </c>
      <c r="L93" s="136"/>
      <c r="M93" s="141"/>
      <c r="N93" s="142"/>
      <c r="O93" s="142"/>
      <c r="P93" s="143">
        <f>P94+P97+P108+P115</f>
        <v>0</v>
      </c>
      <c r="Q93" s="142"/>
      <c r="R93" s="143">
        <f>R94+R97+R108+R115</f>
        <v>3.3480000000000003</v>
      </c>
      <c r="S93" s="142"/>
      <c r="T93" s="144">
        <f>T94+T97+T108+T115</f>
        <v>4.657</v>
      </c>
      <c r="AR93" s="137" t="s">
        <v>81</v>
      </c>
      <c r="AT93" s="145" t="s">
        <v>73</v>
      </c>
      <c r="AU93" s="145" t="s">
        <v>74</v>
      </c>
      <c r="AY93" s="137" t="s">
        <v>187</v>
      </c>
      <c r="BK93" s="146">
        <f>BK94+BK97+BK108+BK115</f>
        <v>0</v>
      </c>
    </row>
    <row r="94" spans="2:65" s="11" customFormat="1" ht="22.9" customHeight="1">
      <c r="B94" s="136"/>
      <c r="D94" s="137" t="s">
        <v>73</v>
      </c>
      <c r="E94" s="147" t="s">
        <v>230</v>
      </c>
      <c r="F94" s="147" t="s">
        <v>1716</v>
      </c>
      <c r="I94" s="139"/>
      <c r="J94" s="148">
        <f>BK94</f>
        <v>0</v>
      </c>
      <c r="L94" s="136"/>
      <c r="M94" s="141"/>
      <c r="N94" s="142"/>
      <c r="O94" s="142"/>
      <c r="P94" s="143">
        <f>SUM(P95:P96)</f>
        <v>0</v>
      </c>
      <c r="Q94" s="142"/>
      <c r="R94" s="143">
        <f>SUM(R95:R96)</f>
        <v>3.3480000000000003</v>
      </c>
      <c r="S94" s="142"/>
      <c r="T94" s="144">
        <f>SUM(T95:T96)</f>
        <v>0</v>
      </c>
      <c r="AR94" s="137" t="s">
        <v>81</v>
      </c>
      <c r="AT94" s="145" t="s">
        <v>73</v>
      </c>
      <c r="AU94" s="145" t="s">
        <v>81</v>
      </c>
      <c r="AY94" s="137" t="s">
        <v>187</v>
      </c>
      <c r="BK94" s="146">
        <f>SUM(BK95:BK96)</f>
        <v>0</v>
      </c>
    </row>
    <row r="95" spans="2:65" s="1" customFormat="1" ht="16.5" customHeight="1">
      <c r="B95" s="149"/>
      <c r="C95" s="150" t="s">
        <v>81</v>
      </c>
      <c r="D95" s="150" t="s">
        <v>189</v>
      </c>
      <c r="E95" s="151" t="s">
        <v>1717</v>
      </c>
      <c r="F95" s="152" t="s">
        <v>1718</v>
      </c>
      <c r="G95" s="153" t="s">
        <v>254</v>
      </c>
      <c r="H95" s="154">
        <v>83.7</v>
      </c>
      <c r="I95" s="155"/>
      <c r="J95" s="156">
        <f>ROUND(I95*H95,2)</f>
        <v>0</v>
      </c>
      <c r="K95" s="152" t="s">
        <v>193</v>
      </c>
      <c r="L95" s="32"/>
      <c r="M95" s="157" t="s">
        <v>3</v>
      </c>
      <c r="N95" s="158" t="s">
        <v>46</v>
      </c>
      <c r="O95" s="52"/>
      <c r="P95" s="159">
        <f>O95*H95</f>
        <v>0</v>
      </c>
      <c r="Q95" s="159">
        <v>0.04</v>
      </c>
      <c r="R95" s="159">
        <f>Q95*H95</f>
        <v>3.3480000000000003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87</v>
      </c>
      <c r="BK95" s="162">
        <f>ROUND(I95*H95,2)</f>
        <v>0</v>
      </c>
      <c r="BL95" s="17" t="s">
        <v>194</v>
      </c>
      <c r="BM95" s="161" t="s">
        <v>1719</v>
      </c>
    </row>
    <row r="96" spans="2:65" s="13" customFormat="1">
      <c r="B96" s="171"/>
      <c r="D96" s="164" t="s">
        <v>196</v>
      </c>
      <c r="E96" s="172" t="s">
        <v>3</v>
      </c>
      <c r="F96" s="173" t="s">
        <v>1720</v>
      </c>
      <c r="H96" s="174">
        <v>83.7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196</v>
      </c>
      <c r="AU96" s="172" t="s">
        <v>87</v>
      </c>
      <c r="AV96" s="13" t="s">
        <v>87</v>
      </c>
      <c r="AW96" s="13" t="s">
        <v>35</v>
      </c>
      <c r="AX96" s="13" t="s">
        <v>81</v>
      </c>
      <c r="AY96" s="172" t="s">
        <v>187</v>
      </c>
    </row>
    <row r="97" spans="2:65" s="11" customFormat="1" ht="22.9" customHeight="1">
      <c r="B97" s="136"/>
      <c r="D97" s="137" t="s">
        <v>73</v>
      </c>
      <c r="E97" s="147" t="s">
        <v>245</v>
      </c>
      <c r="F97" s="147" t="s">
        <v>898</v>
      </c>
      <c r="I97" s="139"/>
      <c r="J97" s="148">
        <f>BK97</f>
        <v>0</v>
      </c>
      <c r="L97" s="136"/>
      <c r="M97" s="141"/>
      <c r="N97" s="142"/>
      <c r="O97" s="142"/>
      <c r="P97" s="143">
        <f>SUM(P98:P107)</f>
        <v>0</v>
      </c>
      <c r="Q97" s="142"/>
      <c r="R97" s="143">
        <f>SUM(R98:R107)</f>
        <v>0</v>
      </c>
      <c r="S97" s="142"/>
      <c r="T97" s="144">
        <f>SUM(T98:T107)</f>
        <v>4.657</v>
      </c>
      <c r="AR97" s="137" t="s">
        <v>81</v>
      </c>
      <c r="AT97" s="145" t="s">
        <v>73</v>
      </c>
      <c r="AU97" s="145" t="s">
        <v>81</v>
      </c>
      <c r="AY97" s="137" t="s">
        <v>187</v>
      </c>
      <c r="BK97" s="146">
        <f>SUM(BK98:BK107)</f>
        <v>0</v>
      </c>
    </row>
    <row r="98" spans="2:65" s="1" customFormat="1" ht="48" customHeight="1">
      <c r="B98" s="149"/>
      <c r="C98" s="150" t="s">
        <v>87</v>
      </c>
      <c r="D98" s="150" t="s">
        <v>189</v>
      </c>
      <c r="E98" s="151" t="s">
        <v>1721</v>
      </c>
      <c r="F98" s="152" t="s">
        <v>1722</v>
      </c>
      <c r="G98" s="153" t="s">
        <v>391</v>
      </c>
      <c r="H98" s="154">
        <v>48</v>
      </c>
      <c r="I98" s="155"/>
      <c r="J98" s="156">
        <f>ROUND(I98*H98,2)</f>
        <v>0</v>
      </c>
      <c r="K98" s="152" t="s">
        <v>193</v>
      </c>
      <c r="L98" s="32"/>
      <c r="M98" s="157" t="s">
        <v>3</v>
      </c>
      <c r="N98" s="158" t="s">
        <v>46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4.0000000000000001E-3</v>
      </c>
      <c r="T98" s="160">
        <f>S98*H98</f>
        <v>0.192</v>
      </c>
      <c r="AR98" s="161" t="s">
        <v>194</v>
      </c>
      <c r="AT98" s="161" t="s">
        <v>189</v>
      </c>
      <c r="AU98" s="161" t="s">
        <v>87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87</v>
      </c>
      <c r="BK98" s="162">
        <f>ROUND(I98*H98,2)</f>
        <v>0</v>
      </c>
      <c r="BL98" s="17" t="s">
        <v>194</v>
      </c>
      <c r="BM98" s="161" t="s">
        <v>1723</v>
      </c>
    </row>
    <row r="99" spans="2:65" s="1" customFormat="1" ht="48" customHeight="1">
      <c r="B99" s="149"/>
      <c r="C99" s="150" t="s">
        <v>207</v>
      </c>
      <c r="D99" s="150" t="s">
        <v>189</v>
      </c>
      <c r="E99" s="151" t="s">
        <v>1724</v>
      </c>
      <c r="F99" s="152" t="s">
        <v>1725</v>
      </c>
      <c r="G99" s="153" t="s">
        <v>391</v>
      </c>
      <c r="H99" s="154">
        <v>12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8.0000000000000002E-3</v>
      </c>
      <c r="T99" s="160">
        <f>S99*H99</f>
        <v>9.6000000000000002E-2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1726</v>
      </c>
    </row>
    <row r="100" spans="2:65" s="1" customFormat="1" ht="48" customHeight="1">
      <c r="B100" s="149"/>
      <c r="C100" s="150" t="s">
        <v>194</v>
      </c>
      <c r="D100" s="150" t="s">
        <v>189</v>
      </c>
      <c r="E100" s="151" t="s">
        <v>1727</v>
      </c>
      <c r="F100" s="152" t="s">
        <v>1728</v>
      </c>
      <c r="G100" s="153" t="s">
        <v>391</v>
      </c>
      <c r="H100" s="154">
        <v>1</v>
      </c>
      <c r="I100" s="155"/>
      <c r="J100" s="156">
        <f>ROUND(I100*H100,2)</f>
        <v>0</v>
      </c>
      <c r="K100" s="152" t="s">
        <v>193</v>
      </c>
      <c r="L100" s="32"/>
      <c r="M100" s="157" t="s">
        <v>3</v>
      </c>
      <c r="N100" s="158" t="s">
        <v>46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1.2E-2</v>
      </c>
      <c r="T100" s="160">
        <f>S100*H100</f>
        <v>1.2E-2</v>
      </c>
      <c r="AR100" s="161" t="s">
        <v>194</v>
      </c>
      <c r="AT100" s="161" t="s">
        <v>189</v>
      </c>
      <c r="AU100" s="161" t="s">
        <v>87</v>
      </c>
      <c r="AY100" s="17" t="s">
        <v>187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87</v>
      </c>
      <c r="BK100" s="162">
        <f>ROUND(I100*H100,2)</f>
        <v>0</v>
      </c>
      <c r="BL100" s="17" t="s">
        <v>194</v>
      </c>
      <c r="BM100" s="161" t="s">
        <v>1729</v>
      </c>
    </row>
    <row r="101" spans="2:65" s="1" customFormat="1" ht="36" customHeight="1">
      <c r="B101" s="149"/>
      <c r="C101" s="150" t="s">
        <v>226</v>
      </c>
      <c r="D101" s="150" t="s">
        <v>189</v>
      </c>
      <c r="E101" s="151" t="s">
        <v>1730</v>
      </c>
      <c r="F101" s="152" t="s">
        <v>1731</v>
      </c>
      <c r="G101" s="153" t="s">
        <v>391</v>
      </c>
      <c r="H101" s="154">
        <v>13</v>
      </c>
      <c r="I101" s="155"/>
      <c r="J101" s="156">
        <f>ROUND(I101*H101,2)</f>
        <v>0</v>
      </c>
      <c r="K101" s="152" t="s">
        <v>193</v>
      </c>
      <c r="L101" s="32"/>
      <c r="M101" s="157" t="s">
        <v>3</v>
      </c>
      <c r="N101" s="158" t="s">
        <v>46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4.9000000000000002E-2</v>
      </c>
      <c r="T101" s="160">
        <f>S101*H101</f>
        <v>0.63700000000000001</v>
      </c>
      <c r="AR101" s="161" t="s">
        <v>194</v>
      </c>
      <c r="AT101" s="161" t="s">
        <v>189</v>
      </c>
      <c r="AU101" s="161" t="s">
        <v>87</v>
      </c>
      <c r="AY101" s="17" t="s">
        <v>187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87</v>
      </c>
      <c r="BK101" s="162">
        <f>ROUND(I101*H101,2)</f>
        <v>0</v>
      </c>
      <c r="BL101" s="17" t="s">
        <v>194</v>
      </c>
      <c r="BM101" s="161" t="s">
        <v>1732</v>
      </c>
    </row>
    <row r="102" spans="2:65" s="12" customFormat="1">
      <c r="B102" s="163"/>
      <c r="D102" s="164" t="s">
        <v>196</v>
      </c>
      <c r="E102" s="165" t="s">
        <v>3</v>
      </c>
      <c r="F102" s="166" t="s">
        <v>1733</v>
      </c>
      <c r="H102" s="165" t="s">
        <v>3</v>
      </c>
      <c r="I102" s="167"/>
      <c r="L102" s="163"/>
      <c r="M102" s="168"/>
      <c r="N102" s="169"/>
      <c r="O102" s="169"/>
      <c r="P102" s="169"/>
      <c r="Q102" s="169"/>
      <c r="R102" s="169"/>
      <c r="S102" s="169"/>
      <c r="T102" s="170"/>
      <c r="AT102" s="165" t="s">
        <v>196</v>
      </c>
      <c r="AU102" s="165" t="s">
        <v>87</v>
      </c>
      <c r="AV102" s="12" t="s">
        <v>81</v>
      </c>
      <c r="AW102" s="12" t="s">
        <v>35</v>
      </c>
      <c r="AX102" s="12" t="s">
        <v>74</v>
      </c>
      <c r="AY102" s="165" t="s">
        <v>187</v>
      </c>
    </row>
    <row r="103" spans="2:65" s="13" customFormat="1">
      <c r="B103" s="171"/>
      <c r="D103" s="164" t="s">
        <v>196</v>
      </c>
      <c r="E103" s="172" t="s">
        <v>3</v>
      </c>
      <c r="F103" s="173" t="s">
        <v>268</v>
      </c>
      <c r="H103" s="174">
        <v>13</v>
      </c>
      <c r="I103" s="175"/>
      <c r="L103" s="171"/>
      <c r="M103" s="176"/>
      <c r="N103" s="177"/>
      <c r="O103" s="177"/>
      <c r="P103" s="177"/>
      <c r="Q103" s="177"/>
      <c r="R103" s="177"/>
      <c r="S103" s="177"/>
      <c r="T103" s="178"/>
      <c r="AT103" s="172" t="s">
        <v>196</v>
      </c>
      <c r="AU103" s="172" t="s">
        <v>87</v>
      </c>
      <c r="AV103" s="13" t="s">
        <v>87</v>
      </c>
      <c r="AW103" s="13" t="s">
        <v>35</v>
      </c>
      <c r="AX103" s="13" t="s">
        <v>81</v>
      </c>
      <c r="AY103" s="172" t="s">
        <v>187</v>
      </c>
    </row>
    <row r="104" spans="2:65" s="1" customFormat="1" ht="36" customHeight="1">
      <c r="B104" s="149"/>
      <c r="C104" s="150" t="s">
        <v>230</v>
      </c>
      <c r="D104" s="150" t="s">
        <v>189</v>
      </c>
      <c r="E104" s="151" t="s">
        <v>1734</v>
      </c>
      <c r="F104" s="152" t="s">
        <v>1735</v>
      </c>
      <c r="G104" s="153" t="s">
        <v>391</v>
      </c>
      <c r="H104" s="154">
        <v>274</v>
      </c>
      <c r="I104" s="155"/>
      <c r="J104" s="156">
        <f>ROUND(I104*H104,2)</f>
        <v>0</v>
      </c>
      <c r="K104" s="152" t="s">
        <v>193</v>
      </c>
      <c r="L104" s="32"/>
      <c r="M104" s="157" t="s">
        <v>3</v>
      </c>
      <c r="N104" s="158" t="s">
        <v>46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194</v>
      </c>
      <c r="AT104" s="161" t="s">
        <v>189</v>
      </c>
      <c r="AU104" s="161" t="s">
        <v>87</v>
      </c>
      <c r="AY104" s="17" t="s">
        <v>187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87</v>
      </c>
      <c r="BK104" s="162">
        <f>ROUND(I104*H104,2)</f>
        <v>0</v>
      </c>
      <c r="BL104" s="17" t="s">
        <v>194</v>
      </c>
      <c r="BM104" s="161" t="s">
        <v>1736</v>
      </c>
    </row>
    <row r="105" spans="2:65" s="13" customFormat="1">
      <c r="B105" s="171"/>
      <c r="D105" s="164" t="s">
        <v>196</v>
      </c>
      <c r="E105" s="172" t="s">
        <v>3</v>
      </c>
      <c r="F105" s="173" t="s">
        <v>1737</v>
      </c>
      <c r="H105" s="174">
        <v>274</v>
      </c>
      <c r="I105" s="175"/>
      <c r="L105" s="171"/>
      <c r="M105" s="176"/>
      <c r="N105" s="177"/>
      <c r="O105" s="177"/>
      <c r="P105" s="177"/>
      <c r="Q105" s="177"/>
      <c r="R105" s="177"/>
      <c r="S105" s="177"/>
      <c r="T105" s="178"/>
      <c r="AT105" s="172" t="s">
        <v>196</v>
      </c>
      <c r="AU105" s="172" t="s">
        <v>87</v>
      </c>
      <c r="AV105" s="13" t="s">
        <v>87</v>
      </c>
      <c r="AW105" s="13" t="s">
        <v>35</v>
      </c>
      <c r="AX105" s="13" t="s">
        <v>81</v>
      </c>
      <c r="AY105" s="172" t="s">
        <v>187</v>
      </c>
    </row>
    <row r="106" spans="2:65" s="1" customFormat="1" ht="36" customHeight="1">
      <c r="B106" s="149"/>
      <c r="C106" s="150" t="s">
        <v>235</v>
      </c>
      <c r="D106" s="150" t="s">
        <v>189</v>
      </c>
      <c r="E106" s="151" t="s">
        <v>1738</v>
      </c>
      <c r="F106" s="152" t="s">
        <v>1739</v>
      </c>
      <c r="G106" s="153" t="s">
        <v>286</v>
      </c>
      <c r="H106" s="154">
        <v>1860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46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2E-3</v>
      </c>
      <c r="T106" s="160">
        <f>S106*H106</f>
        <v>3.72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87</v>
      </c>
      <c r="BK106" s="162">
        <f>ROUND(I106*H106,2)</f>
        <v>0</v>
      </c>
      <c r="BL106" s="17" t="s">
        <v>194</v>
      </c>
      <c r="BM106" s="161" t="s">
        <v>1740</v>
      </c>
    </row>
    <row r="107" spans="2:65" s="13" customFormat="1">
      <c r="B107" s="171"/>
      <c r="D107" s="164" t="s">
        <v>196</v>
      </c>
      <c r="E107" s="172" t="s">
        <v>3</v>
      </c>
      <c r="F107" s="173" t="s">
        <v>1741</v>
      </c>
      <c r="H107" s="174">
        <v>1860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196</v>
      </c>
      <c r="AU107" s="172" t="s">
        <v>87</v>
      </c>
      <c r="AV107" s="13" t="s">
        <v>87</v>
      </c>
      <c r="AW107" s="13" t="s">
        <v>35</v>
      </c>
      <c r="AX107" s="13" t="s">
        <v>81</v>
      </c>
      <c r="AY107" s="172" t="s">
        <v>187</v>
      </c>
    </row>
    <row r="108" spans="2:65" s="11" customFormat="1" ht="22.9" customHeight="1">
      <c r="B108" s="136"/>
      <c r="D108" s="137" t="s">
        <v>73</v>
      </c>
      <c r="E108" s="147" t="s">
        <v>1742</v>
      </c>
      <c r="F108" s="147" t="s">
        <v>1743</v>
      </c>
      <c r="I108" s="139"/>
      <c r="J108" s="148">
        <f>BK108</f>
        <v>0</v>
      </c>
      <c r="L108" s="136"/>
      <c r="M108" s="141"/>
      <c r="N108" s="142"/>
      <c r="O108" s="142"/>
      <c r="P108" s="143">
        <f>SUM(P109:P114)</f>
        <v>0</v>
      </c>
      <c r="Q108" s="142"/>
      <c r="R108" s="143">
        <f>SUM(R109:R114)</f>
        <v>0</v>
      </c>
      <c r="S108" s="142"/>
      <c r="T108" s="144">
        <f>SUM(T109:T114)</f>
        <v>0</v>
      </c>
      <c r="AR108" s="137" t="s">
        <v>81</v>
      </c>
      <c r="AT108" s="145" t="s">
        <v>73</v>
      </c>
      <c r="AU108" s="145" t="s">
        <v>81</v>
      </c>
      <c r="AY108" s="137" t="s">
        <v>187</v>
      </c>
      <c r="BK108" s="146">
        <f>SUM(BK109:BK114)</f>
        <v>0</v>
      </c>
    </row>
    <row r="109" spans="2:65" s="1" customFormat="1" ht="24" customHeight="1">
      <c r="B109" s="149"/>
      <c r="C109" s="150" t="s">
        <v>239</v>
      </c>
      <c r="D109" s="150" t="s">
        <v>189</v>
      </c>
      <c r="E109" s="151" t="s">
        <v>1744</v>
      </c>
      <c r="F109" s="152" t="s">
        <v>1745</v>
      </c>
      <c r="G109" s="153" t="s">
        <v>242</v>
      </c>
      <c r="H109" s="154">
        <v>4.657</v>
      </c>
      <c r="I109" s="155"/>
      <c r="J109" s="156">
        <f>ROUND(I109*H109,2)</f>
        <v>0</v>
      </c>
      <c r="K109" s="152" t="s">
        <v>193</v>
      </c>
      <c r="L109" s="32"/>
      <c r="M109" s="157" t="s">
        <v>3</v>
      </c>
      <c r="N109" s="158" t="s">
        <v>46</v>
      </c>
      <c r="O109" s="52"/>
      <c r="P109" s="159">
        <f>O109*H109</f>
        <v>0</v>
      </c>
      <c r="Q109" s="159">
        <v>0</v>
      </c>
      <c r="R109" s="159">
        <f>Q109*H109</f>
        <v>0</v>
      </c>
      <c r="S109" s="159">
        <v>0</v>
      </c>
      <c r="T109" s="160">
        <f>S109*H109</f>
        <v>0</v>
      </c>
      <c r="AR109" s="161" t="s">
        <v>194</v>
      </c>
      <c r="AT109" s="161" t="s">
        <v>189</v>
      </c>
      <c r="AU109" s="161" t="s">
        <v>87</v>
      </c>
      <c r="AY109" s="17" t="s">
        <v>187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87</v>
      </c>
      <c r="BK109" s="162">
        <f>ROUND(I109*H109,2)</f>
        <v>0</v>
      </c>
      <c r="BL109" s="17" t="s">
        <v>194</v>
      </c>
      <c r="BM109" s="161" t="s">
        <v>1746</v>
      </c>
    </row>
    <row r="110" spans="2:65" s="1" customFormat="1" ht="36" customHeight="1">
      <c r="B110" s="149"/>
      <c r="C110" s="150" t="s">
        <v>245</v>
      </c>
      <c r="D110" s="150" t="s">
        <v>189</v>
      </c>
      <c r="E110" s="151" t="s">
        <v>1747</v>
      </c>
      <c r="F110" s="152" t="s">
        <v>1748</v>
      </c>
      <c r="G110" s="153" t="s">
        <v>242</v>
      </c>
      <c r="H110" s="154">
        <v>4.657</v>
      </c>
      <c r="I110" s="155"/>
      <c r="J110" s="156">
        <f>ROUND(I110*H110,2)</f>
        <v>0</v>
      </c>
      <c r="K110" s="152" t="s">
        <v>193</v>
      </c>
      <c r="L110" s="32"/>
      <c r="M110" s="157" t="s">
        <v>3</v>
      </c>
      <c r="N110" s="158" t="s">
        <v>46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194</v>
      </c>
      <c r="AT110" s="161" t="s">
        <v>189</v>
      </c>
      <c r="AU110" s="161" t="s">
        <v>87</v>
      </c>
      <c r="AY110" s="17" t="s">
        <v>187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87</v>
      </c>
      <c r="BK110" s="162">
        <f>ROUND(I110*H110,2)</f>
        <v>0</v>
      </c>
      <c r="BL110" s="17" t="s">
        <v>194</v>
      </c>
      <c r="BM110" s="161" t="s">
        <v>1749</v>
      </c>
    </row>
    <row r="111" spans="2:65" s="1" customFormat="1" ht="24" customHeight="1">
      <c r="B111" s="149"/>
      <c r="C111" s="150" t="s">
        <v>251</v>
      </c>
      <c r="D111" s="150" t="s">
        <v>189</v>
      </c>
      <c r="E111" s="151" t="s">
        <v>1750</v>
      </c>
      <c r="F111" s="152" t="s">
        <v>1751</v>
      </c>
      <c r="G111" s="153" t="s">
        <v>242</v>
      </c>
      <c r="H111" s="154">
        <v>4.657</v>
      </c>
      <c r="I111" s="155"/>
      <c r="J111" s="156">
        <f>ROUND(I111*H111,2)</f>
        <v>0</v>
      </c>
      <c r="K111" s="152" t="s">
        <v>193</v>
      </c>
      <c r="L111" s="32"/>
      <c r="M111" s="157" t="s">
        <v>3</v>
      </c>
      <c r="N111" s="158" t="s">
        <v>46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194</v>
      </c>
      <c r="AT111" s="161" t="s">
        <v>189</v>
      </c>
      <c r="AU111" s="161" t="s">
        <v>87</v>
      </c>
      <c r="AY111" s="17" t="s">
        <v>187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87</v>
      </c>
      <c r="BK111" s="162">
        <f>ROUND(I111*H111,2)</f>
        <v>0</v>
      </c>
      <c r="BL111" s="17" t="s">
        <v>194</v>
      </c>
      <c r="BM111" s="161" t="s">
        <v>1752</v>
      </c>
    </row>
    <row r="112" spans="2:65" s="1" customFormat="1" ht="36" customHeight="1">
      <c r="B112" s="149"/>
      <c r="C112" s="150" t="s">
        <v>257</v>
      </c>
      <c r="D112" s="150" t="s">
        <v>189</v>
      </c>
      <c r="E112" s="151" t="s">
        <v>1753</v>
      </c>
      <c r="F112" s="152" t="s">
        <v>1754</v>
      </c>
      <c r="G112" s="153" t="s">
        <v>242</v>
      </c>
      <c r="H112" s="154">
        <v>13.971</v>
      </c>
      <c r="I112" s="155"/>
      <c r="J112" s="156">
        <f>ROUND(I112*H112,2)</f>
        <v>0</v>
      </c>
      <c r="K112" s="152" t="s">
        <v>193</v>
      </c>
      <c r="L112" s="32"/>
      <c r="M112" s="157" t="s">
        <v>3</v>
      </c>
      <c r="N112" s="158" t="s">
        <v>46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194</v>
      </c>
      <c r="AT112" s="161" t="s">
        <v>189</v>
      </c>
      <c r="AU112" s="161" t="s">
        <v>87</v>
      </c>
      <c r="AY112" s="17" t="s">
        <v>187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87</v>
      </c>
      <c r="BK112" s="162">
        <f>ROUND(I112*H112,2)</f>
        <v>0</v>
      </c>
      <c r="BL112" s="17" t="s">
        <v>194</v>
      </c>
      <c r="BM112" s="161" t="s">
        <v>1755</v>
      </c>
    </row>
    <row r="113" spans="2:65" s="13" customFormat="1">
      <c r="B113" s="171"/>
      <c r="D113" s="164" t="s">
        <v>196</v>
      </c>
      <c r="F113" s="173" t="s">
        <v>1756</v>
      </c>
      <c r="H113" s="174">
        <v>13.971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196</v>
      </c>
      <c r="AU113" s="172" t="s">
        <v>87</v>
      </c>
      <c r="AV113" s="13" t="s">
        <v>87</v>
      </c>
      <c r="AW113" s="13" t="s">
        <v>4</v>
      </c>
      <c r="AX113" s="13" t="s">
        <v>81</v>
      </c>
      <c r="AY113" s="172" t="s">
        <v>187</v>
      </c>
    </row>
    <row r="114" spans="2:65" s="1" customFormat="1" ht="36" customHeight="1">
      <c r="B114" s="149"/>
      <c r="C114" s="150" t="s">
        <v>1757</v>
      </c>
      <c r="D114" s="150" t="s">
        <v>189</v>
      </c>
      <c r="E114" s="151" t="s">
        <v>1758</v>
      </c>
      <c r="F114" s="152" t="s">
        <v>1759</v>
      </c>
      <c r="G114" s="153" t="s">
        <v>242</v>
      </c>
      <c r="H114" s="154">
        <v>4.657</v>
      </c>
      <c r="I114" s="155"/>
      <c r="J114" s="156">
        <f>ROUND(I114*H114,2)</f>
        <v>0</v>
      </c>
      <c r="K114" s="152" t="s">
        <v>193</v>
      </c>
      <c r="L114" s="32"/>
      <c r="M114" s="157" t="s">
        <v>3</v>
      </c>
      <c r="N114" s="158" t="s">
        <v>46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194</v>
      </c>
      <c r="AT114" s="161" t="s">
        <v>189</v>
      </c>
      <c r="AU114" s="161" t="s">
        <v>87</v>
      </c>
      <c r="AY114" s="17" t="s">
        <v>187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87</v>
      </c>
      <c r="BK114" s="162">
        <f>ROUND(I114*H114,2)</f>
        <v>0</v>
      </c>
      <c r="BL114" s="17" t="s">
        <v>194</v>
      </c>
      <c r="BM114" s="161" t="s">
        <v>1760</v>
      </c>
    </row>
    <row r="115" spans="2:65" s="11" customFormat="1" ht="22.9" customHeight="1">
      <c r="B115" s="136"/>
      <c r="D115" s="137" t="s">
        <v>73</v>
      </c>
      <c r="E115" s="147" t="s">
        <v>949</v>
      </c>
      <c r="F115" s="147" t="s">
        <v>950</v>
      </c>
      <c r="I115" s="139"/>
      <c r="J115" s="148">
        <f>BK115</f>
        <v>0</v>
      </c>
      <c r="L115" s="136"/>
      <c r="M115" s="141"/>
      <c r="N115" s="142"/>
      <c r="O115" s="142"/>
      <c r="P115" s="143">
        <f>P116</f>
        <v>0</v>
      </c>
      <c r="Q115" s="142"/>
      <c r="R115" s="143">
        <f>R116</f>
        <v>0</v>
      </c>
      <c r="S115" s="142"/>
      <c r="T115" s="144">
        <f>T116</f>
        <v>0</v>
      </c>
      <c r="AR115" s="137" t="s">
        <v>81</v>
      </c>
      <c r="AT115" s="145" t="s">
        <v>73</v>
      </c>
      <c r="AU115" s="145" t="s">
        <v>81</v>
      </c>
      <c r="AY115" s="137" t="s">
        <v>187</v>
      </c>
      <c r="BK115" s="146">
        <f>BK116</f>
        <v>0</v>
      </c>
    </row>
    <row r="116" spans="2:65" s="1" customFormat="1" ht="48" customHeight="1">
      <c r="B116" s="149"/>
      <c r="C116" s="150" t="s">
        <v>268</v>
      </c>
      <c r="D116" s="150" t="s">
        <v>189</v>
      </c>
      <c r="E116" s="151" t="s">
        <v>1761</v>
      </c>
      <c r="F116" s="152" t="s">
        <v>1762</v>
      </c>
      <c r="G116" s="153" t="s">
        <v>242</v>
      </c>
      <c r="H116" s="154">
        <v>3.3479999999999999</v>
      </c>
      <c r="I116" s="155"/>
      <c r="J116" s="156">
        <f>ROUND(I116*H116,2)</f>
        <v>0</v>
      </c>
      <c r="K116" s="152" t="s">
        <v>193</v>
      </c>
      <c r="L116" s="32"/>
      <c r="M116" s="157" t="s">
        <v>3</v>
      </c>
      <c r="N116" s="158" t="s">
        <v>46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194</v>
      </c>
      <c r="AT116" s="161" t="s">
        <v>189</v>
      </c>
      <c r="AU116" s="161" t="s">
        <v>87</v>
      </c>
      <c r="AY116" s="17" t="s">
        <v>187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87</v>
      </c>
      <c r="BK116" s="162">
        <f>ROUND(I116*H116,2)</f>
        <v>0</v>
      </c>
      <c r="BL116" s="17" t="s">
        <v>194</v>
      </c>
      <c r="BM116" s="161" t="s">
        <v>1763</v>
      </c>
    </row>
    <row r="117" spans="2:65" s="11" customFormat="1" ht="25.9" customHeight="1">
      <c r="B117" s="136"/>
      <c r="D117" s="137" t="s">
        <v>73</v>
      </c>
      <c r="E117" s="138" t="s">
        <v>955</v>
      </c>
      <c r="F117" s="138" t="s">
        <v>956</v>
      </c>
      <c r="I117" s="139"/>
      <c r="J117" s="140">
        <f>BK117</f>
        <v>0</v>
      </c>
      <c r="L117" s="136"/>
      <c r="M117" s="141"/>
      <c r="N117" s="142"/>
      <c r="O117" s="142"/>
      <c r="P117" s="143">
        <f>P118</f>
        <v>0</v>
      </c>
      <c r="Q117" s="142"/>
      <c r="R117" s="143">
        <f>R118</f>
        <v>0.343885</v>
      </c>
      <c r="S117" s="142"/>
      <c r="T117" s="144">
        <f>T118</f>
        <v>0</v>
      </c>
      <c r="AR117" s="137" t="s">
        <v>87</v>
      </c>
      <c r="AT117" s="145" t="s">
        <v>73</v>
      </c>
      <c r="AU117" s="145" t="s">
        <v>74</v>
      </c>
      <c r="AY117" s="137" t="s">
        <v>187</v>
      </c>
      <c r="BK117" s="146">
        <f>BK118</f>
        <v>0</v>
      </c>
    </row>
    <row r="118" spans="2:65" s="11" customFormat="1" ht="22.9" customHeight="1">
      <c r="B118" s="136"/>
      <c r="D118" s="137" t="s">
        <v>73</v>
      </c>
      <c r="E118" s="147" t="s">
        <v>1764</v>
      </c>
      <c r="F118" s="147" t="s">
        <v>1765</v>
      </c>
      <c r="I118" s="139"/>
      <c r="J118" s="148">
        <f>BK118</f>
        <v>0</v>
      </c>
      <c r="L118" s="136"/>
      <c r="M118" s="141"/>
      <c r="N118" s="142"/>
      <c r="O118" s="142"/>
      <c r="P118" s="143">
        <f>SUM(P119:P171)</f>
        <v>0</v>
      </c>
      <c r="Q118" s="142"/>
      <c r="R118" s="143">
        <f>SUM(R119:R171)</f>
        <v>0.343885</v>
      </c>
      <c r="S118" s="142"/>
      <c r="T118" s="144">
        <f>SUM(T119:T171)</f>
        <v>0</v>
      </c>
      <c r="AR118" s="137" t="s">
        <v>87</v>
      </c>
      <c r="AT118" s="145" t="s">
        <v>73</v>
      </c>
      <c r="AU118" s="145" t="s">
        <v>81</v>
      </c>
      <c r="AY118" s="137" t="s">
        <v>187</v>
      </c>
      <c r="BK118" s="146">
        <f>SUM(BK119:BK171)</f>
        <v>0</v>
      </c>
    </row>
    <row r="119" spans="2:65" s="1" customFormat="1" ht="36" customHeight="1">
      <c r="B119" s="149"/>
      <c r="C119" s="150" t="s">
        <v>273</v>
      </c>
      <c r="D119" s="150" t="s">
        <v>189</v>
      </c>
      <c r="E119" s="151" t="s">
        <v>1766</v>
      </c>
      <c r="F119" s="152" t="s">
        <v>1767</v>
      </c>
      <c r="G119" s="153" t="s">
        <v>286</v>
      </c>
      <c r="H119" s="154">
        <v>100</v>
      </c>
      <c r="I119" s="155"/>
      <c r="J119" s="156">
        <f t="shared" ref="J119:J124" si="0">ROUND(I119*H119,2)</f>
        <v>0</v>
      </c>
      <c r="K119" s="152" t="s">
        <v>193</v>
      </c>
      <c r="L119" s="32"/>
      <c r="M119" s="157" t="s">
        <v>3</v>
      </c>
      <c r="N119" s="158" t="s">
        <v>46</v>
      </c>
      <c r="O119" s="52"/>
      <c r="P119" s="159">
        <f t="shared" ref="P119:P124" si="1">O119*H119</f>
        <v>0</v>
      </c>
      <c r="Q119" s="159">
        <v>0</v>
      </c>
      <c r="R119" s="159">
        <f t="shared" ref="R119:R124" si="2">Q119*H119</f>
        <v>0</v>
      </c>
      <c r="S119" s="159">
        <v>0</v>
      </c>
      <c r="T119" s="160">
        <f t="shared" ref="T119:T124" si="3">S119*H119</f>
        <v>0</v>
      </c>
      <c r="AR119" s="161" t="s">
        <v>282</v>
      </c>
      <c r="AT119" s="161" t="s">
        <v>189</v>
      </c>
      <c r="AU119" s="161" t="s">
        <v>87</v>
      </c>
      <c r="AY119" s="17" t="s">
        <v>187</v>
      </c>
      <c r="BE119" s="162">
        <f t="shared" ref="BE119:BE124" si="4">IF(N119="základní",J119,0)</f>
        <v>0</v>
      </c>
      <c r="BF119" s="162">
        <f t="shared" ref="BF119:BF124" si="5">IF(N119="snížená",J119,0)</f>
        <v>0</v>
      </c>
      <c r="BG119" s="162">
        <f t="shared" ref="BG119:BG124" si="6">IF(N119="zákl. přenesená",J119,0)</f>
        <v>0</v>
      </c>
      <c r="BH119" s="162">
        <f t="shared" ref="BH119:BH124" si="7">IF(N119="sníž. přenesená",J119,0)</f>
        <v>0</v>
      </c>
      <c r="BI119" s="162">
        <f t="shared" ref="BI119:BI124" si="8">IF(N119="nulová",J119,0)</f>
        <v>0</v>
      </c>
      <c r="BJ119" s="17" t="s">
        <v>87</v>
      </c>
      <c r="BK119" s="162">
        <f t="shared" ref="BK119:BK124" si="9">ROUND(I119*H119,2)</f>
        <v>0</v>
      </c>
      <c r="BL119" s="17" t="s">
        <v>282</v>
      </c>
      <c r="BM119" s="161" t="s">
        <v>1768</v>
      </c>
    </row>
    <row r="120" spans="2:65" s="1" customFormat="1" ht="16.5" customHeight="1">
      <c r="B120" s="149"/>
      <c r="C120" s="195" t="s">
        <v>9</v>
      </c>
      <c r="D120" s="195" t="s">
        <v>283</v>
      </c>
      <c r="E120" s="196" t="s">
        <v>1769</v>
      </c>
      <c r="F120" s="197" t="s">
        <v>1770</v>
      </c>
      <c r="G120" s="198" t="s">
        <v>286</v>
      </c>
      <c r="H120" s="199">
        <v>110</v>
      </c>
      <c r="I120" s="200"/>
      <c r="J120" s="201">
        <f t="shared" si="0"/>
        <v>0</v>
      </c>
      <c r="K120" s="197" t="s">
        <v>193</v>
      </c>
      <c r="L120" s="202"/>
      <c r="M120" s="203" t="s">
        <v>3</v>
      </c>
      <c r="N120" s="204" t="s">
        <v>46</v>
      </c>
      <c r="O120" s="52"/>
      <c r="P120" s="159">
        <f t="shared" si="1"/>
        <v>0</v>
      </c>
      <c r="Q120" s="159">
        <v>4.0000000000000003E-5</v>
      </c>
      <c r="R120" s="159">
        <f t="shared" si="2"/>
        <v>4.4000000000000003E-3</v>
      </c>
      <c r="S120" s="159">
        <v>0</v>
      </c>
      <c r="T120" s="160">
        <f t="shared" si="3"/>
        <v>0</v>
      </c>
      <c r="AR120" s="161" t="s">
        <v>1001</v>
      </c>
      <c r="AT120" s="161" t="s">
        <v>283</v>
      </c>
      <c r="AU120" s="161" t="s">
        <v>87</v>
      </c>
      <c r="AY120" s="17" t="s">
        <v>187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87</v>
      </c>
      <c r="BK120" s="162">
        <f t="shared" si="9"/>
        <v>0</v>
      </c>
      <c r="BL120" s="17" t="s">
        <v>1001</v>
      </c>
      <c r="BM120" s="161" t="s">
        <v>1771</v>
      </c>
    </row>
    <row r="121" spans="2:65" s="1" customFormat="1" ht="36" customHeight="1">
      <c r="B121" s="149"/>
      <c r="C121" s="150" t="s">
        <v>282</v>
      </c>
      <c r="D121" s="150" t="s">
        <v>189</v>
      </c>
      <c r="E121" s="151" t="s">
        <v>1772</v>
      </c>
      <c r="F121" s="152" t="s">
        <v>1773</v>
      </c>
      <c r="G121" s="153" t="s">
        <v>286</v>
      </c>
      <c r="H121" s="154">
        <v>10</v>
      </c>
      <c r="I121" s="155"/>
      <c r="J121" s="156">
        <f t="shared" si="0"/>
        <v>0</v>
      </c>
      <c r="K121" s="152" t="s">
        <v>193</v>
      </c>
      <c r="L121" s="32"/>
      <c r="M121" s="157" t="s">
        <v>3</v>
      </c>
      <c r="N121" s="158" t="s">
        <v>46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282</v>
      </c>
      <c r="AT121" s="161" t="s">
        <v>189</v>
      </c>
      <c r="AU121" s="161" t="s">
        <v>87</v>
      </c>
      <c r="AY121" s="17" t="s">
        <v>187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87</v>
      </c>
      <c r="BK121" s="162">
        <f t="shared" si="9"/>
        <v>0</v>
      </c>
      <c r="BL121" s="17" t="s">
        <v>282</v>
      </c>
      <c r="BM121" s="161" t="s">
        <v>1774</v>
      </c>
    </row>
    <row r="122" spans="2:65" s="1" customFormat="1" ht="16.5" customHeight="1">
      <c r="B122" s="149"/>
      <c r="C122" s="195" t="s">
        <v>1775</v>
      </c>
      <c r="D122" s="195" t="s">
        <v>283</v>
      </c>
      <c r="E122" s="196" t="s">
        <v>1776</v>
      </c>
      <c r="F122" s="197" t="s">
        <v>1777</v>
      </c>
      <c r="G122" s="198" t="s">
        <v>286</v>
      </c>
      <c r="H122" s="199">
        <v>11</v>
      </c>
      <c r="I122" s="200"/>
      <c r="J122" s="201">
        <f t="shared" si="0"/>
        <v>0</v>
      </c>
      <c r="K122" s="197" t="s">
        <v>193</v>
      </c>
      <c r="L122" s="202"/>
      <c r="M122" s="203" t="s">
        <v>3</v>
      </c>
      <c r="N122" s="204" t="s">
        <v>46</v>
      </c>
      <c r="O122" s="52"/>
      <c r="P122" s="159">
        <f t="shared" si="1"/>
        <v>0</v>
      </c>
      <c r="Q122" s="159">
        <v>6.9999999999999994E-5</v>
      </c>
      <c r="R122" s="159">
        <f t="shared" si="2"/>
        <v>7.6999999999999996E-4</v>
      </c>
      <c r="S122" s="159">
        <v>0</v>
      </c>
      <c r="T122" s="160">
        <f t="shared" si="3"/>
        <v>0</v>
      </c>
      <c r="AR122" s="161" t="s">
        <v>1001</v>
      </c>
      <c r="AT122" s="161" t="s">
        <v>283</v>
      </c>
      <c r="AU122" s="161" t="s">
        <v>87</v>
      </c>
      <c r="AY122" s="17" t="s">
        <v>187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87</v>
      </c>
      <c r="BK122" s="162">
        <f t="shared" si="9"/>
        <v>0</v>
      </c>
      <c r="BL122" s="17" t="s">
        <v>1001</v>
      </c>
      <c r="BM122" s="161" t="s">
        <v>1778</v>
      </c>
    </row>
    <row r="123" spans="2:65" s="1" customFormat="1" ht="36" customHeight="1">
      <c r="B123" s="149"/>
      <c r="C123" s="150" t="s">
        <v>302</v>
      </c>
      <c r="D123" s="150" t="s">
        <v>189</v>
      </c>
      <c r="E123" s="151" t="s">
        <v>1779</v>
      </c>
      <c r="F123" s="152" t="s">
        <v>1780</v>
      </c>
      <c r="G123" s="153" t="s">
        <v>286</v>
      </c>
      <c r="H123" s="154">
        <v>15</v>
      </c>
      <c r="I123" s="155"/>
      <c r="J123" s="156">
        <f t="shared" si="0"/>
        <v>0</v>
      </c>
      <c r="K123" s="152" t="s">
        <v>193</v>
      </c>
      <c r="L123" s="32"/>
      <c r="M123" s="157" t="s">
        <v>3</v>
      </c>
      <c r="N123" s="158" t="s">
        <v>46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282</v>
      </c>
      <c r="AT123" s="161" t="s">
        <v>189</v>
      </c>
      <c r="AU123" s="161" t="s">
        <v>87</v>
      </c>
      <c r="AY123" s="17" t="s">
        <v>187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87</v>
      </c>
      <c r="BK123" s="162">
        <f t="shared" si="9"/>
        <v>0</v>
      </c>
      <c r="BL123" s="17" t="s">
        <v>282</v>
      </c>
      <c r="BM123" s="161" t="s">
        <v>1781</v>
      </c>
    </row>
    <row r="124" spans="2:65" s="1" customFormat="1" ht="24" customHeight="1">
      <c r="B124" s="149"/>
      <c r="C124" s="195" t="s">
        <v>1782</v>
      </c>
      <c r="D124" s="195" t="s">
        <v>283</v>
      </c>
      <c r="E124" s="196" t="s">
        <v>1783</v>
      </c>
      <c r="F124" s="197" t="s">
        <v>1784</v>
      </c>
      <c r="G124" s="198" t="s">
        <v>286</v>
      </c>
      <c r="H124" s="199">
        <v>16.5</v>
      </c>
      <c r="I124" s="200"/>
      <c r="J124" s="201">
        <f t="shared" si="0"/>
        <v>0</v>
      </c>
      <c r="K124" s="197" t="s">
        <v>193</v>
      </c>
      <c r="L124" s="202"/>
      <c r="M124" s="203" t="s">
        <v>3</v>
      </c>
      <c r="N124" s="204" t="s">
        <v>46</v>
      </c>
      <c r="O124" s="52"/>
      <c r="P124" s="159">
        <f t="shared" si="1"/>
        <v>0</v>
      </c>
      <c r="Q124" s="159">
        <v>4.2999999999999999E-4</v>
      </c>
      <c r="R124" s="159">
        <f t="shared" si="2"/>
        <v>7.0949999999999997E-3</v>
      </c>
      <c r="S124" s="159">
        <v>0</v>
      </c>
      <c r="T124" s="160">
        <f t="shared" si="3"/>
        <v>0</v>
      </c>
      <c r="AR124" s="161" t="s">
        <v>1001</v>
      </c>
      <c r="AT124" s="161" t="s">
        <v>283</v>
      </c>
      <c r="AU124" s="161" t="s">
        <v>87</v>
      </c>
      <c r="AY124" s="17" t="s">
        <v>187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87</v>
      </c>
      <c r="BK124" s="162">
        <f t="shared" si="9"/>
        <v>0</v>
      </c>
      <c r="BL124" s="17" t="s">
        <v>1001</v>
      </c>
      <c r="BM124" s="161" t="s">
        <v>1785</v>
      </c>
    </row>
    <row r="125" spans="2:65" s="13" customFormat="1">
      <c r="B125" s="171"/>
      <c r="D125" s="164" t="s">
        <v>196</v>
      </c>
      <c r="F125" s="173" t="s">
        <v>1786</v>
      </c>
      <c r="H125" s="174">
        <v>16.5</v>
      </c>
      <c r="I125" s="175"/>
      <c r="L125" s="171"/>
      <c r="M125" s="176"/>
      <c r="N125" s="177"/>
      <c r="O125" s="177"/>
      <c r="P125" s="177"/>
      <c r="Q125" s="177"/>
      <c r="R125" s="177"/>
      <c r="S125" s="177"/>
      <c r="T125" s="178"/>
      <c r="AT125" s="172" t="s">
        <v>196</v>
      </c>
      <c r="AU125" s="172" t="s">
        <v>87</v>
      </c>
      <c r="AV125" s="13" t="s">
        <v>87</v>
      </c>
      <c r="AW125" s="13" t="s">
        <v>4</v>
      </c>
      <c r="AX125" s="13" t="s">
        <v>81</v>
      </c>
      <c r="AY125" s="172" t="s">
        <v>187</v>
      </c>
    </row>
    <row r="126" spans="2:65" s="1" customFormat="1" ht="36" customHeight="1">
      <c r="B126" s="149"/>
      <c r="C126" s="150" t="s">
        <v>330</v>
      </c>
      <c r="D126" s="150" t="s">
        <v>189</v>
      </c>
      <c r="E126" s="151" t="s">
        <v>1787</v>
      </c>
      <c r="F126" s="152" t="s">
        <v>1788</v>
      </c>
      <c r="G126" s="153" t="s">
        <v>391</v>
      </c>
      <c r="H126" s="154">
        <v>221</v>
      </c>
      <c r="I126" s="155"/>
      <c r="J126" s="156">
        <f t="shared" ref="J126:J158" si="10">ROUND(I126*H126,2)</f>
        <v>0</v>
      </c>
      <c r="K126" s="152" t="s">
        <v>193</v>
      </c>
      <c r="L126" s="32"/>
      <c r="M126" s="157" t="s">
        <v>3</v>
      </c>
      <c r="N126" s="158" t="s">
        <v>46</v>
      </c>
      <c r="O126" s="52"/>
      <c r="P126" s="159">
        <f t="shared" ref="P126:P158" si="11">O126*H126</f>
        <v>0</v>
      </c>
      <c r="Q126" s="159">
        <v>0</v>
      </c>
      <c r="R126" s="159">
        <f t="shared" ref="R126:R158" si="12">Q126*H126</f>
        <v>0</v>
      </c>
      <c r="S126" s="159">
        <v>0</v>
      </c>
      <c r="T126" s="160">
        <f t="shared" ref="T126:T158" si="13">S126*H126</f>
        <v>0</v>
      </c>
      <c r="AR126" s="161" t="s">
        <v>282</v>
      </c>
      <c r="AT126" s="161" t="s">
        <v>189</v>
      </c>
      <c r="AU126" s="161" t="s">
        <v>87</v>
      </c>
      <c r="AY126" s="17" t="s">
        <v>187</v>
      </c>
      <c r="BE126" s="162">
        <f t="shared" ref="BE126:BE158" si="14">IF(N126="základní",J126,0)</f>
        <v>0</v>
      </c>
      <c r="BF126" s="162">
        <f t="shared" ref="BF126:BF158" si="15">IF(N126="snížená",J126,0)</f>
        <v>0</v>
      </c>
      <c r="BG126" s="162">
        <f t="shared" ref="BG126:BG158" si="16">IF(N126="zákl. přenesená",J126,0)</f>
        <v>0</v>
      </c>
      <c r="BH126" s="162">
        <f t="shared" ref="BH126:BH158" si="17">IF(N126="sníž. přenesená",J126,0)</f>
        <v>0</v>
      </c>
      <c r="BI126" s="162">
        <f t="shared" ref="BI126:BI158" si="18">IF(N126="nulová",J126,0)</f>
        <v>0</v>
      </c>
      <c r="BJ126" s="17" t="s">
        <v>87</v>
      </c>
      <c r="BK126" s="162">
        <f t="shared" ref="BK126:BK158" si="19">ROUND(I126*H126,2)</f>
        <v>0</v>
      </c>
      <c r="BL126" s="17" t="s">
        <v>282</v>
      </c>
      <c r="BM126" s="161" t="s">
        <v>1789</v>
      </c>
    </row>
    <row r="127" spans="2:65" s="1" customFormat="1" ht="16.5" customHeight="1">
      <c r="B127" s="149"/>
      <c r="C127" s="195" t="s">
        <v>8</v>
      </c>
      <c r="D127" s="195" t="s">
        <v>283</v>
      </c>
      <c r="E127" s="196" t="s">
        <v>1790</v>
      </c>
      <c r="F127" s="197" t="s">
        <v>1791</v>
      </c>
      <c r="G127" s="198" t="s">
        <v>391</v>
      </c>
      <c r="H127" s="199">
        <v>221</v>
      </c>
      <c r="I127" s="200"/>
      <c r="J127" s="201">
        <f t="shared" si="10"/>
        <v>0</v>
      </c>
      <c r="K127" s="197" t="s">
        <v>193</v>
      </c>
      <c r="L127" s="202"/>
      <c r="M127" s="203" t="s">
        <v>3</v>
      </c>
      <c r="N127" s="204" t="s">
        <v>46</v>
      </c>
      <c r="O127" s="52"/>
      <c r="P127" s="159">
        <f t="shared" si="11"/>
        <v>0</v>
      </c>
      <c r="Q127" s="159">
        <v>3.0000000000000001E-5</v>
      </c>
      <c r="R127" s="159">
        <f t="shared" si="12"/>
        <v>6.6300000000000005E-3</v>
      </c>
      <c r="S127" s="159">
        <v>0</v>
      </c>
      <c r="T127" s="160">
        <f t="shared" si="13"/>
        <v>0</v>
      </c>
      <c r="AR127" s="161" t="s">
        <v>1001</v>
      </c>
      <c r="AT127" s="161" t="s">
        <v>283</v>
      </c>
      <c r="AU127" s="161" t="s">
        <v>87</v>
      </c>
      <c r="AY127" s="17" t="s">
        <v>187</v>
      </c>
      <c r="BE127" s="162">
        <f t="shared" si="14"/>
        <v>0</v>
      </c>
      <c r="BF127" s="162">
        <f t="shared" si="15"/>
        <v>0</v>
      </c>
      <c r="BG127" s="162">
        <f t="shared" si="16"/>
        <v>0</v>
      </c>
      <c r="BH127" s="162">
        <f t="shared" si="17"/>
        <v>0</v>
      </c>
      <c r="BI127" s="162">
        <f t="shared" si="18"/>
        <v>0</v>
      </c>
      <c r="BJ127" s="17" t="s">
        <v>87</v>
      </c>
      <c r="BK127" s="162">
        <f t="shared" si="19"/>
        <v>0</v>
      </c>
      <c r="BL127" s="17" t="s">
        <v>1001</v>
      </c>
      <c r="BM127" s="161" t="s">
        <v>1792</v>
      </c>
    </row>
    <row r="128" spans="2:65" s="1" customFormat="1" ht="48" customHeight="1">
      <c r="B128" s="149"/>
      <c r="C128" s="150" t="s">
        <v>339</v>
      </c>
      <c r="D128" s="150" t="s">
        <v>189</v>
      </c>
      <c r="E128" s="151" t="s">
        <v>1793</v>
      </c>
      <c r="F128" s="152" t="s">
        <v>1794</v>
      </c>
      <c r="G128" s="153" t="s">
        <v>391</v>
      </c>
      <c r="H128" s="154">
        <v>53</v>
      </c>
      <c r="I128" s="155"/>
      <c r="J128" s="156">
        <f t="shared" si="10"/>
        <v>0</v>
      </c>
      <c r="K128" s="152" t="s">
        <v>193</v>
      </c>
      <c r="L128" s="32"/>
      <c r="M128" s="157" t="s">
        <v>3</v>
      </c>
      <c r="N128" s="158" t="s">
        <v>46</v>
      </c>
      <c r="O128" s="52"/>
      <c r="P128" s="159">
        <f t="shared" si="11"/>
        <v>0</v>
      </c>
      <c r="Q128" s="159">
        <v>0</v>
      </c>
      <c r="R128" s="159">
        <f t="shared" si="12"/>
        <v>0</v>
      </c>
      <c r="S128" s="159">
        <v>0</v>
      </c>
      <c r="T128" s="160">
        <f t="shared" si="13"/>
        <v>0</v>
      </c>
      <c r="AR128" s="161" t="s">
        <v>282</v>
      </c>
      <c r="AT128" s="161" t="s">
        <v>189</v>
      </c>
      <c r="AU128" s="161" t="s">
        <v>87</v>
      </c>
      <c r="AY128" s="17" t="s">
        <v>187</v>
      </c>
      <c r="BE128" s="162">
        <f t="shared" si="14"/>
        <v>0</v>
      </c>
      <c r="BF128" s="162">
        <f t="shared" si="15"/>
        <v>0</v>
      </c>
      <c r="BG128" s="162">
        <f t="shared" si="16"/>
        <v>0</v>
      </c>
      <c r="BH128" s="162">
        <f t="shared" si="17"/>
        <v>0</v>
      </c>
      <c r="BI128" s="162">
        <f t="shared" si="18"/>
        <v>0</v>
      </c>
      <c r="BJ128" s="17" t="s">
        <v>87</v>
      </c>
      <c r="BK128" s="162">
        <f t="shared" si="19"/>
        <v>0</v>
      </c>
      <c r="BL128" s="17" t="s">
        <v>282</v>
      </c>
      <c r="BM128" s="161" t="s">
        <v>1795</v>
      </c>
    </row>
    <row r="129" spans="2:65" s="1" customFormat="1" ht="36" customHeight="1">
      <c r="B129" s="149"/>
      <c r="C129" s="195" t="s">
        <v>348</v>
      </c>
      <c r="D129" s="195" t="s">
        <v>283</v>
      </c>
      <c r="E129" s="196" t="s">
        <v>1796</v>
      </c>
      <c r="F129" s="197" t="s">
        <v>1797</v>
      </c>
      <c r="G129" s="198" t="s">
        <v>391</v>
      </c>
      <c r="H129" s="199">
        <v>53</v>
      </c>
      <c r="I129" s="200"/>
      <c r="J129" s="201">
        <f t="shared" si="10"/>
        <v>0</v>
      </c>
      <c r="K129" s="197" t="s">
        <v>193</v>
      </c>
      <c r="L129" s="202"/>
      <c r="M129" s="203" t="s">
        <v>3</v>
      </c>
      <c r="N129" s="204" t="s">
        <v>46</v>
      </c>
      <c r="O129" s="52"/>
      <c r="P129" s="159">
        <f t="shared" si="11"/>
        <v>0</v>
      </c>
      <c r="Q129" s="159">
        <v>9.0000000000000006E-5</v>
      </c>
      <c r="R129" s="159">
        <f t="shared" si="12"/>
        <v>4.7699999999999999E-3</v>
      </c>
      <c r="S129" s="159">
        <v>0</v>
      </c>
      <c r="T129" s="160">
        <f t="shared" si="13"/>
        <v>0</v>
      </c>
      <c r="AR129" s="161" t="s">
        <v>1001</v>
      </c>
      <c r="AT129" s="161" t="s">
        <v>283</v>
      </c>
      <c r="AU129" s="161" t="s">
        <v>87</v>
      </c>
      <c r="AY129" s="17" t="s">
        <v>187</v>
      </c>
      <c r="BE129" s="162">
        <f t="shared" si="14"/>
        <v>0</v>
      </c>
      <c r="BF129" s="162">
        <f t="shared" si="15"/>
        <v>0</v>
      </c>
      <c r="BG129" s="162">
        <f t="shared" si="16"/>
        <v>0</v>
      </c>
      <c r="BH129" s="162">
        <f t="shared" si="17"/>
        <v>0</v>
      </c>
      <c r="BI129" s="162">
        <f t="shared" si="18"/>
        <v>0</v>
      </c>
      <c r="BJ129" s="17" t="s">
        <v>87</v>
      </c>
      <c r="BK129" s="162">
        <f t="shared" si="19"/>
        <v>0</v>
      </c>
      <c r="BL129" s="17" t="s">
        <v>1001</v>
      </c>
      <c r="BM129" s="161" t="s">
        <v>1798</v>
      </c>
    </row>
    <row r="130" spans="2:65" s="1" customFormat="1" ht="24" customHeight="1">
      <c r="B130" s="149"/>
      <c r="C130" s="150" t="s">
        <v>354</v>
      </c>
      <c r="D130" s="150" t="s">
        <v>189</v>
      </c>
      <c r="E130" s="151" t="s">
        <v>1799</v>
      </c>
      <c r="F130" s="152" t="s">
        <v>1800</v>
      </c>
      <c r="G130" s="153" t="s">
        <v>391</v>
      </c>
      <c r="H130" s="154">
        <v>180</v>
      </c>
      <c r="I130" s="155"/>
      <c r="J130" s="156">
        <f t="shared" si="10"/>
        <v>0</v>
      </c>
      <c r="K130" s="152" t="s">
        <v>193</v>
      </c>
      <c r="L130" s="32"/>
      <c r="M130" s="157" t="s">
        <v>3</v>
      </c>
      <c r="N130" s="158" t="s">
        <v>46</v>
      </c>
      <c r="O130" s="52"/>
      <c r="P130" s="159">
        <f t="shared" si="11"/>
        <v>0</v>
      </c>
      <c r="Q130" s="159">
        <v>0</v>
      </c>
      <c r="R130" s="159">
        <f t="shared" si="12"/>
        <v>0</v>
      </c>
      <c r="S130" s="159">
        <v>0</v>
      </c>
      <c r="T130" s="160">
        <f t="shared" si="13"/>
        <v>0</v>
      </c>
      <c r="AR130" s="161" t="s">
        <v>282</v>
      </c>
      <c r="AT130" s="161" t="s">
        <v>189</v>
      </c>
      <c r="AU130" s="161" t="s">
        <v>87</v>
      </c>
      <c r="AY130" s="17" t="s">
        <v>187</v>
      </c>
      <c r="BE130" s="162">
        <f t="shared" si="14"/>
        <v>0</v>
      </c>
      <c r="BF130" s="162">
        <f t="shared" si="15"/>
        <v>0</v>
      </c>
      <c r="BG130" s="162">
        <f t="shared" si="16"/>
        <v>0</v>
      </c>
      <c r="BH130" s="162">
        <f t="shared" si="17"/>
        <v>0</v>
      </c>
      <c r="BI130" s="162">
        <f t="shared" si="18"/>
        <v>0</v>
      </c>
      <c r="BJ130" s="17" t="s">
        <v>87</v>
      </c>
      <c r="BK130" s="162">
        <f t="shared" si="19"/>
        <v>0</v>
      </c>
      <c r="BL130" s="17" t="s">
        <v>282</v>
      </c>
      <c r="BM130" s="161" t="s">
        <v>1801</v>
      </c>
    </row>
    <row r="131" spans="2:65" s="1" customFormat="1" ht="24" customHeight="1">
      <c r="B131" s="149"/>
      <c r="C131" s="150" t="s">
        <v>362</v>
      </c>
      <c r="D131" s="150" t="s">
        <v>189</v>
      </c>
      <c r="E131" s="151" t="s">
        <v>1802</v>
      </c>
      <c r="F131" s="152" t="s">
        <v>1803</v>
      </c>
      <c r="G131" s="153" t="s">
        <v>391</v>
      </c>
      <c r="H131" s="154">
        <v>8</v>
      </c>
      <c r="I131" s="155"/>
      <c r="J131" s="156">
        <f t="shared" si="10"/>
        <v>0</v>
      </c>
      <c r="K131" s="152" t="s">
        <v>193</v>
      </c>
      <c r="L131" s="32"/>
      <c r="M131" s="157" t="s">
        <v>3</v>
      </c>
      <c r="N131" s="158" t="s">
        <v>46</v>
      </c>
      <c r="O131" s="52"/>
      <c r="P131" s="159">
        <f t="shared" si="11"/>
        <v>0</v>
      </c>
      <c r="Q131" s="159">
        <v>0</v>
      </c>
      <c r="R131" s="159">
        <f t="shared" si="12"/>
        <v>0</v>
      </c>
      <c r="S131" s="159">
        <v>0</v>
      </c>
      <c r="T131" s="160">
        <f t="shared" si="13"/>
        <v>0</v>
      </c>
      <c r="AR131" s="161" t="s">
        <v>282</v>
      </c>
      <c r="AT131" s="161" t="s">
        <v>189</v>
      </c>
      <c r="AU131" s="161" t="s">
        <v>87</v>
      </c>
      <c r="AY131" s="17" t="s">
        <v>187</v>
      </c>
      <c r="BE131" s="162">
        <f t="shared" si="14"/>
        <v>0</v>
      </c>
      <c r="BF131" s="162">
        <f t="shared" si="15"/>
        <v>0</v>
      </c>
      <c r="BG131" s="162">
        <f t="shared" si="16"/>
        <v>0</v>
      </c>
      <c r="BH131" s="162">
        <f t="shared" si="17"/>
        <v>0</v>
      </c>
      <c r="BI131" s="162">
        <f t="shared" si="18"/>
        <v>0</v>
      </c>
      <c r="BJ131" s="17" t="s">
        <v>87</v>
      </c>
      <c r="BK131" s="162">
        <f t="shared" si="19"/>
        <v>0</v>
      </c>
      <c r="BL131" s="17" t="s">
        <v>282</v>
      </c>
      <c r="BM131" s="161" t="s">
        <v>1804</v>
      </c>
    </row>
    <row r="132" spans="2:65" s="1" customFormat="1" ht="24" customHeight="1">
      <c r="B132" s="149"/>
      <c r="C132" s="150" t="s">
        <v>372</v>
      </c>
      <c r="D132" s="150" t="s">
        <v>189</v>
      </c>
      <c r="E132" s="151" t="s">
        <v>1805</v>
      </c>
      <c r="F132" s="152" t="s">
        <v>1806</v>
      </c>
      <c r="G132" s="153" t="s">
        <v>391</v>
      </c>
      <c r="H132" s="154">
        <v>36</v>
      </c>
      <c r="I132" s="155"/>
      <c r="J132" s="156">
        <f t="shared" si="10"/>
        <v>0</v>
      </c>
      <c r="K132" s="152" t="s">
        <v>193</v>
      </c>
      <c r="L132" s="32"/>
      <c r="M132" s="157" t="s">
        <v>3</v>
      </c>
      <c r="N132" s="158" t="s">
        <v>46</v>
      </c>
      <c r="O132" s="52"/>
      <c r="P132" s="159">
        <f t="shared" si="11"/>
        <v>0</v>
      </c>
      <c r="Q132" s="159">
        <v>0</v>
      </c>
      <c r="R132" s="159">
        <f t="shared" si="12"/>
        <v>0</v>
      </c>
      <c r="S132" s="159">
        <v>0</v>
      </c>
      <c r="T132" s="160">
        <f t="shared" si="13"/>
        <v>0</v>
      </c>
      <c r="AR132" s="161" t="s">
        <v>282</v>
      </c>
      <c r="AT132" s="161" t="s">
        <v>189</v>
      </c>
      <c r="AU132" s="161" t="s">
        <v>87</v>
      </c>
      <c r="AY132" s="17" t="s">
        <v>187</v>
      </c>
      <c r="BE132" s="162">
        <f t="shared" si="14"/>
        <v>0</v>
      </c>
      <c r="BF132" s="162">
        <f t="shared" si="15"/>
        <v>0</v>
      </c>
      <c r="BG132" s="162">
        <f t="shared" si="16"/>
        <v>0</v>
      </c>
      <c r="BH132" s="162">
        <f t="shared" si="17"/>
        <v>0</v>
      </c>
      <c r="BI132" s="162">
        <f t="shared" si="18"/>
        <v>0</v>
      </c>
      <c r="BJ132" s="17" t="s">
        <v>87</v>
      </c>
      <c r="BK132" s="162">
        <f t="shared" si="19"/>
        <v>0</v>
      </c>
      <c r="BL132" s="17" t="s">
        <v>282</v>
      </c>
      <c r="BM132" s="161" t="s">
        <v>1807</v>
      </c>
    </row>
    <row r="133" spans="2:65" s="1" customFormat="1" ht="24" customHeight="1">
      <c r="B133" s="149"/>
      <c r="C133" s="150" t="s">
        <v>381</v>
      </c>
      <c r="D133" s="150" t="s">
        <v>189</v>
      </c>
      <c r="E133" s="151" t="s">
        <v>1808</v>
      </c>
      <c r="F133" s="152" t="s">
        <v>1809</v>
      </c>
      <c r="G133" s="153" t="s">
        <v>391</v>
      </c>
      <c r="H133" s="154">
        <v>15</v>
      </c>
      <c r="I133" s="155"/>
      <c r="J133" s="156">
        <f t="shared" si="10"/>
        <v>0</v>
      </c>
      <c r="K133" s="152" t="s">
        <v>193</v>
      </c>
      <c r="L133" s="32"/>
      <c r="M133" s="157" t="s">
        <v>3</v>
      </c>
      <c r="N133" s="158" t="s">
        <v>46</v>
      </c>
      <c r="O133" s="52"/>
      <c r="P133" s="159">
        <f t="shared" si="11"/>
        <v>0</v>
      </c>
      <c r="Q133" s="159">
        <v>0</v>
      </c>
      <c r="R133" s="159">
        <f t="shared" si="12"/>
        <v>0</v>
      </c>
      <c r="S133" s="159">
        <v>0</v>
      </c>
      <c r="T133" s="160">
        <f t="shared" si="13"/>
        <v>0</v>
      </c>
      <c r="AR133" s="161" t="s">
        <v>621</v>
      </c>
      <c r="AT133" s="161" t="s">
        <v>189</v>
      </c>
      <c r="AU133" s="161" t="s">
        <v>87</v>
      </c>
      <c r="AY133" s="17" t="s">
        <v>187</v>
      </c>
      <c r="BE133" s="162">
        <f t="shared" si="14"/>
        <v>0</v>
      </c>
      <c r="BF133" s="162">
        <f t="shared" si="15"/>
        <v>0</v>
      </c>
      <c r="BG133" s="162">
        <f t="shared" si="16"/>
        <v>0</v>
      </c>
      <c r="BH133" s="162">
        <f t="shared" si="17"/>
        <v>0</v>
      </c>
      <c r="BI133" s="162">
        <f t="shared" si="18"/>
        <v>0</v>
      </c>
      <c r="BJ133" s="17" t="s">
        <v>87</v>
      </c>
      <c r="BK133" s="162">
        <f t="shared" si="19"/>
        <v>0</v>
      </c>
      <c r="BL133" s="17" t="s">
        <v>621</v>
      </c>
      <c r="BM133" s="161" t="s">
        <v>1810</v>
      </c>
    </row>
    <row r="134" spans="2:65" s="1" customFormat="1" ht="16.5" customHeight="1">
      <c r="B134" s="149"/>
      <c r="C134" s="195" t="s">
        <v>388</v>
      </c>
      <c r="D134" s="195" t="s">
        <v>283</v>
      </c>
      <c r="E134" s="196" t="s">
        <v>1811</v>
      </c>
      <c r="F134" s="197" t="s">
        <v>1812</v>
      </c>
      <c r="G134" s="198" t="s">
        <v>391</v>
      </c>
      <c r="H134" s="199">
        <v>15</v>
      </c>
      <c r="I134" s="200"/>
      <c r="J134" s="201">
        <f t="shared" si="10"/>
        <v>0</v>
      </c>
      <c r="K134" s="197" t="s">
        <v>193</v>
      </c>
      <c r="L134" s="202"/>
      <c r="M134" s="203" t="s">
        <v>3</v>
      </c>
      <c r="N134" s="204" t="s">
        <v>46</v>
      </c>
      <c r="O134" s="52"/>
      <c r="P134" s="159">
        <f t="shared" si="11"/>
        <v>0</v>
      </c>
      <c r="Q134" s="159">
        <v>5.0000000000000002E-5</v>
      </c>
      <c r="R134" s="159">
        <f t="shared" si="12"/>
        <v>7.5000000000000002E-4</v>
      </c>
      <c r="S134" s="159">
        <v>0</v>
      </c>
      <c r="T134" s="160">
        <f t="shared" si="13"/>
        <v>0</v>
      </c>
      <c r="AR134" s="161" t="s">
        <v>1001</v>
      </c>
      <c r="AT134" s="161" t="s">
        <v>283</v>
      </c>
      <c r="AU134" s="161" t="s">
        <v>87</v>
      </c>
      <c r="AY134" s="17" t="s">
        <v>187</v>
      </c>
      <c r="BE134" s="162">
        <f t="shared" si="14"/>
        <v>0</v>
      </c>
      <c r="BF134" s="162">
        <f t="shared" si="15"/>
        <v>0</v>
      </c>
      <c r="BG134" s="162">
        <f t="shared" si="16"/>
        <v>0</v>
      </c>
      <c r="BH134" s="162">
        <f t="shared" si="17"/>
        <v>0</v>
      </c>
      <c r="BI134" s="162">
        <f t="shared" si="18"/>
        <v>0</v>
      </c>
      <c r="BJ134" s="17" t="s">
        <v>87</v>
      </c>
      <c r="BK134" s="162">
        <f t="shared" si="19"/>
        <v>0</v>
      </c>
      <c r="BL134" s="17" t="s">
        <v>1001</v>
      </c>
      <c r="BM134" s="161" t="s">
        <v>1813</v>
      </c>
    </row>
    <row r="135" spans="2:65" s="1" customFormat="1" ht="48" customHeight="1">
      <c r="B135" s="149"/>
      <c r="C135" s="150" t="s">
        <v>393</v>
      </c>
      <c r="D135" s="150" t="s">
        <v>189</v>
      </c>
      <c r="E135" s="151" t="s">
        <v>1814</v>
      </c>
      <c r="F135" s="152" t="s">
        <v>1815</v>
      </c>
      <c r="G135" s="153" t="s">
        <v>391</v>
      </c>
      <c r="H135" s="154">
        <v>18</v>
      </c>
      <c r="I135" s="155"/>
      <c r="J135" s="156">
        <f t="shared" si="10"/>
        <v>0</v>
      </c>
      <c r="K135" s="152" t="s">
        <v>193</v>
      </c>
      <c r="L135" s="32"/>
      <c r="M135" s="157" t="s">
        <v>3</v>
      </c>
      <c r="N135" s="158" t="s">
        <v>46</v>
      </c>
      <c r="O135" s="52"/>
      <c r="P135" s="159">
        <f t="shared" si="11"/>
        <v>0</v>
      </c>
      <c r="Q135" s="159">
        <v>0</v>
      </c>
      <c r="R135" s="159">
        <f t="shared" si="12"/>
        <v>0</v>
      </c>
      <c r="S135" s="159">
        <v>0</v>
      </c>
      <c r="T135" s="160">
        <f t="shared" si="13"/>
        <v>0</v>
      </c>
      <c r="AR135" s="161" t="s">
        <v>282</v>
      </c>
      <c r="AT135" s="161" t="s">
        <v>189</v>
      </c>
      <c r="AU135" s="161" t="s">
        <v>87</v>
      </c>
      <c r="AY135" s="17" t="s">
        <v>187</v>
      </c>
      <c r="BE135" s="162">
        <f t="shared" si="14"/>
        <v>0</v>
      </c>
      <c r="BF135" s="162">
        <f t="shared" si="15"/>
        <v>0</v>
      </c>
      <c r="BG135" s="162">
        <f t="shared" si="16"/>
        <v>0</v>
      </c>
      <c r="BH135" s="162">
        <f t="shared" si="17"/>
        <v>0</v>
      </c>
      <c r="BI135" s="162">
        <f t="shared" si="18"/>
        <v>0</v>
      </c>
      <c r="BJ135" s="17" t="s">
        <v>87</v>
      </c>
      <c r="BK135" s="162">
        <f t="shared" si="19"/>
        <v>0</v>
      </c>
      <c r="BL135" s="17" t="s">
        <v>282</v>
      </c>
      <c r="BM135" s="161" t="s">
        <v>1816</v>
      </c>
    </row>
    <row r="136" spans="2:65" s="1" customFormat="1" ht="16.5" customHeight="1">
      <c r="B136" s="149"/>
      <c r="C136" s="195" t="s">
        <v>397</v>
      </c>
      <c r="D136" s="195" t="s">
        <v>283</v>
      </c>
      <c r="E136" s="196" t="s">
        <v>1817</v>
      </c>
      <c r="F136" s="197" t="s">
        <v>1818</v>
      </c>
      <c r="G136" s="198" t="s">
        <v>391</v>
      </c>
      <c r="H136" s="199">
        <v>18</v>
      </c>
      <c r="I136" s="200"/>
      <c r="J136" s="201">
        <f t="shared" si="10"/>
        <v>0</v>
      </c>
      <c r="K136" s="197" t="s">
        <v>193</v>
      </c>
      <c r="L136" s="202"/>
      <c r="M136" s="203" t="s">
        <v>3</v>
      </c>
      <c r="N136" s="204" t="s">
        <v>46</v>
      </c>
      <c r="O136" s="52"/>
      <c r="P136" s="159">
        <f t="shared" si="11"/>
        <v>0</v>
      </c>
      <c r="Q136" s="159">
        <v>5.0000000000000002E-5</v>
      </c>
      <c r="R136" s="159">
        <f t="shared" si="12"/>
        <v>9.0000000000000008E-4</v>
      </c>
      <c r="S136" s="159">
        <v>0</v>
      </c>
      <c r="T136" s="160">
        <f t="shared" si="13"/>
        <v>0</v>
      </c>
      <c r="AR136" s="161" t="s">
        <v>1001</v>
      </c>
      <c r="AT136" s="161" t="s">
        <v>283</v>
      </c>
      <c r="AU136" s="161" t="s">
        <v>87</v>
      </c>
      <c r="AY136" s="17" t="s">
        <v>187</v>
      </c>
      <c r="BE136" s="162">
        <f t="shared" si="14"/>
        <v>0</v>
      </c>
      <c r="BF136" s="162">
        <f t="shared" si="15"/>
        <v>0</v>
      </c>
      <c r="BG136" s="162">
        <f t="shared" si="16"/>
        <v>0</v>
      </c>
      <c r="BH136" s="162">
        <f t="shared" si="17"/>
        <v>0</v>
      </c>
      <c r="BI136" s="162">
        <f t="shared" si="18"/>
        <v>0</v>
      </c>
      <c r="BJ136" s="17" t="s">
        <v>87</v>
      </c>
      <c r="BK136" s="162">
        <f t="shared" si="19"/>
        <v>0</v>
      </c>
      <c r="BL136" s="17" t="s">
        <v>1001</v>
      </c>
      <c r="BM136" s="161" t="s">
        <v>1819</v>
      </c>
    </row>
    <row r="137" spans="2:65" s="1" customFormat="1" ht="48" customHeight="1">
      <c r="B137" s="149"/>
      <c r="C137" s="150" t="s">
        <v>401</v>
      </c>
      <c r="D137" s="150" t="s">
        <v>189</v>
      </c>
      <c r="E137" s="151" t="s">
        <v>1820</v>
      </c>
      <c r="F137" s="152" t="s">
        <v>1821</v>
      </c>
      <c r="G137" s="153" t="s">
        <v>391</v>
      </c>
      <c r="H137" s="154">
        <v>24</v>
      </c>
      <c r="I137" s="155"/>
      <c r="J137" s="156">
        <f t="shared" si="10"/>
        <v>0</v>
      </c>
      <c r="K137" s="152" t="s">
        <v>193</v>
      </c>
      <c r="L137" s="32"/>
      <c r="M137" s="157" t="s">
        <v>3</v>
      </c>
      <c r="N137" s="158" t="s">
        <v>46</v>
      </c>
      <c r="O137" s="52"/>
      <c r="P137" s="159">
        <f t="shared" si="11"/>
        <v>0</v>
      </c>
      <c r="Q137" s="159">
        <v>0</v>
      </c>
      <c r="R137" s="159">
        <f t="shared" si="12"/>
        <v>0</v>
      </c>
      <c r="S137" s="159">
        <v>0</v>
      </c>
      <c r="T137" s="160">
        <f t="shared" si="13"/>
        <v>0</v>
      </c>
      <c r="AR137" s="161" t="s">
        <v>282</v>
      </c>
      <c r="AT137" s="161" t="s">
        <v>189</v>
      </c>
      <c r="AU137" s="161" t="s">
        <v>87</v>
      </c>
      <c r="AY137" s="17" t="s">
        <v>187</v>
      </c>
      <c r="BE137" s="162">
        <f t="shared" si="14"/>
        <v>0</v>
      </c>
      <c r="BF137" s="162">
        <f t="shared" si="15"/>
        <v>0</v>
      </c>
      <c r="BG137" s="162">
        <f t="shared" si="16"/>
        <v>0</v>
      </c>
      <c r="BH137" s="162">
        <f t="shared" si="17"/>
        <v>0</v>
      </c>
      <c r="BI137" s="162">
        <f t="shared" si="18"/>
        <v>0</v>
      </c>
      <c r="BJ137" s="17" t="s">
        <v>87</v>
      </c>
      <c r="BK137" s="162">
        <f t="shared" si="19"/>
        <v>0</v>
      </c>
      <c r="BL137" s="17" t="s">
        <v>282</v>
      </c>
      <c r="BM137" s="161" t="s">
        <v>1822</v>
      </c>
    </row>
    <row r="138" spans="2:65" s="1" customFormat="1" ht="16.5" customHeight="1">
      <c r="B138" s="149"/>
      <c r="C138" s="195" t="s">
        <v>405</v>
      </c>
      <c r="D138" s="195" t="s">
        <v>283</v>
      </c>
      <c r="E138" s="196" t="s">
        <v>1823</v>
      </c>
      <c r="F138" s="197" t="s">
        <v>1824</v>
      </c>
      <c r="G138" s="198" t="s">
        <v>391</v>
      </c>
      <c r="H138" s="199">
        <v>24</v>
      </c>
      <c r="I138" s="200"/>
      <c r="J138" s="201">
        <f t="shared" si="10"/>
        <v>0</v>
      </c>
      <c r="K138" s="197" t="s">
        <v>193</v>
      </c>
      <c r="L138" s="202"/>
      <c r="M138" s="203" t="s">
        <v>3</v>
      </c>
      <c r="N138" s="204" t="s">
        <v>46</v>
      </c>
      <c r="O138" s="52"/>
      <c r="P138" s="159">
        <f t="shared" si="11"/>
        <v>0</v>
      </c>
      <c r="Q138" s="159">
        <v>5.0000000000000002E-5</v>
      </c>
      <c r="R138" s="159">
        <f t="shared" si="12"/>
        <v>1.2000000000000001E-3</v>
      </c>
      <c r="S138" s="159">
        <v>0</v>
      </c>
      <c r="T138" s="160">
        <f t="shared" si="13"/>
        <v>0</v>
      </c>
      <c r="AR138" s="161" t="s">
        <v>1001</v>
      </c>
      <c r="AT138" s="161" t="s">
        <v>283</v>
      </c>
      <c r="AU138" s="161" t="s">
        <v>87</v>
      </c>
      <c r="AY138" s="17" t="s">
        <v>187</v>
      </c>
      <c r="BE138" s="162">
        <f t="shared" si="14"/>
        <v>0</v>
      </c>
      <c r="BF138" s="162">
        <f t="shared" si="15"/>
        <v>0</v>
      </c>
      <c r="BG138" s="162">
        <f t="shared" si="16"/>
        <v>0</v>
      </c>
      <c r="BH138" s="162">
        <f t="shared" si="17"/>
        <v>0</v>
      </c>
      <c r="BI138" s="162">
        <f t="shared" si="18"/>
        <v>0</v>
      </c>
      <c r="BJ138" s="17" t="s">
        <v>87</v>
      </c>
      <c r="BK138" s="162">
        <f t="shared" si="19"/>
        <v>0</v>
      </c>
      <c r="BL138" s="17" t="s">
        <v>1001</v>
      </c>
      <c r="BM138" s="161" t="s">
        <v>1825</v>
      </c>
    </row>
    <row r="139" spans="2:65" s="1" customFormat="1" ht="24" customHeight="1">
      <c r="B139" s="149"/>
      <c r="C139" s="150" t="s">
        <v>409</v>
      </c>
      <c r="D139" s="150" t="s">
        <v>189</v>
      </c>
      <c r="E139" s="151" t="s">
        <v>1826</v>
      </c>
      <c r="F139" s="152" t="s">
        <v>1827</v>
      </c>
      <c r="G139" s="153" t="s">
        <v>391</v>
      </c>
      <c r="H139" s="154">
        <v>10</v>
      </c>
      <c r="I139" s="155"/>
      <c r="J139" s="156">
        <f t="shared" si="10"/>
        <v>0</v>
      </c>
      <c r="K139" s="152" t="s">
        <v>193</v>
      </c>
      <c r="L139" s="32"/>
      <c r="M139" s="157" t="s">
        <v>3</v>
      </c>
      <c r="N139" s="158" t="s">
        <v>46</v>
      </c>
      <c r="O139" s="52"/>
      <c r="P139" s="159">
        <f t="shared" si="11"/>
        <v>0</v>
      </c>
      <c r="Q139" s="159">
        <v>0</v>
      </c>
      <c r="R139" s="159">
        <f t="shared" si="12"/>
        <v>0</v>
      </c>
      <c r="S139" s="159">
        <v>0</v>
      </c>
      <c r="T139" s="160">
        <f t="shared" si="13"/>
        <v>0</v>
      </c>
      <c r="AR139" s="161" t="s">
        <v>282</v>
      </c>
      <c r="AT139" s="161" t="s">
        <v>189</v>
      </c>
      <c r="AU139" s="161" t="s">
        <v>87</v>
      </c>
      <c r="AY139" s="17" t="s">
        <v>187</v>
      </c>
      <c r="BE139" s="162">
        <f t="shared" si="14"/>
        <v>0</v>
      </c>
      <c r="BF139" s="162">
        <f t="shared" si="15"/>
        <v>0</v>
      </c>
      <c r="BG139" s="162">
        <f t="shared" si="16"/>
        <v>0</v>
      </c>
      <c r="BH139" s="162">
        <f t="shared" si="17"/>
        <v>0</v>
      </c>
      <c r="BI139" s="162">
        <f t="shared" si="18"/>
        <v>0</v>
      </c>
      <c r="BJ139" s="17" t="s">
        <v>87</v>
      </c>
      <c r="BK139" s="162">
        <f t="shared" si="19"/>
        <v>0</v>
      </c>
      <c r="BL139" s="17" t="s">
        <v>282</v>
      </c>
      <c r="BM139" s="161" t="s">
        <v>1828</v>
      </c>
    </row>
    <row r="140" spans="2:65" s="1" customFormat="1" ht="24" customHeight="1">
      <c r="B140" s="149"/>
      <c r="C140" s="195" t="s">
        <v>413</v>
      </c>
      <c r="D140" s="195" t="s">
        <v>283</v>
      </c>
      <c r="E140" s="196" t="s">
        <v>1829</v>
      </c>
      <c r="F140" s="197" t="s">
        <v>1830</v>
      </c>
      <c r="G140" s="198" t="s">
        <v>391</v>
      </c>
      <c r="H140" s="199">
        <v>10</v>
      </c>
      <c r="I140" s="200"/>
      <c r="J140" s="201">
        <f t="shared" si="10"/>
        <v>0</v>
      </c>
      <c r="K140" s="197" t="s">
        <v>193</v>
      </c>
      <c r="L140" s="202"/>
      <c r="M140" s="203" t="s">
        <v>3</v>
      </c>
      <c r="N140" s="204" t="s">
        <v>46</v>
      </c>
      <c r="O140" s="52"/>
      <c r="P140" s="159">
        <f t="shared" si="11"/>
        <v>0</v>
      </c>
      <c r="Q140" s="159">
        <v>3.8999999999999999E-4</v>
      </c>
      <c r="R140" s="159">
        <f t="shared" si="12"/>
        <v>3.8999999999999998E-3</v>
      </c>
      <c r="S140" s="159">
        <v>0</v>
      </c>
      <c r="T140" s="160">
        <f t="shared" si="13"/>
        <v>0</v>
      </c>
      <c r="AR140" s="161" t="s">
        <v>1001</v>
      </c>
      <c r="AT140" s="161" t="s">
        <v>283</v>
      </c>
      <c r="AU140" s="161" t="s">
        <v>87</v>
      </c>
      <c r="AY140" s="17" t="s">
        <v>187</v>
      </c>
      <c r="BE140" s="162">
        <f t="shared" si="14"/>
        <v>0</v>
      </c>
      <c r="BF140" s="162">
        <f t="shared" si="15"/>
        <v>0</v>
      </c>
      <c r="BG140" s="162">
        <f t="shared" si="16"/>
        <v>0</v>
      </c>
      <c r="BH140" s="162">
        <f t="shared" si="17"/>
        <v>0</v>
      </c>
      <c r="BI140" s="162">
        <f t="shared" si="18"/>
        <v>0</v>
      </c>
      <c r="BJ140" s="17" t="s">
        <v>87</v>
      </c>
      <c r="BK140" s="162">
        <f t="shared" si="19"/>
        <v>0</v>
      </c>
      <c r="BL140" s="17" t="s">
        <v>1001</v>
      </c>
      <c r="BM140" s="161" t="s">
        <v>1831</v>
      </c>
    </row>
    <row r="141" spans="2:65" s="1" customFormat="1" ht="36" customHeight="1">
      <c r="B141" s="149"/>
      <c r="C141" s="150" t="s">
        <v>418</v>
      </c>
      <c r="D141" s="150" t="s">
        <v>189</v>
      </c>
      <c r="E141" s="151" t="s">
        <v>1832</v>
      </c>
      <c r="F141" s="152" t="s">
        <v>1833</v>
      </c>
      <c r="G141" s="153" t="s">
        <v>391</v>
      </c>
      <c r="H141" s="154">
        <v>40</v>
      </c>
      <c r="I141" s="155"/>
      <c r="J141" s="156">
        <f t="shared" si="10"/>
        <v>0</v>
      </c>
      <c r="K141" s="152" t="s">
        <v>193</v>
      </c>
      <c r="L141" s="32"/>
      <c r="M141" s="157" t="s">
        <v>3</v>
      </c>
      <c r="N141" s="158" t="s">
        <v>46</v>
      </c>
      <c r="O141" s="52"/>
      <c r="P141" s="159">
        <f t="shared" si="11"/>
        <v>0</v>
      </c>
      <c r="Q141" s="159">
        <v>0</v>
      </c>
      <c r="R141" s="159">
        <f t="shared" si="12"/>
        <v>0</v>
      </c>
      <c r="S141" s="159">
        <v>0</v>
      </c>
      <c r="T141" s="160">
        <f t="shared" si="13"/>
        <v>0</v>
      </c>
      <c r="AR141" s="161" t="s">
        <v>282</v>
      </c>
      <c r="AT141" s="161" t="s">
        <v>189</v>
      </c>
      <c r="AU141" s="161" t="s">
        <v>87</v>
      </c>
      <c r="AY141" s="17" t="s">
        <v>187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7" t="s">
        <v>87</v>
      </c>
      <c r="BK141" s="162">
        <f t="shared" si="19"/>
        <v>0</v>
      </c>
      <c r="BL141" s="17" t="s">
        <v>282</v>
      </c>
      <c r="BM141" s="161" t="s">
        <v>1834</v>
      </c>
    </row>
    <row r="142" spans="2:65" s="1" customFormat="1" ht="16.5" customHeight="1">
      <c r="B142" s="149"/>
      <c r="C142" s="195" t="s">
        <v>430</v>
      </c>
      <c r="D142" s="195" t="s">
        <v>283</v>
      </c>
      <c r="E142" s="196" t="s">
        <v>1835</v>
      </c>
      <c r="F142" s="197" t="s">
        <v>1836</v>
      </c>
      <c r="G142" s="198" t="s">
        <v>391</v>
      </c>
      <c r="H142" s="199">
        <v>40</v>
      </c>
      <c r="I142" s="200"/>
      <c r="J142" s="201">
        <f t="shared" si="10"/>
        <v>0</v>
      </c>
      <c r="K142" s="197" t="s">
        <v>193</v>
      </c>
      <c r="L142" s="202"/>
      <c r="M142" s="203" t="s">
        <v>3</v>
      </c>
      <c r="N142" s="204" t="s">
        <v>46</v>
      </c>
      <c r="O142" s="52"/>
      <c r="P142" s="159">
        <f t="shared" si="11"/>
        <v>0</v>
      </c>
      <c r="Q142" s="159">
        <v>6.0000000000000002E-5</v>
      </c>
      <c r="R142" s="159">
        <f t="shared" si="12"/>
        <v>2.4000000000000002E-3</v>
      </c>
      <c r="S142" s="159">
        <v>0</v>
      </c>
      <c r="T142" s="160">
        <f t="shared" si="13"/>
        <v>0</v>
      </c>
      <c r="AR142" s="161" t="s">
        <v>1001</v>
      </c>
      <c r="AT142" s="161" t="s">
        <v>283</v>
      </c>
      <c r="AU142" s="161" t="s">
        <v>87</v>
      </c>
      <c r="AY142" s="17" t="s">
        <v>187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7" t="s">
        <v>87</v>
      </c>
      <c r="BK142" s="162">
        <f t="shared" si="19"/>
        <v>0</v>
      </c>
      <c r="BL142" s="17" t="s">
        <v>1001</v>
      </c>
      <c r="BM142" s="161" t="s">
        <v>1837</v>
      </c>
    </row>
    <row r="143" spans="2:65" s="1" customFormat="1" ht="24" customHeight="1">
      <c r="B143" s="149"/>
      <c r="C143" s="150" t="s">
        <v>439</v>
      </c>
      <c r="D143" s="150" t="s">
        <v>189</v>
      </c>
      <c r="E143" s="151" t="s">
        <v>1838</v>
      </c>
      <c r="F143" s="152" t="s">
        <v>1839</v>
      </c>
      <c r="G143" s="153" t="s">
        <v>391</v>
      </c>
      <c r="H143" s="154">
        <v>104</v>
      </c>
      <c r="I143" s="155"/>
      <c r="J143" s="156">
        <f t="shared" si="10"/>
        <v>0</v>
      </c>
      <c r="K143" s="152" t="s">
        <v>193</v>
      </c>
      <c r="L143" s="32"/>
      <c r="M143" s="157" t="s">
        <v>3</v>
      </c>
      <c r="N143" s="158" t="s">
        <v>46</v>
      </c>
      <c r="O143" s="52"/>
      <c r="P143" s="159">
        <f t="shared" si="11"/>
        <v>0</v>
      </c>
      <c r="Q143" s="159">
        <v>0</v>
      </c>
      <c r="R143" s="159">
        <f t="shared" si="12"/>
        <v>0</v>
      </c>
      <c r="S143" s="159">
        <v>0</v>
      </c>
      <c r="T143" s="160">
        <f t="shared" si="13"/>
        <v>0</v>
      </c>
      <c r="AR143" s="161" t="s">
        <v>282</v>
      </c>
      <c r="AT143" s="161" t="s">
        <v>189</v>
      </c>
      <c r="AU143" s="161" t="s">
        <v>87</v>
      </c>
      <c r="AY143" s="17" t="s">
        <v>187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7" t="s">
        <v>87</v>
      </c>
      <c r="BK143" s="162">
        <f t="shared" si="19"/>
        <v>0</v>
      </c>
      <c r="BL143" s="17" t="s">
        <v>282</v>
      </c>
      <c r="BM143" s="161" t="s">
        <v>1840</v>
      </c>
    </row>
    <row r="144" spans="2:65" s="1" customFormat="1" ht="16.5" customHeight="1">
      <c r="B144" s="149"/>
      <c r="C144" s="195" t="s">
        <v>450</v>
      </c>
      <c r="D144" s="195" t="s">
        <v>283</v>
      </c>
      <c r="E144" s="196" t="s">
        <v>1841</v>
      </c>
      <c r="F144" s="197" t="s">
        <v>1842</v>
      </c>
      <c r="G144" s="198" t="s">
        <v>391</v>
      </c>
      <c r="H144" s="199">
        <v>104</v>
      </c>
      <c r="I144" s="200"/>
      <c r="J144" s="201">
        <f t="shared" si="10"/>
        <v>0</v>
      </c>
      <c r="K144" s="197" t="s">
        <v>193</v>
      </c>
      <c r="L144" s="202"/>
      <c r="M144" s="203" t="s">
        <v>3</v>
      </c>
      <c r="N144" s="204" t="s">
        <v>46</v>
      </c>
      <c r="O144" s="52"/>
      <c r="P144" s="159">
        <f t="shared" si="11"/>
        <v>0</v>
      </c>
      <c r="Q144" s="159">
        <v>6.0000000000000002E-5</v>
      </c>
      <c r="R144" s="159">
        <f t="shared" si="12"/>
        <v>6.2399999999999999E-3</v>
      </c>
      <c r="S144" s="159">
        <v>0</v>
      </c>
      <c r="T144" s="160">
        <f t="shared" si="13"/>
        <v>0</v>
      </c>
      <c r="AR144" s="161" t="s">
        <v>1001</v>
      </c>
      <c r="AT144" s="161" t="s">
        <v>283</v>
      </c>
      <c r="AU144" s="161" t="s">
        <v>87</v>
      </c>
      <c r="AY144" s="17" t="s">
        <v>187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7" t="s">
        <v>87</v>
      </c>
      <c r="BK144" s="162">
        <f t="shared" si="19"/>
        <v>0</v>
      </c>
      <c r="BL144" s="17" t="s">
        <v>1001</v>
      </c>
      <c r="BM144" s="161" t="s">
        <v>1843</v>
      </c>
    </row>
    <row r="145" spans="2:65" s="1" customFormat="1" ht="24" customHeight="1">
      <c r="B145" s="149"/>
      <c r="C145" s="150" t="s">
        <v>457</v>
      </c>
      <c r="D145" s="150" t="s">
        <v>189</v>
      </c>
      <c r="E145" s="151" t="s">
        <v>1844</v>
      </c>
      <c r="F145" s="152" t="s">
        <v>1845</v>
      </c>
      <c r="G145" s="153" t="s">
        <v>391</v>
      </c>
      <c r="H145" s="154">
        <v>3</v>
      </c>
      <c r="I145" s="155"/>
      <c r="J145" s="156">
        <f t="shared" si="10"/>
        <v>0</v>
      </c>
      <c r="K145" s="152" t="s">
        <v>193</v>
      </c>
      <c r="L145" s="32"/>
      <c r="M145" s="157" t="s">
        <v>3</v>
      </c>
      <c r="N145" s="158" t="s">
        <v>46</v>
      </c>
      <c r="O145" s="52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AR145" s="161" t="s">
        <v>282</v>
      </c>
      <c r="AT145" s="161" t="s">
        <v>189</v>
      </c>
      <c r="AU145" s="161" t="s">
        <v>87</v>
      </c>
      <c r="AY145" s="17" t="s">
        <v>187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7" t="s">
        <v>87</v>
      </c>
      <c r="BK145" s="162">
        <f t="shared" si="19"/>
        <v>0</v>
      </c>
      <c r="BL145" s="17" t="s">
        <v>282</v>
      </c>
      <c r="BM145" s="161" t="s">
        <v>1846</v>
      </c>
    </row>
    <row r="146" spans="2:65" s="1" customFormat="1" ht="24" customHeight="1">
      <c r="B146" s="149"/>
      <c r="C146" s="195" t="s">
        <v>463</v>
      </c>
      <c r="D146" s="195" t="s">
        <v>283</v>
      </c>
      <c r="E146" s="196" t="s">
        <v>1847</v>
      </c>
      <c r="F146" s="197" t="s">
        <v>1848</v>
      </c>
      <c r="G146" s="198" t="s">
        <v>391</v>
      </c>
      <c r="H146" s="199">
        <v>3</v>
      </c>
      <c r="I146" s="200"/>
      <c r="J146" s="201">
        <f t="shared" si="10"/>
        <v>0</v>
      </c>
      <c r="K146" s="197" t="s">
        <v>193</v>
      </c>
      <c r="L146" s="202"/>
      <c r="M146" s="203" t="s">
        <v>3</v>
      </c>
      <c r="N146" s="204" t="s">
        <v>46</v>
      </c>
      <c r="O146" s="52"/>
      <c r="P146" s="159">
        <f t="shared" si="11"/>
        <v>0</v>
      </c>
      <c r="Q146" s="159">
        <v>2.9999999999999997E-4</v>
      </c>
      <c r="R146" s="159">
        <f t="shared" si="12"/>
        <v>8.9999999999999998E-4</v>
      </c>
      <c r="S146" s="159">
        <v>0</v>
      </c>
      <c r="T146" s="160">
        <f t="shared" si="13"/>
        <v>0</v>
      </c>
      <c r="AR146" s="161" t="s">
        <v>1001</v>
      </c>
      <c r="AT146" s="161" t="s">
        <v>283</v>
      </c>
      <c r="AU146" s="161" t="s">
        <v>87</v>
      </c>
      <c r="AY146" s="17" t="s">
        <v>187</v>
      </c>
      <c r="BE146" s="162">
        <f t="shared" si="14"/>
        <v>0</v>
      </c>
      <c r="BF146" s="162">
        <f t="shared" si="15"/>
        <v>0</v>
      </c>
      <c r="BG146" s="162">
        <f t="shared" si="16"/>
        <v>0</v>
      </c>
      <c r="BH146" s="162">
        <f t="shared" si="17"/>
        <v>0</v>
      </c>
      <c r="BI146" s="162">
        <f t="shared" si="18"/>
        <v>0</v>
      </c>
      <c r="BJ146" s="17" t="s">
        <v>87</v>
      </c>
      <c r="BK146" s="162">
        <f t="shared" si="19"/>
        <v>0</v>
      </c>
      <c r="BL146" s="17" t="s">
        <v>1001</v>
      </c>
      <c r="BM146" s="161" t="s">
        <v>1849</v>
      </c>
    </row>
    <row r="147" spans="2:65" s="1" customFormat="1" ht="24" customHeight="1">
      <c r="B147" s="149"/>
      <c r="C147" s="150" t="s">
        <v>471</v>
      </c>
      <c r="D147" s="150" t="s">
        <v>189</v>
      </c>
      <c r="E147" s="151" t="s">
        <v>1850</v>
      </c>
      <c r="F147" s="152" t="s">
        <v>1851</v>
      </c>
      <c r="G147" s="153" t="s">
        <v>391</v>
      </c>
      <c r="H147" s="154">
        <v>11</v>
      </c>
      <c r="I147" s="155"/>
      <c r="J147" s="156">
        <f t="shared" si="10"/>
        <v>0</v>
      </c>
      <c r="K147" s="152" t="s">
        <v>193</v>
      </c>
      <c r="L147" s="32"/>
      <c r="M147" s="157" t="s">
        <v>3</v>
      </c>
      <c r="N147" s="158" t="s">
        <v>46</v>
      </c>
      <c r="O147" s="52"/>
      <c r="P147" s="159">
        <f t="shared" si="11"/>
        <v>0</v>
      </c>
      <c r="Q147" s="159">
        <v>0</v>
      </c>
      <c r="R147" s="159">
        <f t="shared" si="12"/>
        <v>0</v>
      </c>
      <c r="S147" s="159">
        <v>0</v>
      </c>
      <c r="T147" s="160">
        <f t="shared" si="13"/>
        <v>0</v>
      </c>
      <c r="AR147" s="161" t="s">
        <v>282</v>
      </c>
      <c r="AT147" s="161" t="s">
        <v>189</v>
      </c>
      <c r="AU147" s="161" t="s">
        <v>87</v>
      </c>
      <c r="AY147" s="17" t="s">
        <v>187</v>
      </c>
      <c r="BE147" s="162">
        <f t="shared" si="14"/>
        <v>0</v>
      </c>
      <c r="BF147" s="162">
        <f t="shared" si="15"/>
        <v>0</v>
      </c>
      <c r="BG147" s="162">
        <f t="shared" si="16"/>
        <v>0</v>
      </c>
      <c r="BH147" s="162">
        <f t="shared" si="17"/>
        <v>0</v>
      </c>
      <c r="BI147" s="162">
        <f t="shared" si="18"/>
        <v>0</v>
      </c>
      <c r="BJ147" s="17" t="s">
        <v>87</v>
      </c>
      <c r="BK147" s="162">
        <f t="shared" si="19"/>
        <v>0</v>
      </c>
      <c r="BL147" s="17" t="s">
        <v>282</v>
      </c>
      <c r="BM147" s="161" t="s">
        <v>1852</v>
      </c>
    </row>
    <row r="148" spans="2:65" s="1" customFormat="1" ht="24" customHeight="1">
      <c r="B148" s="149"/>
      <c r="C148" s="150" t="s">
        <v>478</v>
      </c>
      <c r="D148" s="150" t="s">
        <v>189</v>
      </c>
      <c r="E148" s="151" t="s">
        <v>1853</v>
      </c>
      <c r="F148" s="152" t="s">
        <v>1854</v>
      </c>
      <c r="G148" s="153" t="s">
        <v>391</v>
      </c>
      <c r="H148" s="154">
        <v>2</v>
      </c>
      <c r="I148" s="155"/>
      <c r="J148" s="156">
        <f t="shared" si="10"/>
        <v>0</v>
      </c>
      <c r="K148" s="152" t="s">
        <v>193</v>
      </c>
      <c r="L148" s="32"/>
      <c r="M148" s="157" t="s">
        <v>3</v>
      </c>
      <c r="N148" s="158" t="s">
        <v>46</v>
      </c>
      <c r="O148" s="52"/>
      <c r="P148" s="159">
        <f t="shared" si="11"/>
        <v>0</v>
      </c>
      <c r="Q148" s="159">
        <v>0</v>
      </c>
      <c r="R148" s="159">
        <f t="shared" si="12"/>
        <v>0</v>
      </c>
      <c r="S148" s="159">
        <v>0</v>
      </c>
      <c r="T148" s="160">
        <f t="shared" si="13"/>
        <v>0</v>
      </c>
      <c r="AR148" s="161" t="s">
        <v>282</v>
      </c>
      <c r="AT148" s="161" t="s">
        <v>189</v>
      </c>
      <c r="AU148" s="161" t="s">
        <v>87</v>
      </c>
      <c r="AY148" s="17" t="s">
        <v>187</v>
      </c>
      <c r="BE148" s="162">
        <f t="shared" si="14"/>
        <v>0</v>
      </c>
      <c r="BF148" s="162">
        <f t="shared" si="15"/>
        <v>0</v>
      </c>
      <c r="BG148" s="162">
        <f t="shared" si="16"/>
        <v>0</v>
      </c>
      <c r="BH148" s="162">
        <f t="shared" si="17"/>
        <v>0</v>
      </c>
      <c r="BI148" s="162">
        <f t="shared" si="18"/>
        <v>0</v>
      </c>
      <c r="BJ148" s="17" t="s">
        <v>87</v>
      </c>
      <c r="BK148" s="162">
        <f t="shared" si="19"/>
        <v>0</v>
      </c>
      <c r="BL148" s="17" t="s">
        <v>282</v>
      </c>
      <c r="BM148" s="161" t="s">
        <v>1855</v>
      </c>
    </row>
    <row r="149" spans="2:65" s="1" customFormat="1" ht="36" customHeight="1">
      <c r="B149" s="149"/>
      <c r="C149" s="150" t="s">
        <v>484</v>
      </c>
      <c r="D149" s="150" t="s">
        <v>189</v>
      </c>
      <c r="E149" s="151" t="s">
        <v>1856</v>
      </c>
      <c r="F149" s="152" t="s">
        <v>1857</v>
      </c>
      <c r="G149" s="153" t="s">
        <v>391</v>
      </c>
      <c r="H149" s="154">
        <v>21</v>
      </c>
      <c r="I149" s="155"/>
      <c r="J149" s="156">
        <f t="shared" si="10"/>
        <v>0</v>
      </c>
      <c r="K149" s="152" t="s">
        <v>193</v>
      </c>
      <c r="L149" s="32"/>
      <c r="M149" s="157" t="s">
        <v>3</v>
      </c>
      <c r="N149" s="158" t="s">
        <v>46</v>
      </c>
      <c r="O149" s="52"/>
      <c r="P149" s="159">
        <f t="shared" si="11"/>
        <v>0</v>
      </c>
      <c r="Q149" s="159">
        <v>0</v>
      </c>
      <c r="R149" s="159">
        <f t="shared" si="12"/>
        <v>0</v>
      </c>
      <c r="S149" s="159">
        <v>0</v>
      </c>
      <c r="T149" s="160">
        <f t="shared" si="13"/>
        <v>0</v>
      </c>
      <c r="AR149" s="161" t="s">
        <v>282</v>
      </c>
      <c r="AT149" s="161" t="s">
        <v>189</v>
      </c>
      <c r="AU149" s="161" t="s">
        <v>87</v>
      </c>
      <c r="AY149" s="17" t="s">
        <v>187</v>
      </c>
      <c r="BE149" s="162">
        <f t="shared" si="14"/>
        <v>0</v>
      </c>
      <c r="BF149" s="162">
        <f t="shared" si="15"/>
        <v>0</v>
      </c>
      <c r="BG149" s="162">
        <f t="shared" si="16"/>
        <v>0</v>
      </c>
      <c r="BH149" s="162">
        <f t="shared" si="17"/>
        <v>0</v>
      </c>
      <c r="BI149" s="162">
        <f t="shared" si="18"/>
        <v>0</v>
      </c>
      <c r="BJ149" s="17" t="s">
        <v>87</v>
      </c>
      <c r="BK149" s="162">
        <f t="shared" si="19"/>
        <v>0</v>
      </c>
      <c r="BL149" s="17" t="s">
        <v>282</v>
      </c>
      <c r="BM149" s="161" t="s">
        <v>1858</v>
      </c>
    </row>
    <row r="150" spans="2:65" s="1" customFormat="1" ht="36" customHeight="1">
      <c r="B150" s="149"/>
      <c r="C150" s="150" t="s">
        <v>491</v>
      </c>
      <c r="D150" s="150" t="s">
        <v>189</v>
      </c>
      <c r="E150" s="151" t="s">
        <v>1859</v>
      </c>
      <c r="F150" s="152" t="s">
        <v>1860</v>
      </c>
      <c r="G150" s="153" t="s">
        <v>391</v>
      </c>
      <c r="H150" s="154">
        <v>56</v>
      </c>
      <c r="I150" s="155"/>
      <c r="J150" s="156">
        <f t="shared" si="10"/>
        <v>0</v>
      </c>
      <c r="K150" s="152" t="s">
        <v>193</v>
      </c>
      <c r="L150" s="32"/>
      <c r="M150" s="157" t="s">
        <v>3</v>
      </c>
      <c r="N150" s="158" t="s">
        <v>46</v>
      </c>
      <c r="O150" s="52"/>
      <c r="P150" s="159">
        <f t="shared" si="11"/>
        <v>0</v>
      </c>
      <c r="Q150" s="159">
        <v>0</v>
      </c>
      <c r="R150" s="159">
        <f t="shared" si="12"/>
        <v>0</v>
      </c>
      <c r="S150" s="159">
        <v>0</v>
      </c>
      <c r="T150" s="160">
        <f t="shared" si="13"/>
        <v>0</v>
      </c>
      <c r="AR150" s="161" t="s">
        <v>282</v>
      </c>
      <c r="AT150" s="161" t="s">
        <v>189</v>
      </c>
      <c r="AU150" s="161" t="s">
        <v>87</v>
      </c>
      <c r="AY150" s="17" t="s">
        <v>187</v>
      </c>
      <c r="BE150" s="162">
        <f t="shared" si="14"/>
        <v>0</v>
      </c>
      <c r="BF150" s="162">
        <f t="shared" si="15"/>
        <v>0</v>
      </c>
      <c r="BG150" s="162">
        <f t="shared" si="16"/>
        <v>0</v>
      </c>
      <c r="BH150" s="162">
        <f t="shared" si="17"/>
        <v>0</v>
      </c>
      <c r="BI150" s="162">
        <f t="shared" si="18"/>
        <v>0</v>
      </c>
      <c r="BJ150" s="17" t="s">
        <v>87</v>
      </c>
      <c r="BK150" s="162">
        <f t="shared" si="19"/>
        <v>0</v>
      </c>
      <c r="BL150" s="17" t="s">
        <v>282</v>
      </c>
      <c r="BM150" s="161" t="s">
        <v>1861</v>
      </c>
    </row>
    <row r="151" spans="2:65" s="1" customFormat="1" ht="36" customHeight="1">
      <c r="B151" s="149"/>
      <c r="C151" s="150" t="s">
        <v>499</v>
      </c>
      <c r="D151" s="150" t="s">
        <v>189</v>
      </c>
      <c r="E151" s="151" t="s">
        <v>1862</v>
      </c>
      <c r="F151" s="152" t="s">
        <v>1863</v>
      </c>
      <c r="G151" s="153" t="s">
        <v>391</v>
      </c>
      <c r="H151" s="154">
        <v>9</v>
      </c>
      <c r="I151" s="155"/>
      <c r="J151" s="156">
        <f t="shared" si="10"/>
        <v>0</v>
      </c>
      <c r="K151" s="152" t="s">
        <v>193</v>
      </c>
      <c r="L151" s="32"/>
      <c r="M151" s="157" t="s">
        <v>3</v>
      </c>
      <c r="N151" s="158" t="s">
        <v>46</v>
      </c>
      <c r="O151" s="52"/>
      <c r="P151" s="159">
        <f t="shared" si="11"/>
        <v>0</v>
      </c>
      <c r="Q151" s="159">
        <v>0</v>
      </c>
      <c r="R151" s="159">
        <f t="shared" si="12"/>
        <v>0</v>
      </c>
      <c r="S151" s="159">
        <v>0</v>
      </c>
      <c r="T151" s="160">
        <f t="shared" si="13"/>
        <v>0</v>
      </c>
      <c r="AR151" s="161" t="s">
        <v>282</v>
      </c>
      <c r="AT151" s="161" t="s">
        <v>189</v>
      </c>
      <c r="AU151" s="161" t="s">
        <v>87</v>
      </c>
      <c r="AY151" s="17" t="s">
        <v>187</v>
      </c>
      <c r="BE151" s="162">
        <f t="shared" si="14"/>
        <v>0</v>
      </c>
      <c r="BF151" s="162">
        <f t="shared" si="15"/>
        <v>0</v>
      </c>
      <c r="BG151" s="162">
        <f t="shared" si="16"/>
        <v>0</v>
      </c>
      <c r="BH151" s="162">
        <f t="shared" si="17"/>
        <v>0</v>
      </c>
      <c r="BI151" s="162">
        <f t="shared" si="18"/>
        <v>0</v>
      </c>
      <c r="BJ151" s="17" t="s">
        <v>87</v>
      </c>
      <c r="BK151" s="162">
        <f t="shared" si="19"/>
        <v>0</v>
      </c>
      <c r="BL151" s="17" t="s">
        <v>282</v>
      </c>
      <c r="BM151" s="161" t="s">
        <v>1864</v>
      </c>
    </row>
    <row r="152" spans="2:65" s="1" customFormat="1" ht="36" customHeight="1">
      <c r="B152" s="149"/>
      <c r="C152" s="150" t="s">
        <v>504</v>
      </c>
      <c r="D152" s="150" t="s">
        <v>189</v>
      </c>
      <c r="E152" s="151" t="s">
        <v>1865</v>
      </c>
      <c r="F152" s="152" t="s">
        <v>1866</v>
      </c>
      <c r="G152" s="153" t="s">
        <v>391</v>
      </c>
      <c r="H152" s="154">
        <v>1</v>
      </c>
      <c r="I152" s="155"/>
      <c r="J152" s="156">
        <f t="shared" si="10"/>
        <v>0</v>
      </c>
      <c r="K152" s="152" t="s">
        <v>193</v>
      </c>
      <c r="L152" s="32"/>
      <c r="M152" s="157" t="s">
        <v>3</v>
      </c>
      <c r="N152" s="158" t="s">
        <v>46</v>
      </c>
      <c r="O152" s="52"/>
      <c r="P152" s="159">
        <f t="shared" si="11"/>
        <v>0</v>
      </c>
      <c r="Q152" s="159">
        <v>0</v>
      </c>
      <c r="R152" s="159">
        <f t="shared" si="12"/>
        <v>0</v>
      </c>
      <c r="S152" s="159">
        <v>0</v>
      </c>
      <c r="T152" s="160">
        <f t="shared" si="13"/>
        <v>0</v>
      </c>
      <c r="AR152" s="161" t="s">
        <v>282</v>
      </c>
      <c r="AT152" s="161" t="s">
        <v>189</v>
      </c>
      <c r="AU152" s="161" t="s">
        <v>87</v>
      </c>
      <c r="AY152" s="17" t="s">
        <v>187</v>
      </c>
      <c r="BE152" s="162">
        <f t="shared" si="14"/>
        <v>0</v>
      </c>
      <c r="BF152" s="162">
        <f t="shared" si="15"/>
        <v>0</v>
      </c>
      <c r="BG152" s="162">
        <f t="shared" si="16"/>
        <v>0</v>
      </c>
      <c r="BH152" s="162">
        <f t="shared" si="17"/>
        <v>0</v>
      </c>
      <c r="BI152" s="162">
        <f t="shared" si="18"/>
        <v>0</v>
      </c>
      <c r="BJ152" s="17" t="s">
        <v>87</v>
      </c>
      <c r="BK152" s="162">
        <f t="shared" si="19"/>
        <v>0</v>
      </c>
      <c r="BL152" s="17" t="s">
        <v>282</v>
      </c>
      <c r="BM152" s="161" t="s">
        <v>1867</v>
      </c>
    </row>
    <row r="153" spans="2:65" s="1" customFormat="1" ht="36" customHeight="1">
      <c r="B153" s="149"/>
      <c r="C153" s="150" t="s">
        <v>511</v>
      </c>
      <c r="D153" s="150" t="s">
        <v>189</v>
      </c>
      <c r="E153" s="151" t="s">
        <v>1868</v>
      </c>
      <c r="F153" s="152" t="s">
        <v>1869</v>
      </c>
      <c r="G153" s="153" t="s">
        <v>286</v>
      </c>
      <c r="H153" s="154">
        <v>80</v>
      </c>
      <c r="I153" s="155"/>
      <c r="J153" s="156">
        <f t="shared" si="10"/>
        <v>0</v>
      </c>
      <c r="K153" s="152" t="s">
        <v>193</v>
      </c>
      <c r="L153" s="32"/>
      <c r="M153" s="157" t="s">
        <v>3</v>
      </c>
      <c r="N153" s="158" t="s">
        <v>46</v>
      </c>
      <c r="O153" s="52"/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AR153" s="161" t="s">
        <v>282</v>
      </c>
      <c r="AT153" s="161" t="s">
        <v>189</v>
      </c>
      <c r="AU153" s="161" t="s">
        <v>87</v>
      </c>
      <c r="AY153" s="17" t="s">
        <v>187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7" t="s">
        <v>87</v>
      </c>
      <c r="BK153" s="162">
        <f t="shared" si="19"/>
        <v>0</v>
      </c>
      <c r="BL153" s="17" t="s">
        <v>282</v>
      </c>
      <c r="BM153" s="161" t="s">
        <v>1870</v>
      </c>
    </row>
    <row r="154" spans="2:65" s="1" customFormat="1" ht="16.5" customHeight="1">
      <c r="B154" s="149"/>
      <c r="C154" s="195" t="s">
        <v>515</v>
      </c>
      <c r="D154" s="195" t="s">
        <v>283</v>
      </c>
      <c r="E154" s="196" t="s">
        <v>1871</v>
      </c>
      <c r="F154" s="197" t="s">
        <v>1872</v>
      </c>
      <c r="G154" s="198" t="s">
        <v>286</v>
      </c>
      <c r="H154" s="199">
        <v>88</v>
      </c>
      <c r="I154" s="200"/>
      <c r="J154" s="201">
        <f t="shared" si="10"/>
        <v>0</v>
      </c>
      <c r="K154" s="197" t="s">
        <v>193</v>
      </c>
      <c r="L154" s="202"/>
      <c r="M154" s="203" t="s">
        <v>3</v>
      </c>
      <c r="N154" s="204" t="s">
        <v>46</v>
      </c>
      <c r="O154" s="52"/>
      <c r="P154" s="159">
        <f t="shared" si="11"/>
        <v>0</v>
      </c>
      <c r="Q154" s="159">
        <v>1E-4</v>
      </c>
      <c r="R154" s="159">
        <f t="shared" si="12"/>
        <v>8.8000000000000005E-3</v>
      </c>
      <c r="S154" s="159">
        <v>0</v>
      </c>
      <c r="T154" s="160">
        <f t="shared" si="13"/>
        <v>0</v>
      </c>
      <c r="AR154" s="161" t="s">
        <v>1001</v>
      </c>
      <c r="AT154" s="161" t="s">
        <v>283</v>
      </c>
      <c r="AU154" s="161" t="s">
        <v>87</v>
      </c>
      <c r="AY154" s="17" t="s">
        <v>187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7" t="s">
        <v>87</v>
      </c>
      <c r="BK154" s="162">
        <f t="shared" si="19"/>
        <v>0</v>
      </c>
      <c r="BL154" s="17" t="s">
        <v>1001</v>
      </c>
      <c r="BM154" s="161" t="s">
        <v>1873</v>
      </c>
    </row>
    <row r="155" spans="2:65" s="1" customFormat="1" ht="36" customHeight="1">
      <c r="B155" s="149"/>
      <c r="C155" s="150" t="s">
        <v>520</v>
      </c>
      <c r="D155" s="150" t="s">
        <v>189</v>
      </c>
      <c r="E155" s="151" t="s">
        <v>1874</v>
      </c>
      <c r="F155" s="152" t="s">
        <v>1875</v>
      </c>
      <c r="G155" s="153" t="s">
        <v>286</v>
      </c>
      <c r="H155" s="154">
        <v>800</v>
      </c>
      <c r="I155" s="155"/>
      <c r="J155" s="156">
        <f t="shared" si="10"/>
        <v>0</v>
      </c>
      <c r="K155" s="152" t="s">
        <v>193</v>
      </c>
      <c r="L155" s="32"/>
      <c r="M155" s="157" t="s">
        <v>3</v>
      </c>
      <c r="N155" s="158" t="s">
        <v>46</v>
      </c>
      <c r="O155" s="52"/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AR155" s="161" t="s">
        <v>282</v>
      </c>
      <c r="AT155" s="161" t="s">
        <v>189</v>
      </c>
      <c r="AU155" s="161" t="s">
        <v>87</v>
      </c>
      <c r="AY155" s="17" t="s">
        <v>187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7" t="s">
        <v>87</v>
      </c>
      <c r="BK155" s="162">
        <f t="shared" si="19"/>
        <v>0</v>
      </c>
      <c r="BL155" s="17" t="s">
        <v>282</v>
      </c>
      <c r="BM155" s="161" t="s">
        <v>1876</v>
      </c>
    </row>
    <row r="156" spans="2:65" s="1" customFormat="1" ht="16.5" customHeight="1">
      <c r="B156" s="149"/>
      <c r="C156" s="195" t="s">
        <v>525</v>
      </c>
      <c r="D156" s="195" t="s">
        <v>283</v>
      </c>
      <c r="E156" s="196" t="s">
        <v>1877</v>
      </c>
      <c r="F156" s="197" t="s">
        <v>1878</v>
      </c>
      <c r="G156" s="198" t="s">
        <v>286</v>
      </c>
      <c r="H156" s="199">
        <v>880</v>
      </c>
      <c r="I156" s="200"/>
      <c r="J156" s="201">
        <f t="shared" si="10"/>
        <v>0</v>
      </c>
      <c r="K156" s="197" t="s">
        <v>193</v>
      </c>
      <c r="L156" s="202"/>
      <c r="M156" s="203" t="s">
        <v>3</v>
      </c>
      <c r="N156" s="204" t="s">
        <v>46</v>
      </c>
      <c r="O156" s="52"/>
      <c r="P156" s="159">
        <f t="shared" si="11"/>
        <v>0</v>
      </c>
      <c r="Q156" s="159">
        <v>1.2E-4</v>
      </c>
      <c r="R156" s="159">
        <f t="shared" si="12"/>
        <v>0.1056</v>
      </c>
      <c r="S156" s="159">
        <v>0</v>
      </c>
      <c r="T156" s="160">
        <f t="shared" si="13"/>
        <v>0</v>
      </c>
      <c r="AR156" s="161" t="s">
        <v>1001</v>
      </c>
      <c r="AT156" s="161" t="s">
        <v>283</v>
      </c>
      <c r="AU156" s="161" t="s">
        <v>87</v>
      </c>
      <c r="AY156" s="17" t="s">
        <v>187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7" t="s">
        <v>87</v>
      </c>
      <c r="BK156" s="162">
        <f t="shared" si="19"/>
        <v>0</v>
      </c>
      <c r="BL156" s="17" t="s">
        <v>1001</v>
      </c>
      <c r="BM156" s="161" t="s">
        <v>1879</v>
      </c>
    </row>
    <row r="157" spans="2:65" s="1" customFormat="1" ht="36" customHeight="1">
      <c r="B157" s="149"/>
      <c r="C157" s="150" t="s">
        <v>1880</v>
      </c>
      <c r="D157" s="150" t="s">
        <v>189</v>
      </c>
      <c r="E157" s="151" t="s">
        <v>1881</v>
      </c>
      <c r="F157" s="152" t="s">
        <v>1882</v>
      </c>
      <c r="G157" s="153" t="s">
        <v>286</v>
      </c>
      <c r="H157" s="154">
        <v>910</v>
      </c>
      <c r="I157" s="155"/>
      <c r="J157" s="156">
        <f t="shared" si="10"/>
        <v>0</v>
      </c>
      <c r="K157" s="152" t="s">
        <v>193</v>
      </c>
      <c r="L157" s="32"/>
      <c r="M157" s="157" t="s">
        <v>3</v>
      </c>
      <c r="N157" s="158" t="s">
        <v>46</v>
      </c>
      <c r="O157" s="52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AR157" s="161" t="s">
        <v>282</v>
      </c>
      <c r="AT157" s="161" t="s">
        <v>189</v>
      </c>
      <c r="AU157" s="161" t="s">
        <v>87</v>
      </c>
      <c r="AY157" s="17" t="s">
        <v>187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7" t="s">
        <v>87</v>
      </c>
      <c r="BK157" s="162">
        <f t="shared" si="19"/>
        <v>0</v>
      </c>
      <c r="BL157" s="17" t="s">
        <v>282</v>
      </c>
      <c r="BM157" s="161" t="s">
        <v>1883</v>
      </c>
    </row>
    <row r="158" spans="2:65" s="1" customFormat="1" ht="16.5" customHeight="1">
      <c r="B158" s="149"/>
      <c r="C158" s="195" t="s">
        <v>543</v>
      </c>
      <c r="D158" s="195" t="s">
        <v>283</v>
      </c>
      <c r="E158" s="196" t="s">
        <v>1884</v>
      </c>
      <c r="F158" s="197" t="s">
        <v>1885</v>
      </c>
      <c r="G158" s="198" t="s">
        <v>286</v>
      </c>
      <c r="H158" s="199">
        <v>825</v>
      </c>
      <c r="I158" s="200"/>
      <c r="J158" s="201">
        <f t="shared" si="10"/>
        <v>0</v>
      </c>
      <c r="K158" s="197" t="s">
        <v>193</v>
      </c>
      <c r="L158" s="202"/>
      <c r="M158" s="203" t="s">
        <v>3</v>
      </c>
      <c r="N158" s="204" t="s">
        <v>46</v>
      </c>
      <c r="O158" s="52"/>
      <c r="P158" s="159">
        <f t="shared" si="11"/>
        <v>0</v>
      </c>
      <c r="Q158" s="159">
        <v>1.7000000000000001E-4</v>
      </c>
      <c r="R158" s="159">
        <f t="shared" si="12"/>
        <v>0.14025000000000001</v>
      </c>
      <c r="S158" s="159">
        <v>0</v>
      </c>
      <c r="T158" s="160">
        <f t="shared" si="13"/>
        <v>0</v>
      </c>
      <c r="AR158" s="161" t="s">
        <v>1001</v>
      </c>
      <c r="AT158" s="161" t="s">
        <v>283</v>
      </c>
      <c r="AU158" s="161" t="s">
        <v>87</v>
      </c>
      <c r="AY158" s="17" t="s">
        <v>187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7" t="s">
        <v>87</v>
      </c>
      <c r="BK158" s="162">
        <f t="shared" si="19"/>
        <v>0</v>
      </c>
      <c r="BL158" s="17" t="s">
        <v>1001</v>
      </c>
      <c r="BM158" s="161" t="s">
        <v>1886</v>
      </c>
    </row>
    <row r="159" spans="2:65" s="13" customFormat="1">
      <c r="B159" s="171"/>
      <c r="D159" s="164" t="s">
        <v>196</v>
      </c>
      <c r="F159" s="173" t="s">
        <v>1887</v>
      </c>
      <c r="H159" s="174">
        <v>825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196</v>
      </c>
      <c r="AU159" s="172" t="s">
        <v>87</v>
      </c>
      <c r="AV159" s="13" t="s">
        <v>87</v>
      </c>
      <c r="AW159" s="13" t="s">
        <v>4</v>
      </c>
      <c r="AX159" s="13" t="s">
        <v>81</v>
      </c>
      <c r="AY159" s="172" t="s">
        <v>187</v>
      </c>
    </row>
    <row r="160" spans="2:65" s="1" customFormat="1" ht="16.5" customHeight="1">
      <c r="B160" s="149"/>
      <c r="C160" s="195" t="s">
        <v>552</v>
      </c>
      <c r="D160" s="195" t="s">
        <v>283</v>
      </c>
      <c r="E160" s="196" t="s">
        <v>1888</v>
      </c>
      <c r="F160" s="197" t="s">
        <v>1889</v>
      </c>
      <c r="G160" s="198" t="s">
        <v>286</v>
      </c>
      <c r="H160" s="199">
        <v>176</v>
      </c>
      <c r="I160" s="200"/>
      <c r="J160" s="201">
        <f>ROUND(I160*H160,2)</f>
        <v>0</v>
      </c>
      <c r="K160" s="197" t="s">
        <v>193</v>
      </c>
      <c r="L160" s="202"/>
      <c r="M160" s="203" t="s">
        <v>3</v>
      </c>
      <c r="N160" s="204" t="s">
        <v>46</v>
      </c>
      <c r="O160" s="52"/>
      <c r="P160" s="159">
        <f>O160*H160</f>
        <v>0</v>
      </c>
      <c r="Q160" s="159">
        <v>2.3000000000000001E-4</v>
      </c>
      <c r="R160" s="159">
        <f>Q160*H160</f>
        <v>4.0480000000000002E-2</v>
      </c>
      <c r="S160" s="159">
        <v>0</v>
      </c>
      <c r="T160" s="160">
        <f>S160*H160</f>
        <v>0</v>
      </c>
      <c r="AR160" s="161" t="s">
        <v>1001</v>
      </c>
      <c r="AT160" s="161" t="s">
        <v>283</v>
      </c>
      <c r="AU160" s="161" t="s">
        <v>87</v>
      </c>
      <c r="AY160" s="17" t="s">
        <v>187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7" t="s">
        <v>87</v>
      </c>
      <c r="BK160" s="162">
        <f>ROUND(I160*H160,2)</f>
        <v>0</v>
      </c>
      <c r="BL160" s="17" t="s">
        <v>1001</v>
      </c>
      <c r="BM160" s="161" t="s">
        <v>1890</v>
      </c>
    </row>
    <row r="161" spans="2:65" s="13" customFormat="1">
      <c r="B161" s="171"/>
      <c r="D161" s="164" t="s">
        <v>196</v>
      </c>
      <c r="F161" s="173" t="s">
        <v>1891</v>
      </c>
      <c r="H161" s="174">
        <v>176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196</v>
      </c>
      <c r="AU161" s="172" t="s">
        <v>87</v>
      </c>
      <c r="AV161" s="13" t="s">
        <v>87</v>
      </c>
      <c r="AW161" s="13" t="s">
        <v>4</v>
      </c>
      <c r="AX161" s="13" t="s">
        <v>81</v>
      </c>
      <c r="AY161" s="172" t="s">
        <v>187</v>
      </c>
    </row>
    <row r="162" spans="2:65" s="1" customFormat="1" ht="36" customHeight="1">
      <c r="B162" s="149"/>
      <c r="C162" s="150" t="s">
        <v>556</v>
      </c>
      <c r="D162" s="150" t="s">
        <v>189</v>
      </c>
      <c r="E162" s="151" t="s">
        <v>1892</v>
      </c>
      <c r="F162" s="152" t="s">
        <v>1893</v>
      </c>
      <c r="G162" s="153" t="s">
        <v>286</v>
      </c>
      <c r="H162" s="154">
        <v>50</v>
      </c>
      <c r="I162" s="155"/>
      <c r="J162" s="156">
        <f t="shared" ref="J162:J171" si="20">ROUND(I162*H162,2)</f>
        <v>0</v>
      </c>
      <c r="K162" s="152" t="s">
        <v>193</v>
      </c>
      <c r="L162" s="32"/>
      <c r="M162" s="157" t="s">
        <v>3</v>
      </c>
      <c r="N162" s="158" t="s">
        <v>46</v>
      </c>
      <c r="O162" s="52"/>
      <c r="P162" s="159">
        <f t="shared" ref="P162:P171" si="21">O162*H162</f>
        <v>0</v>
      </c>
      <c r="Q162" s="159">
        <v>0</v>
      </c>
      <c r="R162" s="159">
        <f t="shared" ref="R162:R171" si="22">Q162*H162</f>
        <v>0</v>
      </c>
      <c r="S162" s="159">
        <v>0</v>
      </c>
      <c r="T162" s="160">
        <f t="shared" ref="T162:T171" si="23">S162*H162</f>
        <v>0</v>
      </c>
      <c r="AR162" s="161" t="s">
        <v>282</v>
      </c>
      <c r="AT162" s="161" t="s">
        <v>189</v>
      </c>
      <c r="AU162" s="161" t="s">
        <v>87</v>
      </c>
      <c r="AY162" s="17" t="s">
        <v>187</v>
      </c>
      <c r="BE162" s="162">
        <f t="shared" ref="BE162:BE171" si="24">IF(N162="základní",J162,0)</f>
        <v>0</v>
      </c>
      <c r="BF162" s="162">
        <f t="shared" ref="BF162:BF171" si="25">IF(N162="snížená",J162,0)</f>
        <v>0</v>
      </c>
      <c r="BG162" s="162">
        <f t="shared" ref="BG162:BG171" si="26">IF(N162="zákl. přenesená",J162,0)</f>
        <v>0</v>
      </c>
      <c r="BH162" s="162">
        <f t="shared" ref="BH162:BH171" si="27">IF(N162="sníž. přenesená",J162,0)</f>
        <v>0</v>
      </c>
      <c r="BI162" s="162">
        <f t="shared" ref="BI162:BI171" si="28">IF(N162="nulová",J162,0)</f>
        <v>0</v>
      </c>
      <c r="BJ162" s="17" t="s">
        <v>87</v>
      </c>
      <c r="BK162" s="162">
        <f t="shared" ref="BK162:BK171" si="29">ROUND(I162*H162,2)</f>
        <v>0</v>
      </c>
      <c r="BL162" s="17" t="s">
        <v>282</v>
      </c>
      <c r="BM162" s="161" t="s">
        <v>1894</v>
      </c>
    </row>
    <row r="163" spans="2:65" s="1" customFormat="1" ht="16.5" customHeight="1">
      <c r="B163" s="149"/>
      <c r="C163" s="195" t="s">
        <v>1895</v>
      </c>
      <c r="D163" s="195" t="s">
        <v>283</v>
      </c>
      <c r="E163" s="196" t="s">
        <v>1896</v>
      </c>
      <c r="F163" s="197" t="s">
        <v>1897</v>
      </c>
      <c r="G163" s="198" t="s">
        <v>286</v>
      </c>
      <c r="H163" s="199">
        <v>55</v>
      </c>
      <c r="I163" s="200"/>
      <c r="J163" s="201">
        <f t="shared" si="20"/>
        <v>0</v>
      </c>
      <c r="K163" s="197" t="s">
        <v>193</v>
      </c>
      <c r="L163" s="202"/>
      <c r="M163" s="203" t="s">
        <v>3</v>
      </c>
      <c r="N163" s="204" t="s">
        <v>46</v>
      </c>
      <c r="O163" s="52"/>
      <c r="P163" s="159">
        <f t="shared" si="21"/>
        <v>0</v>
      </c>
      <c r="Q163" s="159">
        <v>1.6000000000000001E-4</v>
      </c>
      <c r="R163" s="159">
        <f t="shared" si="22"/>
        <v>8.8000000000000005E-3</v>
      </c>
      <c r="S163" s="159">
        <v>0</v>
      </c>
      <c r="T163" s="160">
        <f t="shared" si="23"/>
        <v>0</v>
      </c>
      <c r="AR163" s="161" t="s">
        <v>1001</v>
      </c>
      <c r="AT163" s="161" t="s">
        <v>283</v>
      </c>
      <c r="AU163" s="161" t="s">
        <v>87</v>
      </c>
      <c r="AY163" s="17" t="s">
        <v>187</v>
      </c>
      <c r="BE163" s="162">
        <f t="shared" si="24"/>
        <v>0</v>
      </c>
      <c r="BF163" s="162">
        <f t="shared" si="25"/>
        <v>0</v>
      </c>
      <c r="BG163" s="162">
        <f t="shared" si="26"/>
        <v>0</v>
      </c>
      <c r="BH163" s="162">
        <f t="shared" si="27"/>
        <v>0</v>
      </c>
      <c r="BI163" s="162">
        <f t="shared" si="28"/>
        <v>0</v>
      </c>
      <c r="BJ163" s="17" t="s">
        <v>87</v>
      </c>
      <c r="BK163" s="162">
        <f t="shared" si="29"/>
        <v>0</v>
      </c>
      <c r="BL163" s="17" t="s">
        <v>1001</v>
      </c>
      <c r="BM163" s="161" t="s">
        <v>1898</v>
      </c>
    </row>
    <row r="164" spans="2:65" s="1" customFormat="1" ht="48" customHeight="1">
      <c r="B164" s="149"/>
      <c r="C164" s="195" t="s">
        <v>573</v>
      </c>
      <c r="D164" s="195" t="s">
        <v>283</v>
      </c>
      <c r="E164" s="196" t="s">
        <v>1899</v>
      </c>
      <c r="F164" s="197" t="s">
        <v>1900</v>
      </c>
      <c r="G164" s="198" t="s">
        <v>391</v>
      </c>
      <c r="H164" s="199">
        <v>2</v>
      </c>
      <c r="I164" s="200"/>
      <c r="J164" s="201">
        <f t="shared" si="20"/>
        <v>0</v>
      </c>
      <c r="K164" s="197" t="s">
        <v>1901</v>
      </c>
      <c r="L164" s="202"/>
      <c r="M164" s="203" t="s">
        <v>3</v>
      </c>
      <c r="N164" s="204" t="s">
        <v>46</v>
      </c>
      <c r="O164" s="52"/>
      <c r="P164" s="159">
        <f t="shared" si="21"/>
        <v>0</v>
      </c>
      <c r="Q164" s="159">
        <v>0</v>
      </c>
      <c r="R164" s="159">
        <f t="shared" si="22"/>
        <v>0</v>
      </c>
      <c r="S164" s="159">
        <v>0</v>
      </c>
      <c r="T164" s="160">
        <f t="shared" si="23"/>
        <v>0</v>
      </c>
      <c r="AR164" s="161" t="s">
        <v>1902</v>
      </c>
      <c r="AT164" s="161" t="s">
        <v>283</v>
      </c>
      <c r="AU164" s="161" t="s">
        <v>87</v>
      </c>
      <c r="AY164" s="17" t="s">
        <v>187</v>
      </c>
      <c r="BE164" s="162">
        <f t="shared" si="24"/>
        <v>0</v>
      </c>
      <c r="BF164" s="162">
        <f t="shared" si="25"/>
        <v>0</v>
      </c>
      <c r="BG164" s="162">
        <f t="shared" si="26"/>
        <v>0</v>
      </c>
      <c r="BH164" s="162">
        <f t="shared" si="27"/>
        <v>0</v>
      </c>
      <c r="BI164" s="162">
        <f t="shared" si="28"/>
        <v>0</v>
      </c>
      <c r="BJ164" s="17" t="s">
        <v>87</v>
      </c>
      <c r="BK164" s="162">
        <f t="shared" si="29"/>
        <v>0</v>
      </c>
      <c r="BL164" s="17" t="s">
        <v>1902</v>
      </c>
      <c r="BM164" s="161" t="s">
        <v>1903</v>
      </c>
    </row>
    <row r="165" spans="2:65" s="1" customFormat="1" ht="36" customHeight="1">
      <c r="B165" s="149"/>
      <c r="C165" s="195" t="s">
        <v>582</v>
      </c>
      <c r="D165" s="195" t="s">
        <v>283</v>
      </c>
      <c r="E165" s="196" t="s">
        <v>1904</v>
      </c>
      <c r="F165" s="197" t="s">
        <v>1905</v>
      </c>
      <c r="G165" s="198" t="s">
        <v>1219</v>
      </c>
      <c r="H165" s="199">
        <v>1</v>
      </c>
      <c r="I165" s="200"/>
      <c r="J165" s="201">
        <f t="shared" si="20"/>
        <v>0</v>
      </c>
      <c r="K165" s="197" t="s">
        <v>1901</v>
      </c>
      <c r="L165" s="202"/>
      <c r="M165" s="203" t="s">
        <v>3</v>
      </c>
      <c r="N165" s="204" t="s">
        <v>46</v>
      </c>
      <c r="O165" s="52"/>
      <c r="P165" s="159">
        <f t="shared" si="21"/>
        <v>0</v>
      </c>
      <c r="Q165" s="159">
        <v>0</v>
      </c>
      <c r="R165" s="159">
        <f t="shared" si="22"/>
        <v>0</v>
      </c>
      <c r="S165" s="159">
        <v>0</v>
      </c>
      <c r="T165" s="160">
        <f t="shared" si="23"/>
        <v>0</v>
      </c>
      <c r="AR165" s="161" t="s">
        <v>1902</v>
      </c>
      <c r="AT165" s="161" t="s">
        <v>283</v>
      </c>
      <c r="AU165" s="161" t="s">
        <v>87</v>
      </c>
      <c r="AY165" s="17" t="s">
        <v>187</v>
      </c>
      <c r="BE165" s="162">
        <f t="shared" si="24"/>
        <v>0</v>
      </c>
      <c r="BF165" s="162">
        <f t="shared" si="25"/>
        <v>0</v>
      </c>
      <c r="BG165" s="162">
        <f t="shared" si="26"/>
        <v>0</v>
      </c>
      <c r="BH165" s="162">
        <f t="shared" si="27"/>
        <v>0</v>
      </c>
      <c r="BI165" s="162">
        <f t="shared" si="28"/>
        <v>0</v>
      </c>
      <c r="BJ165" s="17" t="s">
        <v>87</v>
      </c>
      <c r="BK165" s="162">
        <f t="shared" si="29"/>
        <v>0</v>
      </c>
      <c r="BL165" s="17" t="s">
        <v>1902</v>
      </c>
      <c r="BM165" s="161" t="s">
        <v>1906</v>
      </c>
    </row>
    <row r="166" spans="2:65" s="1" customFormat="1" ht="36" customHeight="1">
      <c r="B166" s="149"/>
      <c r="C166" s="195" t="s">
        <v>592</v>
      </c>
      <c r="D166" s="195" t="s">
        <v>283</v>
      </c>
      <c r="E166" s="196" t="s">
        <v>1907</v>
      </c>
      <c r="F166" s="197" t="s">
        <v>1908</v>
      </c>
      <c r="G166" s="198" t="s">
        <v>1219</v>
      </c>
      <c r="H166" s="199">
        <v>10</v>
      </c>
      <c r="I166" s="200"/>
      <c r="J166" s="201">
        <f t="shared" si="20"/>
        <v>0</v>
      </c>
      <c r="K166" s="197" t="s">
        <v>1901</v>
      </c>
      <c r="L166" s="202"/>
      <c r="M166" s="203" t="s">
        <v>3</v>
      </c>
      <c r="N166" s="204" t="s">
        <v>46</v>
      </c>
      <c r="O166" s="52"/>
      <c r="P166" s="159">
        <f t="shared" si="21"/>
        <v>0</v>
      </c>
      <c r="Q166" s="159">
        <v>0</v>
      </c>
      <c r="R166" s="159">
        <f t="shared" si="22"/>
        <v>0</v>
      </c>
      <c r="S166" s="159">
        <v>0</v>
      </c>
      <c r="T166" s="160">
        <f t="shared" si="23"/>
        <v>0</v>
      </c>
      <c r="AR166" s="161" t="s">
        <v>1902</v>
      </c>
      <c r="AT166" s="161" t="s">
        <v>283</v>
      </c>
      <c r="AU166" s="161" t="s">
        <v>87</v>
      </c>
      <c r="AY166" s="17" t="s">
        <v>187</v>
      </c>
      <c r="BE166" s="162">
        <f t="shared" si="24"/>
        <v>0</v>
      </c>
      <c r="BF166" s="162">
        <f t="shared" si="25"/>
        <v>0</v>
      </c>
      <c r="BG166" s="162">
        <f t="shared" si="26"/>
        <v>0</v>
      </c>
      <c r="BH166" s="162">
        <f t="shared" si="27"/>
        <v>0</v>
      </c>
      <c r="BI166" s="162">
        <f t="shared" si="28"/>
        <v>0</v>
      </c>
      <c r="BJ166" s="17" t="s">
        <v>87</v>
      </c>
      <c r="BK166" s="162">
        <f t="shared" si="29"/>
        <v>0</v>
      </c>
      <c r="BL166" s="17" t="s">
        <v>1902</v>
      </c>
      <c r="BM166" s="161" t="s">
        <v>1909</v>
      </c>
    </row>
    <row r="167" spans="2:65" s="1" customFormat="1" ht="24" customHeight="1">
      <c r="B167" s="149"/>
      <c r="C167" s="195" t="s">
        <v>597</v>
      </c>
      <c r="D167" s="195" t="s">
        <v>283</v>
      </c>
      <c r="E167" s="196" t="s">
        <v>1910</v>
      </c>
      <c r="F167" s="197" t="s">
        <v>1911</v>
      </c>
      <c r="G167" s="198" t="s">
        <v>391</v>
      </c>
      <c r="H167" s="199">
        <v>10</v>
      </c>
      <c r="I167" s="200"/>
      <c r="J167" s="201">
        <f t="shared" si="20"/>
        <v>0</v>
      </c>
      <c r="K167" s="197" t="s">
        <v>1901</v>
      </c>
      <c r="L167" s="202"/>
      <c r="M167" s="203" t="s">
        <v>3</v>
      </c>
      <c r="N167" s="204" t="s">
        <v>46</v>
      </c>
      <c r="O167" s="52"/>
      <c r="P167" s="159">
        <f t="shared" si="21"/>
        <v>0</v>
      </c>
      <c r="Q167" s="159">
        <v>0</v>
      </c>
      <c r="R167" s="159">
        <f t="shared" si="22"/>
        <v>0</v>
      </c>
      <c r="S167" s="159">
        <v>0</v>
      </c>
      <c r="T167" s="160">
        <f t="shared" si="23"/>
        <v>0</v>
      </c>
      <c r="AR167" s="161" t="s">
        <v>1902</v>
      </c>
      <c r="AT167" s="161" t="s">
        <v>283</v>
      </c>
      <c r="AU167" s="161" t="s">
        <v>87</v>
      </c>
      <c r="AY167" s="17" t="s">
        <v>187</v>
      </c>
      <c r="BE167" s="162">
        <f t="shared" si="24"/>
        <v>0</v>
      </c>
      <c r="BF167" s="162">
        <f t="shared" si="25"/>
        <v>0</v>
      </c>
      <c r="BG167" s="162">
        <f t="shared" si="26"/>
        <v>0</v>
      </c>
      <c r="BH167" s="162">
        <f t="shared" si="27"/>
        <v>0</v>
      </c>
      <c r="BI167" s="162">
        <f t="shared" si="28"/>
        <v>0</v>
      </c>
      <c r="BJ167" s="17" t="s">
        <v>87</v>
      </c>
      <c r="BK167" s="162">
        <f t="shared" si="29"/>
        <v>0</v>
      </c>
      <c r="BL167" s="17" t="s">
        <v>1902</v>
      </c>
      <c r="BM167" s="161" t="s">
        <v>1912</v>
      </c>
    </row>
    <row r="168" spans="2:65" s="1" customFormat="1" ht="16.5" customHeight="1">
      <c r="B168" s="149"/>
      <c r="C168" s="195" t="s">
        <v>603</v>
      </c>
      <c r="D168" s="195" t="s">
        <v>283</v>
      </c>
      <c r="E168" s="196" t="s">
        <v>1913</v>
      </c>
      <c r="F168" s="197" t="s">
        <v>1914</v>
      </c>
      <c r="G168" s="198" t="s">
        <v>391</v>
      </c>
      <c r="H168" s="199">
        <v>77</v>
      </c>
      <c r="I168" s="200"/>
      <c r="J168" s="201">
        <f t="shared" si="20"/>
        <v>0</v>
      </c>
      <c r="K168" s="197" t="s">
        <v>1901</v>
      </c>
      <c r="L168" s="202"/>
      <c r="M168" s="203" t="s">
        <v>3</v>
      </c>
      <c r="N168" s="204" t="s">
        <v>46</v>
      </c>
      <c r="O168" s="52"/>
      <c r="P168" s="159">
        <f t="shared" si="21"/>
        <v>0</v>
      </c>
      <c r="Q168" s="159">
        <v>0</v>
      </c>
      <c r="R168" s="159">
        <f t="shared" si="22"/>
        <v>0</v>
      </c>
      <c r="S168" s="159">
        <v>0</v>
      </c>
      <c r="T168" s="160">
        <f t="shared" si="23"/>
        <v>0</v>
      </c>
      <c r="AR168" s="161" t="s">
        <v>1902</v>
      </c>
      <c r="AT168" s="161" t="s">
        <v>283</v>
      </c>
      <c r="AU168" s="161" t="s">
        <v>87</v>
      </c>
      <c r="AY168" s="17" t="s">
        <v>187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7" t="s">
        <v>87</v>
      </c>
      <c r="BK168" s="162">
        <f t="shared" si="29"/>
        <v>0</v>
      </c>
      <c r="BL168" s="17" t="s">
        <v>1902</v>
      </c>
      <c r="BM168" s="161" t="s">
        <v>1915</v>
      </c>
    </row>
    <row r="169" spans="2:65" s="1" customFormat="1" ht="24" customHeight="1">
      <c r="B169" s="149"/>
      <c r="C169" s="195" t="s">
        <v>607</v>
      </c>
      <c r="D169" s="195" t="s">
        <v>283</v>
      </c>
      <c r="E169" s="196" t="s">
        <v>1916</v>
      </c>
      <c r="F169" s="197" t="s">
        <v>1917</v>
      </c>
      <c r="G169" s="198" t="s">
        <v>391</v>
      </c>
      <c r="H169" s="199">
        <v>9</v>
      </c>
      <c r="I169" s="200"/>
      <c r="J169" s="201">
        <f t="shared" si="20"/>
        <v>0</v>
      </c>
      <c r="K169" s="197" t="s">
        <v>1901</v>
      </c>
      <c r="L169" s="202"/>
      <c r="M169" s="203" t="s">
        <v>3</v>
      </c>
      <c r="N169" s="204" t="s">
        <v>46</v>
      </c>
      <c r="O169" s="52"/>
      <c r="P169" s="159">
        <f t="shared" si="21"/>
        <v>0</v>
      </c>
      <c r="Q169" s="159">
        <v>0</v>
      </c>
      <c r="R169" s="159">
        <f t="shared" si="22"/>
        <v>0</v>
      </c>
      <c r="S169" s="159">
        <v>0</v>
      </c>
      <c r="T169" s="160">
        <f t="shared" si="23"/>
        <v>0</v>
      </c>
      <c r="AR169" s="161" t="s">
        <v>1902</v>
      </c>
      <c r="AT169" s="161" t="s">
        <v>283</v>
      </c>
      <c r="AU169" s="161" t="s">
        <v>87</v>
      </c>
      <c r="AY169" s="17" t="s">
        <v>187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7" t="s">
        <v>87</v>
      </c>
      <c r="BK169" s="162">
        <f t="shared" si="29"/>
        <v>0</v>
      </c>
      <c r="BL169" s="17" t="s">
        <v>1902</v>
      </c>
      <c r="BM169" s="161" t="s">
        <v>1918</v>
      </c>
    </row>
    <row r="170" spans="2:65" s="1" customFormat="1" ht="16.5" customHeight="1">
      <c r="B170" s="149"/>
      <c r="C170" s="195" t="s">
        <v>611</v>
      </c>
      <c r="D170" s="195" t="s">
        <v>283</v>
      </c>
      <c r="E170" s="196" t="s">
        <v>1919</v>
      </c>
      <c r="F170" s="197" t="s">
        <v>1920</v>
      </c>
      <c r="G170" s="198" t="s">
        <v>1219</v>
      </c>
      <c r="H170" s="199">
        <v>1</v>
      </c>
      <c r="I170" s="200"/>
      <c r="J170" s="201">
        <f t="shared" si="20"/>
        <v>0</v>
      </c>
      <c r="K170" s="197" t="s">
        <v>1901</v>
      </c>
      <c r="L170" s="202"/>
      <c r="M170" s="203" t="s">
        <v>3</v>
      </c>
      <c r="N170" s="204" t="s">
        <v>46</v>
      </c>
      <c r="O170" s="52"/>
      <c r="P170" s="159">
        <f t="shared" si="21"/>
        <v>0</v>
      </c>
      <c r="Q170" s="159">
        <v>0</v>
      </c>
      <c r="R170" s="159">
        <f t="shared" si="22"/>
        <v>0</v>
      </c>
      <c r="S170" s="159">
        <v>0</v>
      </c>
      <c r="T170" s="160">
        <f t="shared" si="23"/>
        <v>0</v>
      </c>
      <c r="AR170" s="161" t="s">
        <v>1902</v>
      </c>
      <c r="AT170" s="161" t="s">
        <v>283</v>
      </c>
      <c r="AU170" s="161" t="s">
        <v>87</v>
      </c>
      <c r="AY170" s="17" t="s">
        <v>187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7" t="s">
        <v>87</v>
      </c>
      <c r="BK170" s="162">
        <f t="shared" si="29"/>
        <v>0</v>
      </c>
      <c r="BL170" s="17" t="s">
        <v>1902</v>
      </c>
      <c r="BM170" s="161" t="s">
        <v>1921</v>
      </c>
    </row>
    <row r="171" spans="2:65" s="1" customFormat="1" ht="36" customHeight="1">
      <c r="B171" s="149"/>
      <c r="C171" s="150" t="s">
        <v>616</v>
      </c>
      <c r="D171" s="150" t="s">
        <v>189</v>
      </c>
      <c r="E171" s="151" t="s">
        <v>1922</v>
      </c>
      <c r="F171" s="152" t="s">
        <v>1923</v>
      </c>
      <c r="G171" s="153" t="s">
        <v>1034</v>
      </c>
      <c r="H171" s="205"/>
      <c r="I171" s="155"/>
      <c r="J171" s="156">
        <f t="shared" si="20"/>
        <v>0</v>
      </c>
      <c r="K171" s="152" t="s">
        <v>193</v>
      </c>
      <c r="L171" s="32"/>
      <c r="M171" s="206" t="s">
        <v>3</v>
      </c>
      <c r="N171" s="207" t="s">
        <v>46</v>
      </c>
      <c r="O171" s="208"/>
      <c r="P171" s="209">
        <f t="shared" si="21"/>
        <v>0</v>
      </c>
      <c r="Q171" s="209">
        <v>0</v>
      </c>
      <c r="R171" s="209">
        <f t="shared" si="22"/>
        <v>0</v>
      </c>
      <c r="S171" s="209">
        <v>0</v>
      </c>
      <c r="T171" s="210">
        <f t="shared" si="23"/>
        <v>0</v>
      </c>
      <c r="AR171" s="161" t="s">
        <v>282</v>
      </c>
      <c r="AT171" s="161" t="s">
        <v>189</v>
      </c>
      <c r="AU171" s="161" t="s">
        <v>87</v>
      </c>
      <c r="AY171" s="17" t="s">
        <v>187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7" t="s">
        <v>87</v>
      </c>
      <c r="BK171" s="162">
        <f t="shared" si="29"/>
        <v>0</v>
      </c>
      <c r="BL171" s="17" t="s">
        <v>282</v>
      </c>
      <c r="BM171" s="161" t="s">
        <v>1924</v>
      </c>
    </row>
    <row r="172" spans="2:65" s="1" customFormat="1" ht="6.95" customHeight="1">
      <c r="B172" s="41"/>
      <c r="C172" s="42"/>
      <c r="D172" s="42"/>
      <c r="E172" s="42"/>
      <c r="F172" s="42"/>
      <c r="G172" s="42"/>
      <c r="H172" s="42"/>
      <c r="I172" s="110"/>
      <c r="J172" s="42"/>
      <c r="K172" s="42"/>
      <c r="L172" s="32"/>
    </row>
  </sheetData>
  <autoFilter ref="C91:K171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7"/>
  <sheetViews>
    <sheetView showGridLines="0" topLeftCell="A16" workbookViewId="0">
      <selection activeCell="W41" sqref="W4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1925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89.25" customHeight="1">
      <c r="B29" s="95"/>
      <c r="E29" s="249" t="s">
        <v>39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ROUND(J87,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ROUND((SUM(BE87:BE126)),  2)</f>
        <v>0</v>
      </c>
      <c r="I35" s="102">
        <v>0.21</v>
      </c>
      <c r="J35" s="101">
        <f>ROUND(((SUM(BE87:BE126))*I35),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ROUND((SUM(BF87:BF126)),  2)</f>
        <v>0</v>
      </c>
      <c r="G36" s="215"/>
      <c r="H36" s="215"/>
      <c r="I36" s="216">
        <v>0.15</v>
      </c>
      <c r="J36" s="214">
        <f>ROUND(((SUM(BF87:BF126))*I36),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ROUND((SUM(BG87:BG126)),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ROUND((SUM(BH87:BH126)),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ROUND((SUM(BI87:BI126)),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SO01 - 02.2 - Elektro - hromosvod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J87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156</v>
      </c>
      <c r="E64" s="118"/>
      <c r="F64" s="118"/>
      <c r="G64" s="118"/>
      <c r="H64" s="118"/>
      <c r="I64" s="119"/>
      <c r="J64" s="120">
        <f>J88</f>
        <v>0</v>
      </c>
      <c r="L64" s="116"/>
    </row>
    <row r="65" spans="2:12" s="9" customFormat="1" ht="19.899999999999999" hidden="1" customHeight="1">
      <c r="B65" s="121"/>
      <c r="D65" s="122" t="s">
        <v>1926</v>
      </c>
      <c r="E65" s="123"/>
      <c r="F65" s="123"/>
      <c r="G65" s="123"/>
      <c r="H65" s="123"/>
      <c r="I65" s="124"/>
      <c r="J65" s="125">
        <f>J89</f>
        <v>0</v>
      </c>
      <c r="L65" s="121"/>
    </row>
    <row r="66" spans="2:12" s="1" customFormat="1" ht="21.75" hidden="1" customHeight="1">
      <c r="B66" s="32"/>
      <c r="I66" s="93"/>
      <c r="L66" s="32"/>
    </row>
    <row r="67" spans="2:12" s="1" customFormat="1" ht="6.95" hidden="1" customHeight="1">
      <c r="B67" s="41"/>
      <c r="C67" s="42"/>
      <c r="D67" s="42"/>
      <c r="E67" s="42"/>
      <c r="F67" s="42"/>
      <c r="G67" s="42"/>
      <c r="H67" s="42"/>
      <c r="I67" s="110"/>
      <c r="J67" s="42"/>
      <c r="K67" s="42"/>
      <c r="L67" s="32"/>
    </row>
    <row r="68" spans="2:12" hidden="1"/>
    <row r="69" spans="2:12" hidden="1"/>
    <row r="70" spans="2:12" hidden="1"/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111"/>
      <c r="J71" s="44"/>
      <c r="K71" s="44"/>
      <c r="L71" s="32"/>
    </row>
    <row r="72" spans="2:12" s="1" customFormat="1" ht="24.95" customHeight="1">
      <c r="B72" s="32"/>
      <c r="C72" s="21" t="s">
        <v>172</v>
      </c>
      <c r="I72" s="93"/>
      <c r="L72" s="32"/>
    </row>
    <row r="73" spans="2:12" s="1" customFormat="1" ht="6.95" customHeight="1">
      <c r="B73" s="32"/>
      <c r="I73" s="93"/>
      <c r="L73" s="32"/>
    </row>
    <row r="74" spans="2:12" s="1" customFormat="1" ht="12" customHeight="1">
      <c r="B74" s="32"/>
      <c r="C74" s="27" t="s">
        <v>17</v>
      </c>
      <c r="I74" s="93"/>
      <c r="L74" s="32"/>
    </row>
    <row r="75" spans="2:12" s="1" customFormat="1" ht="16.5" customHeight="1">
      <c r="B75" s="32"/>
      <c r="E75" s="260" t="str">
        <f>E7</f>
        <v>Sociální bydlení - ul. Mlýnská, BpH- doplnění - ceník</v>
      </c>
      <c r="F75" s="261"/>
      <c r="G75" s="261"/>
      <c r="H75" s="261"/>
      <c r="I75" s="93"/>
      <c r="L75" s="32"/>
    </row>
    <row r="76" spans="2:12" ht="12" customHeight="1">
      <c r="B76" s="20"/>
      <c r="C76" s="27" t="s">
        <v>135</v>
      </c>
      <c r="L76" s="20"/>
    </row>
    <row r="77" spans="2:12" s="1" customFormat="1" ht="16.5" customHeight="1">
      <c r="B77" s="32"/>
      <c r="E77" s="260" t="s">
        <v>136</v>
      </c>
      <c r="F77" s="259"/>
      <c r="G77" s="259"/>
      <c r="H77" s="259"/>
      <c r="I77" s="93"/>
      <c r="L77" s="32"/>
    </row>
    <row r="78" spans="2:12" s="1" customFormat="1" ht="12" customHeight="1">
      <c r="B78" s="32"/>
      <c r="C78" s="27" t="s">
        <v>137</v>
      </c>
      <c r="I78" s="93"/>
      <c r="L78" s="32"/>
    </row>
    <row r="79" spans="2:12" s="1" customFormat="1" ht="16.5" customHeight="1">
      <c r="B79" s="32"/>
      <c r="E79" s="242" t="str">
        <f>E11</f>
        <v>SO01 - 02.2 - Elektro - hromosvod</v>
      </c>
      <c r="F79" s="259"/>
      <c r="G79" s="259"/>
      <c r="H79" s="259"/>
      <c r="I79" s="93"/>
      <c r="L79" s="32"/>
    </row>
    <row r="80" spans="2:12" s="1" customFormat="1" ht="6.95" customHeight="1">
      <c r="B80" s="32"/>
      <c r="I80" s="93"/>
      <c r="L80" s="32"/>
    </row>
    <row r="81" spans="2:65" s="1" customFormat="1" ht="12" customHeight="1">
      <c r="B81" s="32"/>
      <c r="C81" s="27" t="s">
        <v>21</v>
      </c>
      <c r="F81" s="25" t="str">
        <f>F14</f>
        <v>Bystřice pod Hostýnem</v>
      </c>
      <c r="I81" s="94" t="s">
        <v>23</v>
      </c>
      <c r="J81" s="49" t="str">
        <f>IF(J14="","",J14)</f>
        <v>11. 12. 2019</v>
      </c>
      <c r="L81" s="32"/>
    </row>
    <row r="82" spans="2:65" s="1" customFormat="1" ht="6.95" customHeight="1">
      <c r="B82" s="32"/>
      <c r="I82" s="93"/>
      <c r="L82" s="32"/>
    </row>
    <row r="83" spans="2:65" s="1" customFormat="1" ht="15.2" customHeight="1">
      <c r="B83" s="32"/>
      <c r="C83" s="27" t="s">
        <v>25</v>
      </c>
      <c r="F83" s="25" t="str">
        <f>E17</f>
        <v>Město Bystřice pod Hostýnem, Masarykovo nám. 137</v>
      </c>
      <c r="I83" s="94" t="s">
        <v>32</v>
      </c>
      <c r="J83" s="30" t="str">
        <f>E23</f>
        <v>dnprojekce s.r.o.</v>
      </c>
      <c r="L83" s="32"/>
    </row>
    <row r="84" spans="2:65" s="1" customFormat="1" ht="15.2" customHeight="1">
      <c r="B84" s="32"/>
      <c r="C84" s="27" t="s">
        <v>30</v>
      </c>
      <c r="F84" s="25" t="str">
        <f>IF(E20="","",E20)</f>
        <v>Vyplň údaj</v>
      </c>
      <c r="I84" s="94" t="s">
        <v>36</v>
      </c>
      <c r="J84" s="30" t="str">
        <f>E26</f>
        <v xml:space="preserve"> </v>
      </c>
      <c r="L84" s="32"/>
    </row>
    <row r="85" spans="2:65" s="1" customFormat="1" ht="10.35" customHeight="1">
      <c r="B85" s="32"/>
      <c r="I85" s="93"/>
      <c r="L85" s="32"/>
    </row>
    <row r="86" spans="2:65" s="10" customFormat="1" ht="29.25" customHeight="1">
      <c r="B86" s="126"/>
      <c r="C86" s="127" t="s">
        <v>173</v>
      </c>
      <c r="D86" s="128" t="s">
        <v>59</v>
      </c>
      <c r="E86" s="128" t="s">
        <v>55</v>
      </c>
      <c r="F86" s="128" t="s">
        <v>56</v>
      </c>
      <c r="G86" s="128" t="s">
        <v>174</v>
      </c>
      <c r="H86" s="128" t="s">
        <v>175</v>
      </c>
      <c r="I86" s="129" t="s">
        <v>176</v>
      </c>
      <c r="J86" s="130" t="s">
        <v>141</v>
      </c>
      <c r="K86" s="131" t="s">
        <v>177</v>
      </c>
      <c r="L86" s="126"/>
      <c r="M86" s="56" t="s">
        <v>3</v>
      </c>
      <c r="N86" s="57" t="s">
        <v>44</v>
      </c>
      <c r="O86" s="57" t="s">
        <v>178</v>
      </c>
      <c r="P86" s="57" t="s">
        <v>179</v>
      </c>
      <c r="Q86" s="57" t="s">
        <v>180</v>
      </c>
      <c r="R86" s="57" t="s">
        <v>181</v>
      </c>
      <c r="S86" s="57" t="s">
        <v>182</v>
      </c>
      <c r="T86" s="58" t="s">
        <v>183</v>
      </c>
    </row>
    <row r="87" spans="2:65" s="1" customFormat="1" ht="22.9" customHeight="1">
      <c r="B87" s="32"/>
      <c r="C87" s="61" t="s">
        <v>184</v>
      </c>
      <c r="I87" s="93"/>
      <c r="J87" s="132">
        <f>BK87</f>
        <v>0</v>
      </c>
      <c r="L87" s="32"/>
      <c r="M87" s="59"/>
      <c r="N87" s="50"/>
      <c r="O87" s="50"/>
      <c r="P87" s="133">
        <f>P88</f>
        <v>0</v>
      </c>
      <c r="Q87" s="50"/>
      <c r="R87" s="133">
        <f>R88</f>
        <v>0.161049</v>
      </c>
      <c r="S87" s="50"/>
      <c r="T87" s="134">
        <f>T88</f>
        <v>0</v>
      </c>
      <c r="AT87" s="17" t="s">
        <v>73</v>
      </c>
      <c r="AU87" s="17" t="s">
        <v>142</v>
      </c>
      <c r="BK87" s="135">
        <f>BK88</f>
        <v>0</v>
      </c>
    </row>
    <row r="88" spans="2:65" s="11" customFormat="1" ht="25.9" customHeight="1">
      <c r="B88" s="136"/>
      <c r="D88" s="137" t="s">
        <v>73</v>
      </c>
      <c r="E88" s="138" t="s">
        <v>955</v>
      </c>
      <c r="F88" s="138" t="s">
        <v>956</v>
      </c>
      <c r="I88" s="139"/>
      <c r="J88" s="140">
        <f>BK88</f>
        <v>0</v>
      </c>
      <c r="L88" s="136"/>
      <c r="M88" s="141"/>
      <c r="N88" s="142"/>
      <c r="O88" s="142"/>
      <c r="P88" s="143">
        <f>P89</f>
        <v>0</v>
      </c>
      <c r="Q88" s="142"/>
      <c r="R88" s="143">
        <f>R89</f>
        <v>0.161049</v>
      </c>
      <c r="S88" s="142"/>
      <c r="T88" s="144">
        <f>T89</f>
        <v>0</v>
      </c>
      <c r="AR88" s="137" t="s">
        <v>87</v>
      </c>
      <c r="AT88" s="145" t="s">
        <v>73</v>
      </c>
      <c r="AU88" s="145" t="s">
        <v>74</v>
      </c>
      <c r="AY88" s="137" t="s">
        <v>187</v>
      </c>
      <c r="BK88" s="146">
        <f>BK89</f>
        <v>0</v>
      </c>
    </row>
    <row r="89" spans="2:65" s="11" customFormat="1" ht="22.9" customHeight="1">
      <c r="B89" s="136"/>
      <c r="D89" s="137" t="s">
        <v>73</v>
      </c>
      <c r="E89" s="147" t="s">
        <v>1927</v>
      </c>
      <c r="F89" s="147" t="s">
        <v>1928</v>
      </c>
      <c r="I89" s="139"/>
      <c r="J89" s="148">
        <f>BK89</f>
        <v>0</v>
      </c>
      <c r="L89" s="136"/>
      <c r="M89" s="141"/>
      <c r="N89" s="142"/>
      <c r="O89" s="142"/>
      <c r="P89" s="143">
        <f>SUM(P90:P126)</f>
        <v>0</v>
      </c>
      <c r="Q89" s="142"/>
      <c r="R89" s="143">
        <f>SUM(R90:R126)</f>
        <v>0.161049</v>
      </c>
      <c r="S89" s="142"/>
      <c r="T89" s="144">
        <f>SUM(T90:T126)</f>
        <v>0</v>
      </c>
      <c r="AR89" s="137" t="s">
        <v>87</v>
      </c>
      <c r="AT89" s="145" t="s">
        <v>73</v>
      </c>
      <c r="AU89" s="145" t="s">
        <v>81</v>
      </c>
      <c r="AY89" s="137" t="s">
        <v>187</v>
      </c>
      <c r="BK89" s="146">
        <f>SUM(BK90:BK126)</f>
        <v>0</v>
      </c>
    </row>
    <row r="90" spans="2:65" s="1" customFormat="1" ht="48" customHeight="1">
      <c r="B90" s="149"/>
      <c r="C90" s="150" t="s">
        <v>81</v>
      </c>
      <c r="D90" s="150" t="s">
        <v>189</v>
      </c>
      <c r="E90" s="151" t="s">
        <v>1929</v>
      </c>
      <c r="F90" s="152" t="s">
        <v>1930</v>
      </c>
      <c r="G90" s="153" t="s">
        <v>286</v>
      </c>
      <c r="H90" s="154">
        <v>70</v>
      </c>
      <c r="I90" s="155"/>
      <c r="J90" s="156">
        <f>ROUND(I90*H90,2)</f>
        <v>0</v>
      </c>
      <c r="K90" s="152" t="s">
        <v>193</v>
      </c>
      <c r="L90" s="32"/>
      <c r="M90" s="157" t="s">
        <v>3</v>
      </c>
      <c r="N90" s="158" t="s">
        <v>46</v>
      </c>
      <c r="O90" s="52"/>
      <c r="P90" s="159">
        <f>O90*H90</f>
        <v>0</v>
      </c>
      <c r="Q90" s="159">
        <v>0</v>
      </c>
      <c r="R90" s="159">
        <f>Q90*H90</f>
        <v>0</v>
      </c>
      <c r="S90" s="159">
        <v>0</v>
      </c>
      <c r="T90" s="160">
        <f>S90*H90</f>
        <v>0</v>
      </c>
      <c r="AR90" s="161" t="s">
        <v>282</v>
      </c>
      <c r="AT90" s="161" t="s">
        <v>189</v>
      </c>
      <c r="AU90" s="161" t="s">
        <v>87</v>
      </c>
      <c r="AY90" s="17" t="s">
        <v>187</v>
      </c>
      <c r="BE90" s="162">
        <f>IF(N90="základní",J90,0)</f>
        <v>0</v>
      </c>
      <c r="BF90" s="162">
        <f>IF(N90="snížená",J90,0)</f>
        <v>0</v>
      </c>
      <c r="BG90" s="162">
        <f>IF(N90="zákl. přenesená",J90,0)</f>
        <v>0</v>
      </c>
      <c r="BH90" s="162">
        <f>IF(N90="sníž. přenesená",J90,0)</f>
        <v>0</v>
      </c>
      <c r="BI90" s="162">
        <f>IF(N90="nulová",J90,0)</f>
        <v>0</v>
      </c>
      <c r="BJ90" s="17" t="s">
        <v>87</v>
      </c>
      <c r="BK90" s="162">
        <f>ROUND(I90*H90,2)</f>
        <v>0</v>
      </c>
      <c r="BL90" s="17" t="s">
        <v>282</v>
      </c>
      <c r="BM90" s="161" t="s">
        <v>1931</v>
      </c>
    </row>
    <row r="91" spans="2:65" s="12" customFormat="1">
      <c r="B91" s="163"/>
      <c r="D91" s="164" t="s">
        <v>196</v>
      </c>
      <c r="E91" s="165" t="s">
        <v>3</v>
      </c>
      <c r="F91" s="166" t="s">
        <v>1932</v>
      </c>
      <c r="H91" s="165" t="s">
        <v>3</v>
      </c>
      <c r="I91" s="167"/>
      <c r="L91" s="163"/>
      <c r="M91" s="168"/>
      <c r="N91" s="169"/>
      <c r="O91" s="169"/>
      <c r="P91" s="169"/>
      <c r="Q91" s="169"/>
      <c r="R91" s="169"/>
      <c r="S91" s="169"/>
      <c r="T91" s="170"/>
      <c r="AT91" s="165" t="s">
        <v>196</v>
      </c>
      <c r="AU91" s="165" t="s">
        <v>87</v>
      </c>
      <c r="AV91" s="12" t="s">
        <v>81</v>
      </c>
      <c r="AW91" s="12" t="s">
        <v>35</v>
      </c>
      <c r="AX91" s="12" t="s">
        <v>74</v>
      </c>
      <c r="AY91" s="165" t="s">
        <v>187</v>
      </c>
    </row>
    <row r="92" spans="2:65" s="13" customFormat="1">
      <c r="B92" s="171"/>
      <c r="D92" s="164" t="s">
        <v>196</v>
      </c>
      <c r="E92" s="172" t="s">
        <v>3</v>
      </c>
      <c r="F92" s="173" t="s">
        <v>671</v>
      </c>
      <c r="H92" s="174">
        <v>70</v>
      </c>
      <c r="I92" s="175"/>
      <c r="L92" s="171"/>
      <c r="M92" s="176"/>
      <c r="N92" s="177"/>
      <c r="O92" s="177"/>
      <c r="P92" s="177"/>
      <c r="Q92" s="177"/>
      <c r="R92" s="177"/>
      <c r="S92" s="177"/>
      <c r="T92" s="178"/>
      <c r="AT92" s="172" t="s">
        <v>196</v>
      </c>
      <c r="AU92" s="172" t="s">
        <v>87</v>
      </c>
      <c r="AV92" s="13" t="s">
        <v>87</v>
      </c>
      <c r="AW92" s="13" t="s">
        <v>35</v>
      </c>
      <c r="AX92" s="13" t="s">
        <v>81</v>
      </c>
      <c r="AY92" s="172" t="s">
        <v>187</v>
      </c>
    </row>
    <row r="93" spans="2:65" s="1" customFormat="1" ht="16.5" customHeight="1">
      <c r="B93" s="149"/>
      <c r="C93" s="195" t="s">
        <v>87</v>
      </c>
      <c r="D93" s="195" t="s">
        <v>283</v>
      </c>
      <c r="E93" s="196" t="s">
        <v>1933</v>
      </c>
      <c r="F93" s="197" t="s">
        <v>1934</v>
      </c>
      <c r="G93" s="198" t="s">
        <v>987</v>
      </c>
      <c r="H93" s="199">
        <v>73.150000000000006</v>
      </c>
      <c r="I93" s="200"/>
      <c r="J93" s="201">
        <f>ROUND(I93*H93,2)</f>
        <v>0</v>
      </c>
      <c r="K93" s="197" t="s">
        <v>193</v>
      </c>
      <c r="L93" s="202"/>
      <c r="M93" s="203" t="s">
        <v>3</v>
      </c>
      <c r="N93" s="204" t="s">
        <v>46</v>
      </c>
      <c r="O93" s="52"/>
      <c r="P93" s="159">
        <f>O93*H93</f>
        <v>0</v>
      </c>
      <c r="Q93" s="159">
        <v>1E-3</v>
      </c>
      <c r="R93" s="159">
        <f>Q93*H93</f>
        <v>7.3150000000000007E-2</v>
      </c>
      <c r="S93" s="159">
        <v>0</v>
      </c>
      <c r="T93" s="160">
        <f>S93*H93</f>
        <v>0</v>
      </c>
      <c r="AR93" s="161" t="s">
        <v>405</v>
      </c>
      <c r="AT93" s="161" t="s">
        <v>283</v>
      </c>
      <c r="AU93" s="161" t="s">
        <v>87</v>
      </c>
      <c r="AY93" s="17" t="s">
        <v>187</v>
      </c>
      <c r="BE93" s="162">
        <f>IF(N93="základní",J93,0)</f>
        <v>0</v>
      </c>
      <c r="BF93" s="162">
        <f>IF(N93="snížená",J93,0)</f>
        <v>0</v>
      </c>
      <c r="BG93" s="162">
        <f>IF(N93="zákl. přenesená",J93,0)</f>
        <v>0</v>
      </c>
      <c r="BH93" s="162">
        <f>IF(N93="sníž. přenesená",J93,0)</f>
        <v>0</v>
      </c>
      <c r="BI93" s="162">
        <f>IF(N93="nulová",J93,0)</f>
        <v>0</v>
      </c>
      <c r="BJ93" s="17" t="s">
        <v>87</v>
      </c>
      <c r="BK93" s="162">
        <f>ROUND(I93*H93,2)</f>
        <v>0</v>
      </c>
      <c r="BL93" s="17" t="s">
        <v>282</v>
      </c>
      <c r="BM93" s="161" t="s">
        <v>1935</v>
      </c>
    </row>
    <row r="94" spans="2:65" s="12" customFormat="1">
      <c r="B94" s="163"/>
      <c r="D94" s="164" t="s">
        <v>196</v>
      </c>
      <c r="E94" s="165" t="s">
        <v>3</v>
      </c>
      <c r="F94" s="166" t="s">
        <v>1936</v>
      </c>
      <c r="H94" s="165" t="s">
        <v>3</v>
      </c>
      <c r="I94" s="167"/>
      <c r="L94" s="163"/>
      <c r="M94" s="168"/>
      <c r="N94" s="169"/>
      <c r="O94" s="169"/>
      <c r="P94" s="169"/>
      <c r="Q94" s="169"/>
      <c r="R94" s="169"/>
      <c r="S94" s="169"/>
      <c r="T94" s="170"/>
      <c r="AT94" s="165" t="s">
        <v>196</v>
      </c>
      <c r="AU94" s="165" t="s">
        <v>87</v>
      </c>
      <c r="AV94" s="12" t="s">
        <v>81</v>
      </c>
      <c r="AW94" s="12" t="s">
        <v>35</v>
      </c>
      <c r="AX94" s="12" t="s">
        <v>74</v>
      </c>
      <c r="AY94" s="165" t="s">
        <v>187</v>
      </c>
    </row>
    <row r="95" spans="2:65" s="13" customFormat="1">
      <c r="B95" s="171"/>
      <c r="D95" s="164" t="s">
        <v>196</v>
      </c>
      <c r="E95" s="172" t="s">
        <v>3</v>
      </c>
      <c r="F95" s="173" t="s">
        <v>1937</v>
      </c>
      <c r="H95" s="174">
        <v>73.150000000000006</v>
      </c>
      <c r="I95" s="175"/>
      <c r="L95" s="171"/>
      <c r="M95" s="176"/>
      <c r="N95" s="177"/>
      <c r="O95" s="177"/>
      <c r="P95" s="177"/>
      <c r="Q95" s="177"/>
      <c r="R95" s="177"/>
      <c r="S95" s="177"/>
      <c r="T95" s="178"/>
      <c r="AT95" s="172" t="s">
        <v>196</v>
      </c>
      <c r="AU95" s="172" t="s">
        <v>87</v>
      </c>
      <c r="AV95" s="13" t="s">
        <v>87</v>
      </c>
      <c r="AW95" s="13" t="s">
        <v>35</v>
      </c>
      <c r="AX95" s="13" t="s">
        <v>81</v>
      </c>
      <c r="AY95" s="172" t="s">
        <v>187</v>
      </c>
    </row>
    <row r="96" spans="2:65" s="1" customFormat="1" ht="24" customHeight="1">
      <c r="B96" s="149"/>
      <c r="C96" s="150" t="s">
        <v>207</v>
      </c>
      <c r="D96" s="150" t="s">
        <v>189</v>
      </c>
      <c r="E96" s="151" t="s">
        <v>1938</v>
      </c>
      <c r="F96" s="152" t="s">
        <v>1939</v>
      </c>
      <c r="G96" s="153" t="s">
        <v>286</v>
      </c>
      <c r="H96" s="154">
        <v>130.69999999999999</v>
      </c>
      <c r="I96" s="155"/>
      <c r="J96" s="156">
        <f>ROUND(I96*H96,2)</f>
        <v>0</v>
      </c>
      <c r="K96" s="152" t="s">
        <v>193</v>
      </c>
      <c r="L96" s="32"/>
      <c r="M96" s="157" t="s">
        <v>3</v>
      </c>
      <c r="N96" s="158" t="s">
        <v>46</v>
      </c>
      <c r="O96" s="52"/>
      <c r="P96" s="159">
        <f>O96*H96</f>
        <v>0</v>
      </c>
      <c r="Q96" s="159">
        <v>0</v>
      </c>
      <c r="R96" s="159">
        <f>Q96*H96</f>
        <v>0</v>
      </c>
      <c r="S96" s="159">
        <v>0</v>
      </c>
      <c r="T96" s="160">
        <f>S96*H96</f>
        <v>0</v>
      </c>
      <c r="AR96" s="161" t="s">
        <v>282</v>
      </c>
      <c r="AT96" s="161" t="s">
        <v>189</v>
      </c>
      <c r="AU96" s="161" t="s">
        <v>87</v>
      </c>
      <c r="AY96" s="17" t="s">
        <v>187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87</v>
      </c>
      <c r="BK96" s="162">
        <f>ROUND(I96*H96,2)</f>
        <v>0</v>
      </c>
      <c r="BL96" s="17" t="s">
        <v>282</v>
      </c>
      <c r="BM96" s="161" t="s">
        <v>1940</v>
      </c>
    </row>
    <row r="97" spans="2:65" s="12" customFormat="1">
      <c r="B97" s="163"/>
      <c r="D97" s="164" t="s">
        <v>196</v>
      </c>
      <c r="E97" s="165" t="s">
        <v>3</v>
      </c>
      <c r="F97" s="166" t="s">
        <v>1941</v>
      </c>
      <c r="H97" s="165" t="s">
        <v>3</v>
      </c>
      <c r="I97" s="167"/>
      <c r="L97" s="163"/>
      <c r="M97" s="168"/>
      <c r="N97" s="169"/>
      <c r="O97" s="169"/>
      <c r="P97" s="169"/>
      <c r="Q97" s="169"/>
      <c r="R97" s="169"/>
      <c r="S97" s="169"/>
      <c r="T97" s="170"/>
      <c r="AT97" s="165" t="s">
        <v>196</v>
      </c>
      <c r="AU97" s="165" t="s">
        <v>87</v>
      </c>
      <c r="AV97" s="12" t="s">
        <v>81</v>
      </c>
      <c r="AW97" s="12" t="s">
        <v>35</v>
      </c>
      <c r="AX97" s="12" t="s">
        <v>74</v>
      </c>
      <c r="AY97" s="165" t="s">
        <v>187</v>
      </c>
    </row>
    <row r="98" spans="2:65" s="13" customFormat="1">
      <c r="B98" s="171"/>
      <c r="D98" s="164" t="s">
        <v>196</v>
      </c>
      <c r="E98" s="172" t="s">
        <v>3</v>
      </c>
      <c r="F98" s="173" t="s">
        <v>1942</v>
      </c>
      <c r="H98" s="174">
        <v>98.7</v>
      </c>
      <c r="I98" s="175"/>
      <c r="L98" s="171"/>
      <c r="M98" s="176"/>
      <c r="N98" s="177"/>
      <c r="O98" s="177"/>
      <c r="P98" s="177"/>
      <c r="Q98" s="177"/>
      <c r="R98" s="177"/>
      <c r="S98" s="177"/>
      <c r="T98" s="178"/>
      <c r="AT98" s="172" t="s">
        <v>196</v>
      </c>
      <c r="AU98" s="172" t="s">
        <v>87</v>
      </c>
      <c r="AV98" s="13" t="s">
        <v>87</v>
      </c>
      <c r="AW98" s="13" t="s">
        <v>35</v>
      </c>
      <c r="AX98" s="13" t="s">
        <v>74</v>
      </c>
      <c r="AY98" s="172" t="s">
        <v>187</v>
      </c>
    </row>
    <row r="99" spans="2:65" s="12" customFormat="1">
      <c r="B99" s="163"/>
      <c r="D99" s="164" t="s">
        <v>196</v>
      </c>
      <c r="E99" s="165" t="s">
        <v>3</v>
      </c>
      <c r="F99" s="166" t="s">
        <v>1943</v>
      </c>
      <c r="H99" s="165" t="s">
        <v>3</v>
      </c>
      <c r="I99" s="167"/>
      <c r="L99" s="163"/>
      <c r="M99" s="168"/>
      <c r="N99" s="169"/>
      <c r="O99" s="169"/>
      <c r="P99" s="169"/>
      <c r="Q99" s="169"/>
      <c r="R99" s="169"/>
      <c r="S99" s="169"/>
      <c r="T99" s="170"/>
      <c r="AT99" s="165" t="s">
        <v>196</v>
      </c>
      <c r="AU99" s="165" t="s">
        <v>87</v>
      </c>
      <c r="AV99" s="12" t="s">
        <v>81</v>
      </c>
      <c r="AW99" s="12" t="s">
        <v>35</v>
      </c>
      <c r="AX99" s="12" t="s">
        <v>74</v>
      </c>
      <c r="AY99" s="165" t="s">
        <v>187</v>
      </c>
    </row>
    <row r="100" spans="2:65" s="13" customFormat="1">
      <c r="B100" s="171"/>
      <c r="D100" s="164" t="s">
        <v>196</v>
      </c>
      <c r="E100" s="172" t="s">
        <v>3</v>
      </c>
      <c r="F100" s="173" t="s">
        <v>1944</v>
      </c>
      <c r="H100" s="174">
        <v>32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196</v>
      </c>
      <c r="AU100" s="172" t="s">
        <v>87</v>
      </c>
      <c r="AV100" s="13" t="s">
        <v>87</v>
      </c>
      <c r="AW100" s="13" t="s">
        <v>35</v>
      </c>
      <c r="AX100" s="13" t="s">
        <v>74</v>
      </c>
      <c r="AY100" s="172" t="s">
        <v>187</v>
      </c>
    </row>
    <row r="101" spans="2:65" s="14" customFormat="1">
      <c r="B101" s="179"/>
      <c r="D101" s="164" t="s">
        <v>196</v>
      </c>
      <c r="E101" s="180" t="s">
        <v>3</v>
      </c>
      <c r="F101" s="181" t="s">
        <v>201</v>
      </c>
      <c r="H101" s="182">
        <v>130.69999999999999</v>
      </c>
      <c r="I101" s="183"/>
      <c r="L101" s="179"/>
      <c r="M101" s="184"/>
      <c r="N101" s="185"/>
      <c r="O101" s="185"/>
      <c r="P101" s="185"/>
      <c r="Q101" s="185"/>
      <c r="R101" s="185"/>
      <c r="S101" s="185"/>
      <c r="T101" s="186"/>
      <c r="AT101" s="180" t="s">
        <v>196</v>
      </c>
      <c r="AU101" s="180" t="s">
        <v>87</v>
      </c>
      <c r="AV101" s="14" t="s">
        <v>194</v>
      </c>
      <c r="AW101" s="14" t="s">
        <v>35</v>
      </c>
      <c r="AX101" s="14" t="s">
        <v>81</v>
      </c>
      <c r="AY101" s="180" t="s">
        <v>187</v>
      </c>
    </row>
    <row r="102" spans="2:65" s="1" customFormat="1" ht="16.5" customHeight="1">
      <c r="B102" s="149"/>
      <c r="C102" s="195" t="s">
        <v>194</v>
      </c>
      <c r="D102" s="195" t="s">
        <v>283</v>
      </c>
      <c r="E102" s="196" t="s">
        <v>1945</v>
      </c>
      <c r="F102" s="197" t="s">
        <v>1946</v>
      </c>
      <c r="G102" s="198" t="s">
        <v>987</v>
      </c>
      <c r="H102" s="199">
        <v>19.408999999999999</v>
      </c>
      <c r="I102" s="200"/>
      <c r="J102" s="201">
        <f>ROUND(I102*H102,2)</f>
        <v>0</v>
      </c>
      <c r="K102" s="197" t="s">
        <v>193</v>
      </c>
      <c r="L102" s="202"/>
      <c r="M102" s="203" t="s">
        <v>3</v>
      </c>
      <c r="N102" s="204" t="s">
        <v>46</v>
      </c>
      <c r="O102" s="52"/>
      <c r="P102" s="159">
        <f>O102*H102</f>
        <v>0</v>
      </c>
      <c r="Q102" s="159">
        <v>1E-3</v>
      </c>
      <c r="R102" s="159">
        <f>Q102*H102</f>
        <v>1.9408999999999999E-2</v>
      </c>
      <c r="S102" s="159">
        <v>0</v>
      </c>
      <c r="T102" s="160">
        <f>S102*H102</f>
        <v>0</v>
      </c>
      <c r="AR102" s="161" t="s">
        <v>405</v>
      </c>
      <c r="AT102" s="161" t="s">
        <v>283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87</v>
      </c>
      <c r="BK102" s="162">
        <f>ROUND(I102*H102,2)</f>
        <v>0</v>
      </c>
      <c r="BL102" s="17" t="s">
        <v>282</v>
      </c>
      <c r="BM102" s="161" t="s">
        <v>1947</v>
      </c>
    </row>
    <row r="103" spans="2:65" s="12" customFormat="1">
      <c r="B103" s="163"/>
      <c r="D103" s="164" t="s">
        <v>196</v>
      </c>
      <c r="E103" s="165" t="s">
        <v>3</v>
      </c>
      <c r="F103" s="166" t="s">
        <v>1948</v>
      </c>
      <c r="H103" s="165" t="s">
        <v>3</v>
      </c>
      <c r="I103" s="167"/>
      <c r="L103" s="163"/>
      <c r="M103" s="168"/>
      <c r="N103" s="169"/>
      <c r="O103" s="169"/>
      <c r="P103" s="169"/>
      <c r="Q103" s="169"/>
      <c r="R103" s="169"/>
      <c r="S103" s="169"/>
      <c r="T103" s="170"/>
      <c r="AT103" s="165" t="s">
        <v>196</v>
      </c>
      <c r="AU103" s="165" t="s">
        <v>87</v>
      </c>
      <c r="AV103" s="12" t="s">
        <v>81</v>
      </c>
      <c r="AW103" s="12" t="s">
        <v>35</v>
      </c>
      <c r="AX103" s="12" t="s">
        <v>74</v>
      </c>
      <c r="AY103" s="165" t="s">
        <v>187</v>
      </c>
    </row>
    <row r="104" spans="2:65" s="13" customFormat="1">
      <c r="B104" s="171"/>
      <c r="D104" s="164" t="s">
        <v>196</v>
      </c>
      <c r="E104" s="172" t="s">
        <v>3</v>
      </c>
      <c r="F104" s="173" t="s">
        <v>1949</v>
      </c>
      <c r="H104" s="174">
        <v>19.408999999999999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196</v>
      </c>
      <c r="AU104" s="172" t="s">
        <v>87</v>
      </c>
      <c r="AV104" s="13" t="s">
        <v>87</v>
      </c>
      <c r="AW104" s="13" t="s">
        <v>35</v>
      </c>
      <c r="AX104" s="13" t="s">
        <v>81</v>
      </c>
      <c r="AY104" s="172" t="s">
        <v>187</v>
      </c>
    </row>
    <row r="105" spans="2:65" s="1" customFormat="1" ht="24" customHeight="1">
      <c r="B105" s="149"/>
      <c r="C105" s="150" t="s">
        <v>226</v>
      </c>
      <c r="D105" s="150" t="s">
        <v>189</v>
      </c>
      <c r="E105" s="151" t="s">
        <v>1950</v>
      </c>
      <c r="F105" s="152" t="s">
        <v>1951</v>
      </c>
      <c r="G105" s="153" t="s">
        <v>391</v>
      </c>
      <c r="H105" s="154">
        <v>44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46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282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87</v>
      </c>
      <c r="BK105" s="162">
        <f>ROUND(I105*H105,2)</f>
        <v>0</v>
      </c>
      <c r="BL105" s="17" t="s">
        <v>282</v>
      </c>
      <c r="BM105" s="161" t="s">
        <v>1952</v>
      </c>
    </row>
    <row r="106" spans="2:65" s="13" customFormat="1">
      <c r="B106" s="171"/>
      <c r="D106" s="164" t="s">
        <v>196</v>
      </c>
      <c r="E106" s="172" t="s">
        <v>3</v>
      </c>
      <c r="F106" s="173" t="s">
        <v>1953</v>
      </c>
      <c r="H106" s="174">
        <v>44</v>
      </c>
      <c r="I106" s="175"/>
      <c r="L106" s="171"/>
      <c r="M106" s="176"/>
      <c r="N106" s="177"/>
      <c r="O106" s="177"/>
      <c r="P106" s="177"/>
      <c r="Q106" s="177"/>
      <c r="R106" s="177"/>
      <c r="S106" s="177"/>
      <c r="T106" s="178"/>
      <c r="AT106" s="172" t="s">
        <v>196</v>
      </c>
      <c r="AU106" s="172" t="s">
        <v>87</v>
      </c>
      <c r="AV106" s="13" t="s">
        <v>87</v>
      </c>
      <c r="AW106" s="13" t="s">
        <v>35</v>
      </c>
      <c r="AX106" s="13" t="s">
        <v>81</v>
      </c>
      <c r="AY106" s="172" t="s">
        <v>187</v>
      </c>
    </row>
    <row r="107" spans="2:65" s="1" customFormat="1" ht="16.5" customHeight="1">
      <c r="B107" s="149"/>
      <c r="C107" s="195" t="s">
        <v>230</v>
      </c>
      <c r="D107" s="195" t="s">
        <v>283</v>
      </c>
      <c r="E107" s="196" t="s">
        <v>1954</v>
      </c>
      <c r="F107" s="197" t="s">
        <v>1955</v>
      </c>
      <c r="G107" s="198" t="s">
        <v>391</v>
      </c>
      <c r="H107" s="199">
        <v>4</v>
      </c>
      <c r="I107" s="200"/>
      <c r="J107" s="201">
        <f t="shared" ref="J107:J126" si="0">ROUND(I107*H107,2)</f>
        <v>0</v>
      </c>
      <c r="K107" s="197" t="s">
        <v>193</v>
      </c>
      <c r="L107" s="202"/>
      <c r="M107" s="203" t="s">
        <v>3</v>
      </c>
      <c r="N107" s="204" t="s">
        <v>46</v>
      </c>
      <c r="O107" s="52"/>
      <c r="P107" s="159">
        <f t="shared" ref="P107:P126" si="1">O107*H107</f>
        <v>0</v>
      </c>
      <c r="Q107" s="159">
        <v>2.0000000000000001E-4</v>
      </c>
      <c r="R107" s="159">
        <f t="shared" ref="R107:R126" si="2">Q107*H107</f>
        <v>8.0000000000000004E-4</v>
      </c>
      <c r="S107" s="159">
        <v>0</v>
      </c>
      <c r="T107" s="160">
        <f t="shared" ref="T107:T126" si="3">S107*H107</f>
        <v>0</v>
      </c>
      <c r="AR107" s="161" t="s">
        <v>405</v>
      </c>
      <c r="AT107" s="161" t="s">
        <v>283</v>
      </c>
      <c r="AU107" s="161" t="s">
        <v>87</v>
      </c>
      <c r="AY107" s="17" t="s">
        <v>187</v>
      </c>
      <c r="BE107" s="162">
        <f t="shared" ref="BE107:BE126" si="4">IF(N107="základní",J107,0)</f>
        <v>0</v>
      </c>
      <c r="BF107" s="162">
        <f t="shared" ref="BF107:BF126" si="5">IF(N107="snížená",J107,0)</f>
        <v>0</v>
      </c>
      <c r="BG107" s="162">
        <f t="shared" ref="BG107:BG126" si="6">IF(N107="zákl. přenesená",J107,0)</f>
        <v>0</v>
      </c>
      <c r="BH107" s="162">
        <f t="shared" ref="BH107:BH126" si="7">IF(N107="sníž. přenesená",J107,0)</f>
        <v>0</v>
      </c>
      <c r="BI107" s="162">
        <f t="shared" ref="BI107:BI126" si="8">IF(N107="nulová",J107,0)</f>
        <v>0</v>
      </c>
      <c r="BJ107" s="17" t="s">
        <v>87</v>
      </c>
      <c r="BK107" s="162">
        <f t="shared" ref="BK107:BK126" si="9">ROUND(I107*H107,2)</f>
        <v>0</v>
      </c>
      <c r="BL107" s="17" t="s">
        <v>282</v>
      </c>
      <c r="BM107" s="161" t="s">
        <v>1956</v>
      </c>
    </row>
    <row r="108" spans="2:65" s="1" customFormat="1" ht="16.5" customHeight="1">
      <c r="B108" s="149"/>
      <c r="C108" s="195" t="s">
        <v>235</v>
      </c>
      <c r="D108" s="195" t="s">
        <v>283</v>
      </c>
      <c r="E108" s="196" t="s">
        <v>1957</v>
      </c>
      <c r="F108" s="197" t="s">
        <v>1958</v>
      </c>
      <c r="G108" s="198" t="s">
        <v>391</v>
      </c>
      <c r="H108" s="199">
        <v>3</v>
      </c>
      <c r="I108" s="200"/>
      <c r="J108" s="201">
        <f t="shared" si="0"/>
        <v>0</v>
      </c>
      <c r="K108" s="197" t="s">
        <v>193</v>
      </c>
      <c r="L108" s="202"/>
      <c r="M108" s="203" t="s">
        <v>3</v>
      </c>
      <c r="N108" s="204" t="s">
        <v>46</v>
      </c>
      <c r="O108" s="52"/>
      <c r="P108" s="159">
        <f t="shared" si="1"/>
        <v>0</v>
      </c>
      <c r="Q108" s="159">
        <v>1.6000000000000001E-4</v>
      </c>
      <c r="R108" s="159">
        <f t="shared" si="2"/>
        <v>4.8000000000000007E-4</v>
      </c>
      <c r="S108" s="159">
        <v>0</v>
      </c>
      <c r="T108" s="160">
        <f t="shared" si="3"/>
        <v>0</v>
      </c>
      <c r="AR108" s="161" t="s">
        <v>405</v>
      </c>
      <c r="AT108" s="161" t="s">
        <v>283</v>
      </c>
      <c r="AU108" s="161" t="s">
        <v>87</v>
      </c>
      <c r="AY108" s="17" t="s">
        <v>187</v>
      </c>
      <c r="BE108" s="162">
        <f t="shared" si="4"/>
        <v>0</v>
      </c>
      <c r="BF108" s="162">
        <f t="shared" si="5"/>
        <v>0</v>
      </c>
      <c r="BG108" s="162">
        <f t="shared" si="6"/>
        <v>0</v>
      </c>
      <c r="BH108" s="162">
        <f t="shared" si="7"/>
        <v>0</v>
      </c>
      <c r="BI108" s="162">
        <f t="shared" si="8"/>
        <v>0</v>
      </c>
      <c r="BJ108" s="17" t="s">
        <v>87</v>
      </c>
      <c r="BK108" s="162">
        <f t="shared" si="9"/>
        <v>0</v>
      </c>
      <c r="BL108" s="17" t="s">
        <v>282</v>
      </c>
      <c r="BM108" s="161" t="s">
        <v>1959</v>
      </c>
    </row>
    <row r="109" spans="2:65" s="1" customFormat="1" ht="24" customHeight="1">
      <c r="B109" s="149"/>
      <c r="C109" s="195" t="s">
        <v>239</v>
      </c>
      <c r="D109" s="195" t="s">
        <v>283</v>
      </c>
      <c r="E109" s="196" t="s">
        <v>1960</v>
      </c>
      <c r="F109" s="197" t="s">
        <v>1961</v>
      </c>
      <c r="G109" s="198" t="s">
        <v>391</v>
      </c>
      <c r="H109" s="199">
        <v>4</v>
      </c>
      <c r="I109" s="200"/>
      <c r="J109" s="201">
        <f t="shared" si="0"/>
        <v>0</v>
      </c>
      <c r="K109" s="197" t="s">
        <v>193</v>
      </c>
      <c r="L109" s="202"/>
      <c r="M109" s="203" t="s">
        <v>3</v>
      </c>
      <c r="N109" s="204" t="s">
        <v>46</v>
      </c>
      <c r="O109" s="52"/>
      <c r="P109" s="159">
        <f t="shared" si="1"/>
        <v>0</v>
      </c>
      <c r="Q109" s="159">
        <v>6.9999999999999999E-4</v>
      </c>
      <c r="R109" s="159">
        <f t="shared" si="2"/>
        <v>2.8E-3</v>
      </c>
      <c r="S109" s="159">
        <v>0</v>
      </c>
      <c r="T109" s="160">
        <f t="shared" si="3"/>
        <v>0</v>
      </c>
      <c r="AR109" s="161" t="s">
        <v>405</v>
      </c>
      <c r="AT109" s="161" t="s">
        <v>283</v>
      </c>
      <c r="AU109" s="161" t="s">
        <v>87</v>
      </c>
      <c r="AY109" s="17" t="s">
        <v>187</v>
      </c>
      <c r="BE109" s="162">
        <f t="shared" si="4"/>
        <v>0</v>
      </c>
      <c r="BF109" s="162">
        <f t="shared" si="5"/>
        <v>0</v>
      </c>
      <c r="BG109" s="162">
        <f t="shared" si="6"/>
        <v>0</v>
      </c>
      <c r="BH109" s="162">
        <f t="shared" si="7"/>
        <v>0</v>
      </c>
      <c r="BI109" s="162">
        <f t="shared" si="8"/>
        <v>0</v>
      </c>
      <c r="BJ109" s="17" t="s">
        <v>87</v>
      </c>
      <c r="BK109" s="162">
        <f t="shared" si="9"/>
        <v>0</v>
      </c>
      <c r="BL109" s="17" t="s">
        <v>282</v>
      </c>
      <c r="BM109" s="161" t="s">
        <v>1962</v>
      </c>
    </row>
    <row r="110" spans="2:65" s="1" customFormat="1" ht="16.5" customHeight="1">
      <c r="B110" s="149"/>
      <c r="C110" s="195" t="s">
        <v>245</v>
      </c>
      <c r="D110" s="195" t="s">
        <v>283</v>
      </c>
      <c r="E110" s="196" t="s">
        <v>1963</v>
      </c>
      <c r="F110" s="197" t="s">
        <v>1964</v>
      </c>
      <c r="G110" s="198" t="s">
        <v>391</v>
      </c>
      <c r="H110" s="199">
        <v>12</v>
      </c>
      <c r="I110" s="200"/>
      <c r="J110" s="201">
        <f t="shared" si="0"/>
        <v>0</v>
      </c>
      <c r="K110" s="197" t="s">
        <v>193</v>
      </c>
      <c r="L110" s="202"/>
      <c r="M110" s="203" t="s">
        <v>3</v>
      </c>
      <c r="N110" s="204" t="s">
        <v>46</v>
      </c>
      <c r="O110" s="52"/>
      <c r="P110" s="159">
        <f t="shared" si="1"/>
        <v>0</v>
      </c>
      <c r="Q110" s="159">
        <v>2.3000000000000001E-4</v>
      </c>
      <c r="R110" s="159">
        <f t="shared" si="2"/>
        <v>2.7600000000000003E-3</v>
      </c>
      <c r="S110" s="159">
        <v>0</v>
      </c>
      <c r="T110" s="160">
        <f t="shared" si="3"/>
        <v>0</v>
      </c>
      <c r="AR110" s="161" t="s">
        <v>405</v>
      </c>
      <c r="AT110" s="161" t="s">
        <v>283</v>
      </c>
      <c r="AU110" s="161" t="s">
        <v>87</v>
      </c>
      <c r="AY110" s="17" t="s">
        <v>187</v>
      </c>
      <c r="BE110" s="162">
        <f t="shared" si="4"/>
        <v>0</v>
      </c>
      <c r="BF110" s="162">
        <f t="shared" si="5"/>
        <v>0</v>
      </c>
      <c r="BG110" s="162">
        <f t="shared" si="6"/>
        <v>0</v>
      </c>
      <c r="BH110" s="162">
        <f t="shared" si="7"/>
        <v>0</v>
      </c>
      <c r="BI110" s="162">
        <f t="shared" si="8"/>
        <v>0</v>
      </c>
      <c r="BJ110" s="17" t="s">
        <v>87</v>
      </c>
      <c r="BK110" s="162">
        <f t="shared" si="9"/>
        <v>0</v>
      </c>
      <c r="BL110" s="17" t="s">
        <v>282</v>
      </c>
      <c r="BM110" s="161" t="s">
        <v>1965</v>
      </c>
    </row>
    <row r="111" spans="2:65" s="1" customFormat="1" ht="16.5" customHeight="1">
      <c r="B111" s="149"/>
      <c r="C111" s="195" t="s">
        <v>251</v>
      </c>
      <c r="D111" s="195" t="s">
        <v>283</v>
      </c>
      <c r="E111" s="196" t="s">
        <v>1966</v>
      </c>
      <c r="F111" s="197" t="s">
        <v>1967</v>
      </c>
      <c r="G111" s="198" t="s">
        <v>391</v>
      </c>
      <c r="H111" s="199">
        <v>16</v>
      </c>
      <c r="I111" s="200"/>
      <c r="J111" s="201">
        <f t="shared" si="0"/>
        <v>0</v>
      </c>
      <c r="K111" s="197" t="s">
        <v>193</v>
      </c>
      <c r="L111" s="202"/>
      <c r="M111" s="203" t="s">
        <v>3</v>
      </c>
      <c r="N111" s="204" t="s">
        <v>46</v>
      </c>
      <c r="O111" s="52"/>
      <c r="P111" s="159">
        <f t="shared" si="1"/>
        <v>0</v>
      </c>
      <c r="Q111" s="159">
        <v>1.4999999999999999E-4</v>
      </c>
      <c r="R111" s="159">
        <f t="shared" si="2"/>
        <v>2.3999999999999998E-3</v>
      </c>
      <c r="S111" s="159">
        <v>0</v>
      </c>
      <c r="T111" s="160">
        <f t="shared" si="3"/>
        <v>0</v>
      </c>
      <c r="AR111" s="161" t="s">
        <v>405</v>
      </c>
      <c r="AT111" s="161" t="s">
        <v>283</v>
      </c>
      <c r="AU111" s="161" t="s">
        <v>87</v>
      </c>
      <c r="AY111" s="17" t="s">
        <v>187</v>
      </c>
      <c r="BE111" s="162">
        <f t="shared" si="4"/>
        <v>0</v>
      </c>
      <c r="BF111" s="162">
        <f t="shared" si="5"/>
        <v>0</v>
      </c>
      <c r="BG111" s="162">
        <f t="shared" si="6"/>
        <v>0</v>
      </c>
      <c r="BH111" s="162">
        <f t="shared" si="7"/>
        <v>0</v>
      </c>
      <c r="BI111" s="162">
        <f t="shared" si="8"/>
        <v>0</v>
      </c>
      <c r="BJ111" s="17" t="s">
        <v>87</v>
      </c>
      <c r="BK111" s="162">
        <f t="shared" si="9"/>
        <v>0</v>
      </c>
      <c r="BL111" s="17" t="s">
        <v>282</v>
      </c>
      <c r="BM111" s="161" t="s">
        <v>1968</v>
      </c>
    </row>
    <row r="112" spans="2:65" s="1" customFormat="1" ht="16.5" customHeight="1">
      <c r="B112" s="149"/>
      <c r="C112" s="195" t="s">
        <v>257</v>
      </c>
      <c r="D112" s="195" t="s">
        <v>283</v>
      </c>
      <c r="E112" s="196" t="s">
        <v>1969</v>
      </c>
      <c r="F112" s="197" t="s">
        <v>1970</v>
      </c>
      <c r="G112" s="198" t="s">
        <v>391</v>
      </c>
      <c r="H112" s="199">
        <v>1</v>
      </c>
      <c r="I112" s="200"/>
      <c r="J112" s="201">
        <f t="shared" si="0"/>
        <v>0</v>
      </c>
      <c r="K112" s="197" t="s">
        <v>193</v>
      </c>
      <c r="L112" s="202"/>
      <c r="M112" s="203" t="s">
        <v>3</v>
      </c>
      <c r="N112" s="204" t="s">
        <v>46</v>
      </c>
      <c r="O112" s="52"/>
      <c r="P112" s="159">
        <f t="shared" si="1"/>
        <v>0</v>
      </c>
      <c r="Q112" s="159">
        <v>1.2E-4</v>
      </c>
      <c r="R112" s="159">
        <f t="shared" si="2"/>
        <v>1.2E-4</v>
      </c>
      <c r="S112" s="159">
        <v>0</v>
      </c>
      <c r="T112" s="160">
        <f t="shared" si="3"/>
        <v>0</v>
      </c>
      <c r="AR112" s="161" t="s">
        <v>405</v>
      </c>
      <c r="AT112" s="161" t="s">
        <v>283</v>
      </c>
      <c r="AU112" s="161" t="s">
        <v>87</v>
      </c>
      <c r="AY112" s="17" t="s">
        <v>187</v>
      </c>
      <c r="BE112" s="162">
        <f t="shared" si="4"/>
        <v>0</v>
      </c>
      <c r="BF112" s="162">
        <f t="shared" si="5"/>
        <v>0</v>
      </c>
      <c r="BG112" s="162">
        <f t="shared" si="6"/>
        <v>0</v>
      </c>
      <c r="BH112" s="162">
        <f t="shared" si="7"/>
        <v>0</v>
      </c>
      <c r="BI112" s="162">
        <f t="shared" si="8"/>
        <v>0</v>
      </c>
      <c r="BJ112" s="17" t="s">
        <v>87</v>
      </c>
      <c r="BK112" s="162">
        <f t="shared" si="9"/>
        <v>0</v>
      </c>
      <c r="BL112" s="17" t="s">
        <v>282</v>
      </c>
      <c r="BM112" s="161" t="s">
        <v>1971</v>
      </c>
    </row>
    <row r="113" spans="2:65" s="1" customFormat="1" ht="16.5" customHeight="1">
      <c r="B113" s="149"/>
      <c r="C113" s="195" t="s">
        <v>1757</v>
      </c>
      <c r="D113" s="195" t="s">
        <v>283</v>
      </c>
      <c r="E113" s="196" t="s">
        <v>1972</v>
      </c>
      <c r="F113" s="197" t="s">
        <v>1973</v>
      </c>
      <c r="G113" s="198" t="s">
        <v>391</v>
      </c>
      <c r="H113" s="199">
        <v>1</v>
      </c>
      <c r="I113" s="200"/>
      <c r="J113" s="201">
        <f t="shared" si="0"/>
        <v>0</v>
      </c>
      <c r="K113" s="197" t="s">
        <v>193</v>
      </c>
      <c r="L113" s="202"/>
      <c r="M113" s="203" t="s">
        <v>3</v>
      </c>
      <c r="N113" s="204" t="s">
        <v>46</v>
      </c>
      <c r="O113" s="52"/>
      <c r="P113" s="159">
        <f t="shared" si="1"/>
        <v>0</v>
      </c>
      <c r="Q113" s="159">
        <v>1.6000000000000001E-4</v>
      </c>
      <c r="R113" s="159">
        <f t="shared" si="2"/>
        <v>1.6000000000000001E-4</v>
      </c>
      <c r="S113" s="159">
        <v>0</v>
      </c>
      <c r="T113" s="160">
        <f t="shared" si="3"/>
        <v>0</v>
      </c>
      <c r="AR113" s="161" t="s">
        <v>405</v>
      </c>
      <c r="AT113" s="161" t="s">
        <v>283</v>
      </c>
      <c r="AU113" s="161" t="s">
        <v>87</v>
      </c>
      <c r="AY113" s="17" t="s">
        <v>187</v>
      </c>
      <c r="BE113" s="162">
        <f t="shared" si="4"/>
        <v>0</v>
      </c>
      <c r="BF113" s="162">
        <f t="shared" si="5"/>
        <v>0</v>
      </c>
      <c r="BG113" s="162">
        <f t="shared" si="6"/>
        <v>0</v>
      </c>
      <c r="BH113" s="162">
        <f t="shared" si="7"/>
        <v>0</v>
      </c>
      <c r="BI113" s="162">
        <f t="shared" si="8"/>
        <v>0</v>
      </c>
      <c r="BJ113" s="17" t="s">
        <v>87</v>
      </c>
      <c r="BK113" s="162">
        <f t="shared" si="9"/>
        <v>0</v>
      </c>
      <c r="BL113" s="17" t="s">
        <v>282</v>
      </c>
      <c r="BM113" s="161" t="s">
        <v>1974</v>
      </c>
    </row>
    <row r="114" spans="2:65" s="1" customFormat="1" ht="16.5" customHeight="1">
      <c r="B114" s="149"/>
      <c r="C114" s="195" t="s">
        <v>268</v>
      </c>
      <c r="D114" s="195" t="s">
        <v>283</v>
      </c>
      <c r="E114" s="196" t="s">
        <v>1975</v>
      </c>
      <c r="F114" s="197" t="s">
        <v>1976</v>
      </c>
      <c r="G114" s="198" t="s">
        <v>391</v>
      </c>
      <c r="H114" s="199">
        <v>4</v>
      </c>
      <c r="I114" s="200"/>
      <c r="J114" s="201">
        <f t="shared" si="0"/>
        <v>0</v>
      </c>
      <c r="K114" s="197" t="s">
        <v>193</v>
      </c>
      <c r="L114" s="202"/>
      <c r="M114" s="203" t="s">
        <v>3</v>
      </c>
      <c r="N114" s="204" t="s">
        <v>46</v>
      </c>
      <c r="O114" s="52"/>
      <c r="P114" s="159">
        <f t="shared" si="1"/>
        <v>0</v>
      </c>
      <c r="Q114" s="159">
        <v>1.2999999999999999E-4</v>
      </c>
      <c r="R114" s="159">
        <f t="shared" si="2"/>
        <v>5.1999999999999995E-4</v>
      </c>
      <c r="S114" s="159">
        <v>0</v>
      </c>
      <c r="T114" s="160">
        <f t="shared" si="3"/>
        <v>0</v>
      </c>
      <c r="AR114" s="161" t="s">
        <v>405</v>
      </c>
      <c r="AT114" s="161" t="s">
        <v>283</v>
      </c>
      <c r="AU114" s="161" t="s">
        <v>87</v>
      </c>
      <c r="AY114" s="17" t="s">
        <v>187</v>
      </c>
      <c r="BE114" s="162">
        <f t="shared" si="4"/>
        <v>0</v>
      </c>
      <c r="BF114" s="162">
        <f t="shared" si="5"/>
        <v>0</v>
      </c>
      <c r="BG114" s="162">
        <f t="shared" si="6"/>
        <v>0</v>
      </c>
      <c r="BH114" s="162">
        <f t="shared" si="7"/>
        <v>0</v>
      </c>
      <c r="BI114" s="162">
        <f t="shared" si="8"/>
        <v>0</v>
      </c>
      <c r="BJ114" s="17" t="s">
        <v>87</v>
      </c>
      <c r="BK114" s="162">
        <f t="shared" si="9"/>
        <v>0</v>
      </c>
      <c r="BL114" s="17" t="s">
        <v>282</v>
      </c>
      <c r="BM114" s="161" t="s">
        <v>1977</v>
      </c>
    </row>
    <row r="115" spans="2:65" s="1" customFormat="1" ht="24" customHeight="1">
      <c r="B115" s="149"/>
      <c r="C115" s="150" t="s">
        <v>273</v>
      </c>
      <c r="D115" s="150" t="s">
        <v>189</v>
      </c>
      <c r="E115" s="151" t="s">
        <v>1978</v>
      </c>
      <c r="F115" s="152" t="s">
        <v>1979</v>
      </c>
      <c r="G115" s="153" t="s">
        <v>391</v>
      </c>
      <c r="H115" s="154">
        <v>4</v>
      </c>
      <c r="I115" s="155"/>
      <c r="J115" s="156">
        <f t="shared" si="0"/>
        <v>0</v>
      </c>
      <c r="K115" s="152" t="s">
        <v>193</v>
      </c>
      <c r="L115" s="32"/>
      <c r="M115" s="157" t="s">
        <v>3</v>
      </c>
      <c r="N115" s="158" t="s">
        <v>46</v>
      </c>
      <c r="O115" s="52"/>
      <c r="P115" s="159">
        <f t="shared" si="1"/>
        <v>0</v>
      </c>
      <c r="Q115" s="159">
        <v>0</v>
      </c>
      <c r="R115" s="159">
        <f t="shared" si="2"/>
        <v>0</v>
      </c>
      <c r="S115" s="159">
        <v>0</v>
      </c>
      <c r="T115" s="160">
        <f t="shared" si="3"/>
        <v>0</v>
      </c>
      <c r="AR115" s="161" t="s">
        <v>282</v>
      </c>
      <c r="AT115" s="161" t="s">
        <v>189</v>
      </c>
      <c r="AU115" s="161" t="s">
        <v>87</v>
      </c>
      <c r="AY115" s="17" t="s">
        <v>187</v>
      </c>
      <c r="BE115" s="162">
        <f t="shared" si="4"/>
        <v>0</v>
      </c>
      <c r="BF115" s="162">
        <f t="shared" si="5"/>
        <v>0</v>
      </c>
      <c r="BG115" s="162">
        <f t="shared" si="6"/>
        <v>0</v>
      </c>
      <c r="BH115" s="162">
        <f t="shared" si="7"/>
        <v>0</v>
      </c>
      <c r="BI115" s="162">
        <f t="shared" si="8"/>
        <v>0</v>
      </c>
      <c r="BJ115" s="17" t="s">
        <v>87</v>
      </c>
      <c r="BK115" s="162">
        <f t="shared" si="9"/>
        <v>0</v>
      </c>
      <c r="BL115" s="17" t="s">
        <v>282</v>
      </c>
      <c r="BM115" s="161" t="s">
        <v>1980</v>
      </c>
    </row>
    <row r="116" spans="2:65" s="1" customFormat="1" ht="16.5" customHeight="1">
      <c r="B116" s="149"/>
      <c r="C116" s="195" t="s">
        <v>9</v>
      </c>
      <c r="D116" s="195" t="s">
        <v>283</v>
      </c>
      <c r="E116" s="196" t="s">
        <v>1981</v>
      </c>
      <c r="F116" s="197" t="s">
        <v>1982</v>
      </c>
      <c r="G116" s="198" t="s">
        <v>391</v>
      </c>
      <c r="H116" s="199">
        <v>4</v>
      </c>
      <c r="I116" s="200"/>
      <c r="J116" s="201">
        <f t="shared" si="0"/>
        <v>0</v>
      </c>
      <c r="K116" s="197" t="s">
        <v>193</v>
      </c>
      <c r="L116" s="202"/>
      <c r="M116" s="203" t="s">
        <v>3</v>
      </c>
      <c r="N116" s="204" t="s">
        <v>46</v>
      </c>
      <c r="O116" s="52"/>
      <c r="P116" s="159">
        <f t="shared" si="1"/>
        <v>0</v>
      </c>
      <c r="Q116" s="159">
        <v>4.1999999999999997E-3</v>
      </c>
      <c r="R116" s="159">
        <f t="shared" si="2"/>
        <v>1.6799999999999999E-2</v>
      </c>
      <c r="S116" s="159">
        <v>0</v>
      </c>
      <c r="T116" s="160">
        <f t="shared" si="3"/>
        <v>0</v>
      </c>
      <c r="AR116" s="161" t="s">
        <v>405</v>
      </c>
      <c r="AT116" s="161" t="s">
        <v>283</v>
      </c>
      <c r="AU116" s="161" t="s">
        <v>87</v>
      </c>
      <c r="AY116" s="17" t="s">
        <v>187</v>
      </c>
      <c r="BE116" s="162">
        <f t="shared" si="4"/>
        <v>0</v>
      </c>
      <c r="BF116" s="162">
        <f t="shared" si="5"/>
        <v>0</v>
      </c>
      <c r="BG116" s="162">
        <f t="shared" si="6"/>
        <v>0</v>
      </c>
      <c r="BH116" s="162">
        <f t="shared" si="7"/>
        <v>0</v>
      </c>
      <c r="BI116" s="162">
        <f t="shared" si="8"/>
        <v>0</v>
      </c>
      <c r="BJ116" s="17" t="s">
        <v>87</v>
      </c>
      <c r="BK116" s="162">
        <f t="shared" si="9"/>
        <v>0</v>
      </c>
      <c r="BL116" s="17" t="s">
        <v>282</v>
      </c>
      <c r="BM116" s="161" t="s">
        <v>1983</v>
      </c>
    </row>
    <row r="117" spans="2:65" s="1" customFormat="1" ht="16.5" customHeight="1">
      <c r="B117" s="149"/>
      <c r="C117" s="195" t="s">
        <v>282</v>
      </c>
      <c r="D117" s="195" t="s">
        <v>283</v>
      </c>
      <c r="E117" s="196" t="s">
        <v>1984</v>
      </c>
      <c r="F117" s="197" t="s">
        <v>1985</v>
      </c>
      <c r="G117" s="198" t="s">
        <v>391</v>
      </c>
      <c r="H117" s="199">
        <v>8</v>
      </c>
      <c r="I117" s="200"/>
      <c r="J117" s="201">
        <f t="shared" si="0"/>
        <v>0</v>
      </c>
      <c r="K117" s="197" t="s">
        <v>193</v>
      </c>
      <c r="L117" s="202"/>
      <c r="M117" s="203" t="s">
        <v>3</v>
      </c>
      <c r="N117" s="204" t="s">
        <v>46</v>
      </c>
      <c r="O117" s="52"/>
      <c r="P117" s="159">
        <f t="shared" si="1"/>
        <v>0</v>
      </c>
      <c r="Q117" s="159">
        <v>3.2000000000000003E-4</v>
      </c>
      <c r="R117" s="159">
        <f t="shared" si="2"/>
        <v>2.5600000000000002E-3</v>
      </c>
      <c r="S117" s="159">
        <v>0</v>
      </c>
      <c r="T117" s="160">
        <f t="shared" si="3"/>
        <v>0</v>
      </c>
      <c r="AR117" s="161" t="s">
        <v>405</v>
      </c>
      <c r="AT117" s="161" t="s">
        <v>283</v>
      </c>
      <c r="AU117" s="161" t="s">
        <v>87</v>
      </c>
      <c r="AY117" s="17" t="s">
        <v>187</v>
      </c>
      <c r="BE117" s="162">
        <f t="shared" si="4"/>
        <v>0</v>
      </c>
      <c r="BF117" s="162">
        <f t="shared" si="5"/>
        <v>0</v>
      </c>
      <c r="BG117" s="162">
        <f t="shared" si="6"/>
        <v>0</v>
      </c>
      <c r="BH117" s="162">
        <f t="shared" si="7"/>
        <v>0</v>
      </c>
      <c r="BI117" s="162">
        <f t="shared" si="8"/>
        <v>0</v>
      </c>
      <c r="BJ117" s="17" t="s">
        <v>87</v>
      </c>
      <c r="BK117" s="162">
        <f t="shared" si="9"/>
        <v>0</v>
      </c>
      <c r="BL117" s="17" t="s">
        <v>282</v>
      </c>
      <c r="BM117" s="161" t="s">
        <v>1986</v>
      </c>
    </row>
    <row r="118" spans="2:65" s="1" customFormat="1" ht="24" customHeight="1">
      <c r="B118" s="149"/>
      <c r="C118" s="150" t="s">
        <v>1775</v>
      </c>
      <c r="D118" s="150" t="s">
        <v>189</v>
      </c>
      <c r="E118" s="151" t="s">
        <v>1987</v>
      </c>
      <c r="F118" s="152" t="s">
        <v>1988</v>
      </c>
      <c r="G118" s="153" t="s">
        <v>391</v>
      </c>
      <c r="H118" s="154">
        <v>4</v>
      </c>
      <c r="I118" s="155"/>
      <c r="J118" s="156">
        <f t="shared" si="0"/>
        <v>0</v>
      </c>
      <c r="K118" s="152" t="s">
        <v>193</v>
      </c>
      <c r="L118" s="32"/>
      <c r="M118" s="157" t="s">
        <v>3</v>
      </c>
      <c r="N118" s="158" t="s">
        <v>46</v>
      </c>
      <c r="O118" s="52"/>
      <c r="P118" s="159">
        <f t="shared" si="1"/>
        <v>0</v>
      </c>
      <c r="Q118" s="159">
        <v>0</v>
      </c>
      <c r="R118" s="159">
        <f t="shared" si="2"/>
        <v>0</v>
      </c>
      <c r="S118" s="159">
        <v>0</v>
      </c>
      <c r="T118" s="160">
        <f t="shared" si="3"/>
        <v>0</v>
      </c>
      <c r="AR118" s="161" t="s">
        <v>282</v>
      </c>
      <c r="AT118" s="161" t="s">
        <v>189</v>
      </c>
      <c r="AU118" s="161" t="s">
        <v>87</v>
      </c>
      <c r="AY118" s="17" t="s">
        <v>187</v>
      </c>
      <c r="BE118" s="162">
        <f t="shared" si="4"/>
        <v>0</v>
      </c>
      <c r="BF118" s="162">
        <f t="shared" si="5"/>
        <v>0</v>
      </c>
      <c r="BG118" s="162">
        <f t="shared" si="6"/>
        <v>0</v>
      </c>
      <c r="BH118" s="162">
        <f t="shared" si="7"/>
        <v>0</v>
      </c>
      <c r="BI118" s="162">
        <f t="shared" si="8"/>
        <v>0</v>
      </c>
      <c r="BJ118" s="17" t="s">
        <v>87</v>
      </c>
      <c r="BK118" s="162">
        <f t="shared" si="9"/>
        <v>0</v>
      </c>
      <c r="BL118" s="17" t="s">
        <v>282</v>
      </c>
      <c r="BM118" s="161" t="s">
        <v>1989</v>
      </c>
    </row>
    <row r="119" spans="2:65" s="1" customFormat="1" ht="16.5" customHeight="1">
      <c r="B119" s="149"/>
      <c r="C119" s="195" t="s">
        <v>302</v>
      </c>
      <c r="D119" s="195" t="s">
        <v>283</v>
      </c>
      <c r="E119" s="196" t="s">
        <v>1990</v>
      </c>
      <c r="F119" s="197" t="s">
        <v>1991</v>
      </c>
      <c r="G119" s="198" t="s">
        <v>391</v>
      </c>
      <c r="H119" s="199">
        <v>4</v>
      </c>
      <c r="I119" s="200"/>
      <c r="J119" s="201">
        <f t="shared" si="0"/>
        <v>0</v>
      </c>
      <c r="K119" s="197" t="s">
        <v>193</v>
      </c>
      <c r="L119" s="202"/>
      <c r="M119" s="203" t="s">
        <v>3</v>
      </c>
      <c r="N119" s="204" t="s">
        <v>46</v>
      </c>
      <c r="O119" s="52"/>
      <c r="P119" s="159">
        <f t="shared" si="1"/>
        <v>0</v>
      </c>
      <c r="Q119" s="159">
        <v>0</v>
      </c>
      <c r="R119" s="159">
        <f t="shared" si="2"/>
        <v>0</v>
      </c>
      <c r="S119" s="159">
        <v>0</v>
      </c>
      <c r="T119" s="160">
        <f t="shared" si="3"/>
        <v>0</v>
      </c>
      <c r="AR119" s="161" t="s">
        <v>405</v>
      </c>
      <c r="AT119" s="161" t="s">
        <v>283</v>
      </c>
      <c r="AU119" s="161" t="s">
        <v>87</v>
      </c>
      <c r="AY119" s="17" t="s">
        <v>187</v>
      </c>
      <c r="BE119" s="162">
        <f t="shared" si="4"/>
        <v>0</v>
      </c>
      <c r="BF119" s="162">
        <f t="shared" si="5"/>
        <v>0</v>
      </c>
      <c r="BG119" s="162">
        <f t="shared" si="6"/>
        <v>0</v>
      </c>
      <c r="BH119" s="162">
        <f t="shared" si="7"/>
        <v>0</v>
      </c>
      <c r="BI119" s="162">
        <f t="shared" si="8"/>
        <v>0</v>
      </c>
      <c r="BJ119" s="17" t="s">
        <v>87</v>
      </c>
      <c r="BK119" s="162">
        <f t="shared" si="9"/>
        <v>0</v>
      </c>
      <c r="BL119" s="17" t="s">
        <v>282</v>
      </c>
      <c r="BM119" s="161" t="s">
        <v>1992</v>
      </c>
    </row>
    <row r="120" spans="2:65" s="1" customFormat="1" ht="24" customHeight="1">
      <c r="B120" s="149"/>
      <c r="C120" s="150" t="s">
        <v>1782</v>
      </c>
      <c r="D120" s="150" t="s">
        <v>189</v>
      </c>
      <c r="E120" s="151" t="s">
        <v>1993</v>
      </c>
      <c r="F120" s="152" t="s">
        <v>1994</v>
      </c>
      <c r="G120" s="153" t="s">
        <v>391</v>
      </c>
      <c r="H120" s="154">
        <v>9</v>
      </c>
      <c r="I120" s="155"/>
      <c r="J120" s="156">
        <f t="shared" si="0"/>
        <v>0</v>
      </c>
      <c r="K120" s="152" t="s">
        <v>193</v>
      </c>
      <c r="L120" s="32"/>
      <c r="M120" s="157" t="s">
        <v>3</v>
      </c>
      <c r="N120" s="158" t="s">
        <v>46</v>
      </c>
      <c r="O120" s="52"/>
      <c r="P120" s="159">
        <f t="shared" si="1"/>
        <v>0</v>
      </c>
      <c r="Q120" s="159">
        <v>0</v>
      </c>
      <c r="R120" s="159">
        <f t="shared" si="2"/>
        <v>0</v>
      </c>
      <c r="S120" s="159">
        <v>0</v>
      </c>
      <c r="T120" s="160">
        <f t="shared" si="3"/>
        <v>0</v>
      </c>
      <c r="AR120" s="161" t="s">
        <v>282</v>
      </c>
      <c r="AT120" s="161" t="s">
        <v>189</v>
      </c>
      <c r="AU120" s="161" t="s">
        <v>87</v>
      </c>
      <c r="AY120" s="17" t="s">
        <v>187</v>
      </c>
      <c r="BE120" s="162">
        <f t="shared" si="4"/>
        <v>0</v>
      </c>
      <c r="BF120" s="162">
        <f t="shared" si="5"/>
        <v>0</v>
      </c>
      <c r="BG120" s="162">
        <f t="shared" si="6"/>
        <v>0</v>
      </c>
      <c r="BH120" s="162">
        <f t="shared" si="7"/>
        <v>0</v>
      </c>
      <c r="BI120" s="162">
        <f t="shared" si="8"/>
        <v>0</v>
      </c>
      <c r="BJ120" s="17" t="s">
        <v>87</v>
      </c>
      <c r="BK120" s="162">
        <f t="shared" si="9"/>
        <v>0</v>
      </c>
      <c r="BL120" s="17" t="s">
        <v>282</v>
      </c>
      <c r="BM120" s="161" t="s">
        <v>1995</v>
      </c>
    </row>
    <row r="121" spans="2:65" s="1" customFormat="1" ht="24" customHeight="1">
      <c r="B121" s="149"/>
      <c r="C121" s="150" t="s">
        <v>330</v>
      </c>
      <c r="D121" s="150" t="s">
        <v>189</v>
      </c>
      <c r="E121" s="151" t="s">
        <v>1996</v>
      </c>
      <c r="F121" s="152" t="s">
        <v>1997</v>
      </c>
      <c r="G121" s="153" t="s">
        <v>391</v>
      </c>
      <c r="H121" s="154">
        <v>3</v>
      </c>
      <c r="I121" s="155"/>
      <c r="J121" s="156">
        <f t="shared" si="0"/>
        <v>0</v>
      </c>
      <c r="K121" s="152" t="s">
        <v>193</v>
      </c>
      <c r="L121" s="32"/>
      <c r="M121" s="157" t="s">
        <v>3</v>
      </c>
      <c r="N121" s="158" t="s">
        <v>46</v>
      </c>
      <c r="O121" s="52"/>
      <c r="P121" s="159">
        <f t="shared" si="1"/>
        <v>0</v>
      </c>
      <c r="Q121" s="159">
        <v>0</v>
      </c>
      <c r="R121" s="159">
        <f t="shared" si="2"/>
        <v>0</v>
      </c>
      <c r="S121" s="159">
        <v>0</v>
      </c>
      <c r="T121" s="160">
        <f t="shared" si="3"/>
        <v>0</v>
      </c>
      <c r="AR121" s="161" t="s">
        <v>282</v>
      </c>
      <c r="AT121" s="161" t="s">
        <v>189</v>
      </c>
      <c r="AU121" s="161" t="s">
        <v>87</v>
      </c>
      <c r="AY121" s="17" t="s">
        <v>187</v>
      </c>
      <c r="BE121" s="162">
        <f t="shared" si="4"/>
        <v>0</v>
      </c>
      <c r="BF121" s="162">
        <f t="shared" si="5"/>
        <v>0</v>
      </c>
      <c r="BG121" s="162">
        <f t="shared" si="6"/>
        <v>0</v>
      </c>
      <c r="BH121" s="162">
        <f t="shared" si="7"/>
        <v>0</v>
      </c>
      <c r="BI121" s="162">
        <f t="shared" si="8"/>
        <v>0</v>
      </c>
      <c r="BJ121" s="17" t="s">
        <v>87</v>
      </c>
      <c r="BK121" s="162">
        <f t="shared" si="9"/>
        <v>0</v>
      </c>
      <c r="BL121" s="17" t="s">
        <v>282</v>
      </c>
      <c r="BM121" s="161" t="s">
        <v>1998</v>
      </c>
    </row>
    <row r="122" spans="2:65" s="1" customFormat="1" ht="16.5" customHeight="1">
      <c r="B122" s="149"/>
      <c r="C122" s="195" t="s">
        <v>8</v>
      </c>
      <c r="D122" s="195" t="s">
        <v>283</v>
      </c>
      <c r="E122" s="196" t="s">
        <v>1999</v>
      </c>
      <c r="F122" s="197" t="s">
        <v>2000</v>
      </c>
      <c r="G122" s="198" t="s">
        <v>391</v>
      </c>
      <c r="H122" s="199">
        <v>3</v>
      </c>
      <c r="I122" s="200"/>
      <c r="J122" s="201">
        <f t="shared" si="0"/>
        <v>0</v>
      </c>
      <c r="K122" s="197" t="s">
        <v>193</v>
      </c>
      <c r="L122" s="202"/>
      <c r="M122" s="203" t="s">
        <v>3</v>
      </c>
      <c r="N122" s="204" t="s">
        <v>46</v>
      </c>
      <c r="O122" s="52"/>
      <c r="P122" s="159">
        <f t="shared" si="1"/>
        <v>0</v>
      </c>
      <c r="Q122" s="159">
        <v>3.4499999999999999E-3</v>
      </c>
      <c r="R122" s="159">
        <f t="shared" si="2"/>
        <v>1.035E-2</v>
      </c>
      <c r="S122" s="159">
        <v>0</v>
      </c>
      <c r="T122" s="160">
        <f t="shared" si="3"/>
        <v>0</v>
      </c>
      <c r="AR122" s="161" t="s">
        <v>405</v>
      </c>
      <c r="AT122" s="161" t="s">
        <v>283</v>
      </c>
      <c r="AU122" s="161" t="s">
        <v>87</v>
      </c>
      <c r="AY122" s="17" t="s">
        <v>187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87</v>
      </c>
      <c r="BK122" s="162">
        <f t="shared" si="9"/>
        <v>0</v>
      </c>
      <c r="BL122" s="17" t="s">
        <v>282</v>
      </c>
      <c r="BM122" s="161" t="s">
        <v>2001</v>
      </c>
    </row>
    <row r="123" spans="2:65" s="1" customFormat="1" ht="36" customHeight="1">
      <c r="B123" s="149"/>
      <c r="C123" s="150" t="s">
        <v>339</v>
      </c>
      <c r="D123" s="150" t="s">
        <v>189</v>
      </c>
      <c r="E123" s="151" t="s">
        <v>2002</v>
      </c>
      <c r="F123" s="152" t="s">
        <v>2003</v>
      </c>
      <c r="G123" s="153" t="s">
        <v>391</v>
      </c>
      <c r="H123" s="154">
        <v>4</v>
      </c>
      <c r="I123" s="155"/>
      <c r="J123" s="156">
        <f t="shared" si="0"/>
        <v>0</v>
      </c>
      <c r="K123" s="152" t="s">
        <v>193</v>
      </c>
      <c r="L123" s="32"/>
      <c r="M123" s="157" t="s">
        <v>3</v>
      </c>
      <c r="N123" s="158" t="s">
        <v>46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282</v>
      </c>
      <c r="AT123" s="161" t="s">
        <v>189</v>
      </c>
      <c r="AU123" s="161" t="s">
        <v>87</v>
      </c>
      <c r="AY123" s="17" t="s">
        <v>187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87</v>
      </c>
      <c r="BK123" s="162">
        <f t="shared" si="9"/>
        <v>0</v>
      </c>
      <c r="BL123" s="17" t="s">
        <v>282</v>
      </c>
      <c r="BM123" s="161" t="s">
        <v>2004</v>
      </c>
    </row>
    <row r="124" spans="2:65" s="1" customFormat="1" ht="16.5" customHeight="1">
      <c r="B124" s="149"/>
      <c r="C124" s="195" t="s">
        <v>348</v>
      </c>
      <c r="D124" s="195" t="s">
        <v>283</v>
      </c>
      <c r="E124" s="196" t="s">
        <v>2005</v>
      </c>
      <c r="F124" s="197" t="s">
        <v>2006</v>
      </c>
      <c r="G124" s="198" t="s">
        <v>391</v>
      </c>
      <c r="H124" s="199">
        <v>3</v>
      </c>
      <c r="I124" s="200"/>
      <c r="J124" s="201">
        <f t="shared" si="0"/>
        <v>0</v>
      </c>
      <c r="K124" s="197" t="s">
        <v>193</v>
      </c>
      <c r="L124" s="202"/>
      <c r="M124" s="203" t="s">
        <v>3</v>
      </c>
      <c r="N124" s="204" t="s">
        <v>46</v>
      </c>
      <c r="O124" s="52"/>
      <c r="P124" s="159">
        <f t="shared" si="1"/>
        <v>0</v>
      </c>
      <c r="Q124" s="159">
        <v>9.58E-3</v>
      </c>
      <c r="R124" s="159">
        <f t="shared" si="2"/>
        <v>2.8740000000000002E-2</v>
      </c>
      <c r="S124" s="159">
        <v>0</v>
      </c>
      <c r="T124" s="160">
        <f t="shared" si="3"/>
        <v>0</v>
      </c>
      <c r="AR124" s="161" t="s">
        <v>405</v>
      </c>
      <c r="AT124" s="161" t="s">
        <v>283</v>
      </c>
      <c r="AU124" s="161" t="s">
        <v>87</v>
      </c>
      <c r="AY124" s="17" t="s">
        <v>187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87</v>
      </c>
      <c r="BK124" s="162">
        <f t="shared" si="9"/>
        <v>0</v>
      </c>
      <c r="BL124" s="17" t="s">
        <v>282</v>
      </c>
      <c r="BM124" s="161" t="s">
        <v>2007</v>
      </c>
    </row>
    <row r="125" spans="2:65" s="1" customFormat="1" ht="36" customHeight="1">
      <c r="B125" s="149"/>
      <c r="C125" s="150" t="s">
        <v>354</v>
      </c>
      <c r="D125" s="150" t="s">
        <v>189</v>
      </c>
      <c r="E125" s="151" t="s">
        <v>2008</v>
      </c>
      <c r="F125" s="152" t="s">
        <v>2009</v>
      </c>
      <c r="G125" s="153" t="s">
        <v>391</v>
      </c>
      <c r="H125" s="154">
        <v>1</v>
      </c>
      <c r="I125" s="155"/>
      <c r="J125" s="156">
        <f t="shared" si="0"/>
        <v>0</v>
      </c>
      <c r="K125" s="152" t="s">
        <v>193</v>
      </c>
      <c r="L125" s="32"/>
      <c r="M125" s="157" t="s">
        <v>3</v>
      </c>
      <c r="N125" s="158" t="s">
        <v>46</v>
      </c>
      <c r="O125" s="52"/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AR125" s="161" t="s">
        <v>282</v>
      </c>
      <c r="AT125" s="161" t="s">
        <v>189</v>
      </c>
      <c r="AU125" s="161" t="s">
        <v>87</v>
      </c>
      <c r="AY125" s="17" t="s">
        <v>187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87</v>
      </c>
      <c r="BK125" s="162">
        <f t="shared" si="9"/>
        <v>0</v>
      </c>
      <c r="BL125" s="17" t="s">
        <v>282</v>
      </c>
      <c r="BM125" s="161" t="s">
        <v>2010</v>
      </c>
    </row>
    <row r="126" spans="2:65" s="1" customFormat="1" ht="36" customHeight="1">
      <c r="B126" s="149"/>
      <c r="C126" s="150" t="s">
        <v>362</v>
      </c>
      <c r="D126" s="150" t="s">
        <v>189</v>
      </c>
      <c r="E126" s="151" t="s">
        <v>1922</v>
      </c>
      <c r="F126" s="152" t="s">
        <v>1923</v>
      </c>
      <c r="G126" s="153" t="s">
        <v>1034</v>
      </c>
      <c r="H126" s="205"/>
      <c r="I126" s="155"/>
      <c r="J126" s="156">
        <f t="shared" si="0"/>
        <v>0</v>
      </c>
      <c r="K126" s="152" t="s">
        <v>193</v>
      </c>
      <c r="L126" s="32"/>
      <c r="M126" s="206" t="s">
        <v>3</v>
      </c>
      <c r="N126" s="207" t="s">
        <v>46</v>
      </c>
      <c r="O126" s="208"/>
      <c r="P126" s="209">
        <f t="shared" si="1"/>
        <v>0</v>
      </c>
      <c r="Q126" s="209">
        <v>0</v>
      </c>
      <c r="R126" s="209">
        <f t="shared" si="2"/>
        <v>0</v>
      </c>
      <c r="S126" s="209">
        <v>0</v>
      </c>
      <c r="T126" s="210">
        <f t="shared" si="3"/>
        <v>0</v>
      </c>
      <c r="AR126" s="161" t="s">
        <v>282</v>
      </c>
      <c r="AT126" s="161" t="s">
        <v>189</v>
      </c>
      <c r="AU126" s="161" t="s">
        <v>87</v>
      </c>
      <c r="AY126" s="17" t="s">
        <v>187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87</v>
      </c>
      <c r="BK126" s="162">
        <f t="shared" si="9"/>
        <v>0</v>
      </c>
      <c r="BL126" s="17" t="s">
        <v>282</v>
      </c>
      <c r="BM126" s="161" t="s">
        <v>2011</v>
      </c>
    </row>
    <row r="127" spans="2:65" s="1" customFormat="1" ht="6.95" customHeight="1">
      <c r="B127" s="41"/>
      <c r="C127" s="42"/>
      <c r="D127" s="42"/>
      <c r="E127" s="42"/>
      <c r="F127" s="42"/>
      <c r="G127" s="42"/>
      <c r="H127" s="42"/>
      <c r="I127" s="110"/>
      <c r="J127" s="42"/>
      <c r="K127" s="42"/>
      <c r="L127" s="32"/>
    </row>
  </sheetData>
  <autoFilter ref="C86:K126" xr:uid="{00000000-0009-0000-0000-000003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5"/>
  <sheetViews>
    <sheetView showGridLines="0" topLeftCell="A16" workbookViewId="0">
      <selection activeCell="V42" sqref="V4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2012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16.5" customHeight="1">
      <c r="B29" s="95"/>
      <c r="E29" s="249" t="s">
        <v>3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ROUND((SUM(BE92:BE134)),  2)</f>
        <v>0</v>
      </c>
      <c r="I35" s="102">
        <v>0.21</v>
      </c>
      <c r="J35" s="101">
        <f>ROUND(((SUM(BE92:BE134))*I35),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ROUND((SUM(BF92:BF134)),  2)</f>
        <v>0</v>
      </c>
      <c r="G36" s="215"/>
      <c r="H36" s="215"/>
      <c r="I36" s="216">
        <v>0.15</v>
      </c>
      <c r="J36" s="214">
        <f>ROUND(((SUM(BF92:BF134))*I36),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ROUND((SUM(BG92:BG134)),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ROUND((SUM(BH92:BH134)),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ROUND((SUM(BI92:BI134)),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SO01 - 02.3 - Elektro - slaboproud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J92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1713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153</v>
      </c>
      <c r="E66" s="123"/>
      <c r="F66" s="123"/>
      <c r="G66" s="123"/>
      <c r="H66" s="123"/>
      <c r="I66" s="124"/>
      <c r="J66" s="125">
        <f>J97</f>
        <v>0</v>
      </c>
      <c r="L66" s="121"/>
    </row>
    <row r="67" spans="2:12" s="9" customFormat="1" ht="19.899999999999999" hidden="1" customHeight="1">
      <c r="B67" s="121"/>
      <c r="D67" s="122" t="s">
        <v>1714</v>
      </c>
      <c r="E67" s="123"/>
      <c r="F67" s="123"/>
      <c r="G67" s="123"/>
      <c r="H67" s="123"/>
      <c r="I67" s="124"/>
      <c r="J67" s="125">
        <f>J108</f>
        <v>0</v>
      </c>
      <c r="L67" s="121"/>
    </row>
    <row r="68" spans="2:12" s="9" customFormat="1" ht="19.899999999999999" hidden="1" customHeight="1">
      <c r="B68" s="121"/>
      <c r="D68" s="122" t="s">
        <v>155</v>
      </c>
      <c r="E68" s="123"/>
      <c r="F68" s="123"/>
      <c r="G68" s="123"/>
      <c r="H68" s="123"/>
      <c r="I68" s="124"/>
      <c r="J68" s="125">
        <f>J115</f>
        <v>0</v>
      </c>
      <c r="L68" s="121"/>
    </row>
    <row r="69" spans="2:12" s="8" customFormat="1" ht="24.95" hidden="1" customHeight="1">
      <c r="B69" s="116"/>
      <c r="D69" s="117" t="s">
        <v>156</v>
      </c>
      <c r="E69" s="118"/>
      <c r="F69" s="118"/>
      <c r="G69" s="118"/>
      <c r="H69" s="118"/>
      <c r="I69" s="119"/>
      <c r="J69" s="120">
        <f>J117</f>
        <v>0</v>
      </c>
      <c r="L69" s="116"/>
    </row>
    <row r="70" spans="2:12" s="9" customFormat="1" ht="19.899999999999999" hidden="1" customHeight="1">
      <c r="B70" s="121"/>
      <c r="D70" s="122" t="s">
        <v>2013</v>
      </c>
      <c r="E70" s="123"/>
      <c r="F70" s="123"/>
      <c r="G70" s="123"/>
      <c r="H70" s="123"/>
      <c r="I70" s="124"/>
      <c r="J70" s="125">
        <f>J118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172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60" t="str">
        <f>E7</f>
        <v>Sociální bydlení - ul. Mlýnská, BpH- doplnění - ceník</v>
      </c>
      <c r="F80" s="261"/>
      <c r="G80" s="261"/>
      <c r="H80" s="261"/>
      <c r="I80" s="93"/>
      <c r="L80" s="32"/>
    </row>
    <row r="81" spans="2:65" ht="12" customHeight="1">
      <c r="B81" s="20"/>
      <c r="C81" s="27" t="s">
        <v>135</v>
      </c>
      <c r="L81" s="20"/>
    </row>
    <row r="82" spans="2:65" s="1" customFormat="1" ht="16.5" customHeight="1">
      <c r="B82" s="32"/>
      <c r="E82" s="260" t="s">
        <v>136</v>
      </c>
      <c r="F82" s="259"/>
      <c r="G82" s="259"/>
      <c r="H82" s="259"/>
      <c r="I82" s="93"/>
      <c r="L82" s="32"/>
    </row>
    <row r="83" spans="2:65" s="1" customFormat="1" ht="12" customHeight="1">
      <c r="B83" s="32"/>
      <c r="C83" s="27" t="s">
        <v>137</v>
      </c>
      <c r="I83" s="93"/>
      <c r="L83" s="32"/>
    </row>
    <row r="84" spans="2:65" s="1" customFormat="1" ht="16.5" customHeight="1">
      <c r="B84" s="32"/>
      <c r="E84" s="242" t="str">
        <f>E11</f>
        <v>SO01 - 02.3 - Elektro - slaboproud</v>
      </c>
      <c r="F84" s="259"/>
      <c r="G84" s="259"/>
      <c r="H84" s="259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 t="str">
        <f>IF(J14="","",J14)</f>
        <v>11. 12. 2019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25</v>
      </c>
      <c r="F88" s="25" t="str">
        <f>E17</f>
        <v>Město Bystřice pod Hostýnem, Masarykovo nám. 137</v>
      </c>
      <c r="I88" s="94" t="s">
        <v>32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30</v>
      </c>
      <c r="F89" s="25" t="str">
        <f>IF(E20="","",E20)</f>
        <v>Vyplň údaj</v>
      </c>
      <c r="I89" s="94" t="s">
        <v>36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173</v>
      </c>
      <c r="D91" s="128" t="s">
        <v>59</v>
      </c>
      <c r="E91" s="128" t="s">
        <v>55</v>
      </c>
      <c r="F91" s="128" t="s">
        <v>56</v>
      </c>
      <c r="G91" s="128" t="s">
        <v>174</v>
      </c>
      <c r="H91" s="128" t="s">
        <v>175</v>
      </c>
      <c r="I91" s="129" t="s">
        <v>176</v>
      </c>
      <c r="J91" s="130" t="s">
        <v>141</v>
      </c>
      <c r="K91" s="131" t="s">
        <v>177</v>
      </c>
      <c r="L91" s="126"/>
      <c r="M91" s="56" t="s">
        <v>3</v>
      </c>
      <c r="N91" s="57" t="s">
        <v>44</v>
      </c>
      <c r="O91" s="57" t="s">
        <v>178</v>
      </c>
      <c r="P91" s="57" t="s">
        <v>179</v>
      </c>
      <c r="Q91" s="57" t="s">
        <v>180</v>
      </c>
      <c r="R91" s="57" t="s">
        <v>181</v>
      </c>
      <c r="S91" s="57" t="s">
        <v>182</v>
      </c>
      <c r="T91" s="58" t="s">
        <v>183</v>
      </c>
    </row>
    <row r="92" spans="2:65" s="1" customFormat="1" ht="22.9" customHeight="1">
      <c r="B92" s="32"/>
      <c r="C92" s="61" t="s">
        <v>184</v>
      </c>
      <c r="I92" s="93"/>
      <c r="J92" s="132">
        <f>BK92</f>
        <v>0</v>
      </c>
      <c r="L92" s="32"/>
      <c r="M92" s="59"/>
      <c r="N92" s="50"/>
      <c r="O92" s="50"/>
      <c r="P92" s="133">
        <f>P93+P117</f>
        <v>0</v>
      </c>
      <c r="Q92" s="50"/>
      <c r="R92" s="133">
        <f>R93+R117</f>
        <v>0.33518999999999999</v>
      </c>
      <c r="S92" s="50"/>
      <c r="T92" s="134">
        <f>T93+T117</f>
        <v>0.84399999999999997</v>
      </c>
      <c r="AT92" s="17" t="s">
        <v>73</v>
      </c>
      <c r="AU92" s="17" t="s">
        <v>142</v>
      </c>
      <c r="BK92" s="135">
        <f>BK93+BK117</f>
        <v>0</v>
      </c>
    </row>
    <row r="93" spans="2:65" s="11" customFormat="1" ht="25.9" customHeight="1">
      <c r="B93" s="136"/>
      <c r="D93" s="137" t="s">
        <v>73</v>
      </c>
      <c r="E93" s="138" t="s">
        <v>185</v>
      </c>
      <c r="F93" s="138" t="s">
        <v>186</v>
      </c>
      <c r="I93" s="139"/>
      <c r="J93" s="140">
        <f>BK93</f>
        <v>0</v>
      </c>
      <c r="L93" s="136"/>
      <c r="M93" s="141"/>
      <c r="N93" s="142"/>
      <c r="O93" s="142"/>
      <c r="P93" s="143">
        <f>P94+P97+P108+P115</f>
        <v>0</v>
      </c>
      <c r="Q93" s="142"/>
      <c r="R93" s="143">
        <f>R94+R97+R108+R115</f>
        <v>0.32400000000000001</v>
      </c>
      <c r="S93" s="142"/>
      <c r="T93" s="144">
        <f>T94+T97+T108+T115</f>
        <v>0.84399999999999997</v>
      </c>
      <c r="AR93" s="137" t="s">
        <v>81</v>
      </c>
      <c r="AT93" s="145" t="s">
        <v>73</v>
      </c>
      <c r="AU93" s="145" t="s">
        <v>74</v>
      </c>
      <c r="AY93" s="137" t="s">
        <v>187</v>
      </c>
      <c r="BK93" s="146">
        <f>BK94+BK97+BK108+BK115</f>
        <v>0</v>
      </c>
    </row>
    <row r="94" spans="2:65" s="11" customFormat="1" ht="22.9" customHeight="1">
      <c r="B94" s="136"/>
      <c r="D94" s="137" t="s">
        <v>73</v>
      </c>
      <c r="E94" s="147" t="s">
        <v>230</v>
      </c>
      <c r="F94" s="147" t="s">
        <v>1716</v>
      </c>
      <c r="I94" s="139"/>
      <c r="J94" s="148">
        <f>BK94</f>
        <v>0</v>
      </c>
      <c r="L94" s="136"/>
      <c r="M94" s="141"/>
      <c r="N94" s="142"/>
      <c r="O94" s="142"/>
      <c r="P94" s="143">
        <f>SUM(P95:P96)</f>
        <v>0</v>
      </c>
      <c r="Q94" s="142"/>
      <c r="R94" s="143">
        <f>SUM(R95:R96)</f>
        <v>0.32400000000000001</v>
      </c>
      <c r="S94" s="142"/>
      <c r="T94" s="144">
        <f>SUM(T95:T96)</f>
        <v>0</v>
      </c>
      <c r="AR94" s="137" t="s">
        <v>81</v>
      </c>
      <c r="AT94" s="145" t="s">
        <v>73</v>
      </c>
      <c r="AU94" s="145" t="s">
        <v>81</v>
      </c>
      <c r="AY94" s="137" t="s">
        <v>187</v>
      </c>
      <c r="BK94" s="146">
        <f>SUM(BK95:BK96)</f>
        <v>0</v>
      </c>
    </row>
    <row r="95" spans="2:65" s="1" customFormat="1" ht="16.5" customHeight="1">
      <c r="B95" s="149"/>
      <c r="C95" s="150" t="s">
        <v>81</v>
      </c>
      <c r="D95" s="150" t="s">
        <v>189</v>
      </c>
      <c r="E95" s="151" t="s">
        <v>1717</v>
      </c>
      <c r="F95" s="152" t="s">
        <v>1718</v>
      </c>
      <c r="G95" s="153" t="s">
        <v>254</v>
      </c>
      <c r="H95" s="154">
        <v>8.1</v>
      </c>
      <c r="I95" s="155"/>
      <c r="J95" s="156">
        <f>ROUND(I95*H95,2)</f>
        <v>0</v>
      </c>
      <c r="K95" s="152" t="s">
        <v>193</v>
      </c>
      <c r="L95" s="32"/>
      <c r="M95" s="157" t="s">
        <v>3</v>
      </c>
      <c r="N95" s="158" t="s">
        <v>46</v>
      </c>
      <c r="O95" s="52"/>
      <c r="P95" s="159">
        <f>O95*H95</f>
        <v>0</v>
      </c>
      <c r="Q95" s="159">
        <v>0.04</v>
      </c>
      <c r="R95" s="159">
        <f>Q95*H95</f>
        <v>0.32400000000000001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87</v>
      </c>
      <c r="BK95" s="162">
        <f>ROUND(I95*H95,2)</f>
        <v>0</v>
      </c>
      <c r="BL95" s="17" t="s">
        <v>194</v>
      </c>
      <c r="BM95" s="161" t="s">
        <v>2014</v>
      </c>
    </row>
    <row r="96" spans="2:65" s="13" customFormat="1">
      <c r="B96" s="171"/>
      <c r="D96" s="164" t="s">
        <v>196</v>
      </c>
      <c r="E96" s="172" t="s">
        <v>3</v>
      </c>
      <c r="F96" s="173" t="s">
        <v>2015</v>
      </c>
      <c r="H96" s="174">
        <v>8.1</v>
      </c>
      <c r="I96" s="175"/>
      <c r="L96" s="171"/>
      <c r="M96" s="176"/>
      <c r="N96" s="177"/>
      <c r="O96" s="177"/>
      <c r="P96" s="177"/>
      <c r="Q96" s="177"/>
      <c r="R96" s="177"/>
      <c r="S96" s="177"/>
      <c r="T96" s="178"/>
      <c r="AT96" s="172" t="s">
        <v>196</v>
      </c>
      <c r="AU96" s="172" t="s">
        <v>87</v>
      </c>
      <c r="AV96" s="13" t="s">
        <v>87</v>
      </c>
      <c r="AW96" s="13" t="s">
        <v>35</v>
      </c>
      <c r="AX96" s="13" t="s">
        <v>81</v>
      </c>
      <c r="AY96" s="172" t="s">
        <v>187</v>
      </c>
    </row>
    <row r="97" spans="2:65" s="11" customFormat="1" ht="22.9" customHeight="1">
      <c r="B97" s="136"/>
      <c r="D97" s="137" t="s">
        <v>73</v>
      </c>
      <c r="E97" s="147" t="s">
        <v>245</v>
      </c>
      <c r="F97" s="147" t="s">
        <v>898</v>
      </c>
      <c r="I97" s="139"/>
      <c r="J97" s="148">
        <f>BK97</f>
        <v>0</v>
      </c>
      <c r="L97" s="136"/>
      <c r="M97" s="141"/>
      <c r="N97" s="142"/>
      <c r="O97" s="142"/>
      <c r="P97" s="143">
        <f>SUM(P98:P107)</f>
        <v>0</v>
      </c>
      <c r="Q97" s="142"/>
      <c r="R97" s="143">
        <f>SUM(R98:R107)</f>
        <v>0</v>
      </c>
      <c r="S97" s="142"/>
      <c r="T97" s="144">
        <f>SUM(T98:T107)</f>
        <v>0.84399999999999997</v>
      </c>
      <c r="AR97" s="137" t="s">
        <v>81</v>
      </c>
      <c r="AT97" s="145" t="s">
        <v>73</v>
      </c>
      <c r="AU97" s="145" t="s">
        <v>81</v>
      </c>
      <c r="AY97" s="137" t="s">
        <v>187</v>
      </c>
      <c r="BK97" s="146">
        <f>SUM(BK98:BK107)</f>
        <v>0</v>
      </c>
    </row>
    <row r="98" spans="2:65" s="1" customFormat="1" ht="48" customHeight="1">
      <c r="B98" s="149"/>
      <c r="C98" s="150" t="s">
        <v>87</v>
      </c>
      <c r="D98" s="150" t="s">
        <v>189</v>
      </c>
      <c r="E98" s="151" t="s">
        <v>1721</v>
      </c>
      <c r="F98" s="152" t="s">
        <v>1722</v>
      </c>
      <c r="G98" s="153" t="s">
        <v>391</v>
      </c>
      <c r="H98" s="154">
        <v>18</v>
      </c>
      <c r="I98" s="155"/>
      <c r="J98" s="156">
        <f>ROUND(I98*H98,2)</f>
        <v>0</v>
      </c>
      <c r="K98" s="152" t="s">
        <v>193</v>
      </c>
      <c r="L98" s="32"/>
      <c r="M98" s="157" t="s">
        <v>3</v>
      </c>
      <c r="N98" s="158" t="s">
        <v>46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4.0000000000000001E-3</v>
      </c>
      <c r="T98" s="160">
        <f>S98*H98</f>
        <v>7.2000000000000008E-2</v>
      </c>
      <c r="AR98" s="161" t="s">
        <v>194</v>
      </c>
      <c r="AT98" s="161" t="s">
        <v>189</v>
      </c>
      <c r="AU98" s="161" t="s">
        <v>87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87</v>
      </c>
      <c r="BK98" s="162">
        <f>ROUND(I98*H98,2)</f>
        <v>0</v>
      </c>
      <c r="BL98" s="17" t="s">
        <v>194</v>
      </c>
      <c r="BM98" s="161" t="s">
        <v>2016</v>
      </c>
    </row>
    <row r="99" spans="2:65" s="1" customFormat="1" ht="48" customHeight="1">
      <c r="B99" s="149"/>
      <c r="C99" s="150" t="s">
        <v>207</v>
      </c>
      <c r="D99" s="150" t="s">
        <v>189</v>
      </c>
      <c r="E99" s="151" t="s">
        <v>1724</v>
      </c>
      <c r="F99" s="152" t="s">
        <v>1725</v>
      </c>
      <c r="G99" s="153" t="s">
        <v>391</v>
      </c>
      <c r="H99" s="154">
        <v>16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8.0000000000000002E-3</v>
      </c>
      <c r="T99" s="160">
        <f>S99*H99</f>
        <v>0.128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2017</v>
      </c>
    </row>
    <row r="100" spans="2:65" s="1" customFormat="1" ht="48" customHeight="1">
      <c r="B100" s="149"/>
      <c r="C100" s="150" t="s">
        <v>194</v>
      </c>
      <c r="D100" s="150" t="s">
        <v>189</v>
      </c>
      <c r="E100" s="151" t="s">
        <v>1727</v>
      </c>
      <c r="F100" s="152" t="s">
        <v>1728</v>
      </c>
      <c r="G100" s="153" t="s">
        <v>391</v>
      </c>
      <c r="H100" s="154">
        <v>1</v>
      </c>
      <c r="I100" s="155"/>
      <c r="J100" s="156">
        <f>ROUND(I100*H100,2)</f>
        <v>0</v>
      </c>
      <c r="K100" s="152" t="s">
        <v>193</v>
      </c>
      <c r="L100" s="32"/>
      <c r="M100" s="157" t="s">
        <v>3</v>
      </c>
      <c r="N100" s="158" t="s">
        <v>46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1.2E-2</v>
      </c>
      <c r="T100" s="160">
        <f>S100*H100</f>
        <v>1.2E-2</v>
      </c>
      <c r="AR100" s="161" t="s">
        <v>194</v>
      </c>
      <c r="AT100" s="161" t="s">
        <v>189</v>
      </c>
      <c r="AU100" s="161" t="s">
        <v>87</v>
      </c>
      <c r="AY100" s="17" t="s">
        <v>187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87</v>
      </c>
      <c r="BK100" s="162">
        <f>ROUND(I100*H100,2)</f>
        <v>0</v>
      </c>
      <c r="BL100" s="17" t="s">
        <v>194</v>
      </c>
      <c r="BM100" s="161" t="s">
        <v>2018</v>
      </c>
    </row>
    <row r="101" spans="2:65" s="1" customFormat="1" ht="36" customHeight="1">
      <c r="B101" s="149"/>
      <c r="C101" s="150" t="s">
        <v>226</v>
      </c>
      <c r="D101" s="150" t="s">
        <v>189</v>
      </c>
      <c r="E101" s="151" t="s">
        <v>2019</v>
      </c>
      <c r="F101" s="152" t="s">
        <v>2020</v>
      </c>
      <c r="G101" s="153" t="s">
        <v>391</v>
      </c>
      <c r="H101" s="154">
        <v>6</v>
      </c>
      <c r="I101" s="155"/>
      <c r="J101" s="156">
        <f>ROUND(I101*H101,2)</f>
        <v>0</v>
      </c>
      <c r="K101" s="152" t="s">
        <v>193</v>
      </c>
      <c r="L101" s="32"/>
      <c r="M101" s="157" t="s">
        <v>3</v>
      </c>
      <c r="N101" s="158" t="s">
        <v>46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2.9000000000000001E-2</v>
      </c>
      <c r="T101" s="160">
        <f>S101*H101</f>
        <v>0.17400000000000002</v>
      </c>
      <c r="AR101" s="161" t="s">
        <v>194</v>
      </c>
      <c r="AT101" s="161" t="s">
        <v>189</v>
      </c>
      <c r="AU101" s="161" t="s">
        <v>87</v>
      </c>
      <c r="AY101" s="17" t="s">
        <v>187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87</v>
      </c>
      <c r="BK101" s="162">
        <f>ROUND(I101*H101,2)</f>
        <v>0</v>
      </c>
      <c r="BL101" s="17" t="s">
        <v>194</v>
      </c>
      <c r="BM101" s="161" t="s">
        <v>2021</v>
      </c>
    </row>
    <row r="102" spans="2:65" s="1" customFormat="1" ht="36" customHeight="1">
      <c r="B102" s="149"/>
      <c r="C102" s="150" t="s">
        <v>230</v>
      </c>
      <c r="D102" s="150" t="s">
        <v>189</v>
      </c>
      <c r="E102" s="151" t="s">
        <v>1730</v>
      </c>
      <c r="F102" s="152" t="s">
        <v>1731</v>
      </c>
      <c r="G102" s="153" t="s">
        <v>391</v>
      </c>
      <c r="H102" s="154">
        <v>2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46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4.9000000000000002E-2</v>
      </c>
      <c r="T102" s="160">
        <f>S102*H102</f>
        <v>9.8000000000000004E-2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87</v>
      </c>
      <c r="BK102" s="162">
        <f>ROUND(I102*H102,2)</f>
        <v>0</v>
      </c>
      <c r="BL102" s="17" t="s">
        <v>194</v>
      </c>
      <c r="BM102" s="161" t="s">
        <v>2022</v>
      </c>
    </row>
    <row r="103" spans="2:65" s="12" customFormat="1">
      <c r="B103" s="163"/>
      <c r="D103" s="164" t="s">
        <v>196</v>
      </c>
      <c r="E103" s="165" t="s">
        <v>3</v>
      </c>
      <c r="F103" s="166" t="s">
        <v>1733</v>
      </c>
      <c r="H103" s="165" t="s">
        <v>3</v>
      </c>
      <c r="I103" s="167"/>
      <c r="L103" s="163"/>
      <c r="M103" s="168"/>
      <c r="N103" s="169"/>
      <c r="O103" s="169"/>
      <c r="P103" s="169"/>
      <c r="Q103" s="169"/>
      <c r="R103" s="169"/>
      <c r="S103" s="169"/>
      <c r="T103" s="170"/>
      <c r="AT103" s="165" t="s">
        <v>196</v>
      </c>
      <c r="AU103" s="165" t="s">
        <v>87</v>
      </c>
      <c r="AV103" s="12" t="s">
        <v>81</v>
      </c>
      <c r="AW103" s="12" t="s">
        <v>35</v>
      </c>
      <c r="AX103" s="12" t="s">
        <v>74</v>
      </c>
      <c r="AY103" s="165" t="s">
        <v>187</v>
      </c>
    </row>
    <row r="104" spans="2:65" s="13" customFormat="1">
      <c r="B104" s="171"/>
      <c r="D104" s="164" t="s">
        <v>196</v>
      </c>
      <c r="E104" s="172" t="s">
        <v>3</v>
      </c>
      <c r="F104" s="173" t="s">
        <v>87</v>
      </c>
      <c r="H104" s="174">
        <v>2</v>
      </c>
      <c r="I104" s="175"/>
      <c r="L104" s="171"/>
      <c r="M104" s="176"/>
      <c r="N104" s="177"/>
      <c r="O104" s="177"/>
      <c r="P104" s="177"/>
      <c r="Q104" s="177"/>
      <c r="R104" s="177"/>
      <c r="S104" s="177"/>
      <c r="T104" s="178"/>
      <c r="AT104" s="172" t="s">
        <v>196</v>
      </c>
      <c r="AU104" s="172" t="s">
        <v>87</v>
      </c>
      <c r="AV104" s="13" t="s">
        <v>87</v>
      </c>
      <c r="AW104" s="13" t="s">
        <v>35</v>
      </c>
      <c r="AX104" s="13" t="s">
        <v>81</v>
      </c>
      <c r="AY104" s="172" t="s">
        <v>187</v>
      </c>
    </row>
    <row r="105" spans="2:65" s="1" customFormat="1" ht="36" customHeight="1">
      <c r="B105" s="149"/>
      <c r="C105" s="150" t="s">
        <v>235</v>
      </c>
      <c r="D105" s="150" t="s">
        <v>189</v>
      </c>
      <c r="E105" s="151" t="s">
        <v>1734</v>
      </c>
      <c r="F105" s="152" t="s">
        <v>1735</v>
      </c>
      <c r="G105" s="153" t="s">
        <v>391</v>
      </c>
      <c r="H105" s="154">
        <v>65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46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194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87</v>
      </c>
      <c r="BK105" s="162">
        <f>ROUND(I105*H105,2)</f>
        <v>0</v>
      </c>
      <c r="BL105" s="17" t="s">
        <v>194</v>
      </c>
      <c r="BM105" s="161" t="s">
        <v>2023</v>
      </c>
    </row>
    <row r="106" spans="2:65" s="1" customFormat="1" ht="36" customHeight="1">
      <c r="B106" s="149"/>
      <c r="C106" s="150" t="s">
        <v>239</v>
      </c>
      <c r="D106" s="150" t="s">
        <v>189</v>
      </c>
      <c r="E106" s="151" t="s">
        <v>1738</v>
      </c>
      <c r="F106" s="152" t="s">
        <v>1739</v>
      </c>
      <c r="G106" s="153" t="s">
        <v>286</v>
      </c>
      <c r="H106" s="154">
        <v>180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46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2E-3</v>
      </c>
      <c r="T106" s="160">
        <f>S106*H106</f>
        <v>0.36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87</v>
      </c>
      <c r="BK106" s="162">
        <f>ROUND(I106*H106,2)</f>
        <v>0</v>
      </c>
      <c r="BL106" s="17" t="s">
        <v>194</v>
      </c>
      <c r="BM106" s="161" t="s">
        <v>2024</v>
      </c>
    </row>
    <row r="107" spans="2:65" s="13" customFormat="1">
      <c r="B107" s="171"/>
      <c r="D107" s="164" t="s">
        <v>196</v>
      </c>
      <c r="E107" s="172" t="s">
        <v>3</v>
      </c>
      <c r="F107" s="173" t="s">
        <v>1273</v>
      </c>
      <c r="H107" s="174">
        <v>180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196</v>
      </c>
      <c r="AU107" s="172" t="s">
        <v>87</v>
      </c>
      <c r="AV107" s="13" t="s">
        <v>87</v>
      </c>
      <c r="AW107" s="13" t="s">
        <v>35</v>
      </c>
      <c r="AX107" s="13" t="s">
        <v>81</v>
      </c>
      <c r="AY107" s="172" t="s">
        <v>187</v>
      </c>
    </row>
    <row r="108" spans="2:65" s="11" customFormat="1" ht="22.9" customHeight="1">
      <c r="B108" s="136"/>
      <c r="D108" s="137" t="s">
        <v>73</v>
      </c>
      <c r="E108" s="147" t="s">
        <v>1742</v>
      </c>
      <c r="F108" s="147" t="s">
        <v>1743</v>
      </c>
      <c r="I108" s="139"/>
      <c r="J108" s="148">
        <f>BK108</f>
        <v>0</v>
      </c>
      <c r="L108" s="136"/>
      <c r="M108" s="141"/>
      <c r="N108" s="142"/>
      <c r="O108" s="142"/>
      <c r="P108" s="143">
        <f>SUM(P109:P114)</f>
        <v>0</v>
      </c>
      <c r="Q108" s="142"/>
      <c r="R108" s="143">
        <f>SUM(R109:R114)</f>
        <v>0</v>
      </c>
      <c r="S108" s="142"/>
      <c r="T108" s="144">
        <f>SUM(T109:T114)</f>
        <v>0</v>
      </c>
      <c r="AR108" s="137" t="s">
        <v>81</v>
      </c>
      <c r="AT108" s="145" t="s">
        <v>73</v>
      </c>
      <c r="AU108" s="145" t="s">
        <v>81</v>
      </c>
      <c r="AY108" s="137" t="s">
        <v>187</v>
      </c>
      <c r="BK108" s="146">
        <f>SUM(BK109:BK114)</f>
        <v>0</v>
      </c>
    </row>
    <row r="109" spans="2:65" s="1" customFormat="1" ht="24" customHeight="1">
      <c r="B109" s="149"/>
      <c r="C109" s="150" t="s">
        <v>245</v>
      </c>
      <c r="D109" s="150" t="s">
        <v>189</v>
      </c>
      <c r="E109" s="151" t="s">
        <v>1744</v>
      </c>
      <c r="F109" s="152" t="s">
        <v>1745</v>
      </c>
      <c r="G109" s="153" t="s">
        <v>242</v>
      </c>
      <c r="H109" s="154">
        <v>0.84399999999999997</v>
      </c>
      <c r="I109" s="155"/>
      <c r="J109" s="156">
        <f>ROUND(I109*H109,2)</f>
        <v>0</v>
      </c>
      <c r="K109" s="152" t="s">
        <v>193</v>
      </c>
      <c r="L109" s="32"/>
      <c r="M109" s="157" t="s">
        <v>3</v>
      </c>
      <c r="N109" s="158" t="s">
        <v>46</v>
      </c>
      <c r="O109" s="52"/>
      <c r="P109" s="159">
        <f>O109*H109</f>
        <v>0</v>
      </c>
      <c r="Q109" s="159">
        <v>0</v>
      </c>
      <c r="R109" s="159">
        <f>Q109*H109</f>
        <v>0</v>
      </c>
      <c r="S109" s="159">
        <v>0</v>
      </c>
      <c r="T109" s="160">
        <f>S109*H109</f>
        <v>0</v>
      </c>
      <c r="AR109" s="161" t="s">
        <v>194</v>
      </c>
      <c r="AT109" s="161" t="s">
        <v>189</v>
      </c>
      <c r="AU109" s="161" t="s">
        <v>87</v>
      </c>
      <c r="AY109" s="17" t="s">
        <v>187</v>
      </c>
      <c r="BE109" s="162">
        <f>IF(N109="základní",J109,0)</f>
        <v>0</v>
      </c>
      <c r="BF109" s="162">
        <f>IF(N109="snížená",J109,0)</f>
        <v>0</v>
      </c>
      <c r="BG109" s="162">
        <f>IF(N109="zákl. přenesená",J109,0)</f>
        <v>0</v>
      </c>
      <c r="BH109" s="162">
        <f>IF(N109="sníž. přenesená",J109,0)</f>
        <v>0</v>
      </c>
      <c r="BI109" s="162">
        <f>IF(N109="nulová",J109,0)</f>
        <v>0</v>
      </c>
      <c r="BJ109" s="17" t="s">
        <v>87</v>
      </c>
      <c r="BK109" s="162">
        <f>ROUND(I109*H109,2)</f>
        <v>0</v>
      </c>
      <c r="BL109" s="17" t="s">
        <v>194</v>
      </c>
      <c r="BM109" s="161" t="s">
        <v>2025</v>
      </c>
    </row>
    <row r="110" spans="2:65" s="1" customFormat="1" ht="36" customHeight="1">
      <c r="B110" s="149"/>
      <c r="C110" s="150" t="s">
        <v>251</v>
      </c>
      <c r="D110" s="150" t="s">
        <v>189</v>
      </c>
      <c r="E110" s="151" t="s">
        <v>1747</v>
      </c>
      <c r="F110" s="152" t="s">
        <v>1748</v>
      </c>
      <c r="G110" s="153" t="s">
        <v>242</v>
      </c>
      <c r="H110" s="154">
        <v>0.84399999999999997</v>
      </c>
      <c r="I110" s="155"/>
      <c r="J110" s="156">
        <f>ROUND(I110*H110,2)</f>
        <v>0</v>
      </c>
      <c r="K110" s="152" t="s">
        <v>193</v>
      </c>
      <c r="L110" s="32"/>
      <c r="M110" s="157" t="s">
        <v>3</v>
      </c>
      <c r="N110" s="158" t="s">
        <v>46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194</v>
      </c>
      <c r="AT110" s="161" t="s">
        <v>189</v>
      </c>
      <c r="AU110" s="161" t="s">
        <v>87</v>
      </c>
      <c r="AY110" s="17" t="s">
        <v>187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87</v>
      </c>
      <c r="BK110" s="162">
        <f>ROUND(I110*H110,2)</f>
        <v>0</v>
      </c>
      <c r="BL110" s="17" t="s">
        <v>194</v>
      </c>
      <c r="BM110" s="161" t="s">
        <v>2026</v>
      </c>
    </row>
    <row r="111" spans="2:65" s="1" customFormat="1" ht="24" customHeight="1">
      <c r="B111" s="149"/>
      <c r="C111" s="150" t="s">
        <v>257</v>
      </c>
      <c r="D111" s="150" t="s">
        <v>189</v>
      </c>
      <c r="E111" s="151" t="s">
        <v>1750</v>
      </c>
      <c r="F111" s="152" t="s">
        <v>1751</v>
      </c>
      <c r="G111" s="153" t="s">
        <v>242</v>
      </c>
      <c r="H111" s="154">
        <v>0.84399999999999997</v>
      </c>
      <c r="I111" s="155"/>
      <c r="J111" s="156">
        <f>ROUND(I111*H111,2)</f>
        <v>0</v>
      </c>
      <c r="K111" s="152" t="s">
        <v>193</v>
      </c>
      <c r="L111" s="32"/>
      <c r="M111" s="157" t="s">
        <v>3</v>
      </c>
      <c r="N111" s="158" t="s">
        <v>46</v>
      </c>
      <c r="O111" s="52"/>
      <c r="P111" s="159">
        <f>O111*H111</f>
        <v>0</v>
      </c>
      <c r="Q111" s="159">
        <v>0</v>
      </c>
      <c r="R111" s="159">
        <f>Q111*H111</f>
        <v>0</v>
      </c>
      <c r="S111" s="159">
        <v>0</v>
      </c>
      <c r="T111" s="160">
        <f>S111*H111</f>
        <v>0</v>
      </c>
      <c r="AR111" s="161" t="s">
        <v>194</v>
      </c>
      <c r="AT111" s="161" t="s">
        <v>189</v>
      </c>
      <c r="AU111" s="161" t="s">
        <v>87</v>
      </c>
      <c r="AY111" s="17" t="s">
        <v>187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87</v>
      </c>
      <c r="BK111" s="162">
        <f>ROUND(I111*H111,2)</f>
        <v>0</v>
      </c>
      <c r="BL111" s="17" t="s">
        <v>194</v>
      </c>
      <c r="BM111" s="161" t="s">
        <v>2027</v>
      </c>
    </row>
    <row r="112" spans="2:65" s="1" customFormat="1" ht="36" customHeight="1">
      <c r="B112" s="149"/>
      <c r="C112" s="150" t="s">
        <v>1757</v>
      </c>
      <c r="D112" s="150" t="s">
        <v>189</v>
      </c>
      <c r="E112" s="151" t="s">
        <v>1753</v>
      </c>
      <c r="F112" s="152" t="s">
        <v>1754</v>
      </c>
      <c r="G112" s="153" t="s">
        <v>242</v>
      </c>
      <c r="H112" s="154">
        <v>2.532</v>
      </c>
      <c r="I112" s="155"/>
      <c r="J112" s="156">
        <f>ROUND(I112*H112,2)</f>
        <v>0</v>
      </c>
      <c r="K112" s="152" t="s">
        <v>193</v>
      </c>
      <c r="L112" s="32"/>
      <c r="M112" s="157" t="s">
        <v>3</v>
      </c>
      <c r="N112" s="158" t="s">
        <v>46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194</v>
      </c>
      <c r="AT112" s="161" t="s">
        <v>189</v>
      </c>
      <c r="AU112" s="161" t="s">
        <v>87</v>
      </c>
      <c r="AY112" s="17" t="s">
        <v>187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87</v>
      </c>
      <c r="BK112" s="162">
        <f>ROUND(I112*H112,2)</f>
        <v>0</v>
      </c>
      <c r="BL112" s="17" t="s">
        <v>194</v>
      </c>
      <c r="BM112" s="161" t="s">
        <v>2028</v>
      </c>
    </row>
    <row r="113" spans="2:65" s="13" customFormat="1">
      <c r="B113" s="171"/>
      <c r="D113" s="164" t="s">
        <v>196</v>
      </c>
      <c r="F113" s="173" t="s">
        <v>2029</v>
      </c>
      <c r="H113" s="174">
        <v>2.532</v>
      </c>
      <c r="I113" s="175"/>
      <c r="L113" s="171"/>
      <c r="M113" s="176"/>
      <c r="N113" s="177"/>
      <c r="O113" s="177"/>
      <c r="P113" s="177"/>
      <c r="Q113" s="177"/>
      <c r="R113" s="177"/>
      <c r="S113" s="177"/>
      <c r="T113" s="178"/>
      <c r="AT113" s="172" t="s">
        <v>196</v>
      </c>
      <c r="AU113" s="172" t="s">
        <v>87</v>
      </c>
      <c r="AV113" s="13" t="s">
        <v>87</v>
      </c>
      <c r="AW113" s="13" t="s">
        <v>4</v>
      </c>
      <c r="AX113" s="13" t="s">
        <v>81</v>
      </c>
      <c r="AY113" s="172" t="s">
        <v>187</v>
      </c>
    </row>
    <row r="114" spans="2:65" s="1" customFormat="1" ht="36" customHeight="1">
      <c r="B114" s="149"/>
      <c r="C114" s="150" t="s">
        <v>268</v>
      </c>
      <c r="D114" s="150" t="s">
        <v>189</v>
      </c>
      <c r="E114" s="151" t="s">
        <v>1758</v>
      </c>
      <c r="F114" s="152" t="s">
        <v>1759</v>
      </c>
      <c r="G114" s="153" t="s">
        <v>242</v>
      </c>
      <c r="H114" s="154">
        <v>4.657</v>
      </c>
      <c r="I114" s="155"/>
      <c r="J114" s="156">
        <f>ROUND(I114*H114,2)</f>
        <v>0</v>
      </c>
      <c r="K114" s="152" t="s">
        <v>193</v>
      </c>
      <c r="L114" s="32"/>
      <c r="M114" s="157" t="s">
        <v>3</v>
      </c>
      <c r="N114" s="158" t="s">
        <v>46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194</v>
      </c>
      <c r="AT114" s="161" t="s">
        <v>189</v>
      </c>
      <c r="AU114" s="161" t="s">
        <v>87</v>
      </c>
      <c r="AY114" s="17" t="s">
        <v>187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87</v>
      </c>
      <c r="BK114" s="162">
        <f>ROUND(I114*H114,2)</f>
        <v>0</v>
      </c>
      <c r="BL114" s="17" t="s">
        <v>194</v>
      </c>
      <c r="BM114" s="161" t="s">
        <v>2030</v>
      </c>
    </row>
    <row r="115" spans="2:65" s="11" customFormat="1" ht="22.9" customHeight="1">
      <c r="B115" s="136"/>
      <c r="D115" s="137" t="s">
        <v>73</v>
      </c>
      <c r="E115" s="147" t="s">
        <v>949</v>
      </c>
      <c r="F115" s="147" t="s">
        <v>950</v>
      </c>
      <c r="I115" s="139"/>
      <c r="J115" s="148">
        <f>BK115</f>
        <v>0</v>
      </c>
      <c r="L115" s="136"/>
      <c r="M115" s="141"/>
      <c r="N115" s="142"/>
      <c r="O115" s="142"/>
      <c r="P115" s="143">
        <f>P116</f>
        <v>0</v>
      </c>
      <c r="Q115" s="142"/>
      <c r="R115" s="143">
        <f>R116</f>
        <v>0</v>
      </c>
      <c r="S115" s="142"/>
      <c r="T115" s="144">
        <f>T116</f>
        <v>0</v>
      </c>
      <c r="AR115" s="137" t="s">
        <v>81</v>
      </c>
      <c r="AT115" s="145" t="s">
        <v>73</v>
      </c>
      <c r="AU115" s="145" t="s">
        <v>81</v>
      </c>
      <c r="AY115" s="137" t="s">
        <v>187</v>
      </c>
      <c r="BK115" s="146">
        <f>BK116</f>
        <v>0</v>
      </c>
    </row>
    <row r="116" spans="2:65" s="1" customFormat="1" ht="48" customHeight="1">
      <c r="B116" s="149"/>
      <c r="C116" s="150" t="s">
        <v>273</v>
      </c>
      <c r="D116" s="150" t="s">
        <v>189</v>
      </c>
      <c r="E116" s="151" t="s">
        <v>1761</v>
      </c>
      <c r="F116" s="152" t="s">
        <v>1762</v>
      </c>
      <c r="G116" s="153" t="s">
        <v>242</v>
      </c>
      <c r="H116" s="154">
        <v>0.32400000000000001</v>
      </c>
      <c r="I116" s="155"/>
      <c r="J116" s="156">
        <f>ROUND(I116*H116,2)</f>
        <v>0</v>
      </c>
      <c r="K116" s="152" t="s">
        <v>193</v>
      </c>
      <c r="L116" s="32"/>
      <c r="M116" s="157" t="s">
        <v>3</v>
      </c>
      <c r="N116" s="158" t="s">
        <v>46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194</v>
      </c>
      <c r="AT116" s="161" t="s">
        <v>189</v>
      </c>
      <c r="AU116" s="161" t="s">
        <v>87</v>
      </c>
      <c r="AY116" s="17" t="s">
        <v>187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87</v>
      </c>
      <c r="BK116" s="162">
        <f>ROUND(I116*H116,2)</f>
        <v>0</v>
      </c>
      <c r="BL116" s="17" t="s">
        <v>194</v>
      </c>
      <c r="BM116" s="161" t="s">
        <v>2031</v>
      </c>
    </row>
    <row r="117" spans="2:65" s="11" customFormat="1" ht="25.9" customHeight="1">
      <c r="B117" s="136"/>
      <c r="D117" s="137" t="s">
        <v>73</v>
      </c>
      <c r="E117" s="138" t="s">
        <v>955</v>
      </c>
      <c r="F117" s="138" t="s">
        <v>956</v>
      </c>
      <c r="I117" s="139"/>
      <c r="J117" s="140">
        <f>BK117</f>
        <v>0</v>
      </c>
      <c r="L117" s="136"/>
      <c r="M117" s="141"/>
      <c r="N117" s="142"/>
      <c r="O117" s="142"/>
      <c r="P117" s="143">
        <f>P118</f>
        <v>0</v>
      </c>
      <c r="Q117" s="142"/>
      <c r="R117" s="143">
        <f>R118</f>
        <v>1.119E-2</v>
      </c>
      <c r="S117" s="142"/>
      <c r="T117" s="144">
        <f>T118</f>
        <v>0</v>
      </c>
      <c r="AR117" s="137" t="s">
        <v>87</v>
      </c>
      <c r="AT117" s="145" t="s">
        <v>73</v>
      </c>
      <c r="AU117" s="145" t="s">
        <v>74</v>
      </c>
      <c r="AY117" s="137" t="s">
        <v>187</v>
      </c>
      <c r="BK117" s="146">
        <f>BK118</f>
        <v>0</v>
      </c>
    </row>
    <row r="118" spans="2:65" s="11" customFormat="1" ht="22.9" customHeight="1">
      <c r="B118" s="136"/>
      <c r="D118" s="137" t="s">
        <v>73</v>
      </c>
      <c r="E118" s="147" t="s">
        <v>2032</v>
      </c>
      <c r="F118" s="147" t="s">
        <v>2033</v>
      </c>
      <c r="I118" s="139"/>
      <c r="J118" s="148">
        <f>BK118</f>
        <v>0</v>
      </c>
      <c r="L118" s="136"/>
      <c r="M118" s="141"/>
      <c r="N118" s="142"/>
      <c r="O118" s="142"/>
      <c r="P118" s="143">
        <f>SUM(P119:P134)</f>
        <v>0</v>
      </c>
      <c r="Q118" s="142"/>
      <c r="R118" s="143">
        <f>SUM(R119:R134)</f>
        <v>1.119E-2</v>
      </c>
      <c r="S118" s="142"/>
      <c r="T118" s="144">
        <f>SUM(T119:T134)</f>
        <v>0</v>
      </c>
      <c r="AR118" s="137" t="s">
        <v>87</v>
      </c>
      <c r="AT118" s="145" t="s">
        <v>73</v>
      </c>
      <c r="AU118" s="145" t="s">
        <v>81</v>
      </c>
      <c r="AY118" s="137" t="s">
        <v>187</v>
      </c>
      <c r="BK118" s="146">
        <f>SUM(BK119:BK134)</f>
        <v>0</v>
      </c>
    </row>
    <row r="119" spans="2:65" s="1" customFormat="1" ht="36" customHeight="1">
      <c r="B119" s="149"/>
      <c r="C119" s="150" t="s">
        <v>9</v>
      </c>
      <c r="D119" s="150" t="s">
        <v>189</v>
      </c>
      <c r="E119" s="151" t="s">
        <v>1766</v>
      </c>
      <c r="F119" s="152" t="s">
        <v>1767</v>
      </c>
      <c r="G119" s="153" t="s">
        <v>286</v>
      </c>
      <c r="H119" s="154">
        <v>180</v>
      </c>
      <c r="I119" s="155"/>
      <c r="J119" s="156">
        <f>ROUND(I119*H119,2)</f>
        <v>0</v>
      </c>
      <c r="K119" s="152" t="s">
        <v>193</v>
      </c>
      <c r="L119" s="32"/>
      <c r="M119" s="157" t="s">
        <v>3</v>
      </c>
      <c r="N119" s="158" t="s">
        <v>46</v>
      </c>
      <c r="O119" s="52"/>
      <c r="P119" s="159">
        <f>O119*H119</f>
        <v>0</v>
      </c>
      <c r="Q119" s="159">
        <v>0</v>
      </c>
      <c r="R119" s="159">
        <f>Q119*H119</f>
        <v>0</v>
      </c>
      <c r="S119" s="159">
        <v>0</v>
      </c>
      <c r="T119" s="160">
        <f>S119*H119</f>
        <v>0</v>
      </c>
      <c r="AR119" s="161" t="s">
        <v>282</v>
      </c>
      <c r="AT119" s="161" t="s">
        <v>189</v>
      </c>
      <c r="AU119" s="161" t="s">
        <v>87</v>
      </c>
      <c r="AY119" s="17" t="s">
        <v>187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87</v>
      </c>
      <c r="BK119" s="162">
        <f>ROUND(I119*H119,2)</f>
        <v>0</v>
      </c>
      <c r="BL119" s="17" t="s">
        <v>282</v>
      </c>
      <c r="BM119" s="161" t="s">
        <v>2034</v>
      </c>
    </row>
    <row r="120" spans="2:65" s="13" customFormat="1">
      <c r="B120" s="171"/>
      <c r="D120" s="164" t="s">
        <v>196</v>
      </c>
      <c r="E120" s="172" t="s">
        <v>3</v>
      </c>
      <c r="F120" s="173" t="s">
        <v>2035</v>
      </c>
      <c r="H120" s="174">
        <v>180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196</v>
      </c>
      <c r="AU120" s="172" t="s">
        <v>87</v>
      </c>
      <c r="AV120" s="13" t="s">
        <v>87</v>
      </c>
      <c r="AW120" s="13" t="s">
        <v>35</v>
      </c>
      <c r="AX120" s="13" t="s">
        <v>81</v>
      </c>
      <c r="AY120" s="172" t="s">
        <v>187</v>
      </c>
    </row>
    <row r="121" spans="2:65" s="1" customFormat="1" ht="16.5" customHeight="1">
      <c r="B121" s="149"/>
      <c r="C121" s="195" t="s">
        <v>282</v>
      </c>
      <c r="D121" s="195" t="s">
        <v>283</v>
      </c>
      <c r="E121" s="196" t="s">
        <v>1769</v>
      </c>
      <c r="F121" s="197" t="s">
        <v>1770</v>
      </c>
      <c r="G121" s="198" t="s">
        <v>286</v>
      </c>
      <c r="H121" s="199">
        <v>154</v>
      </c>
      <c r="I121" s="200"/>
      <c r="J121" s="201">
        <f>ROUND(I121*H121,2)</f>
        <v>0</v>
      </c>
      <c r="K121" s="197" t="s">
        <v>193</v>
      </c>
      <c r="L121" s="202"/>
      <c r="M121" s="203" t="s">
        <v>3</v>
      </c>
      <c r="N121" s="204" t="s">
        <v>46</v>
      </c>
      <c r="O121" s="52"/>
      <c r="P121" s="159">
        <f>O121*H121</f>
        <v>0</v>
      </c>
      <c r="Q121" s="159">
        <v>4.0000000000000003E-5</v>
      </c>
      <c r="R121" s="159">
        <f>Q121*H121</f>
        <v>6.1600000000000005E-3</v>
      </c>
      <c r="S121" s="159">
        <v>0</v>
      </c>
      <c r="T121" s="160">
        <f>S121*H121</f>
        <v>0</v>
      </c>
      <c r="AR121" s="161" t="s">
        <v>1001</v>
      </c>
      <c r="AT121" s="161" t="s">
        <v>283</v>
      </c>
      <c r="AU121" s="161" t="s">
        <v>87</v>
      </c>
      <c r="AY121" s="17" t="s">
        <v>187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87</v>
      </c>
      <c r="BK121" s="162">
        <f>ROUND(I121*H121,2)</f>
        <v>0</v>
      </c>
      <c r="BL121" s="17" t="s">
        <v>1001</v>
      </c>
      <c r="BM121" s="161" t="s">
        <v>2036</v>
      </c>
    </row>
    <row r="122" spans="2:65" s="13" customFormat="1">
      <c r="B122" s="171"/>
      <c r="D122" s="164" t="s">
        <v>196</v>
      </c>
      <c r="F122" s="173" t="s">
        <v>2037</v>
      </c>
      <c r="H122" s="174">
        <v>154</v>
      </c>
      <c r="I122" s="175"/>
      <c r="L122" s="171"/>
      <c r="M122" s="176"/>
      <c r="N122" s="177"/>
      <c r="O122" s="177"/>
      <c r="P122" s="177"/>
      <c r="Q122" s="177"/>
      <c r="R122" s="177"/>
      <c r="S122" s="177"/>
      <c r="T122" s="178"/>
      <c r="AT122" s="172" t="s">
        <v>196</v>
      </c>
      <c r="AU122" s="172" t="s">
        <v>87</v>
      </c>
      <c r="AV122" s="13" t="s">
        <v>87</v>
      </c>
      <c r="AW122" s="13" t="s">
        <v>4</v>
      </c>
      <c r="AX122" s="13" t="s">
        <v>81</v>
      </c>
      <c r="AY122" s="172" t="s">
        <v>187</v>
      </c>
    </row>
    <row r="123" spans="2:65" s="1" customFormat="1" ht="16.5" customHeight="1">
      <c r="B123" s="149"/>
      <c r="C123" s="195" t="s">
        <v>1775</v>
      </c>
      <c r="D123" s="195" t="s">
        <v>283</v>
      </c>
      <c r="E123" s="196" t="s">
        <v>1776</v>
      </c>
      <c r="F123" s="197" t="s">
        <v>1777</v>
      </c>
      <c r="G123" s="198" t="s">
        <v>286</v>
      </c>
      <c r="H123" s="199">
        <v>44</v>
      </c>
      <c r="I123" s="200"/>
      <c r="J123" s="201">
        <f>ROUND(I123*H123,2)</f>
        <v>0</v>
      </c>
      <c r="K123" s="197" t="s">
        <v>2038</v>
      </c>
      <c r="L123" s="202"/>
      <c r="M123" s="203" t="s">
        <v>3</v>
      </c>
      <c r="N123" s="204" t="s">
        <v>46</v>
      </c>
      <c r="O123" s="52"/>
      <c r="P123" s="159">
        <f>O123*H123</f>
        <v>0</v>
      </c>
      <c r="Q123" s="159">
        <v>6.9999999999999994E-5</v>
      </c>
      <c r="R123" s="159">
        <f>Q123*H123</f>
        <v>3.0799999999999998E-3</v>
      </c>
      <c r="S123" s="159">
        <v>0</v>
      </c>
      <c r="T123" s="160">
        <f>S123*H123</f>
        <v>0</v>
      </c>
      <c r="AR123" s="161" t="s">
        <v>1001</v>
      </c>
      <c r="AT123" s="161" t="s">
        <v>283</v>
      </c>
      <c r="AU123" s="161" t="s">
        <v>87</v>
      </c>
      <c r="AY123" s="17" t="s">
        <v>187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87</v>
      </c>
      <c r="BK123" s="162">
        <f>ROUND(I123*H123,2)</f>
        <v>0</v>
      </c>
      <c r="BL123" s="17" t="s">
        <v>1001</v>
      </c>
      <c r="BM123" s="161" t="s">
        <v>2039</v>
      </c>
    </row>
    <row r="124" spans="2:65" s="13" customFormat="1">
      <c r="B124" s="171"/>
      <c r="D124" s="164" t="s">
        <v>196</v>
      </c>
      <c r="F124" s="173" t="s">
        <v>2040</v>
      </c>
      <c r="H124" s="174">
        <v>44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196</v>
      </c>
      <c r="AU124" s="172" t="s">
        <v>87</v>
      </c>
      <c r="AV124" s="13" t="s">
        <v>87</v>
      </c>
      <c r="AW124" s="13" t="s">
        <v>4</v>
      </c>
      <c r="AX124" s="13" t="s">
        <v>81</v>
      </c>
      <c r="AY124" s="172" t="s">
        <v>187</v>
      </c>
    </row>
    <row r="125" spans="2:65" s="1" customFormat="1" ht="36" customHeight="1">
      <c r="B125" s="149"/>
      <c r="C125" s="150" t="s">
        <v>302</v>
      </c>
      <c r="D125" s="150" t="s">
        <v>189</v>
      </c>
      <c r="E125" s="151" t="s">
        <v>1787</v>
      </c>
      <c r="F125" s="152" t="s">
        <v>1788</v>
      </c>
      <c r="G125" s="153" t="s">
        <v>391</v>
      </c>
      <c r="H125" s="154">
        <v>65</v>
      </c>
      <c r="I125" s="155"/>
      <c r="J125" s="156">
        <f t="shared" ref="J125:J134" si="0">ROUND(I125*H125,2)</f>
        <v>0</v>
      </c>
      <c r="K125" s="152" t="s">
        <v>193</v>
      </c>
      <c r="L125" s="32"/>
      <c r="M125" s="157" t="s">
        <v>3</v>
      </c>
      <c r="N125" s="158" t="s">
        <v>46</v>
      </c>
      <c r="O125" s="52"/>
      <c r="P125" s="159">
        <f t="shared" ref="P125:P134" si="1">O125*H125</f>
        <v>0</v>
      </c>
      <c r="Q125" s="159">
        <v>0</v>
      </c>
      <c r="R125" s="159">
        <f t="shared" ref="R125:R134" si="2">Q125*H125</f>
        <v>0</v>
      </c>
      <c r="S125" s="159">
        <v>0</v>
      </c>
      <c r="T125" s="160">
        <f t="shared" ref="T125:T134" si="3">S125*H125</f>
        <v>0</v>
      </c>
      <c r="AR125" s="161" t="s">
        <v>282</v>
      </c>
      <c r="AT125" s="161" t="s">
        <v>189</v>
      </c>
      <c r="AU125" s="161" t="s">
        <v>87</v>
      </c>
      <c r="AY125" s="17" t="s">
        <v>187</v>
      </c>
      <c r="BE125" s="162">
        <f t="shared" ref="BE125:BE134" si="4">IF(N125="základní",J125,0)</f>
        <v>0</v>
      </c>
      <c r="BF125" s="162">
        <f t="shared" ref="BF125:BF134" si="5">IF(N125="snížená",J125,0)</f>
        <v>0</v>
      </c>
      <c r="BG125" s="162">
        <f t="shared" ref="BG125:BG134" si="6">IF(N125="zákl. přenesená",J125,0)</f>
        <v>0</v>
      </c>
      <c r="BH125" s="162">
        <f t="shared" ref="BH125:BH134" si="7">IF(N125="sníž. přenesená",J125,0)</f>
        <v>0</v>
      </c>
      <c r="BI125" s="162">
        <f t="shared" ref="BI125:BI134" si="8">IF(N125="nulová",J125,0)</f>
        <v>0</v>
      </c>
      <c r="BJ125" s="17" t="s">
        <v>87</v>
      </c>
      <c r="BK125" s="162">
        <f t="shared" ref="BK125:BK134" si="9">ROUND(I125*H125,2)</f>
        <v>0</v>
      </c>
      <c r="BL125" s="17" t="s">
        <v>282</v>
      </c>
      <c r="BM125" s="161" t="s">
        <v>2041</v>
      </c>
    </row>
    <row r="126" spans="2:65" s="1" customFormat="1" ht="16.5" customHeight="1">
      <c r="B126" s="149"/>
      <c r="C126" s="195" t="s">
        <v>1782</v>
      </c>
      <c r="D126" s="195" t="s">
        <v>283</v>
      </c>
      <c r="E126" s="196" t="s">
        <v>2042</v>
      </c>
      <c r="F126" s="197" t="s">
        <v>1791</v>
      </c>
      <c r="G126" s="198" t="s">
        <v>391</v>
      </c>
      <c r="H126" s="199">
        <v>65</v>
      </c>
      <c r="I126" s="200"/>
      <c r="J126" s="201">
        <f t="shared" si="0"/>
        <v>0</v>
      </c>
      <c r="K126" s="197" t="s">
        <v>193</v>
      </c>
      <c r="L126" s="202"/>
      <c r="M126" s="203" t="s">
        <v>3</v>
      </c>
      <c r="N126" s="204" t="s">
        <v>46</v>
      </c>
      <c r="O126" s="52"/>
      <c r="P126" s="159">
        <f t="shared" si="1"/>
        <v>0</v>
      </c>
      <c r="Q126" s="159">
        <v>3.0000000000000001E-5</v>
      </c>
      <c r="R126" s="159">
        <f t="shared" si="2"/>
        <v>1.9500000000000001E-3</v>
      </c>
      <c r="S126" s="159">
        <v>0</v>
      </c>
      <c r="T126" s="160">
        <f t="shared" si="3"/>
        <v>0</v>
      </c>
      <c r="AR126" s="161" t="s">
        <v>405</v>
      </c>
      <c r="AT126" s="161" t="s">
        <v>283</v>
      </c>
      <c r="AU126" s="161" t="s">
        <v>87</v>
      </c>
      <c r="AY126" s="17" t="s">
        <v>187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87</v>
      </c>
      <c r="BK126" s="162">
        <f t="shared" si="9"/>
        <v>0</v>
      </c>
      <c r="BL126" s="17" t="s">
        <v>282</v>
      </c>
      <c r="BM126" s="161" t="s">
        <v>2043</v>
      </c>
    </row>
    <row r="127" spans="2:65" s="1" customFormat="1" ht="16.5" customHeight="1">
      <c r="B127" s="149"/>
      <c r="C127" s="150" t="s">
        <v>330</v>
      </c>
      <c r="D127" s="150" t="s">
        <v>189</v>
      </c>
      <c r="E127" s="151" t="s">
        <v>2044</v>
      </c>
      <c r="F127" s="152" t="s">
        <v>2045</v>
      </c>
      <c r="G127" s="153" t="s">
        <v>391</v>
      </c>
      <c r="H127" s="154">
        <v>1</v>
      </c>
      <c r="I127" s="155"/>
      <c r="J127" s="156">
        <f t="shared" si="0"/>
        <v>0</v>
      </c>
      <c r="K127" s="152" t="s">
        <v>1901</v>
      </c>
      <c r="L127" s="32"/>
      <c r="M127" s="157" t="s">
        <v>3</v>
      </c>
      <c r="N127" s="158" t="s">
        <v>46</v>
      </c>
      <c r="O127" s="52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282</v>
      </c>
      <c r="AT127" s="161" t="s">
        <v>189</v>
      </c>
      <c r="AU127" s="161" t="s">
        <v>87</v>
      </c>
      <c r="AY127" s="17" t="s">
        <v>187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87</v>
      </c>
      <c r="BK127" s="162">
        <f t="shared" si="9"/>
        <v>0</v>
      </c>
      <c r="BL127" s="17" t="s">
        <v>282</v>
      </c>
      <c r="BM127" s="161" t="s">
        <v>2046</v>
      </c>
    </row>
    <row r="128" spans="2:65" s="1" customFormat="1" ht="16.5" customHeight="1">
      <c r="B128" s="149"/>
      <c r="C128" s="150" t="s">
        <v>8</v>
      </c>
      <c r="D128" s="150" t="s">
        <v>189</v>
      </c>
      <c r="E128" s="151" t="s">
        <v>2047</v>
      </c>
      <c r="F128" s="152" t="s">
        <v>2048</v>
      </c>
      <c r="G128" s="153" t="s">
        <v>391</v>
      </c>
      <c r="H128" s="154">
        <v>1</v>
      </c>
      <c r="I128" s="155"/>
      <c r="J128" s="156">
        <f t="shared" si="0"/>
        <v>0</v>
      </c>
      <c r="K128" s="152" t="s">
        <v>1901</v>
      </c>
      <c r="L128" s="32"/>
      <c r="M128" s="157" t="s">
        <v>3</v>
      </c>
      <c r="N128" s="158" t="s">
        <v>46</v>
      </c>
      <c r="O128" s="52"/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AR128" s="161" t="s">
        <v>282</v>
      </c>
      <c r="AT128" s="161" t="s">
        <v>189</v>
      </c>
      <c r="AU128" s="161" t="s">
        <v>87</v>
      </c>
      <c r="AY128" s="17" t="s">
        <v>187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7" t="s">
        <v>87</v>
      </c>
      <c r="BK128" s="162">
        <f t="shared" si="9"/>
        <v>0</v>
      </c>
      <c r="BL128" s="17" t="s">
        <v>282</v>
      </c>
      <c r="BM128" s="161" t="s">
        <v>2049</v>
      </c>
    </row>
    <row r="129" spans="2:65" s="1" customFormat="1" ht="16.5" customHeight="1">
      <c r="B129" s="149"/>
      <c r="C129" s="195" t="s">
        <v>339</v>
      </c>
      <c r="D129" s="195" t="s">
        <v>283</v>
      </c>
      <c r="E129" s="196" t="s">
        <v>2050</v>
      </c>
      <c r="F129" s="197" t="s">
        <v>1920</v>
      </c>
      <c r="G129" s="198" t="s">
        <v>391</v>
      </c>
      <c r="H129" s="199">
        <v>1</v>
      </c>
      <c r="I129" s="200"/>
      <c r="J129" s="201">
        <f t="shared" si="0"/>
        <v>0</v>
      </c>
      <c r="K129" s="197" t="s">
        <v>1901</v>
      </c>
      <c r="L129" s="202"/>
      <c r="M129" s="203" t="s">
        <v>3</v>
      </c>
      <c r="N129" s="204" t="s">
        <v>46</v>
      </c>
      <c r="O129" s="52"/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AR129" s="161" t="s">
        <v>1902</v>
      </c>
      <c r="AT129" s="161" t="s">
        <v>283</v>
      </c>
      <c r="AU129" s="161" t="s">
        <v>87</v>
      </c>
      <c r="AY129" s="17" t="s">
        <v>187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7" t="s">
        <v>87</v>
      </c>
      <c r="BK129" s="162">
        <f t="shared" si="9"/>
        <v>0</v>
      </c>
      <c r="BL129" s="17" t="s">
        <v>1902</v>
      </c>
      <c r="BM129" s="161" t="s">
        <v>2051</v>
      </c>
    </row>
    <row r="130" spans="2:65" s="1" customFormat="1" ht="60" customHeight="1">
      <c r="B130" s="149"/>
      <c r="C130" s="195" t="s">
        <v>348</v>
      </c>
      <c r="D130" s="195" t="s">
        <v>283</v>
      </c>
      <c r="E130" s="196" t="s">
        <v>2052</v>
      </c>
      <c r="F130" s="197" t="s">
        <v>2053</v>
      </c>
      <c r="G130" s="198" t="s">
        <v>391</v>
      </c>
      <c r="H130" s="199">
        <v>1</v>
      </c>
      <c r="I130" s="200"/>
      <c r="J130" s="201">
        <f t="shared" si="0"/>
        <v>0</v>
      </c>
      <c r="K130" s="197" t="s">
        <v>1901</v>
      </c>
      <c r="L130" s="202"/>
      <c r="M130" s="203" t="s">
        <v>3</v>
      </c>
      <c r="N130" s="204" t="s">
        <v>46</v>
      </c>
      <c r="O130" s="52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1902</v>
      </c>
      <c r="AT130" s="161" t="s">
        <v>283</v>
      </c>
      <c r="AU130" s="161" t="s">
        <v>87</v>
      </c>
      <c r="AY130" s="17" t="s">
        <v>187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7" t="s">
        <v>87</v>
      </c>
      <c r="BK130" s="162">
        <f t="shared" si="9"/>
        <v>0</v>
      </c>
      <c r="BL130" s="17" t="s">
        <v>1902</v>
      </c>
      <c r="BM130" s="161" t="s">
        <v>2054</v>
      </c>
    </row>
    <row r="131" spans="2:65" s="1" customFormat="1" ht="60" customHeight="1">
      <c r="B131" s="149"/>
      <c r="C131" s="195" t="s">
        <v>354</v>
      </c>
      <c r="D131" s="195" t="s">
        <v>283</v>
      </c>
      <c r="E131" s="196" t="s">
        <v>2055</v>
      </c>
      <c r="F131" s="197" t="s">
        <v>2056</v>
      </c>
      <c r="G131" s="198" t="s">
        <v>391</v>
      </c>
      <c r="H131" s="199">
        <v>1</v>
      </c>
      <c r="I131" s="200"/>
      <c r="J131" s="201">
        <f t="shared" si="0"/>
        <v>0</v>
      </c>
      <c r="K131" s="197" t="s">
        <v>1901</v>
      </c>
      <c r="L131" s="202"/>
      <c r="M131" s="203" t="s">
        <v>3</v>
      </c>
      <c r="N131" s="204" t="s">
        <v>46</v>
      </c>
      <c r="O131" s="52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1902</v>
      </c>
      <c r="AT131" s="161" t="s">
        <v>283</v>
      </c>
      <c r="AU131" s="161" t="s">
        <v>87</v>
      </c>
      <c r="AY131" s="17" t="s">
        <v>187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87</v>
      </c>
      <c r="BK131" s="162">
        <f t="shared" si="9"/>
        <v>0</v>
      </c>
      <c r="BL131" s="17" t="s">
        <v>1902</v>
      </c>
      <c r="BM131" s="161" t="s">
        <v>2057</v>
      </c>
    </row>
    <row r="132" spans="2:65" s="1" customFormat="1" ht="48" customHeight="1">
      <c r="B132" s="149"/>
      <c r="C132" s="195" t="s">
        <v>362</v>
      </c>
      <c r="D132" s="195" t="s">
        <v>283</v>
      </c>
      <c r="E132" s="196" t="s">
        <v>2058</v>
      </c>
      <c r="F132" s="197" t="s">
        <v>2059</v>
      </c>
      <c r="G132" s="198" t="s">
        <v>391</v>
      </c>
      <c r="H132" s="199">
        <v>1</v>
      </c>
      <c r="I132" s="200"/>
      <c r="J132" s="201">
        <f t="shared" si="0"/>
        <v>0</v>
      </c>
      <c r="K132" s="197" t="s">
        <v>1901</v>
      </c>
      <c r="L132" s="202"/>
      <c r="M132" s="203" t="s">
        <v>3</v>
      </c>
      <c r="N132" s="204" t="s">
        <v>46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1902</v>
      </c>
      <c r="AT132" s="161" t="s">
        <v>283</v>
      </c>
      <c r="AU132" s="161" t="s">
        <v>87</v>
      </c>
      <c r="AY132" s="17" t="s">
        <v>187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87</v>
      </c>
      <c r="BK132" s="162">
        <f t="shared" si="9"/>
        <v>0</v>
      </c>
      <c r="BL132" s="17" t="s">
        <v>1902</v>
      </c>
      <c r="BM132" s="161" t="s">
        <v>2060</v>
      </c>
    </row>
    <row r="133" spans="2:65" s="1" customFormat="1" ht="16.5" customHeight="1">
      <c r="B133" s="149"/>
      <c r="C133" s="195" t="s">
        <v>372</v>
      </c>
      <c r="D133" s="195" t="s">
        <v>283</v>
      </c>
      <c r="E133" s="196" t="s">
        <v>2061</v>
      </c>
      <c r="F133" s="197" t="s">
        <v>2062</v>
      </c>
      <c r="G133" s="198" t="s">
        <v>391</v>
      </c>
      <c r="H133" s="199">
        <v>12</v>
      </c>
      <c r="I133" s="200"/>
      <c r="J133" s="201">
        <f t="shared" si="0"/>
        <v>0</v>
      </c>
      <c r="K133" s="197" t="s">
        <v>1901</v>
      </c>
      <c r="L133" s="202"/>
      <c r="M133" s="203" t="s">
        <v>3</v>
      </c>
      <c r="N133" s="204" t="s">
        <v>46</v>
      </c>
      <c r="O133" s="52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1902</v>
      </c>
      <c r="AT133" s="161" t="s">
        <v>283</v>
      </c>
      <c r="AU133" s="161" t="s">
        <v>87</v>
      </c>
      <c r="AY133" s="17" t="s">
        <v>187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87</v>
      </c>
      <c r="BK133" s="162">
        <f t="shared" si="9"/>
        <v>0</v>
      </c>
      <c r="BL133" s="17" t="s">
        <v>1902</v>
      </c>
      <c r="BM133" s="161" t="s">
        <v>2063</v>
      </c>
    </row>
    <row r="134" spans="2:65" s="1" customFormat="1" ht="36" customHeight="1">
      <c r="B134" s="149"/>
      <c r="C134" s="150" t="s">
        <v>381</v>
      </c>
      <c r="D134" s="150" t="s">
        <v>189</v>
      </c>
      <c r="E134" s="151" t="s">
        <v>2064</v>
      </c>
      <c r="F134" s="152" t="s">
        <v>2065</v>
      </c>
      <c r="G134" s="153" t="s">
        <v>1034</v>
      </c>
      <c r="H134" s="205"/>
      <c r="I134" s="155"/>
      <c r="J134" s="156">
        <f t="shared" si="0"/>
        <v>0</v>
      </c>
      <c r="K134" s="152" t="s">
        <v>193</v>
      </c>
      <c r="L134" s="32"/>
      <c r="M134" s="206" t="s">
        <v>3</v>
      </c>
      <c r="N134" s="207" t="s">
        <v>46</v>
      </c>
      <c r="O134" s="208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AR134" s="161" t="s">
        <v>282</v>
      </c>
      <c r="AT134" s="161" t="s">
        <v>189</v>
      </c>
      <c r="AU134" s="161" t="s">
        <v>87</v>
      </c>
      <c r="AY134" s="17" t="s">
        <v>187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87</v>
      </c>
      <c r="BK134" s="162">
        <f t="shared" si="9"/>
        <v>0</v>
      </c>
      <c r="BL134" s="17" t="s">
        <v>282</v>
      </c>
      <c r="BM134" s="161" t="s">
        <v>2066</v>
      </c>
    </row>
    <row r="135" spans="2:65" s="1" customFormat="1" ht="6.95" customHeight="1">
      <c r="B135" s="41"/>
      <c r="C135" s="42"/>
      <c r="D135" s="42"/>
      <c r="E135" s="42"/>
      <c r="F135" s="42"/>
      <c r="G135" s="42"/>
      <c r="H135" s="42"/>
      <c r="I135" s="110"/>
      <c r="J135" s="42"/>
      <c r="K135" s="42"/>
      <c r="L135" s="32"/>
    </row>
  </sheetData>
  <autoFilter ref="C91:K134" xr:uid="{00000000-0009-0000-0000-000004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96"/>
  <sheetViews>
    <sheetView showGridLines="0" topLeftCell="A10" workbookViewId="0">
      <selection activeCell="L34" sqref="L3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2067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16.5" customHeight="1">
      <c r="B29" s="95"/>
      <c r="E29" s="249" t="s">
        <v>3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ROUND(J92,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ROUND((SUM(BE92:BE195)),  2)</f>
        <v>0</v>
      </c>
      <c r="I35" s="102">
        <v>0.21</v>
      </c>
      <c r="J35" s="101">
        <f>ROUND(((SUM(BE92:BE195))*I35),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ROUND((SUM(BF92:BF195)),  2)</f>
        <v>0</v>
      </c>
      <c r="G36" s="215"/>
      <c r="H36" s="215"/>
      <c r="I36" s="216">
        <v>0.15</v>
      </c>
      <c r="J36" s="214">
        <f>ROUND(((SUM(BF92:BF195))*I36),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ROUND((SUM(BG92:BG195)),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ROUND((SUM(BH92:BH195)),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ROUND((SUM(BI92:BI195)),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SO01 - 06 - VZT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J92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J93</f>
        <v>0</v>
      </c>
      <c r="L64" s="116"/>
    </row>
    <row r="65" spans="2:12" s="9" customFormat="1" ht="19.899999999999999" hidden="1" customHeight="1">
      <c r="B65" s="121"/>
      <c r="D65" s="122" t="s">
        <v>153</v>
      </c>
      <c r="E65" s="123"/>
      <c r="F65" s="123"/>
      <c r="G65" s="123"/>
      <c r="H65" s="123"/>
      <c r="I65" s="124"/>
      <c r="J65" s="125">
        <f>J94</f>
        <v>0</v>
      </c>
      <c r="L65" s="121"/>
    </row>
    <row r="66" spans="2:12" s="9" customFormat="1" ht="19.899999999999999" hidden="1" customHeight="1">
      <c r="B66" s="121"/>
      <c r="D66" s="122" t="s">
        <v>1714</v>
      </c>
      <c r="E66" s="123"/>
      <c r="F66" s="123"/>
      <c r="G66" s="123"/>
      <c r="H66" s="123"/>
      <c r="I66" s="124"/>
      <c r="J66" s="125">
        <f>J102</f>
        <v>0</v>
      </c>
      <c r="L66" s="121"/>
    </row>
    <row r="67" spans="2:12" s="8" customFormat="1" ht="24.95" hidden="1" customHeight="1">
      <c r="B67" s="116"/>
      <c r="D67" s="117" t="s">
        <v>156</v>
      </c>
      <c r="E67" s="118"/>
      <c r="F67" s="118"/>
      <c r="G67" s="118"/>
      <c r="H67" s="118"/>
      <c r="I67" s="119"/>
      <c r="J67" s="120">
        <f>J109</f>
        <v>0</v>
      </c>
      <c r="L67" s="116"/>
    </row>
    <row r="68" spans="2:12" s="9" customFormat="1" ht="19.899999999999999" hidden="1" customHeight="1">
      <c r="B68" s="121"/>
      <c r="D68" s="122" t="s">
        <v>159</v>
      </c>
      <c r="E68" s="123"/>
      <c r="F68" s="123"/>
      <c r="G68" s="123"/>
      <c r="H68" s="123"/>
      <c r="I68" s="124"/>
      <c r="J68" s="125">
        <f>J110</f>
        <v>0</v>
      </c>
      <c r="L68" s="121"/>
    </row>
    <row r="69" spans="2:12" s="9" customFormat="1" ht="19.899999999999999" hidden="1" customHeight="1">
      <c r="B69" s="121"/>
      <c r="D69" s="122" t="s">
        <v>2068</v>
      </c>
      <c r="E69" s="123"/>
      <c r="F69" s="123"/>
      <c r="G69" s="123"/>
      <c r="H69" s="123"/>
      <c r="I69" s="124"/>
      <c r="J69" s="125">
        <f>J115</f>
        <v>0</v>
      </c>
      <c r="L69" s="121"/>
    </row>
    <row r="70" spans="2:12" s="9" customFormat="1" ht="19.899999999999999" hidden="1" customHeight="1">
      <c r="B70" s="121"/>
      <c r="D70" s="122" t="s">
        <v>163</v>
      </c>
      <c r="E70" s="123"/>
      <c r="F70" s="123"/>
      <c r="G70" s="123"/>
      <c r="H70" s="123"/>
      <c r="I70" s="124"/>
      <c r="J70" s="125">
        <f>J187</f>
        <v>0</v>
      </c>
      <c r="L70" s="121"/>
    </row>
    <row r="71" spans="2:12" s="1" customFormat="1" ht="21.75" hidden="1" customHeight="1">
      <c r="B71" s="32"/>
      <c r="I71" s="93"/>
      <c r="L71" s="32"/>
    </row>
    <row r="72" spans="2:12" s="1" customFormat="1" ht="6.95" hidden="1" customHeight="1">
      <c r="B72" s="41"/>
      <c r="C72" s="42"/>
      <c r="D72" s="42"/>
      <c r="E72" s="42"/>
      <c r="F72" s="42"/>
      <c r="G72" s="42"/>
      <c r="H72" s="42"/>
      <c r="I72" s="110"/>
      <c r="J72" s="42"/>
      <c r="K72" s="42"/>
      <c r="L72" s="32"/>
    </row>
    <row r="73" spans="2:12" hidden="1"/>
    <row r="74" spans="2:12" hidden="1"/>
    <row r="75" spans="2:12" hidden="1"/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111"/>
      <c r="J76" s="44"/>
      <c r="K76" s="44"/>
      <c r="L76" s="32"/>
    </row>
    <row r="77" spans="2:12" s="1" customFormat="1" ht="24.95" customHeight="1">
      <c r="B77" s="32"/>
      <c r="C77" s="21" t="s">
        <v>172</v>
      </c>
      <c r="I77" s="93"/>
      <c r="L77" s="32"/>
    </row>
    <row r="78" spans="2:12" s="1" customFormat="1" ht="6.95" customHeight="1">
      <c r="B78" s="32"/>
      <c r="I78" s="93"/>
      <c r="L78" s="32"/>
    </row>
    <row r="79" spans="2:12" s="1" customFormat="1" ht="12" customHeight="1">
      <c r="B79" s="32"/>
      <c r="C79" s="27" t="s">
        <v>17</v>
      </c>
      <c r="I79" s="93"/>
      <c r="L79" s="32"/>
    </row>
    <row r="80" spans="2:12" s="1" customFormat="1" ht="16.5" customHeight="1">
      <c r="B80" s="32"/>
      <c r="E80" s="260" t="str">
        <f>E7</f>
        <v>Sociální bydlení - ul. Mlýnská, BpH- doplnění - ceník</v>
      </c>
      <c r="F80" s="261"/>
      <c r="G80" s="261"/>
      <c r="H80" s="261"/>
      <c r="I80" s="93"/>
      <c r="L80" s="32"/>
    </row>
    <row r="81" spans="2:65" ht="12" customHeight="1">
      <c r="B81" s="20"/>
      <c r="C81" s="27" t="s">
        <v>135</v>
      </c>
      <c r="L81" s="20"/>
    </row>
    <row r="82" spans="2:65" s="1" customFormat="1" ht="16.5" customHeight="1">
      <c r="B82" s="32"/>
      <c r="E82" s="260" t="s">
        <v>136</v>
      </c>
      <c r="F82" s="259"/>
      <c r="G82" s="259"/>
      <c r="H82" s="259"/>
      <c r="I82" s="93"/>
      <c r="L82" s="32"/>
    </row>
    <row r="83" spans="2:65" s="1" customFormat="1" ht="12" customHeight="1">
      <c r="B83" s="32"/>
      <c r="C83" s="27" t="s">
        <v>137</v>
      </c>
      <c r="I83" s="93"/>
      <c r="L83" s="32"/>
    </row>
    <row r="84" spans="2:65" s="1" customFormat="1" ht="16.5" customHeight="1">
      <c r="B84" s="32"/>
      <c r="E84" s="242" t="str">
        <f>E11</f>
        <v>SO01 - 06 - VZT</v>
      </c>
      <c r="F84" s="259"/>
      <c r="G84" s="259"/>
      <c r="H84" s="259"/>
      <c r="I84" s="93"/>
      <c r="L84" s="32"/>
    </row>
    <row r="85" spans="2:65" s="1" customFormat="1" ht="6.95" customHeight="1">
      <c r="B85" s="32"/>
      <c r="I85" s="93"/>
      <c r="L85" s="32"/>
    </row>
    <row r="86" spans="2:65" s="1" customFormat="1" ht="12" customHeight="1">
      <c r="B86" s="32"/>
      <c r="C86" s="27" t="s">
        <v>21</v>
      </c>
      <c r="F86" s="25" t="str">
        <f>F14</f>
        <v>Bystřice pod Hostýnem</v>
      </c>
      <c r="I86" s="94" t="s">
        <v>23</v>
      </c>
      <c r="J86" s="49" t="str">
        <f>IF(J14="","",J14)</f>
        <v>11. 12. 2019</v>
      </c>
      <c r="L86" s="32"/>
    </row>
    <row r="87" spans="2:65" s="1" customFormat="1" ht="6.95" customHeight="1">
      <c r="B87" s="32"/>
      <c r="I87" s="93"/>
      <c r="L87" s="32"/>
    </row>
    <row r="88" spans="2:65" s="1" customFormat="1" ht="15.2" customHeight="1">
      <c r="B88" s="32"/>
      <c r="C88" s="27" t="s">
        <v>25</v>
      </c>
      <c r="F88" s="25" t="str">
        <f>E17</f>
        <v>Město Bystřice pod Hostýnem, Masarykovo nám. 137</v>
      </c>
      <c r="I88" s="94" t="s">
        <v>32</v>
      </c>
      <c r="J88" s="30" t="str">
        <f>E23</f>
        <v>dnprojekce s.r.o.</v>
      </c>
      <c r="L88" s="32"/>
    </row>
    <row r="89" spans="2:65" s="1" customFormat="1" ht="15.2" customHeight="1">
      <c r="B89" s="32"/>
      <c r="C89" s="27" t="s">
        <v>30</v>
      </c>
      <c r="F89" s="25" t="str">
        <f>IF(E20="","",E20)</f>
        <v>Vyplň údaj</v>
      </c>
      <c r="I89" s="94" t="s">
        <v>36</v>
      </c>
      <c r="J89" s="30" t="str">
        <f>E26</f>
        <v xml:space="preserve"> </v>
      </c>
      <c r="L89" s="32"/>
    </row>
    <row r="90" spans="2:65" s="1" customFormat="1" ht="10.35" customHeight="1">
      <c r="B90" s="32"/>
      <c r="I90" s="93"/>
      <c r="L90" s="32"/>
    </row>
    <row r="91" spans="2:65" s="10" customFormat="1" ht="29.25" customHeight="1">
      <c r="B91" s="126"/>
      <c r="C91" s="127" t="s">
        <v>173</v>
      </c>
      <c r="D91" s="128" t="s">
        <v>59</v>
      </c>
      <c r="E91" s="128" t="s">
        <v>55</v>
      </c>
      <c r="F91" s="128" t="s">
        <v>56</v>
      </c>
      <c r="G91" s="128" t="s">
        <v>174</v>
      </c>
      <c r="H91" s="128" t="s">
        <v>175</v>
      </c>
      <c r="I91" s="129" t="s">
        <v>176</v>
      </c>
      <c r="J91" s="130" t="s">
        <v>141</v>
      </c>
      <c r="K91" s="131" t="s">
        <v>177</v>
      </c>
      <c r="L91" s="126"/>
      <c r="M91" s="56" t="s">
        <v>3</v>
      </c>
      <c r="N91" s="57" t="s">
        <v>44</v>
      </c>
      <c r="O91" s="57" t="s">
        <v>178</v>
      </c>
      <c r="P91" s="57" t="s">
        <v>179</v>
      </c>
      <c r="Q91" s="57" t="s">
        <v>180</v>
      </c>
      <c r="R91" s="57" t="s">
        <v>181</v>
      </c>
      <c r="S91" s="57" t="s">
        <v>182</v>
      </c>
      <c r="T91" s="58" t="s">
        <v>183</v>
      </c>
    </row>
    <row r="92" spans="2:65" s="1" customFormat="1" ht="22.9" customHeight="1">
      <c r="B92" s="32"/>
      <c r="C92" s="61" t="s">
        <v>184</v>
      </c>
      <c r="I92" s="93"/>
      <c r="J92" s="132">
        <f>BK92</f>
        <v>0</v>
      </c>
      <c r="L92" s="32"/>
      <c r="M92" s="59"/>
      <c r="N92" s="50"/>
      <c r="O92" s="50"/>
      <c r="P92" s="133">
        <f>P93+P109</f>
        <v>0</v>
      </c>
      <c r="Q92" s="50"/>
      <c r="R92" s="133">
        <f>R93+R109</f>
        <v>0.36197155999999997</v>
      </c>
      <c r="S92" s="50"/>
      <c r="T92" s="134">
        <f>T93+T109</f>
        <v>0.36400000000000005</v>
      </c>
      <c r="AT92" s="17" t="s">
        <v>73</v>
      </c>
      <c r="AU92" s="17" t="s">
        <v>142</v>
      </c>
      <c r="BK92" s="135">
        <f>BK93+BK109</f>
        <v>0</v>
      </c>
    </row>
    <row r="93" spans="2:65" s="11" customFormat="1" ht="25.9" customHeight="1">
      <c r="B93" s="136"/>
      <c r="D93" s="137" t="s">
        <v>73</v>
      </c>
      <c r="E93" s="138" t="s">
        <v>185</v>
      </c>
      <c r="F93" s="138" t="s">
        <v>186</v>
      </c>
      <c r="I93" s="139"/>
      <c r="J93" s="140">
        <f>BK93</f>
        <v>0</v>
      </c>
      <c r="L93" s="136"/>
      <c r="M93" s="141"/>
      <c r="N93" s="142"/>
      <c r="O93" s="142"/>
      <c r="P93" s="143">
        <f>P94+P102</f>
        <v>0</v>
      </c>
      <c r="Q93" s="142"/>
      <c r="R93" s="143">
        <f>R94+R102</f>
        <v>6.349200000000001E-3</v>
      </c>
      <c r="S93" s="142"/>
      <c r="T93" s="144">
        <f>T94+T102</f>
        <v>0.36400000000000005</v>
      </c>
      <c r="AR93" s="137" t="s">
        <v>81</v>
      </c>
      <c r="AT93" s="145" t="s">
        <v>73</v>
      </c>
      <c r="AU93" s="145" t="s">
        <v>74</v>
      </c>
      <c r="AY93" s="137" t="s">
        <v>187</v>
      </c>
      <c r="BK93" s="146">
        <f>BK94+BK102</f>
        <v>0</v>
      </c>
    </row>
    <row r="94" spans="2:65" s="11" customFormat="1" ht="22.9" customHeight="1">
      <c r="B94" s="136"/>
      <c r="D94" s="137" t="s">
        <v>73</v>
      </c>
      <c r="E94" s="147" t="s">
        <v>245</v>
      </c>
      <c r="F94" s="147" t="s">
        <v>898</v>
      </c>
      <c r="I94" s="139"/>
      <c r="J94" s="148">
        <f>BK94</f>
        <v>0</v>
      </c>
      <c r="L94" s="136"/>
      <c r="M94" s="141"/>
      <c r="N94" s="142"/>
      <c r="O94" s="142"/>
      <c r="P94" s="143">
        <f>SUM(P95:P101)</f>
        <v>0</v>
      </c>
      <c r="Q94" s="142"/>
      <c r="R94" s="143">
        <f>SUM(R95:R101)</f>
        <v>6.349200000000001E-3</v>
      </c>
      <c r="S94" s="142"/>
      <c r="T94" s="144">
        <f>SUM(T95:T101)</f>
        <v>0.36400000000000005</v>
      </c>
      <c r="AR94" s="137" t="s">
        <v>81</v>
      </c>
      <c r="AT94" s="145" t="s">
        <v>73</v>
      </c>
      <c r="AU94" s="145" t="s">
        <v>81</v>
      </c>
      <c r="AY94" s="137" t="s">
        <v>187</v>
      </c>
      <c r="BK94" s="146">
        <f>SUM(BK95:BK101)</f>
        <v>0</v>
      </c>
    </row>
    <row r="95" spans="2:65" s="1" customFormat="1" ht="24" customHeight="1">
      <c r="B95" s="149"/>
      <c r="C95" s="150" t="s">
        <v>81</v>
      </c>
      <c r="D95" s="150" t="s">
        <v>189</v>
      </c>
      <c r="E95" s="151" t="s">
        <v>2069</v>
      </c>
      <c r="F95" s="152" t="s">
        <v>2070</v>
      </c>
      <c r="G95" s="153" t="s">
        <v>962</v>
      </c>
      <c r="H95" s="154">
        <v>14</v>
      </c>
      <c r="I95" s="155"/>
      <c r="J95" s="156">
        <f>ROUND(I95*H95,2)</f>
        <v>0</v>
      </c>
      <c r="K95" s="152" t="s">
        <v>1901</v>
      </c>
      <c r="L95" s="32"/>
      <c r="M95" s="157" t="s">
        <v>3</v>
      </c>
      <c r="N95" s="158" t="s">
        <v>46</v>
      </c>
      <c r="O95" s="52"/>
      <c r="P95" s="159">
        <f>O95*H95</f>
        <v>0</v>
      </c>
      <c r="Q95" s="159">
        <v>0</v>
      </c>
      <c r="R95" s="159">
        <f>Q95*H95</f>
        <v>0</v>
      </c>
      <c r="S95" s="159">
        <v>0</v>
      </c>
      <c r="T95" s="160">
        <f>S95*H95</f>
        <v>0</v>
      </c>
      <c r="AR95" s="161" t="s">
        <v>194</v>
      </c>
      <c r="AT95" s="161" t="s">
        <v>189</v>
      </c>
      <c r="AU95" s="161" t="s">
        <v>87</v>
      </c>
      <c r="AY95" s="17" t="s">
        <v>187</v>
      </c>
      <c r="BE95" s="162">
        <f>IF(N95="základní",J95,0)</f>
        <v>0</v>
      </c>
      <c r="BF95" s="162">
        <f>IF(N95="snížená",J95,0)</f>
        <v>0</v>
      </c>
      <c r="BG95" s="162">
        <f>IF(N95="zákl. přenesená",J95,0)</f>
        <v>0</v>
      </c>
      <c r="BH95" s="162">
        <f>IF(N95="sníž. přenesená",J95,0)</f>
        <v>0</v>
      </c>
      <c r="BI95" s="162">
        <f>IF(N95="nulová",J95,0)</f>
        <v>0</v>
      </c>
      <c r="BJ95" s="17" t="s">
        <v>87</v>
      </c>
      <c r="BK95" s="162">
        <f>ROUND(I95*H95,2)</f>
        <v>0</v>
      </c>
      <c r="BL95" s="17" t="s">
        <v>194</v>
      </c>
      <c r="BM95" s="161" t="s">
        <v>2071</v>
      </c>
    </row>
    <row r="96" spans="2:65" s="1" customFormat="1" ht="36" customHeight="1">
      <c r="B96" s="149"/>
      <c r="C96" s="150" t="s">
        <v>87</v>
      </c>
      <c r="D96" s="150" t="s">
        <v>189</v>
      </c>
      <c r="E96" s="151" t="s">
        <v>2072</v>
      </c>
      <c r="F96" s="152" t="s">
        <v>2073</v>
      </c>
      <c r="G96" s="153" t="s">
        <v>286</v>
      </c>
      <c r="H96" s="154">
        <v>5.2</v>
      </c>
      <c r="I96" s="155"/>
      <c r="J96" s="156">
        <f>ROUND(I96*H96,2)</f>
        <v>0</v>
      </c>
      <c r="K96" s="152" t="s">
        <v>193</v>
      </c>
      <c r="L96" s="32"/>
      <c r="M96" s="157" t="s">
        <v>3</v>
      </c>
      <c r="N96" s="158" t="s">
        <v>46</v>
      </c>
      <c r="O96" s="52"/>
      <c r="P96" s="159">
        <f>O96*H96</f>
        <v>0</v>
      </c>
      <c r="Q96" s="159">
        <v>1.2210000000000001E-3</v>
      </c>
      <c r="R96" s="159">
        <f>Q96*H96</f>
        <v>6.349200000000001E-3</v>
      </c>
      <c r="S96" s="159">
        <v>7.0000000000000007E-2</v>
      </c>
      <c r="T96" s="160">
        <f>S96*H96</f>
        <v>0.36400000000000005</v>
      </c>
      <c r="AR96" s="161" t="s">
        <v>194</v>
      </c>
      <c r="AT96" s="161" t="s">
        <v>189</v>
      </c>
      <c r="AU96" s="161" t="s">
        <v>87</v>
      </c>
      <c r="AY96" s="17" t="s">
        <v>187</v>
      </c>
      <c r="BE96" s="162">
        <f>IF(N96="základní",J96,0)</f>
        <v>0</v>
      </c>
      <c r="BF96" s="162">
        <f>IF(N96="snížená",J96,0)</f>
        <v>0</v>
      </c>
      <c r="BG96" s="162">
        <f>IF(N96="zákl. přenesená",J96,0)</f>
        <v>0</v>
      </c>
      <c r="BH96" s="162">
        <f>IF(N96="sníž. přenesená",J96,0)</f>
        <v>0</v>
      </c>
      <c r="BI96" s="162">
        <f>IF(N96="nulová",J96,0)</f>
        <v>0</v>
      </c>
      <c r="BJ96" s="17" t="s">
        <v>87</v>
      </c>
      <c r="BK96" s="162">
        <f>ROUND(I96*H96,2)</f>
        <v>0</v>
      </c>
      <c r="BL96" s="17" t="s">
        <v>194</v>
      </c>
      <c r="BM96" s="161" t="s">
        <v>2074</v>
      </c>
    </row>
    <row r="97" spans="2:65" s="12" customFormat="1">
      <c r="B97" s="163"/>
      <c r="D97" s="164" t="s">
        <v>196</v>
      </c>
      <c r="E97" s="165" t="s">
        <v>3</v>
      </c>
      <c r="F97" s="166" t="s">
        <v>2075</v>
      </c>
      <c r="H97" s="165" t="s">
        <v>3</v>
      </c>
      <c r="I97" s="167"/>
      <c r="L97" s="163"/>
      <c r="M97" s="168"/>
      <c r="N97" s="169"/>
      <c r="O97" s="169"/>
      <c r="P97" s="169"/>
      <c r="Q97" s="169"/>
      <c r="R97" s="169"/>
      <c r="S97" s="169"/>
      <c r="T97" s="170"/>
      <c r="AT97" s="165" t="s">
        <v>196</v>
      </c>
      <c r="AU97" s="165" t="s">
        <v>87</v>
      </c>
      <c r="AV97" s="12" t="s">
        <v>81</v>
      </c>
      <c r="AW97" s="12" t="s">
        <v>35</v>
      </c>
      <c r="AX97" s="12" t="s">
        <v>74</v>
      </c>
      <c r="AY97" s="165" t="s">
        <v>187</v>
      </c>
    </row>
    <row r="98" spans="2:65" s="13" customFormat="1">
      <c r="B98" s="171"/>
      <c r="D98" s="164" t="s">
        <v>196</v>
      </c>
      <c r="E98" s="172" t="s">
        <v>3</v>
      </c>
      <c r="F98" s="173" t="s">
        <v>2076</v>
      </c>
      <c r="H98" s="174">
        <v>4.5</v>
      </c>
      <c r="I98" s="175"/>
      <c r="L98" s="171"/>
      <c r="M98" s="176"/>
      <c r="N98" s="177"/>
      <c r="O98" s="177"/>
      <c r="P98" s="177"/>
      <c r="Q98" s="177"/>
      <c r="R98" s="177"/>
      <c r="S98" s="177"/>
      <c r="T98" s="178"/>
      <c r="AT98" s="172" t="s">
        <v>196</v>
      </c>
      <c r="AU98" s="172" t="s">
        <v>87</v>
      </c>
      <c r="AV98" s="13" t="s">
        <v>87</v>
      </c>
      <c r="AW98" s="13" t="s">
        <v>35</v>
      </c>
      <c r="AX98" s="13" t="s">
        <v>74</v>
      </c>
      <c r="AY98" s="172" t="s">
        <v>187</v>
      </c>
    </row>
    <row r="99" spans="2:65" s="12" customFormat="1">
      <c r="B99" s="163"/>
      <c r="D99" s="164" t="s">
        <v>196</v>
      </c>
      <c r="E99" s="165" t="s">
        <v>3</v>
      </c>
      <c r="F99" s="166" t="s">
        <v>2077</v>
      </c>
      <c r="H99" s="165" t="s">
        <v>3</v>
      </c>
      <c r="I99" s="167"/>
      <c r="L99" s="163"/>
      <c r="M99" s="168"/>
      <c r="N99" s="169"/>
      <c r="O99" s="169"/>
      <c r="P99" s="169"/>
      <c r="Q99" s="169"/>
      <c r="R99" s="169"/>
      <c r="S99" s="169"/>
      <c r="T99" s="170"/>
      <c r="AT99" s="165" t="s">
        <v>196</v>
      </c>
      <c r="AU99" s="165" t="s">
        <v>87</v>
      </c>
      <c r="AV99" s="12" t="s">
        <v>81</v>
      </c>
      <c r="AW99" s="12" t="s">
        <v>35</v>
      </c>
      <c r="AX99" s="12" t="s">
        <v>74</v>
      </c>
      <c r="AY99" s="165" t="s">
        <v>187</v>
      </c>
    </row>
    <row r="100" spans="2:65" s="13" customFormat="1">
      <c r="B100" s="171"/>
      <c r="D100" s="164" t="s">
        <v>196</v>
      </c>
      <c r="E100" s="172" t="s">
        <v>3</v>
      </c>
      <c r="F100" s="173" t="s">
        <v>2078</v>
      </c>
      <c r="H100" s="174">
        <v>0.7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196</v>
      </c>
      <c r="AU100" s="172" t="s">
        <v>87</v>
      </c>
      <c r="AV100" s="13" t="s">
        <v>87</v>
      </c>
      <c r="AW100" s="13" t="s">
        <v>35</v>
      </c>
      <c r="AX100" s="13" t="s">
        <v>74</v>
      </c>
      <c r="AY100" s="172" t="s">
        <v>187</v>
      </c>
    </row>
    <row r="101" spans="2:65" s="14" customFormat="1">
      <c r="B101" s="179"/>
      <c r="D101" s="164" t="s">
        <v>196</v>
      </c>
      <c r="E101" s="180" t="s">
        <v>3</v>
      </c>
      <c r="F101" s="181" t="s">
        <v>201</v>
      </c>
      <c r="H101" s="182">
        <v>5.2</v>
      </c>
      <c r="I101" s="183"/>
      <c r="L101" s="179"/>
      <c r="M101" s="184"/>
      <c r="N101" s="185"/>
      <c r="O101" s="185"/>
      <c r="P101" s="185"/>
      <c r="Q101" s="185"/>
      <c r="R101" s="185"/>
      <c r="S101" s="185"/>
      <c r="T101" s="186"/>
      <c r="AT101" s="180" t="s">
        <v>196</v>
      </c>
      <c r="AU101" s="180" t="s">
        <v>87</v>
      </c>
      <c r="AV101" s="14" t="s">
        <v>194</v>
      </c>
      <c r="AW101" s="14" t="s">
        <v>35</v>
      </c>
      <c r="AX101" s="14" t="s">
        <v>81</v>
      </c>
      <c r="AY101" s="180" t="s">
        <v>187</v>
      </c>
    </row>
    <row r="102" spans="2:65" s="11" customFormat="1" ht="22.9" customHeight="1">
      <c r="B102" s="136"/>
      <c r="D102" s="137" t="s">
        <v>73</v>
      </c>
      <c r="E102" s="147" t="s">
        <v>1742</v>
      </c>
      <c r="F102" s="147" t="s">
        <v>1743</v>
      </c>
      <c r="I102" s="139"/>
      <c r="J102" s="148">
        <f>BK102</f>
        <v>0</v>
      </c>
      <c r="L102" s="136"/>
      <c r="M102" s="141"/>
      <c r="N102" s="142"/>
      <c r="O102" s="142"/>
      <c r="P102" s="143">
        <f>SUM(P103:P108)</f>
        <v>0</v>
      </c>
      <c r="Q102" s="142"/>
      <c r="R102" s="143">
        <f>SUM(R103:R108)</f>
        <v>0</v>
      </c>
      <c r="S102" s="142"/>
      <c r="T102" s="144">
        <f>SUM(T103:T108)</f>
        <v>0</v>
      </c>
      <c r="AR102" s="137" t="s">
        <v>81</v>
      </c>
      <c r="AT102" s="145" t="s">
        <v>73</v>
      </c>
      <c r="AU102" s="145" t="s">
        <v>81</v>
      </c>
      <c r="AY102" s="137" t="s">
        <v>187</v>
      </c>
      <c r="BK102" s="146">
        <f>SUM(BK103:BK108)</f>
        <v>0</v>
      </c>
    </row>
    <row r="103" spans="2:65" s="1" customFormat="1" ht="24" customHeight="1">
      <c r="B103" s="149"/>
      <c r="C103" s="150" t="s">
        <v>207</v>
      </c>
      <c r="D103" s="150" t="s">
        <v>189</v>
      </c>
      <c r="E103" s="151" t="s">
        <v>1744</v>
      </c>
      <c r="F103" s="152" t="s">
        <v>1745</v>
      </c>
      <c r="G103" s="153" t="s">
        <v>242</v>
      </c>
      <c r="H103" s="154">
        <v>0.36399999999999999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2079</v>
      </c>
    </row>
    <row r="104" spans="2:65" s="1" customFormat="1" ht="36" customHeight="1">
      <c r="B104" s="149"/>
      <c r="C104" s="150" t="s">
        <v>194</v>
      </c>
      <c r="D104" s="150" t="s">
        <v>189</v>
      </c>
      <c r="E104" s="151" t="s">
        <v>1747</v>
      </c>
      <c r="F104" s="152" t="s">
        <v>1748</v>
      </c>
      <c r="G104" s="153" t="s">
        <v>242</v>
      </c>
      <c r="H104" s="154">
        <v>0.36399999999999999</v>
      </c>
      <c r="I104" s="155"/>
      <c r="J104" s="156">
        <f>ROUND(I104*H104,2)</f>
        <v>0</v>
      </c>
      <c r="K104" s="152" t="s">
        <v>193</v>
      </c>
      <c r="L104" s="32"/>
      <c r="M104" s="157" t="s">
        <v>3</v>
      </c>
      <c r="N104" s="158" t="s">
        <v>46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194</v>
      </c>
      <c r="AT104" s="161" t="s">
        <v>189</v>
      </c>
      <c r="AU104" s="161" t="s">
        <v>87</v>
      </c>
      <c r="AY104" s="17" t="s">
        <v>187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87</v>
      </c>
      <c r="BK104" s="162">
        <f>ROUND(I104*H104,2)</f>
        <v>0</v>
      </c>
      <c r="BL104" s="17" t="s">
        <v>194</v>
      </c>
      <c r="BM104" s="161" t="s">
        <v>2080</v>
      </c>
    </row>
    <row r="105" spans="2:65" s="1" customFormat="1" ht="24" customHeight="1">
      <c r="B105" s="149"/>
      <c r="C105" s="150" t="s">
        <v>226</v>
      </c>
      <c r="D105" s="150" t="s">
        <v>189</v>
      </c>
      <c r="E105" s="151" t="s">
        <v>1750</v>
      </c>
      <c r="F105" s="152" t="s">
        <v>1751</v>
      </c>
      <c r="G105" s="153" t="s">
        <v>242</v>
      </c>
      <c r="H105" s="154">
        <v>0.36399999999999999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46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194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87</v>
      </c>
      <c r="BK105" s="162">
        <f>ROUND(I105*H105,2)</f>
        <v>0</v>
      </c>
      <c r="BL105" s="17" t="s">
        <v>194</v>
      </c>
      <c r="BM105" s="161" t="s">
        <v>2081</v>
      </c>
    </row>
    <row r="106" spans="2:65" s="1" customFormat="1" ht="36" customHeight="1">
      <c r="B106" s="149"/>
      <c r="C106" s="150" t="s">
        <v>230</v>
      </c>
      <c r="D106" s="150" t="s">
        <v>189</v>
      </c>
      <c r="E106" s="151" t="s">
        <v>1753</v>
      </c>
      <c r="F106" s="152" t="s">
        <v>1754</v>
      </c>
      <c r="G106" s="153" t="s">
        <v>242</v>
      </c>
      <c r="H106" s="154">
        <v>1.0920000000000001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46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87</v>
      </c>
      <c r="BK106" s="162">
        <f>ROUND(I106*H106,2)</f>
        <v>0</v>
      </c>
      <c r="BL106" s="17" t="s">
        <v>194</v>
      </c>
      <c r="BM106" s="161" t="s">
        <v>2082</v>
      </c>
    </row>
    <row r="107" spans="2:65" s="13" customFormat="1">
      <c r="B107" s="171"/>
      <c r="D107" s="164" t="s">
        <v>196</v>
      </c>
      <c r="F107" s="173" t="s">
        <v>2083</v>
      </c>
      <c r="H107" s="174">
        <v>1.0920000000000001</v>
      </c>
      <c r="I107" s="175"/>
      <c r="L107" s="171"/>
      <c r="M107" s="176"/>
      <c r="N107" s="177"/>
      <c r="O107" s="177"/>
      <c r="P107" s="177"/>
      <c r="Q107" s="177"/>
      <c r="R107" s="177"/>
      <c r="S107" s="177"/>
      <c r="T107" s="178"/>
      <c r="AT107" s="172" t="s">
        <v>196</v>
      </c>
      <c r="AU107" s="172" t="s">
        <v>87</v>
      </c>
      <c r="AV107" s="13" t="s">
        <v>87</v>
      </c>
      <c r="AW107" s="13" t="s">
        <v>4</v>
      </c>
      <c r="AX107" s="13" t="s">
        <v>81</v>
      </c>
      <c r="AY107" s="172" t="s">
        <v>187</v>
      </c>
    </row>
    <row r="108" spans="2:65" s="1" customFormat="1" ht="36" customHeight="1">
      <c r="B108" s="149"/>
      <c r="C108" s="150" t="s">
        <v>235</v>
      </c>
      <c r="D108" s="150" t="s">
        <v>189</v>
      </c>
      <c r="E108" s="151" t="s">
        <v>1758</v>
      </c>
      <c r="F108" s="152" t="s">
        <v>1759</v>
      </c>
      <c r="G108" s="153" t="s">
        <v>242</v>
      </c>
      <c r="H108" s="154">
        <v>0.36399999999999999</v>
      </c>
      <c r="I108" s="155"/>
      <c r="J108" s="156">
        <f>ROUND(I108*H108,2)</f>
        <v>0</v>
      </c>
      <c r="K108" s="152" t="s">
        <v>193</v>
      </c>
      <c r="L108" s="32"/>
      <c r="M108" s="157" t="s">
        <v>3</v>
      </c>
      <c r="N108" s="158" t="s">
        <v>46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194</v>
      </c>
      <c r="AT108" s="161" t="s">
        <v>189</v>
      </c>
      <c r="AU108" s="161" t="s">
        <v>87</v>
      </c>
      <c r="AY108" s="17" t="s">
        <v>187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87</v>
      </c>
      <c r="BK108" s="162">
        <f>ROUND(I108*H108,2)</f>
        <v>0</v>
      </c>
      <c r="BL108" s="17" t="s">
        <v>194</v>
      </c>
      <c r="BM108" s="161" t="s">
        <v>2084</v>
      </c>
    </row>
    <row r="109" spans="2:65" s="11" customFormat="1" ht="25.9" customHeight="1">
      <c r="B109" s="136"/>
      <c r="D109" s="137" t="s">
        <v>73</v>
      </c>
      <c r="E109" s="138" t="s">
        <v>955</v>
      </c>
      <c r="F109" s="138" t="s">
        <v>956</v>
      </c>
      <c r="I109" s="139"/>
      <c r="J109" s="140">
        <f>BK109</f>
        <v>0</v>
      </c>
      <c r="L109" s="136"/>
      <c r="M109" s="141"/>
      <c r="N109" s="142"/>
      <c r="O109" s="142"/>
      <c r="P109" s="143">
        <f>P110+P115+P187</f>
        <v>0</v>
      </c>
      <c r="Q109" s="142"/>
      <c r="R109" s="143">
        <f>R110+R115+R187</f>
        <v>0.35562235999999997</v>
      </c>
      <c r="S109" s="142"/>
      <c r="T109" s="144">
        <f>T110+T115+T187</f>
        <v>0</v>
      </c>
      <c r="AR109" s="137" t="s">
        <v>87</v>
      </c>
      <c r="AT109" s="145" t="s">
        <v>73</v>
      </c>
      <c r="AU109" s="145" t="s">
        <v>74</v>
      </c>
      <c r="AY109" s="137" t="s">
        <v>187</v>
      </c>
      <c r="BK109" s="146">
        <f>BK110+BK115+BK187</f>
        <v>0</v>
      </c>
    </row>
    <row r="110" spans="2:65" s="11" customFormat="1" ht="22.9" customHeight="1">
      <c r="B110" s="136"/>
      <c r="D110" s="137" t="s">
        <v>73</v>
      </c>
      <c r="E110" s="147" t="s">
        <v>1130</v>
      </c>
      <c r="F110" s="147" t="s">
        <v>1131</v>
      </c>
      <c r="I110" s="139"/>
      <c r="J110" s="148">
        <f>BK110</f>
        <v>0</v>
      </c>
      <c r="L110" s="136"/>
      <c r="M110" s="141"/>
      <c r="N110" s="142"/>
      <c r="O110" s="142"/>
      <c r="P110" s="143">
        <f>SUM(P111:P114)</f>
        <v>0</v>
      </c>
      <c r="Q110" s="142"/>
      <c r="R110" s="143">
        <f>SUM(R111:R114)</f>
        <v>2.9881999999999999E-2</v>
      </c>
      <c r="S110" s="142"/>
      <c r="T110" s="144">
        <f>SUM(T111:T114)</f>
        <v>0</v>
      </c>
      <c r="AR110" s="137" t="s">
        <v>87</v>
      </c>
      <c r="AT110" s="145" t="s">
        <v>73</v>
      </c>
      <c r="AU110" s="145" t="s">
        <v>81</v>
      </c>
      <c r="AY110" s="137" t="s">
        <v>187</v>
      </c>
      <c r="BK110" s="146">
        <f>SUM(BK111:BK114)</f>
        <v>0</v>
      </c>
    </row>
    <row r="111" spans="2:65" s="1" customFormat="1" ht="60" customHeight="1">
      <c r="B111" s="149"/>
      <c r="C111" s="150" t="s">
        <v>239</v>
      </c>
      <c r="D111" s="150" t="s">
        <v>189</v>
      </c>
      <c r="E111" s="151" t="s">
        <v>2085</v>
      </c>
      <c r="F111" s="152" t="s">
        <v>2086</v>
      </c>
      <c r="G111" s="153" t="s">
        <v>286</v>
      </c>
      <c r="H111" s="154">
        <v>44.6</v>
      </c>
      <c r="I111" s="155"/>
      <c r="J111" s="156">
        <f>ROUND(I111*H111,2)</f>
        <v>0</v>
      </c>
      <c r="K111" s="152" t="s">
        <v>2038</v>
      </c>
      <c r="L111" s="32"/>
      <c r="M111" s="157" t="s">
        <v>3</v>
      </c>
      <c r="N111" s="158" t="s">
        <v>46</v>
      </c>
      <c r="O111" s="52"/>
      <c r="P111" s="159">
        <f>O111*H111</f>
        <v>0</v>
      </c>
      <c r="Q111" s="159">
        <v>4.0999999999999999E-4</v>
      </c>
      <c r="R111" s="159">
        <f>Q111*H111</f>
        <v>1.8286E-2</v>
      </c>
      <c r="S111" s="159">
        <v>0</v>
      </c>
      <c r="T111" s="160">
        <f>S111*H111</f>
        <v>0</v>
      </c>
      <c r="AR111" s="161" t="s">
        <v>282</v>
      </c>
      <c r="AT111" s="161" t="s">
        <v>189</v>
      </c>
      <c r="AU111" s="161" t="s">
        <v>87</v>
      </c>
      <c r="AY111" s="17" t="s">
        <v>187</v>
      </c>
      <c r="BE111" s="162">
        <f>IF(N111="základní",J111,0)</f>
        <v>0</v>
      </c>
      <c r="BF111" s="162">
        <f>IF(N111="snížená",J111,0)</f>
        <v>0</v>
      </c>
      <c r="BG111" s="162">
        <f>IF(N111="zákl. přenesená",J111,0)</f>
        <v>0</v>
      </c>
      <c r="BH111" s="162">
        <f>IF(N111="sníž. přenesená",J111,0)</f>
        <v>0</v>
      </c>
      <c r="BI111" s="162">
        <f>IF(N111="nulová",J111,0)</f>
        <v>0</v>
      </c>
      <c r="BJ111" s="17" t="s">
        <v>87</v>
      </c>
      <c r="BK111" s="162">
        <f>ROUND(I111*H111,2)</f>
        <v>0</v>
      </c>
      <c r="BL111" s="17" t="s">
        <v>282</v>
      </c>
      <c r="BM111" s="161" t="s">
        <v>2087</v>
      </c>
    </row>
    <row r="112" spans="2:65" s="13" customFormat="1">
      <c r="B112" s="171"/>
      <c r="D112" s="164" t="s">
        <v>196</v>
      </c>
      <c r="E112" s="172" t="s">
        <v>3</v>
      </c>
      <c r="F112" s="173" t="s">
        <v>2088</v>
      </c>
      <c r="H112" s="174">
        <v>44.6</v>
      </c>
      <c r="I112" s="175"/>
      <c r="L112" s="171"/>
      <c r="M112" s="176"/>
      <c r="N112" s="177"/>
      <c r="O112" s="177"/>
      <c r="P112" s="177"/>
      <c r="Q112" s="177"/>
      <c r="R112" s="177"/>
      <c r="S112" s="177"/>
      <c r="T112" s="178"/>
      <c r="AT112" s="172" t="s">
        <v>196</v>
      </c>
      <c r="AU112" s="172" t="s">
        <v>87</v>
      </c>
      <c r="AV112" s="13" t="s">
        <v>87</v>
      </c>
      <c r="AW112" s="13" t="s">
        <v>35</v>
      </c>
      <c r="AX112" s="13" t="s">
        <v>81</v>
      </c>
      <c r="AY112" s="172" t="s">
        <v>187</v>
      </c>
    </row>
    <row r="113" spans="2:65" s="1" customFormat="1" ht="24" customHeight="1">
      <c r="B113" s="149"/>
      <c r="C113" s="195" t="s">
        <v>245</v>
      </c>
      <c r="D113" s="195" t="s">
        <v>283</v>
      </c>
      <c r="E113" s="196" t="s">
        <v>2089</v>
      </c>
      <c r="F113" s="197" t="s">
        <v>2090</v>
      </c>
      <c r="G113" s="198" t="s">
        <v>286</v>
      </c>
      <c r="H113" s="199">
        <v>44.6</v>
      </c>
      <c r="I113" s="200"/>
      <c r="J113" s="201">
        <f>ROUND(I113*H113,2)</f>
        <v>0</v>
      </c>
      <c r="K113" s="197" t="s">
        <v>2038</v>
      </c>
      <c r="L113" s="202"/>
      <c r="M113" s="203" t="s">
        <v>3</v>
      </c>
      <c r="N113" s="204" t="s">
        <v>46</v>
      </c>
      <c r="O113" s="52"/>
      <c r="P113" s="159">
        <f>O113*H113</f>
        <v>0</v>
      </c>
      <c r="Q113" s="159">
        <v>2.5999999999999998E-4</v>
      </c>
      <c r="R113" s="159">
        <f>Q113*H113</f>
        <v>1.1595999999999999E-2</v>
      </c>
      <c r="S113" s="159">
        <v>0</v>
      </c>
      <c r="T113" s="160">
        <f>S113*H113</f>
        <v>0</v>
      </c>
      <c r="AR113" s="161" t="s">
        <v>405</v>
      </c>
      <c r="AT113" s="161" t="s">
        <v>283</v>
      </c>
      <c r="AU113" s="161" t="s">
        <v>87</v>
      </c>
      <c r="AY113" s="17" t="s">
        <v>187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87</v>
      </c>
      <c r="BK113" s="162">
        <f>ROUND(I113*H113,2)</f>
        <v>0</v>
      </c>
      <c r="BL113" s="17" t="s">
        <v>282</v>
      </c>
      <c r="BM113" s="161" t="s">
        <v>2091</v>
      </c>
    </row>
    <row r="114" spans="2:65" s="1" customFormat="1" ht="36" customHeight="1">
      <c r="B114" s="149"/>
      <c r="C114" s="150" t="s">
        <v>251</v>
      </c>
      <c r="D114" s="150" t="s">
        <v>189</v>
      </c>
      <c r="E114" s="151" t="s">
        <v>1175</v>
      </c>
      <c r="F114" s="152" t="s">
        <v>1176</v>
      </c>
      <c r="G114" s="153" t="s">
        <v>1034</v>
      </c>
      <c r="H114" s="205"/>
      <c r="I114" s="155"/>
      <c r="J114" s="156">
        <f>ROUND(I114*H114,2)</f>
        <v>0</v>
      </c>
      <c r="K114" s="152" t="s">
        <v>2038</v>
      </c>
      <c r="L114" s="32"/>
      <c r="M114" s="157" t="s">
        <v>3</v>
      </c>
      <c r="N114" s="158" t="s">
        <v>46</v>
      </c>
      <c r="O114" s="52"/>
      <c r="P114" s="159">
        <f>O114*H114</f>
        <v>0</v>
      </c>
      <c r="Q114" s="159">
        <v>0</v>
      </c>
      <c r="R114" s="159">
        <f>Q114*H114</f>
        <v>0</v>
      </c>
      <c r="S114" s="159">
        <v>0</v>
      </c>
      <c r="T114" s="160">
        <f>S114*H114</f>
        <v>0</v>
      </c>
      <c r="AR114" s="161" t="s">
        <v>282</v>
      </c>
      <c r="AT114" s="161" t="s">
        <v>189</v>
      </c>
      <c r="AU114" s="161" t="s">
        <v>87</v>
      </c>
      <c r="AY114" s="17" t="s">
        <v>187</v>
      </c>
      <c r="BE114" s="162">
        <f>IF(N114="základní",J114,0)</f>
        <v>0</v>
      </c>
      <c r="BF114" s="162">
        <f>IF(N114="snížená",J114,0)</f>
        <v>0</v>
      </c>
      <c r="BG114" s="162">
        <f>IF(N114="zákl. přenesená",J114,0)</f>
        <v>0</v>
      </c>
      <c r="BH114" s="162">
        <f>IF(N114="sníž. přenesená",J114,0)</f>
        <v>0</v>
      </c>
      <c r="BI114" s="162">
        <f>IF(N114="nulová",J114,0)</f>
        <v>0</v>
      </c>
      <c r="BJ114" s="17" t="s">
        <v>87</v>
      </c>
      <c r="BK114" s="162">
        <f>ROUND(I114*H114,2)</f>
        <v>0</v>
      </c>
      <c r="BL114" s="17" t="s">
        <v>282</v>
      </c>
      <c r="BM114" s="161" t="s">
        <v>2092</v>
      </c>
    </row>
    <row r="115" spans="2:65" s="11" customFormat="1" ht="22.9" customHeight="1">
      <c r="B115" s="136"/>
      <c r="D115" s="137" t="s">
        <v>73</v>
      </c>
      <c r="E115" s="147" t="s">
        <v>2093</v>
      </c>
      <c r="F115" s="147" t="s">
        <v>2094</v>
      </c>
      <c r="I115" s="139"/>
      <c r="J115" s="148">
        <f>BK115</f>
        <v>0</v>
      </c>
      <c r="L115" s="136"/>
      <c r="M115" s="141"/>
      <c r="N115" s="142"/>
      <c r="O115" s="142"/>
      <c r="P115" s="143">
        <f>SUM(P116:P186)</f>
        <v>0</v>
      </c>
      <c r="Q115" s="142"/>
      <c r="R115" s="143">
        <f>SUM(R116:R186)</f>
        <v>1.3412E-2</v>
      </c>
      <c r="S115" s="142"/>
      <c r="T115" s="144">
        <f>SUM(T116:T186)</f>
        <v>0</v>
      </c>
      <c r="AR115" s="137" t="s">
        <v>87</v>
      </c>
      <c r="AT115" s="145" t="s">
        <v>73</v>
      </c>
      <c r="AU115" s="145" t="s">
        <v>81</v>
      </c>
      <c r="AY115" s="137" t="s">
        <v>187</v>
      </c>
      <c r="BK115" s="146">
        <f>SUM(BK116:BK186)</f>
        <v>0</v>
      </c>
    </row>
    <row r="116" spans="2:65" s="1" customFormat="1" ht="24" customHeight="1">
      <c r="B116" s="149"/>
      <c r="C116" s="150" t="s">
        <v>257</v>
      </c>
      <c r="D116" s="150" t="s">
        <v>189</v>
      </c>
      <c r="E116" s="151" t="s">
        <v>2095</v>
      </c>
      <c r="F116" s="152" t="s">
        <v>2096</v>
      </c>
      <c r="G116" s="153" t="s">
        <v>391</v>
      </c>
      <c r="H116" s="154">
        <v>4</v>
      </c>
      <c r="I116" s="155"/>
      <c r="J116" s="156">
        <f>ROUND(I116*H116,2)</f>
        <v>0</v>
      </c>
      <c r="K116" s="152" t="s">
        <v>193</v>
      </c>
      <c r="L116" s="32"/>
      <c r="M116" s="157" t="s">
        <v>3</v>
      </c>
      <c r="N116" s="158" t="s">
        <v>46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282</v>
      </c>
      <c r="AT116" s="161" t="s">
        <v>189</v>
      </c>
      <c r="AU116" s="161" t="s">
        <v>87</v>
      </c>
      <c r="AY116" s="17" t="s">
        <v>187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87</v>
      </c>
      <c r="BK116" s="162">
        <f>ROUND(I116*H116,2)</f>
        <v>0</v>
      </c>
      <c r="BL116" s="17" t="s">
        <v>282</v>
      </c>
      <c r="BM116" s="161" t="s">
        <v>2097</v>
      </c>
    </row>
    <row r="117" spans="2:65" s="12" customFormat="1">
      <c r="B117" s="163"/>
      <c r="D117" s="164" t="s">
        <v>196</v>
      </c>
      <c r="E117" s="165" t="s">
        <v>3</v>
      </c>
      <c r="F117" s="166" t="s">
        <v>2098</v>
      </c>
      <c r="H117" s="165" t="s">
        <v>3</v>
      </c>
      <c r="I117" s="167"/>
      <c r="L117" s="163"/>
      <c r="M117" s="168"/>
      <c r="N117" s="169"/>
      <c r="O117" s="169"/>
      <c r="P117" s="169"/>
      <c r="Q117" s="169"/>
      <c r="R117" s="169"/>
      <c r="S117" s="169"/>
      <c r="T117" s="170"/>
      <c r="AT117" s="165" t="s">
        <v>196</v>
      </c>
      <c r="AU117" s="165" t="s">
        <v>87</v>
      </c>
      <c r="AV117" s="12" t="s">
        <v>81</v>
      </c>
      <c r="AW117" s="12" t="s">
        <v>35</v>
      </c>
      <c r="AX117" s="12" t="s">
        <v>74</v>
      </c>
      <c r="AY117" s="165" t="s">
        <v>187</v>
      </c>
    </row>
    <row r="118" spans="2:65" s="13" customFormat="1">
      <c r="B118" s="171"/>
      <c r="D118" s="164" t="s">
        <v>196</v>
      </c>
      <c r="E118" s="172" t="s">
        <v>3</v>
      </c>
      <c r="F118" s="173" t="s">
        <v>81</v>
      </c>
      <c r="H118" s="174">
        <v>1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196</v>
      </c>
      <c r="AU118" s="172" t="s">
        <v>87</v>
      </c>
      <c r="AV118" s="13" t="s">
        <v>87</v>
      </c>
      <c r="AW118" s="13" t="s">
        <v>35</v>
      </c>
      <c r="AX118" s="13" t="s">
        <v>74</v>
      </c>
      <c r="AY118" s="172" t="s">
        <v>187</v>
      </c>
    </row>
    <row r="119" spans="2:65" s="12" customFormat="1">
      <c r="B119" s="163"/>
      <c r="D119" s="164" t="s">
        <v>196</v>
      </c>
      <c r="E119" s="165" t="s">
        <v>3</v>
      </c>
      <c r="F119" s="166" t="s">
        <v>2099</v>
      </c>
      <c r="H119" s="165" t="s">
        <v>3</v>
      </c>
      <c r="I119" s="167"/>
      <c r="L119" s="163"/>
      <c r="M119" s="168"/>
      <c r="N119" s="169"/>
      <c r="O119" s="169"/>
      <c r="P119" s="169"/>
      <c r="Q119" s="169"/>
      <c r="R119" s="169"/>
      <c r="S119" s="169"/>
      <c r="T119" s="170"/>
      <c r="AT119" s="165" t="s">
        <v>196</v>
      </c>
      <c r="AU119" s="165" t="s">
        <v>87</v>
      </c>
      <c r="AV119" s="12" t="s">
        <v>81</v>
      </c>
      <c r="AW119" s="12" t="s">
        <v>35</v>
      </c>
      <c r="AX119" s="12" t="s">
        <v>74</v>
      </c>
      <c r="AY119" s="165" t="s">
        <v>187</v>
      </c>
    </row>
    <row r="120" spans="2:65" s="13" customFormat="1">
      <c r="B120" s="171"/>
      <c r="D120" s="164" t="s">
        <v>196</v>
      </c>
      <c r="E120" s="172" t="s">
        <v>3</v>
      </c>
      <c r="F120" s="173" t="s">
        <v>81</v>
      </c>
      <c r="H120" s="174">
        <v>1</v>
      </c>
      <c r="I120" s="175"/>
      <c r="L120" s="171"/>
      <c r="M120" s="176"/>
      <c r="N120" s="177"/>
      <c r="O120" s="177"/>
      <c r="P120" s="177"/>
      <c r="Q120" s="177"/>
      <c r="R120" s="177"/>
      <c r="S120" s="177"/>
      <c r="T120" s="178"/>
      <c r="AT120" s="172" t="s">
        <v>196</v>
      </c>
      <c r="AU120" s="172" t="s">
        <v>87</v>
      </c>
      <c r="AV120" s="13" t="s">
        <v>87</v>
      </c>
      <c r="AW120" s="13" t="s">
        <v>35</v>
      </c>
      <c r="AX120" s="13" t="s">
        <v>74</v>
      </c>
      <c r="AY120" s="172" t="s">
        <v>187</v>
      </c>
    </row>
    <row r="121" spans="2:65" s="12" customFormat="1">
      <c r="B121" s="163"/>
      <c r="D121" s="164" t="s">
        <v>196</v>
      </c>
      <c r="E121" s="165" t="s">
        <v>3</v>
      </c>
      <c r="F121" s="166" t="s">
        <v>2100</v>
      </c>
      <c r="H121" s="165" t="s">
        <v>3</v>
      </c>
      <c r="I121" s="167"/>
      <c r="L121" s="163"/>
      <c r="M121" s="168"/>
      <c r="N121" s="169"/>
      <c r="O121" s="169"/>
      <c r="P121" s="169"/>
      <c r="Q121" s="169"/>
      <c r="R121" s="169"/>
      <c r="S121" s="169"/>
      <c r="T121" s="170"/>
      <c r="AT121" s="165" t="s">
        <v>196</v>
      </c>
      <c r="AU121" s="165" t="s">
        <v>87</v>
      </c>
      <c r="AV121" s="12" t="s">
        <v>81</v>
      </c>
      <c r="AW121" s="12" t="s">
        <v>35</v>
      </c>
      <c r="AX121" s="12" t="s">
        <v>74</v>
      </c>
      <c r="AY121" s="165" t="s">
        <v>187</v>
      </c>
    </row>
    <row r="122" spans="2:65" s="13" customFormat="1">
      <c r="B122" s="171"/>
      <c r="D122" s="164" t="s">
        <v>196</v>
      </c>
      <c r="E122" s="172" t="s">
        <v>3</v>
      </c>
      <c r="F122" s="173" t="s">
        <v>81</v>
      </c>
      <c r="H122" s="174">
        <v>1</v>
      </c>
      <c r="I122" s="175"/>
      <c r="L122" s="171"/>
      <c r="M122" s="176"/>
      <c r="N122" s="177"/>
      <c r="O122" s="177"/>
      <c r="P122" s="177"/>
      <c r="Q122" s="177"/>
      <c r="R122" s="177"/>
      <c r="S122" s="177"/>
      <c r="T122" s="178"/>
      <c r="AT122" s="172" t="s">
        <v>196</v>
      </c>
      <c r="AU122" s="172" t="s">
        <v>87</v>
      </c>
      <c r="AV122" s="13" t="s">
        <v>87</v>
      </c>
      <c r="AW122" s="13" t="s">
        <v>35</v>
      </c>
      <c r="AX122" s="13" t="s">
        <v>74</v>
      </c>
      <c r="AY122" s="172" t="s">
        <v>187</v>
      </c>
    </row>
    <row r="123" spans="2:65" s="12" customFormat="1">
      <c r="B123" s="163"/>
      <c r="D123" s="164" t="s">
        <v>196</v>
      </c>
      <c r="E123" s="165" t="s">
        <v>3</v>
      </c>
      <c r="F123" s="166" t="s">
        <v>2101</v>
      </c>
      <c r="H123" s="165" t="s">
        <v>3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196</v>
      </c>
      <c r="AU123" s="165" t="s">
        <v>87</v>
      </c>
      <c r="AV123" s="12" t="s">
        <v>81</v>
      </c>
      <c r="AW123" s="12" t="s">
        <v>35</v>
      </c>
      <c r="AX123" s="12" t="s">
        <v>74</v>
      </c>
      <c r="AY123" s="165" t="s">
        <v>187</v>
      </c>
    </row>
    <row r="124" spans="2:65" s="13" customFormat="1">
      <c r="B124" s="171"/>
      <c r="D124" s="164" t="s">
        <v>196</v>
      </c>
      <c r="E124" s="172" t="s">
        <v>3</v>
      </c>
      <c r="F124" s="173" t="s">
        <v>81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196</v>
      </c>
      <c r="AU124" s="172" t="s">
        <v>87</v>
      </c>
      <c r="AV124" s="13" t="s">
        <v>87</v>
      </c>
      <c r="AW124" s="13" t="s">
        <v>35</v>
      </c>
      <c r="AX124" s="13" t="s">
        <v>74</v>
      </c>
      <c r="AY124" s="172" t="s">
        <v>187</v>
      </c>
    </row>
    <row r="125" spans="2:65" s="14" customFormat="1">
      <c r="B125" s="179"/>
      <c r="D125" s="164" t="s">
        <v>196</v>
      </c>
      <c r="E125" s="180" t="s">
        <v>3</v>
      </c>
      <c r="F125" s="181" t="s">
        <v>201</v>
      </c>
      <c r="H125" s="182">
        <v>4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196</v>
      </c>
      <c r="AU125" s="180" t="s">
        <v>87</v>
      </c>
      <c r="AV125" s="14" t="s">
        <v>194</v>
      </c>
      <c r="AW125" s="14" t="s">
        <v>35</v>
      </c>
      <c r="AX125" s="14" t="s">
        <v>81</v>
      </c>
      <c r="AY125" s="180" t="s">
        <v>187</v>
      </c>
    </row>
    <row r="126" spans="2:65" s="1" customFormat="1" ht="16.5" customHeight="1">
      <c r="B126" s="149"/>
      <c r="C126" s="195" t="s">
        <v>1757</v>
      </c>
      <c r="D126" s="195" t="s">
        <v>283</v>
      </c>
      <c r="E126" s="196" t="s">
        <v>2102</v>
      </c>
      <c r="F126" s="197" t="s">
        <v>2103</v>
      </c>
      <c r="G126" s="198" t="s">
        <v>391</v>
      </c>
      <c r="H126" s="199">
        <v>4</v>
      </c>
      <c r="I126" s="200"/>
      <c r="J126" s="201">
        <f>ROUND(I126*H126,2)</f>
        <v>0</v>
      </c>
      <c r="K126" s="197" t="s">
        <v>193</v>
      </c>
      <c r="L126" s="202"/>
      <c r="M126" s="203" t="s">
        <v>3</v>
      </c>
      <c r="N126" s="204" t="s">
        <v>46</v>
      </c>
      <c r="O126" s="52"/>
      <c r="P126" s="159">
        <f>O126*H126</f>
        <v>0</v>
      </c>
      <c r="Q126" s="159">
        <v>8.9999999999999998E-4</v>
      </c>
      <c r="R126" s="159">
        <f>Q126*H126</f>
        <v>3.5999999999999999E-3</v>
      </c>
      <c r="S126" s="159">
        <v>0</v>
      </c>
      <c r="T126" s="160">
        <f>S126*H126</f>
        <v>0</v>
      </c>
      <c r="AR126" s="161" t="s">
        <v>405</v>
      </c>
      <c r="AT126" s="161" t="s">
        <v>283</v>
      </c>
      <c r="AU126" s="161" t="s">
        <v>87</v>
      </c>
      <c r="AY126" s="17" t="s">
        <v>187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7" t="s">
        <v>87</v>
      </c>
      <c r="BK126" s="162">
        <f>ROUND(I126*H126,2)</f>
        <v>0</v>
      </c>
      <c r="BL126" s="17" t="s">
        <v>282</v>
      </c>
      <c r="BM126" s="161" t="s">
        <v>2104</v>
      </c>
    </row>
    <row r="127" spans="2:65" s="1" customFormat="1" ht="24" customHeight="1">
      <c r="B127" s="149"/>
      <c r="C127" s="150" t="s">
        <v>268</v>
      </c>
      <c r="D127" s="150" t="s">
        <v>189</v>
      </c>
      <c r="E127" s="151" t="s">
        <v>2105</v>
      </c>
      <c r="F127" s="152" t="s">
        <v>2106</v>
      </c>
      <c r="G127" s="153" t="s">
        <v>391</v>
      </c>
      <c r="H127" s="154">
        <v>10</v>
      </c>
      <c r="I127" s="155"/>
      <c r="J127" s="156">
        <f>ROUND(I127*H127,2)</f>
        <v>0</v>
      </c>
      <c r="K127" s="152" t="s">
        <v>193</v>
      </c>
      <c r="L127" s="32"/>
      <c r="M127" s="157" t="s">
        <v>3</v>
      </c>
      <c r="N127" s="158" t="s">
        <v>46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282</v>
      </c>
      <c r="AT127" s="161" t="s">
        <v>189</v>
      </c>
      <c r="AU127" s="161" t="s">
        <v>87</v>
      </c>
      <c r="AY127" s="17" t="s">
        <v>187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87</v>
      </c>
      <c r="BK127" s="162">
        <f>ROUND(I127*H127,2)</f>
        <v>0</v>
      </c>
      <c r="BL127" s="17" t="s">
        <v>282</v>
      </c>
      <c r="BM127" s="161" t="s">
        <v>2107</v>
      </c>
    </row>
    <row r="128" spans="2:65" s="12" customFormat="1">
      <c r="B128" s="163"/>
      <c r="D128" s="164" t="s">
        <v>196</v>
      </c>
      <c r="E128" s="165" t="s">
        <v>3</v>
      </c>
      <c r="F128" s="166" t="s">
        <v>343</v>
      </c>
      <c r="H128" s="165" t="s">
        <v>3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196</v>
      </c>
      <c r="AU128" s="165" t="s">
        <v>87</v>
      </c>
      <c r="AV128" s="12" t="s">
        <v>81</v>
      </c>
      <c r="AW128" s="12" t="s">
        <v>35</v>
      </c>
      <c r="AX128" s="12" t="s">
        <v>74</v>
      </c>
      <c r="AY128" s="165" t="s">
        <v>187</v>
      </c>
    </row>
    <row r="129" spans="2:65" s="13" customFormat="1">
      <c r="B129" s="171"/>
      <c r="D129" s="164" t="s">
        <v>196</v>
      </c>
      <c r="E129" s="172" t="s">
        <v>3</v>
      </c>
      <c r="F129" s="173" t="s">
        <v>226</v>
      </c>
      <c r="H129" s="174">
        <v>5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196</v>
      </c>
      <c r="AU129" s="172" t="s">
        <v>87</v>
      </c>
      <c r="AV129" s="13" t="s">
        <v>87</v>
      </c>
      <c r="AW129" s="13" t="s">
        <v>35</v>
      </c>
      <c r="AX129" s="13" t="s">
        <v>74</v>
      </c>
      <c r="AY129" s="172" t="s">
        <v>187</v>
      </c>
    </row>
    <row r="130" spans="2:65" s="12" customFormat="1">
      <c r="B130" s="163"/>
      <c r="D130" s="164" t="s">
        <v>196</v>
      </c>
      <c r="E130" s="165" t="s">
        <v>3</v>
      </c>
      <c r="F130" s="166" t="s">
        <v>346</v>
      </c>
      <c r="H130" s="165" t="s">
        <v>3</v>
      </c>
      <c r="I130" s="167"/>
      <c r="L130" s="163"/>
      <c r="M130" s="168"/>
      <c r="N130" s="169"/>
      <c r="O130" s="169"/>
      <c r="P130" s="169"/>
      <c r="Q130" s="169"/>
      <c r="R130" s="169"/>
      <c r="S130" s="169"/>
      <c r="T130" s="170"/>
      <c r="AT130" s="165" t="s">
        <v>196</v>
      </c>
      <c r="AU130" s="165" t="s">
        <v>87</v>
      </c>
      <c r="AV130" s="12" t="s">
        <v>81</v>
      </c>
      <c r="AW130" s="12" t="s">
        <v>35</v>
      </c>
      <c r="AX130" s="12" t="s">
        <v>74</v>
      </c>
      <c r="AY130" s="165" t="s">
        <v>187</v>
      </c>
    </row>
    <row r="131" spans="2:65" s="13" customFormat="1">
      <c r="B131" s="171"/>
      <c r="D131" s="164" t="s">
        <v>196</v>
      </c>
      <c r="E131" s="172" t="s">
        <v>3</v>
      </c>
      <c r="F131" s="173" t="s">
        <v>226</v>
      </c>
      <c r="H131" s="174">
        <v>5</v>
      </c>
      <c r="I131" s="175"/>
      <c r="L131" s="171"/>
      <c r="M131" s="176"/>
      <c r="N131" s="177"/>
      <c r="O131" s="177"/>
      <c r="P131" s="177"/>
      <c r="Q131" s="177"/>
      <c r="R131" s="177"/>
      <c r="S131" s="177"/>
      <c r="T131" s="178"/>
      <c r="AT131" s="172" t="s">
        <v>196</v>
      </c>
      <c r="AU131" s="172" t="s">
        <v>87</v>
      </c>
      <c r="AV131" s="13" t="s">
        <v>87</v>
      </c>
      <c r="AW131" s="13" t="s">
        <v>35</v>
      </c>
      <c r="AX131" s="13" t="s">
        <v>74</v>
      </c>
      <c r="AY131" s="172" t="s">
        <v>187</v>
      </c>
    </row>
    <row r="132" spans="2:65" s="14" customFormat="1">
      <c r="B132" s="179"/>
      <c r="D132" s="164" t="s">
        <v>196</v>
      </c>
      <c r="E132" s="180" t="s">
        <v>3</v>
      </c>
      <c r="F132" s="181" t="s">
        <v>201</v>
      </c>
      <c r="H132" s="182">
        <v>10</v>
      </c>
      <c r="I132" s="183"/>
      <c r="L132" s="179"/>
      <c r="M132" s="184"/>
      <c r="N132" s="185"/>
      <c r="O132" s="185"/>
      <c r="P132" s="185"/>
      <c r="Q132" s="185"/>
      <c r="R132" s="185"/>
      <c r="S132" s="185"/>
      <c r="T132" s="186"/>
      <c r="AT132" s="180" t="s">
        <v>196</v>
      </c>
      <c r="AU132" s="180" t="s">
        <v>87</v>
      </c>
      <c r="AV132" s="14" t="s">
        <v>194</v>
      </c>
      <c r="AW132" s="14" t="s">
        <v>35</v>
      </c>
      <c r="AX132" s="14" t="s">
        <v>81</v>
      </c>
      <c r="AY132" s="180" t="s">
        <v>187</v>
      </c>
    </row>
    <row r="133" spans="2:65" s="1" customFormat="1" ht="48" customHeight="1">
      <c r="B133" s="149"/>
      <c r="C133" s="195" t="s">
        <v>273</v>
      </c>
      <c r="D133" s="195" t="s">
        <v>283</v>
      </c>
      <c r="E133" s="196" t="s">
        <v>2108</v>
      </c>
      <c r="F133" s="197" t="s">
        <v>2109</v>
      </c>
      <c r="G133" s="198" t="s">
        <v>391</v>
      </c>
      <c r="H133" s="199">
        <v>10</v>
      </c>
      <c r="I133" s="200"/>
      <c r="J133" s="201">
        <f>ROUND(I133*H133,2)</f>
        <v>0</v>
      </c>
      <c r="K133" s="197" t="s">
        <v>896</v>
      </c>
      <c r="L133" s="202"/>
      <c r="M133" s="203" t="s">
        <v>3</v>
      </c>
      <c r="N133" s="204" t="s">
        <v>46</v>
      </c>
      <c r="O133" s="52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AR133" s="161" t="s">
        <v>405</v>
      </c>
      <c r="AT133" s="161" t="s">
        <v>283</v>
      </c>
      <c r="AU133" s="161" t="s">
        <v>87</v>
      </c>
      <c r="AY133" s="17" t="s">
        <v>187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7" t="s">
        <v>87</v>
      </c>
      <c r="BK133" s="162">
        <f>ROUND(I133*H133,2)</f>
        <v>0</v>
      </c>
      <c r="BL133" s="17" t="s">
        <v>282</v>
      </c>
      <c r="BM133" s="161" t="s">
        <v>2110</v>
      </c>
    </row>
    <row r="134" spans="2:65" s="1" customFormat="1" ht="24" customHeight="1">
      <c r="B134" s="149"/>
      <c r="C134" s="195" t="s">
        <v>9</v>
      </c>
      <c r="D134" s="195" t="s">
        <v>283</v>
      </c>
      <c r="E134" s="196" t="s">
        <v>2111</v>
      </c>
      <c r="F134" s="197" t="s">
        <v>2112</v>
      </c>
      <c r="G134" s="198" t="s">
        <v>391</v>
      </c>
      <c r="H134" s="199">
        <v>10</v>
      </c>
      <c r="I134" s="200"/>
      <c r="J134" s="201">
        <f>ROUND(I134*H134,2)</f>
        <v>0</v>
      </c>
      <c r="K134" s="197" t="s">
        <v>896</v>
      </c>
      <c r="L134" s="202"/>
      <c r="M134" s="203" t="s">
        <v>3</v>
      </c>
      <c r="N134" s="204" t="s">
        <v>46</v>
      </c>
      <c r="O134" s="52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AR134" s="161" t="s">
        <v>405</v>
      </c>
      <c r="AT134" s="161" t="s">
        <v>283</v>
      </c>
      <c r="AU134" s="161" t="s">
        <v>87</v>
      </c>
      <c r="AY134" s="17" t="s">
        <v>187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7" t="s">
        <v>87</v>
      </c>
      <c r="BK134" s="162">
        <f>ROUND(I134*H134,2)</f>
        <v>0</v>
      </c>
      <c r="BL134" s="17" t="s">
        <v>282</v>
      </c>
      <c r="BM134" s="161" t="s">
        <v>2113</v>
      </c>
    </row>
    <row r="135" spans="2:65" s="1" customFormat="1" ht="36" customHeight="1">
      <c r="B135" s="149"/>
      <c r="C135" s="150" t="s">
        <v>282</v>
      </c>
      <c r="D135" s="150" t="s">
        <v>189</v>
      </c>
      <c r="E135" s="151" t="s">
        <v>2114</v>
      </c>
      <c r="F135" s="152" t="s">
        <v>2115</v>
      </c>
      <c r="G135" s="153" t="s">
        <v>391</v>
      </c>
      <c r="H135" s="154">
        <v>10</v>
      </c>
      <c r="I135" s="155"/>
      <c r="J135" s="156">
        <f>ROUND(I135*H135,2)</f>
        <v>0</v>
      </c>
      <c r="K135" s="152" t="s">
        <v>193</v>
      </c>
      <c r="L135" s="32"/>
      <c r="M135" s="157" t="s">
        <v>3</v>
      </c>
      <c r="N135" s="158" t="s">
        <v>46</v>
      </c>
      <c r="O135" s="52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AR135" s="161" t="s">
        <v>282</v>
      </c>
      <c r="AT135" s="161" t="s">
        <v>189</v>
      </c>
      <c r="AU135" s="161" t="s">
        <v>87</v>
      </c>
      <c r="AY135" s="17" t="s">
        <v>187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7" t="s">
        <v>87</v>
      </c>
      <c r="BK135" s="162">
        <f>ROUND(I135*H135,2)</f>
        <v>0</v>
      </c>
      <c r="BL135" s="17" t="s">
        <v>282</v>
      </c>
      <c r="BM135" s="161" t="s">
        <v>2116</v>
      </c>
    </row>
    <row r="136" spans="2:65" s="1" customFormat="1" ht="48" customHeight="1">
      <c r="B136" s="149"/>
      <c r="C136" s="195" t="s">
        <v>1775</v>
      </c>
      <c r="D136" s="195" t="s">
        <v>283</v>
      </c>
      <c r="E136" s="196" t="s">
        <v>2117</v>
      </c>
      <c r="F136" s="197" t="s">
        <v>2118</v>
      </c>
      <c r="G136" s="198" t="s">
        <v>391</v>
      </c>
      <c r="H136" s="199">
        <v>10</v>
      </c>
      <c r="I136" s="200"/>
      <c r="J136" s="201">
        <f>ROUND(I136*H136,2)</f>
        <v>0</v>
      </c>
      <c r="K136" s="197" t="s">
        <v>896</v>
      </c>
      <c r="L136" s="202"/>
      <c r="M136" s="203" t="s">
        <v>3</v>
      </c>
      <c r="N136" s="204" t="s">
        <v>46</v>
      </c>
      <c r="O136" s="52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405</v>
      </c>
      <c r="AT136" s="161" t="s">
        <v>283</v>
      </c>
      <c r="AU136" s="161" t="s">
        <v>87</v>
      </c>
      <c r="AY136" s="17" t="s">
        <v>187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7" t="s">
        <v>87</v>
      </c>
      <c r="BK136" s="162">
        <f>ROUND(I136*H136,2)</f>
        <v>0</v>
      </c>
      <c r="BL136" s="17" t="s">
        <v>282</v>
      </c>
      <c r="BM136" s="161" t="s">
        <v>2119</v>
      </c>
    </row>
    <row r="137" spans="2:65" s="1" customFormat="1" ht="24" customHeight="1">
      <c r="B137" s="149"/>
      <c r="C137" s="150" t="s">
        <v>302</v>
      </c>
      <c r="D137" s="150" t="s">
        <v>189</v>
      </c>
      <c r="E137" s="151" t="s">
        <v>2120</v>
      </c>
      <c r="F137" s="152" t="s">
        <v>2121</v>
      </c>
      <c r="G137" s="153" t="s">
        <v>286</v>
      </c>
      <c r="H137" s="154">
        <v>44.6</v>
      </c>
      <c r="I137" s="155"/>
      <c r="J137" s="156">
        <f>ROUND(I137*H137,2)</f>
        <v>0</v>
      </c>
      <c r="K137" s="152" t="s">
        <v>193</v>
      </c>
      <c r="L137" s="32"/>
      <c r="M137" s="157" t="s">
        <v>3</v>
      </c>
      <c r="N137" s="158" t="s">
        <v>46</v>
      </c>
      <c r="O137" s="52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AR137" s="161" t="s">
        <v>282</v>
      </c>
      <c r="AT137" s="161" t="s">
        <v>189</v>
      </c>
      <c r="AU137" s="161" t="s">
        <v>87</v>
      </c>
      <c r="AY137" s="17" t="s">
        <v>187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7" t="s">
        <v>87</v>
      </c>
      <c r="BK137" s="162">
        <f>ROUND(I137*H137,2)</f>
        <v>0</v>
      </c>
      <c r="BL137" s="17" t="s">
        <v>282</v>
      </c>
      <c r="BM137" s="161" t="s">
        <v>2122</v>
      </c>
    </row>
    <row r="138" spans="2:65" s="12" customFormat="1">
      <c r="B138" s="163"/>
      <c r="D138" s="164" t="s">
        <v>196</v>
      </c>
      <c r="E138" s="165" t="s">
        <v>3</v>
      </c>
      <c r="F138" s="166" t="s">
        <v>343</v>
      </c>
      <c r="H138" s="165" t="s">
        <v>3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196</v>
      </c>
      <c r="AU138" s="165" t="s">
        <v>87</v>
      </c>
      <c r="AV138" s="12" t="s">
        <v>81</v>
      </c>
      <c r="AW138" s="12" t="s">
        <v>35</v>
      </c>
      <c r="AX138" s="12" t="s">
        <v>74</v>
      </c>
      <c r="AY138" s="165" t="s">
        <v>187</v>
      </c>
    </row>
    <row r="139" spans="2:65" s="13" customFormat="1">
      <c r="B139" s="171"/>
      <c r="D139" s="164" t="s">
        <v>196</v>
      </c>
      <c r="E139" s="172" t="s">
        <v>3</v>
      </c>
      <c r="F139" s="173" t="s">
        <v>2123</v>
      </c>
      <c r="H139" s="174">
        <v>22.3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196</v>
      </c>
      <c r="AU139" s="172" t="s">
        <v>87</v>
      </c>
      <c r="AV139" s="13" t="s">
        <v>87</v>
      </c>
      <c r="AW139" s="13" t="s">
        <v>35</v>
      </c>
      <c r="AX139" s="13" t="s">
        <v>74</v>
      </c>
      <c r="AY139" s="172" t="s">
        <v>187</v>
      </c>
    </row>
    <row r="140" spans="2:65" s="12" customFormat="1">
      <c r="B140" s="163"/>
      <c r="D140" s="164" t="s">
        <v>196</v>
      </c>
      <c r="E140" s="165" t="s">
        <v>3</v>
      </c>
      <c r="F140" s="166" t="s">
        <v>346</v>
      </c>
      <c r="H140" s="165" t="s">
        <v>3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196</v>
      </c>
      <c r="AU140" s="165" t="s">
        <v>87</v>
      </c>
      <c r="AV140" s="12" t="s">
        <v>81</v>
      </c>
      <c r="AW140" s="12" t="s">
        <v>35</v>
      </c>
      <c r="AX140" s="12" t="s">
        <v>74</v>
      </c>
      <c r="AY140" s="165" t="s">
        <v>187</v>
      </c>
    </row>
    <row r="141" spans="2:65" s="13" customFormat="1">
      <c r="B141" s="171"/>
      <c r="D141" s="164" t="s">
        <v>196</v>
      </c>
      <c r="E141" s="172" t="s">
        <v>3</v>
      </c>
      <c r="F141" s="173" t="s">
        <v>2123</v>
      </c>
      <c r="H141" s="174">
        <v>22.3</v>
      </c>
      <c r="I141" s="175"/>
      <c r="L141" s="171"/>
      <c r="M141" s="176"/>
      <c r="N141" s="177"/>
      <c r="O141" s="177"/>
      <c r="P141" s="177"/>
      <c r="Q141" s="177"/>
      <c r="R141" s="177"/>
      <c r="S141" s="177"/>
      <c r="T141" s="178"/>
      <c r="AT141" s="172" t="s">
        <v>196</v>
      </c>
      <c r="AU141" s="172" t="s">
        <v>87</v>
      </c>
      <c r="AV141" s="13" t="s">
        <v>87</v>
      </c>
      <c r="AW141" s="13" t="s">
        <v>35</v>
      </c>
      <c r="AX141" s="13" t="s">
        <v>74</v>
      </c>
      <c r="AY141" s="172" t="s">
        <v>187</v>
      </c>
    </row>
    <row r="142" spans="2:65" s="14" customFormat="1">
      <c r="B142" s="179"/>
      <c r="D142" s="164" t="s">
        <v>196</v>
      </c>
      <c r="E142" s="180" t="s">
        <v>3</v>
      </c>
      <c r="F142" s="181" t="s">
        <v>201</v>
      </c>
      <c r="H142" s="182">
        <v>44.6</v>
      </c>
      <c r="I142" s="183"/>
      <c r="L142" s="179"/>
      <c r="M142" s="184"/>
      <c r="N142" s="185"/>
      <c r="O142" s="185"/>
      <c r="P142" s="185"/>
      <c r="Q142" s="185"/>
      <c r="R142" s="185"/>
      <c r="S142" s="185"/>
      <c r="T142" s="186"/>
      <c r="AT142" s="180" t="s">
        <v>196</v>
      </c>
      <c r="AU142" s="180" t="s">
        <v>87</v>
      </c>
      <c r="AV142" s="14" t="s">
        <v>194</v>
      </c>
      <c r="AW142" s="14" t="s">
        <v>35</v>
      </c>
      <c r="AX142" s="14" t="s">
        <v>81</v>
      </c>
      <c r="AY142" s="180" t="s">
        <v>187</v>
      </c>
    </row>
    <row r="143" spans="2:65" s="1" customFormat="1" ht="24" customHeight="1">
      <c r="B143" s="149"/>
      <c r="C143" s="195" t="s">
        <v>1782</v>
      </c>
      <c r="D143" s="195" t="s">
        <v>283</v>
      </c>
      <c r="E143" s="196" t="s">
        <v>2124</v>
      </c>
      <c r="F143" s="197" t="s">
        <v>2125</v>
      </c>
      <c r="G143" s="198" t="s">
        <v>286</v>
      </c>
      <c r="H143" s="199">
        <v>49.06</v>
      </c>
      <c r="I143" s="200"/>
      <c r="J143" s="201">
        <f>ROUND(I143*H143,2)</f>
        <v>0</v>
      </c>
      <c r="K143" s="197" t="s">
        <v>896</v>
      </c>
      <c r="L143" s="202"/>
      <c r="M143" s="203" t="s">
        <v>3</v>
      </c>
      <c r="N143" s="204" t="s">
        <v>46</v>
      </c>
      <c r="O143" s="52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AR143" s="161" t="s">
        <v>405</v>
      </c>
      <c r="AT143" s="161" t="s">
        <v>283</v>
      </c>
      <c r="AU143" s="161" t="s">
        <v>87</v>
      </c>
      <c r="AY143" s="17" t="s">
        <v>187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7" t="s">
        <v>87</v>
      </c>
      <c r="BK143" s="162">
        <f>ROUND(I143*H143,2)</f>
        <v>0</v>
      </c>
      <c r="BL143" s="17" t="s">
        <v>282</v>
      </c>
      <c r="BM143" s="161" t="s">
        <v>2126</v>
      </c>
    </row>
    <row r="144" spans="2:65" s="13" customFormat="1">
      <c r="B144" s="171"/>
      <c r="D144" s="164" t="s">
        <v>196</v>
      </c>
      <c r="E144" s="172" t="s">
        <v>3</v>
      </c>
      <c r="F144" s="173" t="s">
        <v>2127</v>
      </c>
      <c r="H144" s="174">
        <v>49.06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196</v>
      </c>
      <c r="AU144" s="172" t="s">
        <v>87</v>
      </c>
      <c r="AV144" s="13" t="s">
        <v>87</v>
      </c>
      <c r="AW144" s="13" t="s">
        <v>35</v>
      </c>
      <c r="AX144" s="13" t="s">
        <v>81</v>
      </c>
      <c r="AY144" s="172" t="s">
        <v>187</v>
      </c>
    </row>
    <row r="145" spans="2:65" s="1" customFormat="1" ht="24" customHeight="1">
      <c r="B145" s="149"/>
      <c r="C145" s="150" t="s">
        <v>330</v>
      </c>
      <c r="D145" s="150" t="s">
        <v>189</v>
      </c>
      <c r="E145" s="151" t="s">
        <v>2128</v>
      </c>
      <c r="F145" s="152" t="s">
        <v>2129</v>
      </c>
      <c r="G145" s="153" t="s">
        <v>391</v>
      </c>
      <c r="H145" s="154">
        <v>6</v>
      </c>
      <c r="I145" s="155"/>
      <c r="J145" s="156">
        <f>ROUND(I145*H145,2)</f>
        <v>0</v>
      </c>
      <c r="K145" s="152" t="s">
        <v>193</v>
      </c>
      <c r="L145" s="32"/>
      <c r="M145" s="157" t="s">
        <v>3</v>
      </c>
      <c r="N145" s="158" t="s">
        <v>46</v>
      </c>
      <c r="O145" s="52"/>
      <c r="P145" s="159">
        <f>O145*H145</f>
        <v>0</v>
      </c>
      <c r="Q145" s="159">
        <v>0</v>
      </c>
      <c r="R145" s="159">
        <f>Q145*H145</f>
        <v>0</v>
      </c>
      <c r="S145" s="159">
        <v>0</v>
      </c>
      <c r="T145" s="160">
        <f>S145*H145</f>
        <v>0</v>
      </c>
      <c r="AR145" s="161" t="s">
        <v>282</v>
      </c>
      <c r="AT145" s="161" t="s">
        <v>189</v>
      </c>
      <c r="AU145" s="161" t="s">
        <v>87</v>
      </c>
      <c r="AY145" s="17" t="s">
        <v>187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7" t="s">
        <v>87</v>
      </c>
      <c r="BK145" s="162">
        <f>ROUND(I145*H145,2)</f>
        <v>0</v>
      </c>
      <c r="BL145" s="17" t="s">
        <v>282</v>
      </c>
      <c r="BM145" s="161" t="s">
        <v>2130</v>
      </c>
    </row>
    <row r="146" spans="2:65" s="12" customFormat="1">
      <c r="B146" s="163"/>
      <c r="D146" s="164" t="s">
        <v>196</v>
      </c>
      <c r="E146" s="165" t="s">
        <v>3</v>
      </c>
      <c r="F146" s="166" t="s">
        <v>343</v>
      </c>
      <c r="H146" s="165" t="s">
        <v>3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196</v>
      </c>
      <c r="AU146" s="165" t="s">
        <v>87</v>
      </c>
      <c r="AV146" s="12" t="s">
        <v>81</v>
      </c>
      <c r="AW146" s="12" t="s">
        <v>35</v>
      </c>
      <c r="AX146" s="12" t="s">
        <v>74</v>
      </c>
      <c r="AY146" s="165" t="s">
        <v>187</v>
      </c>
    </row>
    <row r="147" spans="2:65" s="13" customFormat="1">
      <c r="B147" s="171"/>
      <c r="D147" s="164" t="s">
        <v>196</v>
      </c>
      <c r="E147" s="172" t="s">
        <v>3</v>
      </c>
      <c r="F147" s="173" t="s">
        <v>207</v>
      </c>
      <c r="H147" s="174">
        <v>3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196</v>
      </c>
      <c r="AU147" s="172" t="s">
        <v>87</v>
      </c>
      <c r="AV147" s="13" t="s">
        <v>87</v>
      </c>
      <c r="AW147" s="13" t="s">
        <v>35</v>
      </c>
      <c r="AX147" s="13" t="s">
        <v>74</v>
      </c>
      <c r="AY147" s="172" t="s">
        <v>187</v>
      </c>
    </row>
    <row r="148" spans="2:65" s="12" customFormat="1">
      <c r="B148" s="163"/>
      <c r="D148" s="164" t="s">
        <v>196</v>
      </c>
      <c r="E148" s="165" t="s">
        <v>3</v>
      </c>
      <c r="F148" s="166" t="s">
        <v>346</v>
      </c>
      <c r="H148" s="165" t="s">
        <v>3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196</v>
      </c>
      <c r="AU148" s="165" t="s">
        <v>87</v>
      </c>
      <c r="AV148" s="12" t="s">
        <v>81</v>
      </c>
      <c r="AW148" s="12" t="s">
        <v>35</v>
      </c>
      <c r="AX148" s="12" t="s">
        <v>74</v>
      </c>
      <c r="AY148" s="165" t="s">
        <v>187</v>
      </c>
    </row>
    <row r="149" spans="2:65" s="13" customFormat="1">
      <c r="B149" s="171"/>
      <c r="D149" s="164" t="s">
        <v>196</v>
      </c>
      <c r="E149" s="172" t="s">
        <v>3</v>
      </c>
      <c r="F149" s="173" t="s">
        <v>207</v>
      </c>
      <c r="H149" s="174">
        <v>3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196</v>
      </c>
      <c r="AU149" s="172" t="s">
        <v>87</v>
      </c>
      <c r="AV149" s="13" t="s">
        <v>87</v>
      </c>
      <c r="AW149" s="13" t="s">
        <v>35</v>
      </c>
      <c r="AX149" s="13" t="s">
        <v>74</v>
      </c>
      <c r="AY149" s="172" t="s">
        <v>187</v>
      </c>
    </row>
    <row r="150" spans="2:65" s="14" customFormat="1">
      <c r="B150" s="179"/>
      <c r="D150" s="164" t="s">
        <v>196</v>
      </c>
      <c r="E150" s="180" t="s">
        <v>3</v>
      </c>
      <c r="F150" s="181" t="s">
        <v>201</v>
      </c>
      <c r="H150" s="182">
        <v>6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196</v>
      </c>
      <c r="AU150" s="180" t="s">
        <v>87</v>
      </c>
      <c r="AV150" s="14" t="s">
        <v>194</v>
      </c>
      <c r="AW150" s="14" t="s">
        <v>35</v>
      </c>
      <c r="AX150" s="14" t="s">
        <v>81</v>
      </c>
      <c r="AY150" s="180" t="s">
        <v>187</v>
      </c>
    </row>
    <row r="151" spans="2:65" s="1" customFormat="1" ht="16.5" customHeight="1">
      <c r="B151" s="149"/>
      <c r="C151" s="195" t="s">
        <v>8</v>
      </c>
      <c r="D151" s="195" t="s">
        <v>283</v>
      </c>
      <c r="E151" s="196" t="s">
        <v>2131</v>
      </c>
      <c r="F151" s="197" t="s">
        <v>2132</v>
      </c>
      <c r="G151" s="198" t="s">
        <v>286</v>
      </c>
      <c r="H151" s="199">
        <v>6</v>
      </c>
      <c r="I151" s="200"/>
      <c r="J151" s="201">
        <f>ROUND(I151*H151,2)</f>
        <v>0</v>
      </c>
      <c r="K151" s="197" t="s">
        <v>896</v>
      </c>
      <c r="L151" s="202"/>
      <c r="M151" s="203" t="s">
        <v>3</v>
      </c>
      <c r="N151" s="204" t="s">
        <v>46</v>
      </c>
      <c r="O151" s="52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405</v>
      </c>
      <c r="AT151" s="161" t="s">
        <v>283</v>
      </c>
      <c r="AU151" s="161" t="s">
        <v>87</v>
      </c>
      <c r="AY151" s="17" t="s">
        <v>187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7" t="s">
        <v>87</v>
      </c>
      <c r="BK151" s="162">
        <f>ROUND(I151*H151,2)</f>
        <v>0</v>
      </c>
      <c r="BL151" s="17" t="s">
        <v>282</v>
      </c>
      <c r="BM151" s="161" t="s">
        <v>2133</v>
      </c>
    </row>
    <row r="152" spans="2:65" s="1" customFormat="1" ht="36" customHeight="1">
      <c r="B152" s="149"/>
      <c r="C152" s="150" t="s">
        <v>339</v>
      </c>
      <c r="D152" s="150" t="s">
        <v>189</v>
      </c>
      <c r="E152" s="151" t="s">
        <v>2134</v>
      </c>
      <c r="F152" s="152" t="s">
        <v>2135</v>
      </c>
      <c r="G152" s="153" t="s">
        <v>391</v>
      </c>
      <c r="H152" s="154">
        <v>4</v>
      </c>
      <c r="I152" s="155"/>
      <c r="J152" s="156">
        <f>ROUND(I152*H152,2)</f>
        <v>0</v>
      </c>
      <c r="K152" s="152" t="s">
        <v>193</v>
      </c>
      <c r="L152" s="32"/>
      <c r="M152" s="157" t="s">
        <v>3</v>
      </c>
      <c r="N152" s="158" t="s">
        <v>46</v>
      </c>
      <c r="O152" s="52"/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AR152" s="161" t="s">
        <v>282</v>
      </c>
      <c r="AT152" s="161" t="s">
        <v>189</v>
      </c>
      <c r="AU152" s="161" t="s">
        <v>87</v>
      </c>
      <c r="AY152" s="17" t="s">
        <v>187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7" t="s">
        <v>87</v>
      </c>
      <c r="BK152" s="162">
        <f>ROUND(I152*H152,2)</f>
        <v>0</v>
      </c>
      <c r="BL152" s="17" t="s">
        <v>282</v>
      </c>
      <c r="BM152" s="161" t="s">
        <v>2136</v>
      </c>
    </row>
    <row r="153" spans="2:65" s="12" customFormat="1">
      <c r="B153" s="163"/>
      <c r="D153" s="164" t="s">
        <v>196</v>
      </c>
      <c r="E153" s="165" t="s">
        <v>3</v>
      </c>
      <c r="F153" s="166" t="s">
        <v>343</v>
      </c>
      <c r="H153" s="165" t="s">
        <v>3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196</v>
      </c>
      <c r="AU153" s="165" t="s">
        <v>87</v>
      </c>
      <c r="AV153" s="12" t="s">
        <v>81</v>
      </c>
      <c r="AW153" s="12" t="s">
        <v>35</v>
      </c>
      <c r="AX153" s="12" t="s">
        <v>74</v>
      </c>
      <c r="AY153" s="165" t="s">
        <v>187</v>
      </c>
    </row>
    <row r="154" spans="2:65" s="13" customFormat="1">
      <c r="B154" s="171"/>
      <c r="D154" s="164" t="s">
        <v>196</v>
      </c>
      <c r="E154" s="172" t="s">
        <v>3</v>
      </c>
      <c r="F154" s="173" t="s">
        <v>87</v>
      </c>
      <c r="H154" s="174">
        <v>2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196</v>
      </c>
      <c r="AU154" s="172" t="s">
        <v>87</v>
      </c>
      <c r="AV154" s="13" t="s">
        <v>87</v>
      </c>
      <c r="AW154" s="13" t="s">
        <v>35</v>
      </c>
      <c r="AX154" s="13" t="s">
        <v>74</v>
      </c>
      <c r="AY154" s="172" t="s">
        <v>187</v>
      </c>
    </row>
    <row r="155" spans="2:65" s="12" customFormat="1">
      <c r="B155" s="163"/>
      <c r="D155" s="164" t="s">
        <v>196</v>
      </c>
      <c r="E155" s="165" t="s">
        <v>3</v>
      </c>
      <c r="F155" s="166" t="s">
        <v>346</v>
      </c>
      <c r="H155" s="165" t="s">
        <v>3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196</v>
      </c>
      <c r="AU155" s="165" t="s">
        <v>87</v>
      </c>
      <c r="AV155" s="12" t="s">
        <v>81</v>
      </c>
      <c r="AW155" s="12" t="s">
        <v>35</v>
      </c>
      <c r="AX155" s="12" t="s">
        <v>74</v>
      </c>
      <c r="AY155" s="165" t="s">
        <v>187</v>
      </c>
    </row>
    <row r="156" spans="2:65" s="13" customFormat="1">
      <c r="B156" s="171"/>
      <c r="D156" s="164" t="s">
        <v>196</v>
      </c>
      <c r="E156" s="172" t="s">
        <v>3</v>
      </c>
      <c r="F156" s="173" t="s">
        <v>87</v>
      </c>
      <c r="H156" s="174">
        <v>2</v>
      </c>
      <c r="I156" s="175"/>
      <c r="L156" s="171"/>
      <c r="M156" s="176"/>
      <c r="N156" s="177"/>
      <c r="O156" s="177"/>
      <c r="P156" s="177"/>
      <c r="Q156" s="177"/>
      <c r="R156" s="177"/>
      <c r="S156" s="177"/>
      <c r="T156" s="178"/>
      <c r="AT156" s="172" t="s">
        <v>196</v>
      </c>
      <c r="AU156" s="172" t="s">
        <v>87</v>
      </c>
      <c r="AV156" s="13" t="s">
        <v>87</v>
      </c>
      <c r="AW156" s="13" t="s">
        <v>35</v>
      </c>
      <c r="AX156" s="13" t="s">
        <v>74</v>
      </c>
      <c r="AY156" s="172" t="s">
        <v>187</v>
      </c>
    </row>
    <row r="157" spans="2:65" s="14" customFormat="1">
      <c r="B157" s="179"/>
      <c r="D157" s="164" t="s">
        <v>196</v>
      </c>
      <c r="E157" s="180" t="s">
        <v>3</v>
      </c>
      <c r="F157" s="181" t="s">
        <v>201</v>
      </c>
      <c r="H157" s="182">
        <v>4</v>
      </c>
      <c r="I157" s="183"/>
      <c r="L157" s="179"/>
      <c r="M157" s="184"/>
      <c r="N157" s="185"/>
      <c r="O157" s="185"/>
      <c r="P157" s="185"/>
      <c r="Q157" s="185"/>
      <c r="R157" s="185"/>
      <c r="S157" s="185"/>
      <c r="T157" s="186"/>
      <c r="AT157" s="180" t="s">
        <v>196</v>
      </c>
      <c r="AU157" s="180" t="s">
        <v>87</v>
      </c>
      <c r="AV157" s="14" t="s">
        <v>194</v>
      </c>
      <c r="AW157" s="14" t="s">
        <v>35</v>
      </c>
      <c r="AX157" s="14" t="s">
        <v>81</v>
      </c>
      <c r="AY157" s="180" t="s">
        <v>187</v>
      </c>
    </row>
    <row r="158" spans="2:65" s="1" customFormat="1" ht="24" customHeight="1">
      <c r="B158" s="149"/>
      <c r="C158" s="195" t="s">
        <v>348</v>
      </c>
      <c r="D158" s="195" t="s">
        <v>283</v>
      </c>
      <c r="E158" s="196" t="s">
        <v>2137</v>
      </c>
      <c r="F158" s="197" t="s">
        <v>2138</v>
      </c>
      <c r="G158" s="198" t="s">
        <v>962</v>
      </c>
      <c r="H158" s="199">
        <v>4</v>
      </c>
      <c r="I158" s="200"/>
      <c r="J158" s="201">
        <f>ROUND(I158*H158,2)</f>
        <v>0</v>
      </c>
      <c r="K158" s="197" t="s">
        <v>896</v>
      </c>
      <c r="L158" s="202"/>
      <c r="M158" s="203" t="s">
        <v>3</v>
      </c>
      <c r="N158" s="204" t="s">
        <v>46</v>
      </c>
      <c r="O158" s="52"/>
      <c r="P158" s="159">
        <f>O158*H158</f>
        <v>0</v>
      </c>
      <c r="Q158" s="159">
        <v>0</v>
      </c>
      <c r="R158" s="159">
        <f>Q158*H158</f>
        <v>0</v>
      </c>
      <c r="S158" s="159">
        <v>0</v>
      </c>
      <c r="T158" s="160">
        <f>S158*H158</f>
        <v>0</v>
      </c>
      <c r="AR158" s="161" t="s">
        <v>405</v>
      </c>
      <c r="AT158" s="161" t="s">
        <v>283</v>
      </c>
      <c r="AU158" s="161" t="s">
        <v>87</v>
      </c>
      <c r="AY158" s="17" t="s">
        <v>187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7" t="s">
        <v>87</v>
      </c>
      <c r="BK158" s="162">
        <f>ROUND(I158*H158,2)</f>
        <v>0</v>
      </c>
      <c r="BL158" s="17" t="s">
        <v>282</v>
      </c>
      <c r="BM158" s="161" t="s">
        <v>2139</v>
      </c>
    </row>
    <row r="159" spans="2:65" s="1" customFormat="1" ht="24" customHeight="1">
      <c r="B159" s="149"/>
      <c r="C159" s="150" t="s">
        <v>354</v>
      </c>
      <c r="D159" s="150" t="s">
        <v>189</v>
      </c>
      <c r="E159" s="151" t="s">
        <v>2140</v>
      </c>
      <c r="F159" s="152" t="s">
        <v>2141</v>
      </c>
      <c r="G159" s="153" t="s">
        <v>391</v>
      </c>
      <c r="H159" s="154">
        <v>54</v>
      </c>
      <c r="I159" s="155"/>
      <c r="J159" s="156">
        <f>ROUND(I159*H159,2)</f>
        <v>0</v>
      </c>
      <c r="K159" s="152" t="s">
        <v>193</v>
      </c>
      <c r="L159" s="32"/>
      <c r="M159" s="157" t="s">
        <v>3</v>
      </c>
      <c r="N159" s="158" t="s">
        <v>46</v>
      </c>
      <c r="O159" s="52"/>
      <c r="P159" s="159">
        <f>O159*H159</f>
        <v>0</v>
      </c>
      <c r="Q159" s="159">
        <v>0</v>
      </c>
      <c r="R159" s="159">
        <f>Q159*H159</f>
        <v>0</v>
      </c>
      <c r="S159" s="159">
        <v>0</v>
      </c>
      <c r="T159" s="160">
        <f>S159*H159</f>
        <v>0</v>
      </c>
      <c r="AR159" s="161" t="s">
        <v>282</v>
      </c>
      <c r="AT159" s="161" t="s">
        <v>189</v>
      </c>
      <c r="AU159" s="161" t="s">
        <v>87</v>
      </c>
      <c r="AY159" s="17" t="s">
        <v>187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7" t="s">
        <v>87</v>
      </c>
      <c r="BK159" s="162">
        <f>ROUND(I159*H159,2)</f>
        <v>0</v>
      </c>
      <c r="BL159" s="17" t="s">
        <v>282</v>
      </c>
      <c r="BM159" s="161" t="s">
        <v>2142</v>
      </c>
    </row>
    <row r="160" spans="2:65" s="12" customFormat="1">
      <c r="B160" s="163"/>
      <c r="D160" s="164" t="s">
        <v>196</v>
      </c>
      <c r="E160" s="165" t="s">
        <v>3</v>
      </c>
      <c r="F160" s="166" t="s">
        <v>2143</v>
      </c>
      <c r="H160" s="165" t="s">
        <v>3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196</v>
      </c>
      <c r="AU160" s="165" t="s">
        <v>87</v>
      </c>
      <c r="AV160" s="12" t="s">
        <v>81</v>
      </c>
      <c r="AW160" s="12" t="s">
        <v>35</v>
      </c>
      <c r="AX160" s="12" t="s">
        <v>74</v>
      </c>
      <c r="AY160" s="165" t="s">
        <v>187</v>
      </c>
    </row>
    <row r="161" spans="2:65" s="12" customFormat="1">
      <c r="B161" s="163"/>
      <c r="D161" s="164" t="s">
        <v>196</v>
      </c>
      <c r="E161" s="165" t="s">
        <v>3</v>
      </c>
      <c r="F161" s="166" t="s">
        <v>343</v>
      </c>
      <c r="H161" s="165" t="s">
        <v>3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196</v>
      </c>
      <c r="AU161" s="165" t="s">
        <v>87</v>
      </c>
      <c r="AV161" s="12" t="s">
        <v>81</v>
      </c>
      <c r="AW161" s="12" t="s">
        <v>35</v>
      </c>
      <c r="AX161" s="12" t="s">
        <v>74</v>
      </c>
      <c r="AY161" s="165" t="s">
        <v>187</v>
      </c>
    </row>
    <row r="162" spans="2:65" s="13" customFormat="1">
      <c r="B162" s="171"/>
      <c r="D162" s="164" t="s">
        <v>196</v>
      </c>
      <c r="E162" s="172" t="s">
        <v>3</v>
      </c>
      <c r="F162" s="173" t="s">
        <v>2144</v>
      </c>
      <c r="H162" s="174">
        <v>17</v>
      </c>
      <c r="I162" s="175"/>
      <c r="L162" s="171"/>
      <c r="M162" s="176"/>
      <c r="N162" s="177"/>
      <c r="O162" s="177"/>
      <c r="P162" s="177"/>
      <c r="Q162" s="177"/>
      <c r="R162" s="177"/>
      <c r="S162" s="177"/>
      <c r="T162" s="178"/>
      <c r="AT162" s="172" t="s">
        <v>196</v>
      </c>
      <c r="AU162" s="172" t="s">
        <v>87</v>
      </c>
      <c r="AV162" s="13" t="s">
        <v>87</v>
      </c>
      <c r="AW162" s="13" t="s">
        <v>35</v>
      </c>
      <c r="AX162" s="13" t="s">
        <v>74</v>
      </c>
      <c r="AY162" s="172" t="s">
        <v>187</v>
      </c>
    </row>
    <row r="163" spans="2:65" s="12" customFormat="1">
      <c r="B163" s="163"/>
      <c r="D163" s="164" t="s">
        <v>196</v>
      </c>
      <c r="E163" s="165" t="s">
        <v>3</v>
      </c>
      <c r="F163" s="166" t="s">
        <v>346</v>
      </c>
      <c r="H163" s="165" t="s">
        <v>3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196</v>
      </c>
      <c r="AU163" s="165" t="s">
        <v>87</v>
      </c>
      <c r="AV163" s="12" t="s">
        <v>81</v>
      </c>
      <c r="AW163" s="12" t="s">
        <v>35</v>
      </c>
      <c r="AX163" s="12" t="s">
        <v>74</v>
      </c>
      <c r="AY163" s="165" t="s">
        <v>187</v>
      </c>
    </row>
    <row r="164" spans="2:65" s="13" customFormat="1">
      <c r="B164" s="171"/>
      <c r="D164" s="164" t="s">
        <v>196</v>
      </c>
      <c r="E164" s="172" t="s">
        <v>3</v>
      </c>
      <c r="F164" s="173" t="s">
        <v>2144</v>
      </c>
      <c r="H164" s="174">
        <v>17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196</v>
      </c>
      <c r="AU164" s="172" t="s">
        <v>87</v>
      </c>
      <c r="AV164" s="13" t="s">
        <v>87</v>
      </c>
      <c r="AW164" s="13" t="s">
        <v>35</v>
      </c>
      <c r="AX164" s="13" t="s">
        <v>74</v>
      </c>
      <c r="AY164" s="172" t="s">
        <v>187</v>
      </c>
    </row>
    <row r="165" spans="2:65" s="15" customFormat="1">
      <c r="B165" s="187"/>
      <c r="D165" s="164" t="s">
        <v>196</v>
      </c>
      <c r="E165" s="188" t="s">
        <v>3</v>
      </c>
      <c r="F165" s="189" t="s">
        <v>221</v>
      </c>
      <c r="H165" s="190">
        <v>34</v>
      </c>
      <c r="I165" s="191"/>
      <c r="L165" s="187"/>
      <c r="M165" s="192"/>
      <c r="N165" s="193"/>
      <c r="O165" s="193"/>
      <c r="P165" s="193"/>
      <c r="Q165" s="193"/>
      <c r="R165" s="193"/>
      <c r="S165" s="193"/>
      <c r="T165" s="194"/>
      <c r="AT165" s="188" t="s">
        <v>196</v>
      </c>
      <c r="AU165" s="188" t="s">
        <v>87</v>
      </c>
      <c r="AV165" s="15" t="s">
        <v>207</v>
      </c>
      <c r="AW165" s="15" t="s">
        <v>35</v>
      </c>
      <c r="AX165" s="15" t="s">
        <v>74</v>
      </c>
      <c r="AY165" s="188" t="s">
        <v>187</v>
      </c>
    </row>
    <row r="166" spans="2:65" s="12" customFormat="1">
      <c r="B166" s="163"/>
      <c r="D166" s="164" t="s">
        <v>196</v>
      </c>
      <c r="E166" s="165" t="s">
        <v>3</v>
      </c>
      <c r="F166" s="166" t="s">
        <v>2145</v>
      </c>
      <c r="H166" s="165" t="s">
        <v>3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196</v>
      </c>
      <c r="AU166" s="165" t="s">
        <v>87</v>
      </c>
      <c r="AV166" s="12" t="s">
        <v>81</v>
      </c>
      <c r="AW166" s="12" t="s">
        <v>35</v>
      </c>
      <c r="AX166" s="12" t="s">
        <v>74</v>
      </c>
      <c r="AY166" s="165" t="s">
        <v>187</v>
      </c>
    </row>
    <row r="167" spans="2:65" s="13" customFormat="1">
      <c r="B167" s="171"/>
      <c r="D167" s="164" t="s">
        <v>196</v>
      </c>
      <c r="E167" s="172" t="s">
        <v>3</v>
      </c>
      <c r="F167" s="173" t="s">
        <v>2146</v>
      </c>
      <c r="H167" s="174">
        <v>20</v>
      </c>
      <c r="I167" s="175"/>
      <c r="L167" s="171"/>
      <c r="M167" s="176"/>
      <c r="N167" s="177"/>
      <c r="O167" s="177"/>
      <c r="P167" s="177"/>
      <c r="Q167" s="177"/>
      <c r="R167" s="177"/>
      <c r="S167" s="177"/>
      <c r="T167" s="178"/>
      <c r="AT167" s="172" t="s">
        <v>196</v>
      </c>
      <c r="AU167" s="172" t="s">
        <v>87</v>
      </c>
      <c r="AV167" s="13" t="s">
        <v>87</v>
      </c>
      <c r="AW167" s="13" t="s">
        <v>35</v>
      </c>
      <c r="AX167" s="13" t="s">
        <v>74</v>
      </c>
      <c r="AY167" s="172" t="s">
        <v>187</v>
      </c>
    </row>
    <row r="168" spans="2:65" s="15" customFormat="1">
      <c r="B168" s="187"/>
      <c r="D168" s="164" t="s">
        <v>196</v>
      </c>
      <c r="E168" s="188" t="s">
        <v>3</v>
      </c>
      <c r="F168" s="189" t="s">
        <v>221</v>
      </c>
      <c r="H168" s="190">
        <v>20</v>
      </c>
      <c r="I168" s="191"/>
      <c r="L168" s="187"/>
      <c r="M168" s="192"/>
      <c r="N168" s="193"/>
      <c r="O168" s="193"/>
      <c r="P168" s="193"/>
      <c r="Q168" s="193"/>
      <c r="R168" s="193"/>
      <c r="S168" s="193"/>
      <c r="T168" s="194"/>
      <c r="AT168" s="188" t="s">
        <v>196</v>
      </c>
      <c r="AU168" s="188" t="s">
        <v>87</v>
      </c>
      <c r="AV168" s="15" t="s">
        <v>207</v>
      </c>
      <c r="AW168" s="15" t="s">
        <v>35</v>
      </c>
      <c r="AX168" s="15" t="s">
        <v>74</v>
      </c>
      <c r="AY168" s="188" t="s">
        <v>187</v>
      </c>
    </row>
    <row r="169" spans="2:65" s="14" customFormat="1">
      <c r="B169" s="179"/>
      <c r="D169" s="164" t="s">
        <v>196</v>
      </c>
      <c r="E169" s="180" t="s">
        <v>3</v>
      </c>
      <c r="F169" s="181" t="s">
        <v>201</v>
      </c>
      <c r="H169" s="182">
        <v>54</v>
      </c>
      <c r="I169" s="183"/>
      <c r="L169" s="179"/>
      <c r="M169" s="184"/>
      <c r="N169" s="185"/>
      <c r="O169" s="185"/>
      <c r="P169" s="185"/>
      <c r="Q169" s="185"/>
      <c r="R169" s="185"/>
      <c r="S169" s="185"/>
      <c r="T169" s="186"/>
      <c r="AT169" s="180" t="s">
        <v>196</v>
      </c>
      <c r="AU169" s="180" t="s">
        <v>87</v>
      </c>
      <c r="AV169" s="14" t="s">
        <v>194</v>
      </c>
      <c r="AW169" s="14" t="s">
        <v>35</v>
      </c>
      <c r="AX169" s="14" t="s">
        <v>81</v>
      </c>
      <c r="AY169" s="180" t="s">
        <v>187</v>
      </c>
    </row>
    <row r="170" spans="2:65" s="1" customFormat="1" ht="24" customHeight="1">
      <c r="B170" s="149"/>
      <c r="C170" s="195" t="s">
        <v>362</v>
      </c>
      <c r="D170" s="195" t="s">
        <v>283</v>
      </c>
      <c r="E170" s="196" t="s">
        <v>2147</v>
      </c>
      <c r="F170" s="197" t="s">
        <v>2148</v>
      </c>
      <c r="G170" s="198" t="s">
        <v>962</v>
      </c>
      <c r="H170" s="199">
        <v>34</v>
      </c>
      <c r="I170" s="200"/>
      <c r="J170" s="201">
        <f>ROUND(I170*H170,2)</f>
        <v>0</v>
      </c>
      <c r="K170" s="197" t="s">
        <v>896</v>
      </c>
      <c r="L170" s="202"/>
      <c r="M170" s="203" t="s">
        <v>3</v>
      </c>
      <c r="N170" s="204" t="s">
        <v>46</v>
      </c>
      <c r="O170" s="52"/>
      <c r="P170" s="159">
        <f>O170*H170</f>
        <v>0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AR170" s="161" t="s">
        <v>405</v>
      </c>
      <c r="AT170" s="161" t="s">
        <v>283</v>
      </c>
      <c r="AU170" s="161" t="s">
        <v>87</v>
      </c>
      <c r="AY170" s="17" t="s">
        <v>187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7" t="s">
        <v>87</v>
      </c>
      <c r="BK170" s="162">
        <f>ROUND(I170*H170,2)</f>
        <v>0</v>
      </c>
      <c r="BL170" s="17" t="s">
        <v>282</v>
      </c>
      <c r="BM170" s="161" t="s">
        <v>2149</v>
      </c>
    </row>
    <row r="171" spans="2:65" s="1" customFormat="1" ht="36" customHeight="1">
      <c r="B171" s="149"/>
      <c r="C171" s="150" t="s">
        <v>372</v>
      </c>
      <c r="D171" s="150" t="s">
        <v>189</v>
      </c>
      <c r="E171" s="151" t="s">
        <v>2150</v>
      </c>
      <c r="F171" s="152" t="s">
        <v>2151</v>
      </c>
      <c r="G171" s="153" t="s">
        <v>391</v>
      </c>
      <c r="H171" s="154">
        <v>10</v>
      </c>
      <c r="I171" s="155"/>
      <c r="J171" s="156">
        <f>ROUND(I171*H171,2)</f>
        <v>0</v>
      </c>
      <c r="K171" s="152" t="s">
        <v>193</v>
      </c>
      <c r="L171" s="32"/>
      <c r="M171" s="157" t="s">
        <v>3</v>
      </c>
      <c r="N171" s="158" t="s">
        <v>46</v>
      </c>
      <c r="O171" s="52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282</v>
      </c>
      <c r="AT171" s="161" t="s">
        <v>189</v>
      </c>
      <c r="AU171" s="161" t="s">
        <v>87</v>
      </c>
      <c r="AY171" s="17" t="s">
        <v>187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7" t="s">
        <v>87</v>
      </c>
      <c r="BK171" s="162">
        <f>ROUND(I171*H171,2)</f>
        <v>0</v>
      </c>
      <c r="BL171" s="17" t="s">
        <v>282</v>
      </c>
      <c r="BM171" s="161" t="s">
        <v>2152</v>
      </c>
    </row>
    <row r="172" spans="2:65" s="12" customFormat="1">
      <c r="B172" s="163"/>
      <c r="D172" s="164" t="s">
        <v>196</v>
      </c>
      <c r="E172" s="165" t="s">
        <v>3</v>
      </c>
      <c r="F172" s="166" t="s">
        <v>2153</v>
      </c>
      <c r="H172" s="165" t="s">
        <v>3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196</v>
      </c>
      <c r="AU172" s="165" t="s">
        <v>87</v>
      </c>
      <c r="AV172" s="12" t="s">
        <v>81</v>
      </c>
      <c r="AW172" s="12" t="s">
        <v>35</v>
      </c>
      <c r="AX172" s="12" t="s">
        <v>74</v>
      </c>
      <c r="AY172" s="165" t="s">
        <v>187</v>
      </c>
    </row>
    <row r="173" spans="2:65" s="13" customFormat="1">
      <c r="B173" s="171"/>
      <c r="D173" s="164" t="s">
        <v>196</v>
      </c>
      <c r="E173" s="172" t="s">
        <v>3</v>
      </c>
      <c r="F173" s="173" t="s">
        <v>226</v>
      </c>
      <c r="H173" s="174">
        <v>5</v>
      </c>
      <c r="I173" s="175"/>
      <c r="L173" s="171"/>
      <c r="M173" s="176"/>
      <c r="N173" s="177"/>
      <c r="O173" s="177"/>
      <c r="P173" s="177"/>
      <c r="Q173" s="177"/>
      <c r="R173" s="177"/>
      <c r="S173" s="177"/>
      <c r="T173" s="178"/>
      <c r="AT173" s="172" t="s">
        <v>196</v>
      </c>
      <c r="AU173" s="172" t="s">
        <v>87</v>
      </c>
      <c r="AV173" s="13" t="s">
        <v>87</v>
      </c>
      <c r="AW173" s="13" t="s">
        <v>35</v>
      </c>
      <c r="AX173" s="13" t="s">
        <v>74</v>
      </c>
      <c r="AY173" s="172" t="s">
        <v>187</v>
      </c>
    </row>
    <row r="174" spans="2:65" s="12" customFormat="1">
      <c r="B174" s="163"/>
      <c r="D174" s="164" t="s">
        <v>196</v>
      </c>
      <c r="E174" s="165" t="s">
        <v>3</v>
      </c>
      <c r="F174" s="166" t="s">
        <v>2154</v>
      </c>
      <c r="H174" s="165" t="s">
        <v>3</v>
      </c>
      <c r="I174" s="167"/>
      <c r="L174" s="163"/>
      <c r="M174" s="168"/>
      <c r="N174" s="169"/>
      <c r="O174" s="169"/>
      <c r="P174" s="169"/>
      <c r="Q174" s="169"/>
      <c r="R174" s="169"/>
      <c r="S174" s="169"/>
      <c r="T174" s="170"/>
      <c r="AT174" s="165" t="s">
        <v>196</v>
      </c>
      <c r="AU174" s="165" t="s">
        <v>87</v>
      </c>
      <c r="AV174" s="12" t="s">
        <v>81</v>
      </c>
      <c r="AW174" s="12" t="s">
        <v>35</v>
      </c>
      <c r="AX174" s="12" t="s">
        <v>74</v>
      </c>
      <c r="AY174" s="165" t="s">
        <v>187</v>
      </c>
    </row>
    <row r="175" spans="2:65" s="13" customFormat="1">
      <c r="B175" s="171"/>
      <c r="D175" s="164" t="s">
        <v>196</v>
      </c>
      <c r="E175" s="172" t="s">
        <v>3</v>
      </c>
      <c r="F175" s="173" t="s">
        <v>226</v>
      </c>
      <c r="H175" s="174">
        <v>5</v>
      </c>
      <c r="I175" s="175"/>
      <c r="L175" s="171"/>
      <c r="M175" s="176"/>
      <c r="N175" s="177"/>
      <c r="O175" s="177"/>
      <c r="P175" s="177"/>
      <c r="Q175" s="177"/>
      <c r="R175" s="177"/>
      <c r="S175" s="177"/>
      <c r="T175" s="178"/>
      <c r="AT175" s="172" t="s">
        <v>196</v>
      </c>
      <c r="AU175" s="172" t="s">
        <v>87</v>
      </c>
      <c r="AV175" s="13" t="s">
        <v>87</v>
      </c>
      <c r="AW175" s="13" t="s">
        <v>35</v>
      </c>
      <c r="AX175" s="13" t="s">
        <v>74</v>
      </c>
      <c r="AY175" s="172" t="s">
        <v>187</v>
      </c>
    </row>
    <row r="176" spans="2:65" s="14" customFormat="1">
      <c r="B176" s="179"/>
      <c r="D176" s="164" t="s">
        <v>196</v>
      </c>
      <c r="E176" s="180" t="s">
        <v>3</v>
      </c>
      <c r="F176" s="181" t="s">
        <v>201</v>
      </c>
      <c r="H176" s="182">
        <v>10</v>
      </c>
      <c r="I176" s="183"/>
      <c r="L176" s="179"/>
      <c r="M176" s="184"/>
      <c r="N176" s="185"/>
      <c r="O176" s="185"/>
      <c r="P176" s="185"/>
      <c r="Q176" s="185"/>
      <c r="R176" s="185"/>
      <c r="S176" s="185"/>
      <c r="T176" s="186"/>
      <c r="AT176" s="180" t="s">
        <v>196</v>
      </c>
      <c r="AU176" s="180" t="s">
        <v>87</v>
      </c>
      <c r="AV176" s="14" t="s">
        <v>194</v>
      </c>
      <c r="AW176" s="14" t="s">
        <v>35</v>
      </c>
      <c r="AX176" s="14" t="s">
        <v>81</v>
      </c>
      <c r="AY176" s="180" t="s">
        <v>187</v>
      </c>
    </row>
    <row r="177" spans="2:65" s="1" customFormat="1" ht="24" customHeight="1">
      <c r="B177" s="149"/>
      <c r="C177" s="195" t="s">
        <v>381</v>
      </c>
      <c r="D177" s="195" t="s">
        <v>283</v>
      </c>
      <c r="E177" s="196" t="s">
        <v>2155</v>
      </c>
      <c r="F177" s="197" t="s">
        <v>2156</v>
      </c>
      <c r="G177" s="198" t="s">
        <v>962</v>
      </c>
      <c r="H177" s="199">
        <v>10</v>
      </c>
      <c r="I177" s="200"/>
      <c r="J177" s="201">
        <f>ROUND(I177*H177,2)</f>
        <v>0</v>
      </c>
      <c r="K177" s="197" t="s">
        <v>896</v>
      </c>
      <c r="L177" s="202"/>
      <c r="M177" s="203" t="s">
        <v>3</v>
      </c>
      <c r="N177" s="204" t="s">
        <v>46</v>
      </c>
      <c r="O177" s="52"/>
      <c r="P177" s="159">
        <f>O177*H177</f>
        <v>0</v>
      </c>
      <c r="Q177" s="159">
        <v>0</v>
      </c>
      <c r="R177" s="159">
        <f>Q177*H177</f>
        <v>0</v>
      </c>
      <c r="S177" s="159">
        <v>0</v>
      </c>
      <c r="T177" s="160">
        <f>S177*H177</f>
        <v>0</v>
      </c>
      <c r="AR177" s="161" t="s">
        <v>405</v>
      </c>
      <c r="AT177" s="161" t="s">
        <v>283</v>
      </c>
      <c r="AU177" s="161" t="s">
        <v>87</v>
      </c>
      <c r="AY177" s="17" t="s">
        <v>187</v>
      </c>
      <c r="BE177" s="162">
        <f>IF(N177="základní",J177,0)</f>
        <v>0</v>
      </c>
      <c r="BF177" s="162">
        <f>IF(N177="snížená",J177,0)</f>
        <v>0</v>
      </c>
      <c r="BG177" s="162">
        <f>IF(N177="zákl. přenesená",J177,0)</f>
        <v>0</v>
      </c>
      <c r="BH177" s="162">
        <f>IF(N177="sníž. přenesená",J177,0)</f>
        <v>0</v>
      </c>
      <c r="BI177" s="162">
        <f>IF(N177="nulová",J177,0)</f>
        <v>0</v>
      </c>
      <c r="BJ177" s="17" t="s">
        <v>87</v>
      </c>
      <c r="BK177" s="162">
        <f>ROUND(I177*H177,2)</f>
        <v>0</v>
      </c>
      <c r="BL177" s="17" t="s">
        <v>282</v>
      </c>
      <c r="BM177" s="161" t="s">
        <v>2157</v>
      </c>
    </row>
    <row r="178" spans="2:65" s="1" customFormat="1" ht="16.5" customHeight="1">
      <c r="B178" s="149"/>
      <c r="C178" s="150" t="s">
        <v>388</v>
      </c>
      <c r="D178" s="150" t="s">
        <v>189</v>
      </c>
      <c r="E178" s="151" t="s">
        <v>2158</v>
      </c>
      <c r="F178" s="152" t="s">
        <v>2159</v>
      </c>
      <c r="G178" s="153" t="s">
        <v>391</v>
      </c>
      <c r="H178" s="154">
        <v>10</v>
      </c>
      <c r="I178" s="155"/>
      <c r="J178" s="156">
        <f>ROUND(I178*H178,2)</f>
        <v>0</v>
      </c>
      <c r="K178" s="152" t="s">
        <v>1206</v>
      </c>
      <c r="L178" s="32"/>
      <c r="M178" s="157" t="s">
        <v>3</v>
      </c>
      <c r="N178" s="158" t="s">
        <v>46</v>
      </c>
      <c r="O178" s="52"/>
      <c r="P178" s="159">
        <f>O178*H178</f>
        <v>0</v>
      </c>
      <c r="Q178" s="159">
        <v>0</v>
      </c>
      <c r="R178" s="159">
        <f>Q178*H178</f>
        <v>0</v>
      </c>
      <c r="S178" s="159">
        <v>0</v>
      </c>
      <c r="T178" s="160">
        <f>S178*H178</f>
        <v>0</v>
      </c>
      <c r="AR178" s="161" t="s">
        <v>282</v>
      </c>
      <c r="AT178" s="161" t="s">
        <v>189</v>
      </c>
      <c r="AU178" s="161" t="s">
        <v>87</v>
      </c>
      <c r="AY178" s="17" t="s">
        <v>187</v>
      </c>
      <c r="BE178" s="162">
        <f>IF(N178="základní",J178,0)</f>
        <v>0</v>
      </c>
      <c r="BF178" s="162">
        <f>IF(N178="snížená",J178,0)</f>
        <v>0</v>
      </c>
      <c r="BG178" s="162">
        <f>IF(N178="zákl. přenesená",J178,0)</f>
        <v>0</v>
      </c>
      <c r="BH178" s="162">
        <f>IF(N178="sníž. přenesená",J178,0)</f>
        <v>0</v>
      </c>
      <c r="BI178" s="162">
        <f>IF(N178="nulová",J178,0)</f>
        <v>0</v>
      </c>
      <c r="BJ178" s="17" t="s">
        <v>87</v>
      </c>
      <c r="BK178" s="162">
        <f>ROUND(I178*H178,2)</f>
        <v>0</v>
      </c>
      <c r="BL178" s="17" t="s">
        <v>282</v>
      </c>
      <c r="BM178" s="161" t="s">
        <v>2160</v>
      </c>
    </row>
    <row r="179" spans="2:65" s="12" customFormat="1">
      <c r="B179" s="163"/>
      <c r="D179" s="164" t="s">
        <v>196</v>
      </c>
      <c r="E179" s="165" t="s">
        <v>3</v>
      </c>
      <c r="F179" s="166" t="s">
        <v>2161</v>
      </c>
      <c r="H179" s="165" t="s">
        <v>3</v>
      </c>
      <c r="I179" s="167"/>
      <c r="L179" s="163"/>
      <c r="M179" s="168"/>
      <c r="N179" s="169"/>
      <c r="O179" s="169"/>
      <c r="P179" s="169"/>
      <c r="Q179" s="169"/>
      <c r="R179" s="169"/>
      <c r="S179" s="169"/>
      <c r="T179" s="170"/>
      <c r="AT179" s="165" t="s">
        <v>196</v>
      </c>
      <c r="AU179" s="165" t="s">
        <v>87</v>
      </c>
      <c r="AV179" s="12" t="s">
        <v>81</v>
      </c>
      <c r="AW179" s="12" t="s">
        <v>35</v>
      </c>
      <c r="AX179" s="12" t="s">
        <v>74</v>
      </c>
      <c r="AY179" s="165" t="s">
        <v>187</v>
      </c>
    </row>
    <row r="180" spans="2:65" s="13" customFormat="1">
      <c r="B180" s="171"/>
      <c r="D180" s="164" t="s">
        <v>196</v>
      </c>
      <c r="E180" s="172" t="s">
        <v>3</v>
      </c>
      <c r="F180" s="173" t="s">
        <v>226</v>
      </c>
      <c r="H180" s="174">
        <v>5</v>
      </c>
      <c r="I180" s="175"/>
      <c r="L180" s="171"/>
      <c r="M180" s="176"/>
      <c r="N180" s="177"/>
      <c r="O180" s="177"/>
      <c r="P180" s="177"/>
      <c r="Q180" s="177"/>
      <c r="R180" s="177"/>
      <c r="S180" s="177"/>
      <c r="T180" s="178"/>
      <c r="AT180" s="172" t="s">
        <v>196</v>
      </c>
      <c r="AU180" s="172" t="s">
        <v>87</v>
      </c>
      <c r="AV180" s="13" t="s">
        <v>87</v>
      </c>
      <c r="AW180" s="13" t="s">
        <v>35</v>
      </c>
      <c r="AX180" s="13" t="s">
        <v>74</v>
      </c>
      <c r="AY180" s="172" t="s">
        <v>187</v>
      </c>
    </row>
    <row r="181" spans="2:65" s="12" customFormat="1">
      <c r="B181" s="163"/>
      <c r="D181" s="164" t="s">
        <v>196</v>
      </c>
      <c r="E181" s="165" t="s">
        <v>3</v>
      </c>
      <c r="F181" s="166" t="s">
        <v>2162</v>
      </c>
      <c r="H181" s="165" t="s">
        <v>3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196</v>
      </c>
      <c r="AU181" s="165" t="s">
        <v>87</v>
      </c>
      <c r="AV181" s="12" t="s">
        <v>81</v>
      </c>
      <c r="AW181" s="12" t="s">
        <v>35</v>
      </c>
      <c r="AX181" s="12" t="s">
        <v>74</v>
      </c>
      <c r="AY181" s="165" t="s">
        <v>187</v>
      </c>
    </row>
    <row r="182" spans="2:65" s="13" customFormat="1">
      <c r="B182" s="171"/>
      <c r="D182" s="164" t="s">
        <v>196</v>
      </c>
      <c r="E182" s="172" t="s">
        <v>3</v>
      </c>
      <c r="F182" s="173" t="s">
        <v>226</v>
      </c>
      <c r="H182" s="174">
        <v>5</v>
      </c>
      <c r="I182" s="175"/>
      <c r="L182" s="171"/>
      <c r="M182" s="176"/>
      <c r="N182" s="177"/>
      <c r="O182" s="177"/>
      <c r="P182" s="177"/>
      <c r="Q182" s="177"/>
      <c r="R182" s="177"/>
      <c r="S182" s="177"/>
      <c r="T182" s="178"/>
      <c r="AT182" s="172" t="s">
        <v>196</v>
      </c>
      <c r="AU182" s="172" t="s">
        <v>87</v>
      </c>
      <c r="AV182" s="13" t="s">
        <v>87</v>
      </c>
      <c r="AW182" s="13" t="s">
        <v>35</v>
      </c>
      <c r="AX182" s="13" t="s">
        <v>74</v>
      </c>
      <c r="AY182" s="172" t="s">
        <v>187</v>
      </c>
    </row>
    <row r="183" spans="2:65" s="14" customFormat="1">
      <c r="B183" s="179"/>
      <c r="D183" s="164" t="s">
        <v>196</v>
      </c>
      <c r="E183" s="180" t="s">
        <v>3</v>
      </c>
      <c r="F183" s="181" t="s">
        <v>201</v>
      </c>
      <c r="H183" s="182">
        <v>10</v>
      </c>
      <c r="I183" s="183"/>
      <c r="L183" s="179"/>
      <c r="M183" s="184"/>
      <c r="N183" s="185"/>
      <c r="O183" s="185"/>
      <c r="P183" s="185"/>
      <c r="Q183" s="185"/>
      <c r="R183" s="185"/>
      <c r="S183" s="185"/>
      <c r="T183" s="186"/>
      <c r="AT183" s="180" t="s">
        <v>196</v>
      </c>
      <c r="AU183" s="180" t="s">
        <v>87</v>
      </c>
      <c r="AV183" s="14" t="s">
        <v>194</v>
      </c>
      <c r="AW183" s="14" t="s">
        <v>35</v>
      </c>
      <c r="AX183" s="14" t="s">
        <v>81</v>
      </c>
      <c r="AY183" s="180" t="s">
        <v>187</v>
      </c>
    </row>
    <row r="184" spans="2:65" s="1" customFormat="1" ht="16.5" customHeight="1">
      <c r="B184" s="149"/>
      <c r="C184" s="195" t="s">
        <v>393</v>
      </c>
      <c r="D184" s="195" t="s">
        <v>283</v>
      </c>
      <c r="E184" s="196" t="s">
        <v>2163</v>
      </c>
      <c r="F184" s="197" t="s">
        <v>2164</v>
      </c>
      <c r="G184" s="198" t="s">
        <v>962</v>
      </c>
      <c r="H184" s="199">
        <v>10</v>
      </c>
      <c r="I184" s="200"/>
      <c r="J184" s="201">
        <f>ROUND(I184*H184,2)</f>
        <v>0</v>
      </c>
      <c r="K184" s="197" t="s">
        <v>896</v>
      </c>
      <c r="L184" s="202"/>
      <c r="M184" s="203" t="s">
        <v>3</v>
      </c>
      <c r="N184" s="204" t="s">
        <v>46</v>
      </c>
      <c r="O184" s="52"/>
      <c r="P184" s="159">
        <f>O184*H184</f>
        <v>0</v>
      </c>
      <c r="Q184" s="159">
        <v>0</v>
      </c>
      <c r="R184" s="159">
        <f>Q184*H184</f>
        <v>0</v>
      </c>
      <c r="S184" s="159">
        <v>0</v>
      </c>
      <c r="T184" s="160">
        <f>S184*H184</f>
        <v>0</v>
      </c>
      <c r="AR184" s="161" t="s">
        <v>405</v>
      </c>
      <c r="AT184" s="161" t="s">
        <v>283</v>
      </c>
      <c r="AU184" s="161" t="s">
        <v>87</v>
      </c>
      <c r="AY184" s="17" t="s">
        <v>187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7" t="s">
        <v>87</v>
      </c>
      <c r="BK184" s="162">
        <f>ROUND(I184*H184,2)</f>
        <v>0</v>
      </c>
      <c r="BL184" s="17" t="s">
        <v>282</v>
      </c>
      <c r="BM184" s="161" t="s">
        <v>2165</v>
      </c>
    </row>
    <row r="185" spans="2:65" s="1" customFormat="1" ht="24" customHeight="1">
      <c r="B185" s="149"/>
      <c r="C185" s="150" t="s">
        <v>397</v>
      </c>
      <c r="D185" s="150" t="s">
        <v>189</v>
      </c>
      <c r="E185" s="151" t="s">
        <v>2166</v>
      </c>
      <c r="F185" s="152" t="s">
        <v>2167</v>
      </c>
      <c r="G185" s="153" t="s">
        <v>286</v>
      </c>
      <c r="H185" s="154">
        <v>44.6</v>
      </c>
      <c r="I185" s="155"/>
      <c r="J185" s="156">
        <f>ROUND(I185*H185,2)</f>
        <v>0</v>
      </c>
      <c r="K185" s="152" t="s">
        <v>193</v>
      </c>
      <c r="L185" s="32"/>
      <c r="M185" s="157" t="s">
        <v>3</v>
      </c>
      <c r="N185" s="158" t="s">
        <v>46</v>
      </c>
      <c r="O185" s="52"/>
      <c r="P185" s="159">
        <f>O185*H185</f>
        <v>0</v>
      </c>
      <c r="Q185" s="159">
        <v>2.2000000000000001E-4</v>
      </c>
      <c r="R185" s="159">
        <f>Q185*H185</f>
        <v>9.8120000000000013E-3</v>
      </c>
      <c r="S185" s="159">
        <v>0</v>
      </c>
      <c r="T185" s="160">
        <f>S185*H185</f>
        <v>0</v>
      </c>
      <c r="AR185" s="161" t="s">
        <v>282</v>
      </c>
      <c r="AT185" s="161" t="s">
        <v>189</v>
      </c>
      <c r="AU185" s="161" t="s">
        <v>87</v>
      </c>
      <c r="AY185" s="17" t="s">
        <v>187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7" t="s">
        <v>87</v>
      </c>
      <c r="BK185" s="162">
        <f>ROUND(I185*H185,2)</f>
        <v>0</v>
      </c>
      <c r="BL185" s="17" t="s">
        <v>282</v>
      </c>
      <c r="BM185" s="161" t="s">
        <v>2168</v>
      </c>
    </row>
    <row r="186" spans="2:65" s="1" customFormat="1" ht="36" customHeight="1">
      <c r="B186" s="149"/>
      <c r="C186" s="150" t="s">
        <v>401</v>
      </c>
      <c r="D186" s="150" t="s">
        <v>189</v>
      </c>
      <c r="E186" s="151" t="s">
        <v>2169</v>
      </c>
      <c r="F186" s="152" t="s">
        <v>2170</v>
      </c>
      <c r="G186" s="153" t="s">
        <v>1034</v>
      </c>
      <c r="H186" s="205"/>
      <c r="I186" s="155"/>
      <c r="J186" s="156">
        <f>ROUND(I186*H186,2)</f>
        <v>0</v>
      </c>
      <c r="K186" s="152" t="s">
        <v>193</v>
      </c>
      <c r="L186" s="32"/>
      <c r="M186" s="157" t="s">
        <v>3</v>
      </c>
      <c r="N186" s="158" t="s">
        <v>46</v>
      </c>
      <c r="O186" s="52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282</v>
      </c>
      <c r="AT186" s="161" t="s">
        <v>189</v>
      </c>
      <c r="AU186" s="161" t="s">
        <v>87</v>
      </c>
      <c r="AY186" s="17" t="s">
        <v>187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7" t="s">
        <v>87</v>
      </c>
      <c r="BK186" s="162">
        <f>ROUND(I186*H186,2)</f>
        <v>0</v>
      </c>
      <c r="BL186" s="17" t="s">
        <v>282</v>
      </c>
      <c r="BM186" s="161" t="s">
        <v>2171</v>
      </c>
    </row>
    <row r="187" spans="2:65" s="11" customFormat="1" ht="22.9" customHeight="1">
      <c r="B187" s="136"/>
      <c r="D187" s="137" t="s">
        <v>73</v>
      </c>
      <c r="E187" s="147" t="s">
        <v>1245</v>
      </c>
      <c r="F187" s="147" t="s">
        <v>1246</v>
      </c>
      <c r="I187" s="139"/>
      <c r="J187" s="148">
        <f>BK187</f>
        <v>0</v>
      </c>
      <c r="L187" s="136"/>
      <c r="M187" s="141"/>
      <c r="N187" s="142"/>
      <c r="O187" s="142"/>
      <c r="P187" s="143">
        <f>SUM(P188:P195)</f>
        <v>0</v>
      </c>
      <c r="Q187" s="142"/>
      <c r="R187" s="143">
        <f>SUM(R188:R195)</f>
        <v>0.31232835999999997</v>
      </c>
      <c r="S187" s="142"/>
      <c r="T187" s="144">
        <f>SUM(T188:T195)</f>
        <v>0</v>
      </c>
      <c r="AR187" s="137" t="s">
        <v>87</v>
      </c>
      <c r="AT187" s="145" t="s">
        <v>73</v>
      </c>
      <c r="AU187" s="145" t="s">
        <v>81</v>
      </c>
      <c r="AY187" s="137" t="s">
        <v>187</v>
      </c>
      <c r="BK187" s="146">
        <f>SUM(BK188:BK195)</f>
        <v>0</v>
      </c>
    </row>
    <row r="188" spans="2:65" s="1" customFormat="1" ht="48" customHeight="1">
      <c r="B188" s="149"/>
      <c r="C188" s="150" t="s">
        <v>405</v>
      </c>
      <c r="D188" s="150" t="s">
        <v>189</v>
      </c>
      <c r="E188" s="151" t="s">
        <v>2172</v>
      </c>
      <c r="F188" s="152" t="s">
        <v>2173</v>
      </c>
      <c r="G188" s="153" t="s">
        <v>286</v>
      </c>
      <c r="H188" s="154">
        <v>38.799999999999997</v>
      </c>
      <c r="I188" s="155"/>
      <c r="J188" s="156">
        <f>ROUND(I188*H188,2)</f>
        <v>0</v>
      </c>
      <c r="K188" s="152" t="s">
        <v>193</v>
      </c>
      <c r="L188" s="32"/>
      <c r="M188" s="157" t="s">
        <v>3</v>
      </c>
      <c r="N188" s="158" t="s">
        <v>46</v>
      </c>
      <c r="O188" s="52"/>
      <c r="P188" s="159">
        <f>O188*H188</f>
        <v>0</v>
      </c>
      <c r="Q188" s="159">
        <v>8.0496999999999999E-3</v>
      </c>
      <c r="R188" s="159">
        <f>Q188*H188</f>
        <v>0.31232835999999997</v>
      </c>
      <c r="S188" s="159">
        <v>0</v>
      </c>
      <c r="T188" s="160">
        <f>S188*H188</f>
        <v>0</v>
      </c>
      <c r="AR188" s="161" t="s">
        <v>282</v>
      </c>
      <c r="AT188" s="161" t="s">
        <v>189</v>
      </c>
      <c r="AU188" s="161" t="s">
        <v>87</v>
      </c>
      <c r="AY188" s="17" t="s">
        <v>187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7" t="s">
        <v>87</v>
      </c>
      <c r="BK188" s="162">
        <f>ROUND(I188*H188,2)</f>
        <v>0</v>
      </c>
      <c r="BL188" s="17" t="s">
        <v>282</v>
      </c>
      <c r="BM188" s="161" t="s">
        <v>2174</v>
      </c>
    </row>
    <row r="189" spans="2:65" s="12" customFormat="1">
      <c r="B189" s="163"/>
      <c r="D189" s="164" t="s">
        <v>196</v>
      </c>
      <c r="E189" s="165" t="s">
        <v>3</v>
      </c>
      <c r="F189" s="166" t="s">
        <v>2175</v>
      </c>
      <c r="H189" s="165" t="s">
        <v>3</v>
      </c>
      <c r="I189" s="167"/>
      <c r="L189" s="163"/>
      <c r="M189" s="168"/>
      <c r="N189" s="169"/>
      <c r="O189" s="169"/>
      <c r="P189" s="169"/>
      <c r="Q189" s="169"/>
      <c r="R189" s="169"/>
      <c r="S189" s="169"/>
      <c r="T189" s="170"/>
      <c r="AT189" s="165" t="s">
        <v>196</v>
      </c>
      <c r="AU189" s="165" t="s">
        <v>87</v>
      </c>
      <c r="AV189" s="12" t="s">
        <v>81</v>
      </c>
      <c r="AW189" s="12" t="s">
        <v>35</v>
      </c>
      <c r="AX189" s="12" t="s">
        <v>74</v>
      </c>
      <c r="AY189" s="165" t="s">
        <v>187</v>
      </c>
    </row>
    <row r="190" spans="2:65" s="12" customFormat="1">
      <c r="B190" s="163"/>
      <c r="D190" s="164" t="s">
        <v>196</v>
      </c>
      <c r="E190" s="165" t="s">
        <v>3</v>
      </c>
      <c r="F190" s="166" t="s">
        <v>343</v>
      </c>
      <c r="H190" s="165" t="s">
        <v>3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196</v>
      </c>
      <c r="AU190" s="165" t="s">
        <v>87</v>
      </c>
      <c r="AV190" s="12" t="s">
        <v>81</v>
      </c>
      <c r="AW190" s="12" t="s">
        <v>35</v>
      </c>
      <c r="AX190" s="12" t="s">
        <v>74</v>
      </c>
      <c r="AY190" s="165" t="s">
        <v>187</v>
      </c>
    </row>
    <row r="191" spans="2:65" s="13" customFormat="1">
      <c r="B191" s="171"/>
      <c r="D191" s="164" t="s">
        <v>196</v>
      </c>
      <c r="E191" s="172" t="s">
        <v>3</v>
      </c>
      <c r="F191" s="173" t="s">
        <v>2176</v>
      </c>
      <c r="H191" s="174">
        <v>19.399999999999999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2" t="s">
        <v>196</v>
      </c>
      <c r="AU191" s="172" t="s">
        <v>87</v>
      </c>
      <c r="AV191" s="13" t="s">
        <v>87</v>
      </c>
      <c r="AW191" s="13" t="s">
        <v>35</v>
      </c>
      <c r="AX191" s="13" t="s">
        <v>74</v>
      </c>
      <c r="AY191" s="172" t="s">
        <v>187</v>
      </c>
    </row>
    <row r="192" spans="2:65" s="12" customFormat="1">
      <c r="B192" s="163"/>
      <c r="D192" s="164" t="s">
        <v>196</v>
      </c>
      <c r="E192" s="165" t="s">
        <v>3</v>
      </c>
      <c r="F192" s="166" t="s">
        <v>346</v>
      </c>
      <c r="H192" s="165" t="s">
        <v>3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196</v>
      </c>
      <c r="AU192" s="165" t="s">
        <v>87</v>
      </c>
      <c r="AV192" s="12" t="s">
        <v>81</v>
      </c>
      <c r="AW192" s="12" t="s">
        <v>35</v>
      </c>
      <c r="AX192" s="12" t="s">
        <v>74</v>
      </c>
      <c r="AY192" s="165" t="s">
        <v>187</v>
      </c>
    </row>
    <row r="193" spans="2:65" s="13" customFormat="1">
      <c r="B193" s="171"/>
      <c r="D193" s="164" t="s">
        <v>196</v>
      </c>
      <c r="E193" s="172" t="s">
        <v>3</v>
      </c>
      <c r="F193" s="173" t="s">
        <v>2176</v>
      </c>
      <c r="H193" s="174">
        <v>19.399999999999999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196</v>
      </c>
      <c r="AU193" s="172" t="s">
        <v>87</v>
      </c>
      <c r="AV193" s="13" t="s">
        <v>87</v>
      </c>
      <c r="AW193" s="13" t="s">
        <v>35</v>
      </c>
      <c r="AX193" s="13" t="s">
        <v>74</v>
      </c>
      <c r="AY193" s="172" t="s">
        <v>187</v>
      </c>
    </row>
    <row r="194" spans="2:65" s="14" customFormat="1">
      <c r="B194" s="179"/>
      <c r="D194" s="164" t="s">
        <v>196</v>
      </c>
      <c r="E194" s="180" t="s">
        <v>3</v>
      </c>
      <c r="F194" s="181" t="s">
        <v>201</v>
      </c>
      <c r="H194" s="182">
        <v>38.799999999999997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196</v>
      </c>
      <c r="AU194" s="180" t="s">
        <v>87</v>
      </c>
      <c r="AV194" s="14" t="s">
        <v>194</v>
      </c>
      <c r="AW194" s="14" t="s">
        <v>35</v>
      </c>
      <c r="AX194" s="14" t="s">
        <v>81</v>
      </c>
      <c r="AY194" s="180" t="s">
        <v>187</v>
      </c>
    </row>
    <row r="195" spans="2:65" s="1" customFormat="1" ht="48" customHeight="1">
      <c r="B195" s="149"/>
      <c r="C195" s="150" t="s">
        <v>409</v>
      </c>
      <c r="D195" s="150" t="s">
        <v>189</v>
      </c>
      <c r="E195" s="151" t="s">
        <v>1257</v>
      </c>
      <c r="F195" s="152" t="s">
        <v>1258</v>
      </c>
      <c r="G195" s="153" t="s">
        <v>1034</v>
      </c>
      <c r="H195" s="205"/>
      <c r="I195" s="155"/>
      <c r="J195" s="156">
        <f>ROUND(I195*H195,2)</f>
        <v>0</v>
      </c>
      <c r="K195" s="152" t="s">
        <v>193</v>
      </c>
      <c r="L195" s="32"/>
      <c r="M195" s="206" t="s">
        <v>3</v>
      </c>
      <c r="N195" s="207" t="s">
        <v>46</v>
      </c>
      <c r="O195" s="208"/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210">
        <f>S195*H195</f>
        <v>0</v>
      </c>
      <c r="AR195" s="161" t="s">
        <v>282</v>
      </c>
      <c r="AT195" s="161" t="s">
        <v>189</v>
      </c>
      <c r="AU195" s="161" t="s">
        <v>87</v>
      </c>
      <c r="AY195" s="17" t="s">
        <v>187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7" t="s">
        <v>87</v>
      </c>
      <c r="BK195" s="162">
        <f>ROUND(I195*H195,2)</f>
        <v>0</v>
      </c>
      <c r="BL195" s="17" t="s">
        <v>282</v>
      </c>
      <c r="BM195" s="161" t="s">
        <v>2177</v>
      </c>
    </row>
    <row r="196" spans="2:65" s="1" customFormat="1" ht="6.95" customHeight="1">
      <c r="B196" s="41"/>
      <c r="C196" s="42"/>
      <c r="D196" s="42"/>
      <c r="E196" s="42"/>
      <c r="F196" s="42"/>
      <c r="G196" s="42"/>
      <c r="H196" s="42"/>
      <c r="I196" s="110"/>
      <c r="J196" s="42"/>
      <c r="K196" s="42"/>
      <c r="L196" s="32"/>
    </row>
  </sheetData>
  <autoFilter ref="C91:K195" xr:uid="{00000000-0009-0000-0000-000005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1"/>
  <sheetViews>
    <sheetView showGridLines="0" topLeftCell="A10" workbookViewId="0">
      <selection activeCell="V28" sqref="V2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2178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16.5" customHeight="1">
      <c r="B29" s="95"/>
      <c r="E29" s="249" t="s">
        <v>3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ROUND(J96,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ROUND((SUM(BE96:BE170)),  2)</f>
        <v>0</v>
      </c>
      <c r="I35" s="102">
        <v>0.21</v>
      </c>
      <c r="J35" s="101">
        <f>ROUND(((SUM(BE96:BE170))*I35),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ROUND((SUM(BF96:BF170)),  2)</f>
        <v>0</v>
      </c>
      <c r="G36" s="215"/>
      <c r="H36" s="215"/>
      <c r="I36" s="216">
        <v>0.15</v>
      </c>
      <c r="J36" s="214">
        <f>ROUND(((SUM(BF96:BF170))*I36),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ROUND((SUM(BG96:BG170)),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ROUND((SUM(BH96:BH170)),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ROUND((SUM(BI96:BI170)),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SO01 - 07 - MaR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J96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2179</v>
      </c>
      <c r="E64" s="118"/>
      <c r="F64" s="118"/>
      <c r="G64" s="118"/>
      <c r="H64" s="118"/>
      <c r="I64" s="119"/>
      <c r="J64" s="120">
        <f>J97</f>
        <v>0</v>
      </c>
      <c r="L64" s="116"/>
    </row>
    <row r="65" spans="2:12" s="8" customFormat="1" ht="24.95" hidden="1" customHeight="1">
      <c r="B65" s="116"/>
      <c r="D65" s="117" t="s">
        <v>2180</v>
      </c>
      <c r="E65" s="118"/>
      <c r="F65" s="118"/>
      <c r="G65" s="118"/>
      <c r="H65" s="118"/>
      <c r="I65" s="119"/>
      <c r="J65" s="120">
        <f>J102</f>
        <v>0</v>
      </c>
      <c r="L65" s="116"/>
    </row>
    <row r="66" spans="2:12" s="8" customFormat="1" ht="24.95" hidden="1" customHeight="1">
      <c r="B66" s="116"/>
      <c r="D66" s="117" t="s">
        <v>2181</v>
      </c>
      <c r="E66" s="118"/>
      <c r="F66" s="118"/>
      <c r="G66" s="118"/>
      <c r="H66" s="118"/>
      <c r="I66" s="119"/>
      <c r="J66" s="120">
        <f>J112</f>
        <v>0</v>
      </c>
      <c r="L66" s="116"/>
    </row>
    <row r="67" spans="2:12" s="8" customFormat="1" ht="24.95" hidden="1" customHeight="1">
      <c r="B67" s="116"/>
      <c r="D67" s="117" t="s">
        <v>2182</v>
      </c>
      <c r="E67" s="118"/>
      <c r="F67" s="118"/>
      <c r="G67" s="118"/>
      <c r="H67" s="118"/>
      <c r="I67" s="119"/>
      <c r="J67" s="120">
        <f>J114</f>
        <v>0</v>
      </c>
      <c r="L67" s="116"/>
    </row>
    <row r="68" spans="2:12" s="8" customFormat="1" ht="24.95" hidden="1" customHeight="1">
      <c r="B68" s="116"/>
      <c r="D68" s="117" t="s">
        <v>2183</v>
      </c>
      <c r="E68" s="118"/>
      <c r="F68" s="118"/>
      <c r="G68" s="118"/>
      <c r="H68" s="118"/>
      <c r="I68" s="119"/>
      <c r="J68" s="120">
        <f>J129</f>
        <v>0</v>
      </c>
      <c r="L68" s="116"/>
    </row>
    <row r="69" spans="2:12" s="8" customFormat="1" ht="24.95" hidden="1" customHeight="1">
      <c r="B69" s="116"/>
      <c r="D69" s="117" t="s">
        <v>2184</v>
      </c>
      <c r="E69" s="118"/>
      <c r="F69" s="118"/>
      <c r="G69" s="118"/>
      <c r="H69" s="118"/>
      <c r="I69" s="119"/>
      <c r="J69" s="120">
        <f>J143</f>
        <v>0</v>
      </c>
      <c r="L69" s="116"/>
    </row>
    <row r="70" spans="2:12" s="8" customFormat="1" ht="24.95" hidden="1" customHeight="1">
      <c r="B70" s="116"/>
      <c r="D70" s="117" t="s">
        <v>143</v>
      </c>
      <c r="E70" s="118"/>
      <c r="F70" s="118"/>
      <c r="G70" s="118"/>
      <c r="H70" s="118"/>
      <c r="I70" s="119"/>
      <c r="J70" s="120">
        <f>J151</f>
        <v>0</v>
      </c>
      <c r="L70" s="116"/>
    </row>
    <row r="71" spans="2:12" s="9" customFormat="1" ht="19.899999999999999" hidden="1" customHeight="1">
      <c r="B71" s="121"/>
      <c r="D71" s="122" t="s">
        <v>1713</v>
      </c>
      <c r="E71" s="123"/>
      <c r="F71" s="123"/>
      <c r="G71" s="123"/>
      <c r="H71" s="123"/>
      <c r="I71" s="124"/>
      <c r="J71" s="125">
        <f>J152</f>
        <v>0</v>
      </c>
      <c r="L71" s="121"/>
    </row>
    <row r="72" spans="2:12" s="9" customFormat="1" ht="19.899999999999999" hidden="1" customHeight="1">
      <c r="B72" s="121"/>
      <c r="D72" s="122" t="s">
        <v>153</v>
      </c>
      <c r="E72" s="123"/>
      <c r="F72" s="123"/>
      <c r="G72" s="123"/>
      <c r="H72" s="123"/>
      <c r="I72" s="124"/>
      <c r="J72" s="125">
        <f>J155</f>
        <v>0</v>
      </c>
      <c r="L72" s="121"/>
    </row>
    <row r="73" spans="2:12" s="9" customFormat="1" ht="19.899999999999999" hidden="1" customHeight="1">
      <c r="B73" s="121"/>
      <c r="D73" s="122" t="s">
        <v>1714</v>
      </c>
      <c r="E73" s="123"/>
      <c r="F73" s="123"/>
      <c r="G73" s="123"/>
      <c r="H73" s="123"/>
      <c r="I73" s="124"/>
      <c r="J73" s="125">
        <f>J162</f>
        <v>0</v>
      </c>
      <c r="L73" s="121"/>
    </row>
    <row r="74" spans="2:12" s="9" customFormat="1" ht="19.899999999999999" hidden="1" customHeight="1">
      <c r="B74" s="121"/>
      <c r="D74" s="122" t="s">
        <v>155</v>
      </c>
      <c r="E74" s="123"/>
      <c r="F74" s="123"/>
      <c r="G74" s="123"/>
      <c r="H74" s="123"/>
      <c r="I74" s="124"/>
      <c r="J74" s="125">
        <f>J169</f>
        <v>0</v>
      </c>
      <c r="L74" s="121"/>
    </row>
    <row r="75" spans="2:12" s="1" customFormat="1" ht="21.75" hidden="1" customHeight="1">
      <c r="B75" s="32"/>
      <c r="I75" s="93"/>
      <c r="L75" s="32"/>
    </row>
    <row r="76" spans="2:12" s="1" customFormat="1" ht="6.95" hidden="1" customHeight="1">
      <c r="B76" s="41"/>
      <c r="C76" s="42"/>
      <c r="D76" s="42"/>
      <c r="E76" s="42"/>
      <c r="F76" s="42"/>
      <c r="G76" s="42"/>
      <c r="H76" s="42"/>
      <c r="I76" s="110"/>
      <c r="J76" s="42"/>
      <c r="K76" s="42"/>
      <c r="L76" s="32"/>
    </row>
    <row r="77" spans="2:12" hidden="1"/>
    <row r="78" spans="2:12" hidden="1"/>
    <row r="79" spans="2:12" hidden="1"/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111"/>
      <c r="J80" s="44"/>
      <c r="K80" s="44"/>
      <c r="L80" s="32"/>
    </row>
    <row r="81" spans="2:63" s="1" customFormat="1" ht="24.95" customHeight="1">
      <c r="B81" s="32"/>
      <c r="C81" s="21" t="s">
        <v>172</v>
      </c>
      <c r="I81" s="93"/>
      <c r="L81" s="32"/>
    </row>
    <row r="82" spans="2:63" s="1" customFormat="1" ht="6.95" customHeight="1">
      <c r="B82" s="32"/>
      <c r="I82" s="93"/>
      <c r="L82" s="32"/>
    </row>
    <row r="83" spans="2:63" s="1" customFormat="1" ht="12" customHeight="1">
      <c r="B83" s="32"/>
      <c r="C83" s="27" t="s">
        <v>17</v>
      </c>
      <c r="I83" s="93"/>
      <c r="L83" s="32"/>
    </row>
    <row r="84" spans="2:63" s="1" customFormat="1" ht="16.5" customHeight="1">
      <c r="B84" s="32"/>
      <c r="E84" s="260" t="str">
        <f>E7</f>
        <v>Sociální bydlení - ul. Mlýnská, BpH- doplnění - ceník</v>
      </c>
      <c r="F84" s="261"/>
      <c r="G84" s="261"/>
      <c r="H84" s="261"/>
      <c r="I84" s="93"/>
      <c r="L84" s="32"/>
    </row>
    <row r="85" spans="2:63" ht="12" customHeight="1">
      <c r="B85" s="20"/>
      <c r="C85" s="27" t="s">
        <v>135</v>
      </c>
      <c r="L85" s="20"/>
    </row>
    <row r="86" spans="2:63" s="1" customFormat="1" ht="16.5" customHeight="1">
      <c r="B86" s="32"/>
      <c r="E86" s="260" t="s">
        <v>136</v>
      </c>
      <c r="F86" s="259"/>
      <c r="G86" s="259"/>
      <c r="H86" s="259"/>
      <c r="I86" s="93"/>
      <c r="L86" s="32"/>
    </row>
    <row r="87" spans="2:63" s="1" customFormat="1" ht="12" customHeight="1">
      <c r="B87" s="32"/>
      <c r="C87" s="27" t="s">
        <v>137</v>
      </c>
      <c r="I87" s="93"/>
      <c r="L87" s="32"/>
    </row>
    <row r="88" spans="2:63" s="1" customFormat="1" ht="16.5" customHeight="1">
      <c r="B88" s="32"/>
      <c r="E88" s="242" t="str">
        <f>E11</f>
        <v>SO01 - 07 - MaR</v>
      </c>
      <c r="F88" s="259"/>
      <c r="G88" s="259"/>
      <c r="H88" s="259"/>
      <c r="I88" s="93"/>
      <c r="L88" s="32"/>
    </row>
    <row r="89" spans="2:63" s="1" customFormat="1" ht="6.95" customHeight="1">
      <c r="B89" s="32"/>
      <c r="I89" s="93"/>
      <c r="L89" s="32"/>
    </row>
    <row r="90" spans="2:63" s="1" customFormat="1" ht="12" customHeight="1">
      <c r="B90" s="32"/>
      <c r="C90" s="27" t="s">
        <v>21</v>
      </c>
      <c r="F90" s="25" t="str">
        <f>F14</f>
        <v>Bystřice pod Hostýnem</v>
      </c>
      <c r="I90" s="94" t="s">
        <v>23</v>
      </c>
      <c r="J90" s="49" t="str">
        <f>IF(J14="","",J14)</f>
        <v>11. 12. 2019</v>
      </c>
      <c r="L90" s="32"/>
    </row>
    <row r="91" spans="2:63" s="1" customFormat="1" ht="6.95" customHeight="1">
      <c r="B91" s="32"/>
      <c r="I91" s="93"/>
      <c r="L91" s="32"/>
    </row>
    <row r="92" spans="2:63" s="1" customFormat="1" ht="15.2" customHeight="1">
      <c r="B92" s="32"/>
      <c r="C92" s="27" t="s">
        <v>25</v>
      </c>
      <c r="F92" s="25" t="str">
        <f>E17</f>
        <v>Město Bystřice pod Hostýnem, Masarykovo nám. 137</v>
      </c>
      <c r="I92" s="94" t="s">
        <v>32</v>
      </c>
      <c r="J92" s="30" t="str">
        <f>E23</f>
        <v>dnprojekce s.r.o.</v>
      </c>
      <c r="L92" s="32"/>
    </row>
    <row r="93" spans="2:63" s="1" customFormat="1" ht="15.2" customHeight="1">
      <c r="B93" s="32"/>
      <c r="C93" s="27" t="s">
        <v>30</v>
      </c>
      <c r="F93" s="25" t="str">
        <f>IF(E20="","",E20)</f>
        <v>Vyplň údaj</v>
      </c>
      <c r="I93" s="94" t="s">
        <v>36</v>
      </c>
      <c r="J93" s="30" t="str">
        <f>E26</f>
        <v xml:space="preserve"> </v>
      </c>
      <c r="L93" s="32"/>
    </row>
    <row r="94" spans="2:63" s="1" customFormat="1" ht="10.35" customHeight="1">
      <c r="B94" s="32"/>
      <c r="I94" s="93"/>
      <c r="L94" s="32"/>
    </row>
    <row r="95" spans="2:63" s="10" customFormat="1" ht="29.25" customHeight="1">
      <c r="B95" s="126"/>
      <c r="C95" s="127" t="s">
        <v>173</v>
      </c>
      <c r="D95" s="128" t="s">
        <v>59</v>
      </c>
      <c r="E95" s="128" t="s">
        <v>55</v>
      </c>
      <c r="F95" s="128" t="s">
        <v>56</v>
      </c>
      <c r="G95" s="128" t="s">
        <v>174</v>
      </c>
      <c r="H95" s="128" t="s">
        <v>175</v>
      </c>
      <c r="I95" s="129" t="s">
        <v>176</v>
      </c>
      <c r="J95" s="130" t="s">
        <v>141</v>
      </c>
      <c r="K95" s="131" t="s">
        <v>177</v>
      </c>
      <c r="L95" s="126"/>
      <c r="M95" s="56" t="s">
        <v>3</v>
      </c>
      <c r="N95" s="57" t="s">
        <v>44</v>
      </c>
      <c r="O95" s="57" t="s">
        <v>178</v>
      </c>
      <c r="P95" s="57" t="s">
        <v>179</v>
      </c>
      <c r="Q95" s="57" t="s">
        <v>180</v>
      </c>
      <c r="R95" s="57" t="s">
        <v>181</v>
      </c>
      <c r="S95" s="57" t="s">
        <v>182</v>
      </c>
      <c r="T95" s="58" t="s">
        <v>183</v>
      </c>
    </row>
    <row r="96" spans="2:63" s="1" customFormat="1" ht="22.9" customHeight="1">
      <c r="B96" s="32"/>
      <c r="C96" s="61" t="s">
        <v>184</v>
      </c>
      <c r="I96" s="93"/>
      <c r="J96" s="132">
        <f>BK96</f>
        <v>0</v>
      </c>
      <c r="L96" s="32"/>
      <c r="M96" s="59"/>
      <c r="N96" s="50"/>
      <c r="O96" s="50"/>
      <c r="P96" s="133">
        <f>P97+P102+P112+P114+P129+P143+P151</f>
        <v>0</v>
      </c>
      <c r="Q96" s="50"/>
      <c r="R96" s="133">
        <f>R97+R102+R112+R114+R129+R143+R151</f>
        <v>3.3480000000000003</v>
      </c>
      <c r="S96" s="50"/>
      <c r="T96" s="134">
        <f>T97+T102+T112+T114+T129+T143+T151</f>
        <v>1.117</v>
      </c>
      <c r="AT96" s="17" t="s">
        <v>73</v>
      </c>
      <c r="AU96" s="17" t="s">
        <v>142</v>
      </c>
      <c r="BK96" s="135">
        <f>BK97+BK102+BK112+BK114+BK129+BK143+BK151</f>
        <v>0</v>
      </c>
    </row>
    <row r="97" spans="2:65" s="11" customFormat="1" ht="25.9" customHeight="1">
      <c r="B97" s="136"/>
      <c r="D97" s="137" t="s">
        <v>73</v>
      </c>
      <c r="E97" s="138" t="s">
        <v>2185</v>
      </c>
      <c r="F97" s="138" t="s">
        <v>2186</v>
      </c>
      <c r="I97" s="139"/>
      <c r="J97" s="140">
        <f>BK97</f>
        <v>0</v>
      </c>
      <c r="L97" s="136"/>
      <c r="M97" s="141"/>
      <c r="N97" s="142"/>
      <c r="O97" s="142"/>
      <c r="P97" s="143">
        <f>SUM(P98:P101)</f>
        <v>0</v>
      </c>
      <c r="Q97" s="142"/>
      <c r="R97" s="143">
        <f>SUM(R98:R101)</f>
        <v>0</v>
      </c>
      <c r="S97" s="142"/>
      <c r="T97" s="144">
        <f>SUM(T98:T101)</f>
        <v>0</v>
      </c>
      <c r="AR97" s="137" t="s">
        <v>81</v>
      </c>
      <c r="AT97" s="145" t="s">
        <v>73</v>
      </c>
      <c r="AU97" s="145" t="s">
        <v>74</v>
      </c>
      <c r="AY97" s="137" t="s">
        <v>187</v>
      </c>
      <c r="BK97" s="146">
        <f>SUM(BK98:BK101)</f>
        <v>0</v>
      </c>
    </row>
    <row r="98" spans="2:65" s="1" customFormat="1" ht="24" customHeight="1">
      <c r="B98" s="149"/>
      <c r="C98" s="150" t="s">
        <v>81</v>
      </c>
      <c r="D98" s="150" t="s">
        <v>189</v>
      </c>
      <c r="E98" s="151" t="s">
        <v>2187</v>
      </c>
      <c r="F98" s="152" t="s">
        <v>2188</v>
      </c>
      <c r="G98" s="153" t="s">
        <v>2189</v>
      </c>
      <c r="H98" s="154">
        <v>1</v>
      </c>
      <c r="I98" s="155"/>
      <c r="J98" s="156">
        <f>ROUND(I98*H98,2)</f>
        <v>0</v>
      </c>
      <c r="K98" s="152" t="s">
        <v>1901</v>
      </c>
      <c r="L98" s="32"/>
      <c r="M98" s="157" t="s">
        <v>3</v>
      </c>
      <c r="N98" s="158" t="s">
        <v>46</v>
      </c>
      <c r="O98" s="52"/>
      <c r="P98" s="159">
        <f>O98*H98</f>
        <v>0</v>
      </c>
      <c r="Q98" s="159">
        <v>0</v>
      </c>
      <c r="R98" s="159">
        <f>Q98*H98</f>
        <v>0</v>
      </c>
      <c r="S98" s="159">
        <v>0</v>
      </c>
      <c r="T98" s="160">
        <f>S98*H98</f>
        <v>0</v>
      </c>
      <c r="AR98" s="161" t="s">
        <v>194</v>
      </c>
      <c r="AT98" s="161" t="s">
        <v>189</v>
      </c>
      <c r="AU98" s="161" t="s">
        <v>81</v>
      </c>
      <c r="AY98" s="17" t="s">
        <v>187</v>
      </c>
      <c r="BE98" s="162">
        <f>IF(N98="základní",J98,0)</f>
        <v>0</v>
      </c>
      <c r="BF98" s="162">
        <f>IF(N98="snížená",J98,0)</f>
        <v>0</v>
      </c>
      <c r="BG98" s="162">
        <f>IF(N98="zákl. přenesená",J98,0)</f>
        <v>0</v>
      </c>
      <c r="BH98" s="162">
        <f>IF(N98="sníž. přenesená",J98,0)</f>
        <v>0</v>
      </c>
      <c r="BI98" s="162">
        <f>IF(N98="nulová",J98,0)</f>
        <v>0</v>
      </c>
      <c r="BJ98" s="17" t="s">
        <v>87</v>
      </c>
      <c r="BK98" s="162">
        <f>ROUND(I98*H98,2)</f>
        <v>0</v>
      </c>
      <c r="BL98" s="17" t="s">
        <v>194</v>
      </c>
      <c r="BM98" s="161" t="s">
        <v>87</v>
      </c>
    </row>
    <row r="99" spans="2:65" s="1" customFormat="1" ht="24" customHeight="1">
      <c r="B99" s="149"/>
      <c r="C99" s="150" t="s">
        <v>87</v>
      </c>
      <c r="D99" s="150" t="s">
        <v>189</v>
      </c>
      <c r="E99" s="151" t="s">
        <v>2190</v>
      </c>
      <c r="F99" s="152" t="s">
        <v>2191</v>
      </c>
      <c r="G99" s="153" t="s">
        <v>962</v>
      </c>
      <c r="H99" s="154">
        <v>1</v>
      </c>
      <c r="I99" s="155"/>
      <c r="J99" s="156">
        <f>ROUND(I99*H99,2)</f>
        <v>0</v>
      </c>
      <c r="K99" s="152" t="s">
        <v>1901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</v>
      </c>
      <c r="R99" s="159">
        <f>Q99*H99</f>
        <v>0</v>
      </c>
      <c r="S99" s="159">
        <v>0</v>
      </c>
      <c r="T99" s="160">
        <f>S99*H99</f>
        <v>0</v>
      </c>
      <c r="AR99" s="161" t="s">
        <v>194</v>
      </c>
      <c r="AT99" s="161" t="s">
        <v>189</v>
      </c>
      <c r="AU99" s="161" t="s">
        <v>81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194</v>
      </c>
    </row>
    <row r="100" spans="2:65" s="1" customFormat="1" ht="16.5" customHeight="1">
      <c r="B100" s="149"/>
      <c r="C100" s="150" t="s">
        <v>207</v>
      </c>
      <c r="D100" s="150" t="s">
        <v>189</v>
      </c>
      <c r="E100" s="151" t="s">
        <v>2192</v>
      </c>
      <c r="F100" s="152" t="s">
        <v>2193</v>
      </c>
      <c r="G100" s="153" t="s">
        <v>962</v>
      </c>
      <c r="H100" s="154">
        <v>1</v>
      </c>
      <c r="I100" s="155"/>
      <c r="J100" s="156">
        <f>ROUND(I100*H100,2)</f>
        <v>0</v>
      </c>
      <c r="K100" s="152" t="s">
        <v>1901</v>
      </c>
      <c r="L100" s="32"/>
      <c r="M100" s="157" t="s">
        <v>3</v>
      </c>
      <c r="N100" s="158" t="s">
        <v>46</v>
      </c>
      <c r="O100" s="52"/>
      <c r="P100" s="159">
        <f>O100*H100</f>
        <v>0</v>
      </c>
      <c r="Q100" s="159">
        <v>0</v>
      </c>
      <c r="R100" s="159">
        <f>Q100*H100</f>
        <v>0</v>
      </c>
      <c r="S100" s="159">
        <v>0</v>
      </c>
      <c r="T100" s="160">
        <f>S100*H100</f>
        <v>0</v>
      </c>
      <c r="AR100" s="161" t="s">
        <v>194</v>
      </c>
      <c r="AT100" s="161" t="s">
        <v>189</v>
      </c>
      <c r="AU100" s="161" t="s">
        <v>81</v>
      </c>
      <c r="AY100" s="17" t="s">
        <v>187</v>
      </c>
      <c r="BE100" s="162">
        <f>IF(N100="základní",J100,0)</f>
        <v>0</v>
      </c>
      <c r="BF100" s="162">
        <f>IF(N100="snížená",J100,0)</f>
        <v>0</v>
      </c>
      <c r="BG100" s="162">
        <f>IF(N100="zákl. přenesená",J100,0)</f>
        <v>0</v>
      </c>
      <c r="BH100" s="162">
        <f>IF(N100="sníž. přenesená",J100,0)</f>
        <v>0</v>
      </c>
      <c r="BI100" s="162">
        <f>IF(N100="nulová",J100,0)</f>
        <v>0</v>
      </c>
      <c r="BJ100" s="17" t="s">
        <v>87</v>
      </c>
      <c r="BK100" s="162">
        <f>ROUND(I100*H100,2)</f>
        <v>0</v>
      </c>
      <c r="BL100" s="17" t="s">
        <v>194</v>
      </c>
      <c r="BM100" s="161" t="s">
        <v>230</v>
      </c>
    </row>
    <row r="101" spans="2:65" s="1" customFormat="1" ht="16.5" customHeight="1">
      <c r="B101" s="149"/>
      <c r="C101" s="150" t="s">
        <v>194</v>
      </c>
      <c r="D101" s="150" t="s">
        <v>189</v>
      </c>
      <c r="E101" s="151" t="s">
        <v>2194</v>
      </c>
      <c r="F101" s="152" t="s">
        <v>2195</v>
      </c>
      <c r="G101" s="153" t="s">
        <v>962</v>
      </c>
      <c r="H101" s="154">
        <v>1</v>
      </c>
      <c r="I101" s="155"/>
      <c r="J101" s="156">
        <f>ROUND(I101*H101,2)</f>
        <v>0</v>
      </c>
      <c r="K101" s="152" t="s">
        <v>1901</v>
      </c>
      <c r="L101" s="32"/>
      <c r="M101" s="157" t="s">
        <v>3</v>
      </c>
      <c r="N101" s="158" t="s">
        <v>46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194</v>
      </c>
      <c r="AT101" s="161" t="s">
        <v>189</v>
      </c>
      <c r="AU101" s="161" t="s">
        <v>81</v>
      </c>
      <c r="AY101" s="17" t="s">
        <v>187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87</v>
      </c>
      <c r="BK101" s="162">
        <f>ROUND(I101*H101,2)</f>
        <v>0</v>
      </c>
      <c r="BL101" s="17" t="s">
        <v>194</v>
      </c>
      <c r="BM101" s="161" t="s">
        <v>239</v>
      </c>
    </row>
    <row r="102" spans="2:65" s="11" customFormat="1" ht="25.9" customHeight="1">
      <c r="B102" s="136"/>
      <c r="D102" s="137" t="s">
        <v>73</v>
      </c>
      <c r="E102" s="138" t="s">
        <v>2196</v>
      </c>
      <c r="F102" s="138" t="s">
        <v>2197</v>
      </c>
      <c r="I102" s="139"/>
      <c r="J102" s="140">
        <f>BK102</f>
        <v>0</v>
      </c>
      <c r="L102" s="136"/>
      <c r="M102" s="141"/>
      <c r="N102" s="142"/>
      <c r="O102" s="142"/>
      <c r="P102" s="143">
        <f>SUM(P103:P111)</f>
        <v>0</v>
      </c>
      <c r="Q102" s="142"/>
      <c r="R102" s="143">
        <f>SUM(R103:R111)</f>
        <v>0</v>
      </c>
      <c r="S102" s="142"/>
      <c r="T102" s="144">
        <f>SUM(T103:T111)</f>
        <v>0</v>
      </c>
      <c r="AR102" s="137" t="s">
        <v>81</v>
      </c>
      <c r="AT102" s="145" t="s">
        <v>73</v>
      </c>
      <c r="AU102" s="145" t="s">
        <v>74</v>
      </c>
      <c r="AY102" s="137" t="s">
        <v>187</v>
      </c>
      <c r="BK102" s="146">
        <f>SUM(BK103:BK111)</f>
        <v>0</v>
      </c>
    </row>
    <row r="103" spans="2:65" s="1" customFormat="1" ht="16.5" customHeight="1">
      <c r="B103" s="149"/>
      <c r="C103" s="150" t="s">
        <v>226</v>
      </c>
      <c r="D103" s="150" t="s">
        <v>189</v>
      </c>
      <c r="E103" s="151" t="s">
        <v>2198</v>
      </c>
      <c r="F103" s="152" t="s">
        <v>2199</v>
      </c>
      <c r="G103" s="153" t="s">
        <v>962</v>
      </c>
      <c r="H103" s="154">
        <v>1</v>
      </c>
      <c r="I103" s="155"/>
      <c r="J103" s="156">
        <f t="shared" ref="J103:J111" si="0">ROUND(I103*H103,2)</f>
        <v>0</v>
      </c>
      <c r="K103" s="152" t="s">
        <v>1901</v>
      </c>
      <c r="L103" s="32"/>
      <c r="M103" s="157" t="s">
        <v>3</v>
      </c>
      <c r="N103" s="158" t="s">
        <v>46</v>
      </c>
      <c r="O103" s="52"/>
      <c r="P103" s="159">
        <f t="shared" ref="P103:P111" si="1">O103*H103</f>
        <v>0</v>
      </c>
      <c r="Q103" s="159">
        <v>0</v>
      </c>
      <c r="R103" s="159">
        <f t="shared" ref="R103:R111" si="2">Q103*H103</f>
        <v>0</v>
      </c>
      <c r="S103" s="159">
        <v>0</v>
      </c>
      <c r="T103" s="160">
        <f t="shared" ref="T103:T111" si="3">S103*H103</f>
        <v>0</v>
      </c>
      <c r="AR103" s="161" t="s">
        <v>194</v>
      </c>
      <c r="AT103" s="161" t="s">
        <v>189</v>
      </c>
      <c r="AU103" s="161" t="s">
        <v>81</v>
      </c>
      <c r="AY103" s="17" t="s">
        <v>187</v>
      </c>
      <c r="BE103" s="162">
        <f t="shared" ref="BE103:BE111" si="4">IF(N103="základní",J103,0)</f>
        <v>0</v>
      </c>
      <c r="BF103" s="162">
        <f t="shared" ref="BF103:BF111" si="5">IF(N103="snížená",J103,0)</f>
        <v>0</v>
      </c>
      <c r="BG103" s="162">
        <f t="shared" ref="BG103:BG111" si="6">IF(N103="zákl. přenesená",J103,0)</f>
        <v>0</v>
      </c>
      <c r="BH103" s="162">
        <f t="shared" ref="BH103:BH111" si="7">IF(N103="sníž. přenesená",J103,0)</f>
        <v>0</v>
      </c>
      <c r="BI103" s="162">
        <f t="shared" ref="BI103:BI111" si="8">IF(N103="nulová",J103,0)</f>
        <v>0</v>
      </c>
      <c r="BJ103" s="17" t="s">
        <v>87</v>
      </c>
      <c r="BK103" s="162">
        <f t="shared" ref="BK103:BK111" si="9">ROUND(I103*H103,2)</f>
        <v>0</v>
      </c>
      <c r="BL103" s="17" t="s">
        <v>194</v>
      </c>
      <c r="BM103" s="161" t="s">
        <v>251</v>
      </c>
    </row>
    <row r="104" spans="2:65" s="1" customFormat="1" ht="16.5" customHeight="1">
      <c r="B104" s="149"/>
      <c r="C104" s="150" t="s">
        <v>230</v>
      </c>
      <c r="D104" s="150" t="s">
        <v>189</v>
      </c>
      <c r="E104" s="151" t="s">
        <v>2200</v>
      </c>
      <c r="F104" s="152" t="s">
        <v>2201</v>
      </c>
      <c r="G104" s="153" t="s">
        <v>962</v>
      </c>
      <c r="H104" s="154">
        <v>6</v>
      </c>
      <c r="I104" s="155"/>
      <c r="J104" s="156">
        <f t="shared" si="0"/>
        <v>0</v>
      </c>
      <c r="K104" s="152" t="s">
        <v>1901</v>
      </c>
      <c r="L104" s="32"/>
      <c r="M104" s="157" t="s">
        <v>3</v>
      </c>
      <c r="N104" s="158" t="s">
        <v>46</v>
      </c>
      <c r="O104" s="52"/>
      <c r="P104" s="159">
        <f t="shared" si="1"/>
        <v>0</v>
      </c>
      <c r="Q104" s="159">
        <v>0</v>
      </c>
      <c r="R104" s="159">
        <f t="shared" si="2"/>
        <v>0</v>
      </c>
      <c r="S104" s="159">
        <v>0</v>
      </c>
      <c r="T104" s="160">
        <f t="shared" si="3"/>
        <v>0</v>
      </c>
      <c r="AR104" s="161" t="s">
        <v>194</v>
      </c>
      <c r="AT104" s="161" t="s">
        <v>189</v>
      </c>
      <c r="AU104" s="161" t="s">
        <v>81</v>
      </c>
      <c r="AY104" s="17" t="s">
        <v>187</v>
      </c>
      <c r="BE104" s="162">
        <f t="shared" si="4"/>
        <v>0</v>
      </c>
      <c r="BF104" s="162">
        <f t="shared" si="5"/>
        <v>0</v>
      </c>
      <c r="BG104" s="162">
        <f t="shared" si="6"/>
        <v>0</v>
      </c>
      <c r="BH104" s="162">
        <f t="shared" si="7"/>
        <v>0</v>
      </c>
      <c r="BI104" s="162">
        <f t="shared" si="8"/>
        <v>0</v>
      </c>
      <c r="BJ104" s="17" t="s">
        <v>87</v>
      </c>
      <c r="BK104" s="162">
        <f t="shared" si="9"/>
        <v>0</v>
      </c>
      <c r="BL104" s="17" t="s">
        <v>194</v>
      </c>
      <c r="BM104" s="161" t="s">
        <v>1757</v>
      </c>
    </row>
    <row r="105" spans="2:65" s="1" customFormat="1" ht="16.5" customHeight="1">
      <c r="B105" s="149"/>
      <c r="C105" s="150" t="s">
        <v>235</v>
      </c>
      <c r="D105" s="150" t="s">
        <v>189</v>
      </c>
      <c r="E105" s="151" t="s">
        <v>2202</v>
      </c>
      <c r="F105" s="152" t="s">
        <v>2203</v>
      </c>
      <c r="G105" s="153" t="s">
        <v>962</v>
      </c>
      <c r="H105" s="154">
        <v>1</v>
      </c>
      <c r="I105" s="155"/>
      <c r="J105" s="156">
        <f t="shared" si="0"/>
        <v>0</v>
      </c>
      <c r="K105" s="152" t="s">
        <v>1901</v>
      </c>
      <c r="L105" s="32"/>
      <c r="M105" s="157" t="s">
        <v>3</v>
      </c>
      <c r="N105" s="158" t="s">
        <v>46</v>
      </c>
      <c r="O105" s="52"/>
      <c r="P105" s="159">
        <f t="shared" si="1"/>
        <v>0</v>
      </c>
      <c r="Q105" s="159">
        <v>0</v>
      </c>
      <c r="R105" s="159">
        <f t="shared" si="2"/>
        <v>0</v>
      </c>
      <c r="S105" s="159">
        <v>0</v>
      </c>
      <c r="T105" s="160">
        <f t="shared" si="3"/>
        <v>0</v>
      </c>
      <c r="AR105" s="161" t="s">
        <v>194</v>
      </c>
      <c r="AT105" s="161" t="s">
        <v>189</v>
      </c>
      <c r="AU105" s="161" t="s">
        <v>81</v>
      </c>
      <c r="AY105" s="17" t="s">
        <v>187</v>
      </c>
      <c r="BE105" s="162">
        <f t="shared" si="4"/>
        <v>0</v>
      </c>
      <c r="BF105" s="162">
        <f t="shared" si="5"/>
        <v>0</v>
      </c>
      <c r="BG105" s="162">
        <f t="shared" si="6"/>
        <v>0</v>
      </c>
      <c r="BH105" s="162">
        <f t="shared" si="7"/>
        <v>0</v>
      </c>
      <c r="BI105" s="162">
        <f t="shared" si="8"/>
        <v>0</v>
      </c>
      <c r="BJ105" s="17" t="s">
        <v>87</v>
      </c>
      <c r="BK105" s="162">
        <f t="shared" si="9"/>
        <v>0</v>
      </c>
      <c r="BL105" s="17" t="s">
        <v>194</v>
      </c>
      <c r="BM105" s="161" t="s">
        <v>273</v>
      </c>
    </row>
    <row r="106" spans="2:65" s="1" customFormat="1" ht="16.5" customHeight="1">
      <c r="B106" s="149"/>
      <c r="C106" s="150" t="s">
        <v>239</v>
      </c>
      <c r="D106" s="150" t="s">
        <v>189</v>
      </c>
      <c r="E106" s="151" t="s">
        <v>2204</v>
      </c>
      <c r="F106" s="152" t="s">
        <v>2205</v>
      </c>
      <c r="G106" s="153" t="s">
        <v>962</v>
      </c>
      <c r="H106" s="154">
        <v>1</v>
      </c>
      <c r="I106" s="155"/>
      <c r="J106" s="156">
        <f t="shared" si="0"/>
        <v>0</v>
      </c>
      <c r="K106" s="152" t="s">
        <v>1901</v>
      </c>
      <c r="L106" s="32"/>
      <c r="M106" s="157" t="s">
        <v>3</v>
      </c>
      <c r="N106" s="158" t="s">
        <v>46</v>
      </c>
      <c r="O106" s="52"/>
      <c r="P106" s="159">
        <f t="shared" si="1"/>
        <v>0</v>
      </c>
      <c r="Q106" s="159">
        <v>0</v>
      </c>
      <c r="R106" s="159">
        <f t="shared" si="2"/>
        <v>0</v>
      </c>
      <c r="S106" s="159">
        <v>0</v>
      </c>
      <c r="T106" s="160">
        <f t="shared" si="3"/>
        <v>0</v>
      </c>
      <c r="AR106" s="161" t="s">
        <v>194</v>
      </c>
      <c r="AT106" s="161" t="s">
        <v>189</v>
      </c>
      <c r="AU106" s="161" t="s">
        <v>81</v>
      </c>
      <c r="AY106" s="17" t="s">
        <v>187</v>
      </c>
      <c r="BE106" s="162">
        <f t="shared" si="4"/>
        <v>0</v>
      </c>
      <c r="BF106" s="162">
        <f t="shared" si="5"/>
        <v>0</v>
      </c>
      <c r="BG106" s="162">
        <f t="shared" si="6"/>
        <v>0</v>
      </c>
      <c r="BH106" s="162">
        <f t="shared" si="7"/>
        <v>0</v>
      </c>
      <c r="BI106" s="162">
        <f t="shared" si="8"/>
        <v>0</v>
      </c>
      <c r="BJ106" s="17" t="s">
        <v>87</v>
      </c>
      <c r="BK106" s="162">
        <f t="shared" si="9"/>
        <v>0</v>
      </c>
      <c r="BL106" s="17" t="s">
        <v>194</v>
      </c>
      <c r="BM106" s="161" t="s">
        <v>282</v>
      </c>
    </row>
    <row r="107" spans="2:65" s="1" customFormat="1" ht="16.5" customHeight="1">
      <c r="B107" s="149"/>
      <c r="C107" s="150" t="s">
        <v>245</v>
      </c>
      <c r="D107" s="150" t="s">
        <v>189</v>
      </c>
      <c r="E107" s="151" t="s">
        <v>2206</v>
      </c>
      <c r="F107" s="152" t="s">
        <v>2207</v>
      </c>
      <c r="G107" s="153" t="s">
        <v>962</v>
      </c>
      <c r="H107" s="154">
        <v>1</v>
      </c>
      <c r="I107" s="155"/>
      <c r="J107" s="156">
        <f t="shared" si="0"/>
        <v>0</v>
      </c>
      <c r="K107" s="152" t="s">
        <v>1901</v>
      </c>
      <c r="L107" s="32"/>
      <c r="M107" s="157" t="s">
        <v>3</v>
      </c>
      <c r="N107" s="158" t="s">
        <v>46</v>
      </c>
      <c r="O107" s="52"/>
      <c r="P107" s="159">
        <f t="shared" si="1"/>
        <v>0</v>
      </c>
      <c r="Q107" s="159">
        <v>0</v>
      </c>
      <c r="R107" s="159">
        <f t="shared" si="2"/>
        <v>0</v>
      </c>
      <c r="S107" s="159">
        <v>0</v>
      </c>
      <c r="T107" s="160">
        <f t="shared" si="3"/>
        <v>0</v>
      </c>
      <c r="AR107" s="161" t="s">
        <v>194</v>
      </c>
      <c r="AT107" s="161" t="s">
        <v>189</v>
      </c>
      <c r="AU107" s="161" t="s">
        <v>81</v>
      </c>
      <c r="AY107" s="17" t="s">
        <v>187</v>
      </c>
      <c r="BE107" s="162">
        <f t="shared" si="4"/>
        <v>0</v>
      </c>
      <c r="BF107" s="162">
        <f t="shared" si="5"/>
        <v>0</v>
      </c>
      <c r="BG107" s="162">
        <f t="shared" si="6"/>
        <v>0</v>
      </c>
      <c r="BH107" s="162">
        <f t="shared" si="7"/>
        <v>0</v>
      </c>
      <c r="BI107" s="162">
        <f t="shared" si="8"/>
        <v>0</v>
      </c>
      <c r="BJ107" s="17" t="s">
        <v>87</v>
      </c>
      <c r="BK107" s="162">
        <f t="shared" si="9"/>
        <v>0</v>
      </c>
      <c r="BL107" s="17" t="s">
        <v>194</v>
      </c>
      <c r="BM107" s="161" t="s">
        <v>302</v>
      </c>
    </row>
    <row r="108" spans="2:65" s="1" customFormat="1" ht="16.5" customHeight="1">
      <c r="B108" s="149"/>
      <c r="C108" s="150" t="s">
        <v>251</v>
      </c>
      <c r="D108" s="150" t="s">
        <v>189</v>
      </c>
      <c r="E108" s="151" t="s">
        <v>2208</v>
      </c>
      <c r="F108" s="152" t="s">
        <v>2209</v>
      </c>
      <c r="G108" s="153" t="s">
        <v>962</v>
      </c>
      <c r="H108" s="154">
        <v>1</v>
      </c>
      <c r="I108" s="155"/>
      <c r="J108" s="156">
        <f t="shared" si="0"/>
        <v>0</v>
      </c>
      <c r="K108" s="152" t="s">
        <v>1901</v>
      </c>
      <c r="L108" s="32"/>
      <c r="M108" s="157" t="s">
        <v>3</v>
      </c>
      <c r="N108" s="158" t="s">
        <v>46</v>
      </c>
      <c r="O108" s="52"/>
      <c r="P108" s="159">
        <f t="shared" si="1"/>
        <v>0</v>
      </c>
      <c r="Q108" s="159">
        <v>0</v>
      </c>
      <c r="R108" s="159">
        <f t="shared" si="2"/>
        <v>0</v>
      </c>
      <c r="S108" s="159">
        <v>0</v>
      </c>
      <c r="T108" s="160">
        <f t="shared" si="3"/>
        <v>0</v>
      </c>
      <c r="AR108" s="161" t="s">
        <v>194</v>
      </c>
      <c r="AT108" s="161" t="s">
        <v>189</v>
      </c>
      <c r="AU108" s="161" t="s">
        <v>81</v>
      </c>
      <c r="AY108" s="17" t="s">
        <v>187</v>
      </c>
      <c r="BE108" s="162">
        <f t="shared" si="4"/>
        <v>0</v>
      </c>
      <c r="BF108" s="162">
        <f t="shared" si="5"/>
        <v>0</v>
      </c>
      <c r="BG108" s="162">
        <f t="shared" si="6"/>
        <v>0</v>
      </c>
      <c r="BH108" s="162">
        <f t="shared" si="7"/>
        <v>0</v>
      </c>
      <c r="BI108" s="162">
        <f t="shared" si="8"/>
        <v>0</v>
      </c>
      <c r="BJ108" s="17" t="s">
        <v>87</v>
      </c>
      <c r="BK108" s="162">
        <f t="shared" si="9"/>
        <v>0</v>
      </c>
      <c r="BL108" s="17" t="s">
        <v>194</v>
      </c>
      <c r="BM108" s="161" t="s">
        <v>330</v>
      </c>
    </row>
    <row r="109" spans="2:65" s="1" customFormat="1" ht="16.5" customHeight="1">
      <c r="B109" s="149"/>
      <c r="C109" s="150" t="s">
        <v>257</v>
      </c>
      <c r="D109" s="150" t="s">
        <v>189</v>
      </c>
      <c r="E109" s="151" t="s">
        <v>2210</v>
      </c>
      <c r="F109" s="152" t="s">
        <v>2211</v>
      </c>
      <c r="G109" s="153" t="s">
        <v>962</v>
      </c>
      <c r="H109" s="154">
        <v>1</v>
      </c>
      <c r="I109" s="155"/>
      <c r="J109" s="156">
        <f t="shared" si="0"/>
        <v>0</v>
      </c>
      <c r="K109" s="152" t="s">
        <v>1901</v>
      </c>
      <c r="L109" s="32"/>
      <c r="M109" s="157" t="s">
        <v>3</v>
      </c>
      <c r="N109" s="158" t="s">
        <v>46</v>
      </c>
      <c r="O109" s="52"/>
      <c r="P109" s="159">
        <f t="shared" si="1"/>
        <v>0</v>
      </c>
      <c r="Q109" s="159">
        <v>0</v>
      </c>
      <c r="R109" s="159">
        <f t="shared" si="2"/>
        <v>0</v>
      </c>
      <c r="S109" s="159">
        <v>0</v>
      </c>
      <c r="T109" s="160">
        <f t="shared" si="3"/>
        <v>0</v>
      </c>
      <c r="AR109" s="161" t="s">
        <v>194</v>
      </c>
      <c r="AT109" s="161" t="s">
        <v>189</v>
      </c>
      <c r="AU109" s="161" t="s">
        <v>81</v>
      </c>
      <c r="AY109" s="17" t="s">
        <v>187</v>
      </c>
      <c r="BE109" s="162">
        <f t="shared" si="4"/>
        <v>0</v>
      </c>
      <c r="BF109" s="162">
        <f t="shared" si="5"/>
        <v>0</v>
      </c>
      <c r="BG109" s="162">
        <f t="shared" si="6"/>
        <v>0</v>
      </c>
      <c r="BH109" s="162">
        <f t="shared" si="7"/>
        <v>0</v>
      </c>
      <c r="BI109" s="162">
        <f t="shared" si="8"/>
        <v>0</v>
      </c>
      <c r="BJ109" s="17" t="s">
        <v>87</v>
      </c>
      <c r="BK109" s="162">
        <f t="shared" si="9"/>
        <v>0</v>
      </c>
      <c r="BL109" s="17" t="s">
        <v>194</v>
      </c>
      <c r="BM109" s="161" t="s">
        <v>339</v>
      </c>
    </row>
    <row r="110" spans="2:65" s="1" customFormat="1" ht="16.5" customHeight="1">
      <c r="B110" s="149"/>
      <c r="C110" s="150" t="s">
        <v>1757</v>
      </c>
      <c r="D110" s="150" t="s">
        <v>189</v>
      </c>
      <c r="E110" s="151" t="s">
        <v>2212</v>
      </c>
      <c r="F110" s="152" t="s">
        <v>2213</v>
      </c>
      <c r="G110" s="153" t="s">
        <v>962</v>
      </c>
      <c r="H110" s="154">
        <v>1</v>
      </c>
      <c r="I110" s="155"/>
      <c r="J110" s="156">
        <f t="shared" si="0"/>
        <v>0</v>
      </c>
      <c r="K110" s="152" t="s">
        <v>1901</v>
      </c>
      <c r="L110" s="32"/>
      <c r="M110" s="157" t="s">
        <v>3</v>
      </c>
      <c r="N110" s="158" t="s">
        <v>46</v>
      </c>
      <c r="O110" s="52"/>
      <c r="P110" s="159">
        <f t="shared" si="1"/>
        <v>0</v>
      </c>
      <c r="Q110" s="159">
        <v>0</v>
      </c>
      <c r="R110" s="159">
        <f t="shared" si="2"/>
        <v>0</v>
      </c>
      <c r="S110" s="159">
        <v>0</v>
      </c>
      <c r="T110" s="160">
        <f t="shared" si="3"/>
        <v>0</v>
      </c>
      <c r="AR110" s="161" t="s">
        <v>194</v>
      </c>
      <c r="AT110" s="161" t="s">
        <v>189</v>
      </c>
      <c r="AU110" s="161" t="s">
        <v>81</v>
      </c>
      <c r="AY110" s="17" t="s">
        <v>187</v>
      </c>
      <c r="BE110" s="162">
        <f t="shared" si="4"/>
        <v>0</v>
      </c>
      <c r="BF110" s="162">
        <f t="shared" si="5"/>
        <v>0</v>
      </c>
      <c r="BG110" s="162">
        <f t="shared" si="6"/>
        <v>0</v>
      </c>
      <c r="BH110" s="162">
        <f t="shared" si="7"/>
        <v>0</v>
      </c>
      <c r="BI110" s="162">
        <f t="shared" si="8"/>
        <v>0</v>
      </c>
      <c r="BJ110" s="17" t="s">
        <v>87</v>
      </c>
      <c r="BK110" s="162">
        <f t="shared" si="9"/>
        <v>0</v>
      </c>
      <c r="BL110" s="17" t="s">
        <v>194</v>
      </c>
      <c r="BM110" s="161" t="s">
        <v>354</v>
      </c>
    </row>
    <row r="111" spans="2:65" s="1" customFormat="1" ht="16.5" customHeight="1">
      <c r="B111" s="149"/>
      <c r="C111" s="150" t="s">
        <v>268</v>
      </c>
      <c r="D111" s="150" t="s">
        <v>189</v>
      </c>
      <c r="E111" s="151" t="s">
        <v>2214</v>
      </c>
      <c r="F111" s="152" t="s">
        <v>2215</v>
      </c>
      <c r="G111" s="153" t="s">
        <v>962</v>
      </c>
      <c r="H111" s="154">
        <v>1</v>
      </c>
      <c r="I111" s="155"/>
      <c r="J111" s="156">
        <f t="shared" si="0"/>
        <v>0</v>
      </c>
      <c r="K111" s="152" t="s">
        <v>1901</v>
      </c>
      <c r="L111" s="32"/>
      <c r="M111" s="157" t="s">
        <v>3</v>
      </c>
      <c r="N111" s="158" t="s">
        <v>46</v>
      </c>
      <c r="O111" s="52"/>
      <c r="P111" s="159">
        <f t="shared" si="1"/>
        <v>0</v>
      </c>
      <c r="Q111" s="159">
        <v>0</v>
      </c>
      <c r="R111" s="159">
        <f t="shared" si="2"/>
        <v>0</v>
      </c>
      <c r="S111" s="159">
        <v>0</v>
      </c>
      <c r="T111" s="160">
        <f t="shared" si="3"/>
        <v>0</v>
      </c>
      <c r="AR111" s="161" t="s">
        <v>194</v>
      </c>
      <c r="AT111" s="161" t="s">
        <v>189</v>
      </c>
      <c r="AU111" s="161" t="s">
        <v>81</v>
      </c>
      <c r="AY111" s="17" t="s">
        <v>187</v>
      </c>
      <c r="BE111" s="162">
        <f t="shared" si="4"/>
        <v>0</v>
      </c>
      <c r="BF111" s="162">
        <f t="shared" si="5"/>
        <v>0</v>
      </c>
      <c r="BG111" s="162">
        <f t="shared" si="6"/>
        <v>0</v>
      </c>
      <c r="BH111" s="162">
        <f t="shared" si="7"/>
        <v>0</v>
      </c>
      <c r="BI111" s="162">
        <f t="shared" si="8"/>
        <v>0</v>
      </c>
      <c r="BJ111" s="17" t="s">
        <v>87</v>
      </c>
      <c r="BK111" s="162">
        <f t="shared" si="9"/>
        <v>0</v>
      </c>
      <c r="BL111" s="17" t="s">
        <v>194</v>
      </c>
      <c r="BM111" s="161" t="s">
        <v>372</v>
      </c>
    </row>
    <row r="112" spans="2:65" s="11" customFormat="1" ht="25.9" customHeight="1">
      <c r="B112" s="136"/>
      <c r="D112" s="137" t="s">
        <v>73</v>
      </c>
      <c r="E112" s="138" t="s">
        <v>2216</v>
      </c>
      <c r="F112" s="138" t="s">
        <v>2217</v>
      </c>
      <c r="I112" s="139"/>
      <c r="J112" s="140">
        <f>BK112</f>
        <v>0</v>
      </c>
      <c r="L112" s="136"/>
      <c r="M112" s="141"/>
      <c r="N112" s="142"/>
      <c r="O112" s="142"/>
      <c r="P112" s="143">
        <f>P113</f>
        <v>0</v>
      </c>
      <c r="Q112" s="142"/>
      <c r="R112" s="143">
        <f>R113</f>
        <v>0</v>
      </c>
      <c r="S112" s="142"/>
      <c r="T112" s="144">
        <f>T113</f>
        <v>0</v>
      </c>
      <c r="AR112" s="137" t="s">
        <v>81</v>
      </c>
      <c r="AT112" s="145" t="s">
        <v>73</v>
      </c>
      <c r="AU112" s="145" t="s">
        <v>74</v>
      </c>
      <c r="AY112" s="137" t="s">
        <v>187</v>
      </c>
      <c r="BK112" s="146">
        <f>BK113</f>
        <v>0</v>
      </c>
    </row>
    <row r="113" spans="2:65" s="1" customFormat="1" ht="24" customHeight="1">
      <c r="B113" s="149"/>
      <c r="C113" s="150" t="s">
        <v>273</v>
      </c>
      <c r="D113" s="150" t="s">
        <v>189</v>
      </c>
      <c r="E113" s="151" t="s">
        <v>2218</v>
      </c>
      <c r="F113" s="152" t="s">
        <v>2219</v>
      </c>
      <c r="G113" s="153" t="s">
        <v>962</v>
      </c>
      <c r="H113" s="154">
        <v>1</v>
      </c>
      <c r="I113" s="155"/>
      <c r="J113" s="156">
        <f>ROUND(I113*H113,2)</f>
        <v>0</v>
      </c>
      <c r="K113" s="152" t="s">
        <v>1901</v>
      </c>
      <c r="L113" s="32"/>
      <c r="M113" s="157" t="s">
        <v>3</v>
      </c>
      <c r="N113" s="158" t="s">
        <v>46</v>
      </c>
      <c r="O113" s="52"/>
      <c r="P113" s="159">
        <f>O113*H113</f>
        <v>0</v>
      </c>
      <c r="Q113" s="159">
        <v>0</v>
      </c>
      <c r="R113" s="159">
        <f>Q113*H113</f>
        <v>0</v>
      </c>
      <c r="S113" s="159">
        <v>0</v>
      </c>
      <c r="T113" s="160">
        <f>S113*H113</f>
        <v>0</v>
      </c>
      <c r="AR113" s="161" t="s">
        <v>194</v>
      </c>
      <c r="AT113" s="161" t="s">
        <v>189</v>
      </c>
      <c r="AU113" s="161" t="s">
        <v>81</v>
      </c>
      <c r="AY113" s="17" t="s">
        <v>187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87</v>
      </c>
      <c r="BK113" s="162">
        <f>ROUND(I113*H113,2)</f>
        <v>0</v>
      </c>
      <c r="BL113" s="17" t="s">
        <v>194</v>
      </c>
      <c r="BM113" s="161" t="s">
        <v>388</v>
      </c>
    </row>
    <row r="114" spans="2:65" s="11" customFormat="1" ht="25.9" customHeight="1">
      <c r="B114" s="136"/>
      <c r="D114" s="137" t="s">
        <v>73</v>
      </c>
      <c r="E114" s="138" t="s">
        <v>2220</v>
      </c>
      <c r="F114" s="138" t="s">
        <v>2221</v>
      </c>
      <c r="I114" s="139"/>
      <c r="J114" s="140">
        <f>BK114</f>
        <v>0</v>
      </c>
      <c r="L114" s="136"/>
      <c r="M114" s="141"/>
      <c r="N114" s="142"/>
      <c r="O114" s="142"/>
      <c r="P114" s="143">
        <f>SUM(P115:P128)</f>
        <v>0</v>
      </c>
      <c r="Q114" s="142"/>
      <c r="R114" s="143">
        <f>SUM(R115:R128)</f>
        <v>0</v>
      </c>
      <c r="S114" s="142"/>
      <c r="T114" s="144">
        <f>SUM(T115:T128)</f>
        <v>0</v>
      </c>
      <c r="AR114" s="137" t="s">
        <v>81</v>
      </c>
      <c r="AT114" s="145" t="s">
        <v>73</v>
      </c>
      <c r="AU114" s="145" t="s">
        <v>74</v>
      </c>
      <c r="AY114" s="137" t="s">
        <v>187</v>
      </c>
      <c r="BK114" s="146">
        <f>SUM(BK115:BK128)</f>
        <v>0</v>
      </c>
    </row>
    <row r="115" spans="2:65" s="1" customFormat="1" ht="16.5" customHeight="1">
      <c r="B115" s="149"/>
      <c r="C115" s="150" t="s">
        <v>9</v>
      </c>
      <c r="D115" s="150" t="s">
        <v>189</v>
      </c>
      <c r="E115" s="151" t="s">
        <v>2222</v>
      </c>
      <c r="F115" s="152" t="s">
        <v>2223</v>
      </c>
      <c r="G115" s="153" t="s">
        <v>962</v>
      </c>
      <c r="H115" s="154">
        <v>3</v>
      </c>
      <c r="I115" s="155"/>
      <c r="J115" s="156">
        <f t="shared" ref="J115:J128" si="10">ROUND(I115*H115,2)</f>
        <v>0</v>
      </c>
      <c r="K115" s="152" t="s">
        <v>1901</v>
      </c>
      <c r="L115" s="32"/>
      <c r="M115" s="157" t="s">
        <v>3</v>
      </c>
      <c r="N115" s="158" t="s">
        <v>46</v>
      </c>
      <c r="O115" s="52"/>
      <c r="P115" s="159">
        <f t="shared" ref="P115:P128" si="11">O115*H115</f>
        <v>0</v>
      </c>
      <c r="Q115" s="159">
        <v>0</v>
      </c>
      <c r="R115" s="159">
        <f t="shared" ref="R115:R128" si="12">Q115*H115</f>
        <v>0</v>
      </c>
      <c r="S115" s="159">
        <v>0</v>
      </c>
      <c r="T115" s="160">
        <f t="shared" ref="T115:T128" si="13">S115*H115</f>
        <v>0</v>
      </c>
      <c r="AR115" s="161" t="s">
        <v>194</v>
      </c>
      <c r="AT115" s="161" t="s">
        <v>189</v>
      </c>
      <c r="AU115" s="161" t="s">
        <v>81</v>
      </c>
      <c r="AY115" s="17" t="s">
        <v>187</v>
      </c>
      <c r="BE115" s="162">
        <f t="shared" ref="BE115:BE128" si="14">IF(N115="základní",J115,0)</f>
        <v>0</v>
      </c>
      <c r="BF115" s="162">
        <f t="shared" ref="BF115:BF128" si="15">IF(N115="snížená",J115,0)</f>
        <v>0</v>
      </c>
      <c r="BG115" s="162">
        <f t="shared" ref="BG115:BG128" si="16">IF(N115="zákl. přenesená",J115,0)</f>
        <v>0</v>
      </c>
      <c r="BH115" s="162">
        <f t="shared" ref="BH115:BH128" si="17">IF(N115="sníž. přenesená",J115,0)</f>
        <v>0</v>
      </c>
      <c r="BI115" s="162">
        <f t="shared" ref="BI115:BI128" si="18">IF(N115="nulová",J115,0)</f>
        <v>0</v>
      </c>
      <c r="BJ115" s="17" t="s">
        <v>87</v>
      </c>
      <c r="BK115" s="162">
        <f t="shared" ref="BK115:BK128" si="19">ROUND(I115*H115,2)</f>
        <v>0</v>
      </c>
      <c r="BL115" s="17" t="s">
        <v>194</v>
      </c>
      <c r="BM115" s="161" t="s">
        <v>397</v>
      </c>
    </row>
    <row r="116" spans="2:65" s="1" customFormat="1" ht="16.5" customHeight="1">
      <c r="B116" s="149"/>
      <c r="C116" s="150" t="s">
        <v>282</v>
      </c>
      <c r="D116" s="150" t="s">
        <v>189</v>
      </c>
      <c r="E116" s="151" t="s">
        <v>2224</v>
      </c>
      <c r="F116" s="152" t="s">
        <v>2225</v>
      </c>
      <c r="G116" s="153" t="s">
        <v>962</v>
      </c>
      <c r="H116" s="154">
        <v>1</v>
      </c>
      <c r="I116" s="155"/>
      <c r="J116" s="156">
        <f t="shared" si="10"/>
        <v>0</v>
      </c>
      <c r="K116" s="152" t="s">
        <v>1901</v>
      </c>
      <c r="L116" s="32"/>
      <c r="M116" s="157" t="s">
        <v>3</v>
      </c>
      <c r="N116" s="158" t="s">
        <v>46</v>
      </c>
      <c r="O116" s="52"/>
      <c r="P116" s="159">
        <f t="shared" si="11"/>
        <v>0</v>
      </c>
      <c r="Q116" s="159">
        <v>0</v>
      </c>
      <c r="R116" s="159">
        <f t="shared" si="12"/>
        <v>0</v>
      </c>
      <c r="S116" s="159">
        <v>0</v>
      </c>
      <c r="T116" s="160">
        <f t="shared" si="13"/>
        <v>0</v>
      </c>
      <c r="AR116" s="161" t="s">
        <v>194</v>
      </c>
      <c r="AT116" s="161" t="s">
        <v>189</v>
      </c>
      <c r="AU116" s="161" t="s">
        <v>81</v>
      </c>
      <c r="AY116" s="17" t="s">
        <v>187</v>
      </c>
      <c r="BE116" s="162">
        <f t="shared" si="14"/>
        <v>0</v>
      </c>
      <c r="BF116" s="162">
        <f t="shared" si="15"/>
        <v>0</v>
      </c>
      <c r="BG116" s="162">
        <f t="shared" si="16"/>
        <v>0</v>
      </c>
      <c r="BH116" s="162">
        <f t="shared" si="17"/>
        <v>0</v>
      </c>
      <c r="BI116" s="162">
        <f t="shared" si="18"/>
        <v>0</v>
      </c>
      <c r="BJ116" s="17" t="s">
        <v>87</v>
      </c>
      <c r="BK116" s="162">
        <f t="shared" si="19"/>
        <v>0</v>
      </c>
      <c r="BL116" s="17" t="s">
        <v>194</v>
      </c>
      <c r="BM116" s="161" t="s">
        <v>405</v>
      </c>
    </row>
    <row r="117" spans="2:65" s="1" customFormat="1" ht="16.5" customHeight="1">
      <c r="B117" s="149"/>
      <c r="C117" s="150" t="s">
        <v>1775</v>
      </c>
      <c r="D117" s="150" t="s">
        <v>189</v>
      </c>
      <c r="E117" s="151" t="s">
        <v>2226</v>
      </c>
      <c r="F117" s="152" t="s">
        <v>2227</v>
      </c>
      <c r="G117" s="153" t="s">
        <v>286</v>
      </c>
      <c r="H117" s="154">
        <v>89</v>
      </c>
      <c r="I117" s="155"/>
      <c r="J117" s="156">
        <f t="shared" si="10"/>
        <v>0</v>
      </c>
      <c r="K117" s="152" t="s">
        <v>1901</v>
      </c>
      <c r="L117" s="32"/>
      <c r="M117" s="157" t="s">
        <v>3</v>
      </c>
      <c r="N117" s="158" t="s">
        <v>46</v>
      </c>
      <c r="O117" s="52"/>
      <c r="P117" s="159">
        <f t="shared" si="11"/>
        <v>0</v>
      </c>
      <c r="Q117" s="159">
        <v>0</v>
      </c>
      <c r="R117" s="159">
        <f t="shared" si="12"/>
        <v>0</v>
      </c>
      <c r="S117" s="159">
        <v>0</v>
      </c>
      <c r="T117" s="160">
        <f t="shared" si="13"/>
        <v>0</v>
      </c>
      <c r="AR117" s="161" t="s">
        <v>194</v>
      </c>
      <c r="AT117" s="161" t="s">
        <v>189</v>
      </c>
      <c r="AU117" s="161" t="s">
        <v>81</v>
      </c>
      <c r="AY117" s="17" t="s">
        <v>187</v>
      </c>
      <c r="BE117" s="162">
        <f t="shared" si="14"/>
        <v>0</v>
      </c>
      <c r="BF117" s="162">
        <f t="shared" si="15"/>
        <v>0</v>
      </c>
      <c r="BG117" s="162">
        <f t="shared" si="16"/>
        <v>0</v>
      </c>
      <c r="BH117" s="162">
        <f t="shared" si="17"/>
        <v>0</v>
      </c>
      <c r="BI117" s="162">
        <f t="shared" si="18"/>
        <v>0</v>
      </c>
      <c r="BJ117" s="17" t="s">
        <v>87</v>
      </c>
      <c r="BK117" s="162">
        <f t="shared" si="19"/>
        <v>0</v>
      </c>
      <c r="BL117" s="17" t="s">
        <v>194</v>
      </c>
      <c r="BM117" s="161" t="s">
        <v>413</v>
      </c>
    </row>
    <row r="118" spans="2:65" s="1" customFormat="1" ht="16.5" customHeight="1">
      <c r="B118" s="149"/>
      <c r="C118" s="150" t="s">
        <v>302</v>
      </c>
      <c r="D118" s="150" t="s">
        <v>189</v>
      </c>
      <c r="E118" s="151" t="s">
        <v>2228</v>
      </c>
      <c r="F118" s="152" t="s">
        <v>2229</v>
      </c>
      <c r="G118" s="153" t="s">
        <v>286</v>
      </c>
      <c r="H118" s="154">
        <v>18</v>
      </c>
      <c r="I118" s="155"/>
      <c r="J118" s="156">
        <f t="shared" si="10"/>
        <v>0</v>
      </c>
      <c r="K118" s="152" t="s">
        <v>1901</v>
      </c>
      <c r="L118" s="32"/>
      <c r="M118" s="157" t="s">
        <v>3</v>
      </c>
      <c r="N118" s="158" t="s">
        <v>46</v>
      </c>
      <c r="O118" s="52"/>
      <c r="P118" s="159">
        <f t="shared" si="11"/>
        <v>0</v>
      </c>
      <c r="Q118" s="159">
        <v>0</v>
      </c>
      <c r="R118" s="159">
        <f t="shared" si="12"/>
        <v>0</v>
      </c>
      <c r="S118" s="159">
        <v>0</v>
      </c>
      <c r="T118" s="160">
        <f t="shared" si="13"/>
        <v>0</v>
      </c>
      <c r="AR118" s="161" t="s">
        <v>194</v>
      </c>
      <c r="AT118" s="161" t="s">
        <v>189</v>
      </c>
      <c r="AU118" s="161" t="s">
        <v>81</v>
      </c>
      <c r="AY118" s="17" t="s">
        <v>187</v>
      </c>
      <c r="BE118" s="162">
        <f t="shared" si="14"/>
        <v>0</v>
      </c>
      <c r="BF118" s="162">
        <f t="shared" si="15"/>
        <v>0</v>
      </c>
      <c r="BG118" s="162">
        <f t="shared" si="16"/>
        <v>0</v>
      </c>
      <c r="BH118" s="162">
        <f t="shared" si="17"/>
        <v>0</v>
      </c>
      <c r="BI118" s="162">
        <f t="shared" si="18"/>
        <v>0</v>
      </c>
      <c r="BJ118" s="17" t="s">
        <v>87</v>
      </c>
      <c r="BK118" s="162">
        <f t="shared" si="19"/>
        <v>0</v>
      </c>
      <c r="BL118" s="17" t="s">
        <v>194</v>
      </c>
      <c r="BM118" s="161" t="s">
        <v>430</v>
      </c>
    </row>
    <row r="119" spans="2:65" s="1" customFormat="1" ht="16.5" customHeight="1">
      <c r="B119" s="149"/>
      <c r="C119" s="150" t="s">
        <v>1782</v>
      </c>
      <c r="D119" s="150" t="s">
        <v>189</v>
      </c>
      <c r="E119" s="151" t="s">
        <v>2230</v>
      </c>
      <c r="F119" s="152" t="s">
        <v>2231</v>
      </c>
      <c r="G119" s="153" t="s">
        <v>286</v>
      </c>
      <c r="H119" s="154">
        <v>39</v>
      </c>
      <c r="I119" s="155"/>
      <c r="J119" s="156">
        <f t="shared" si="10"/>
        <v>0</v>
      </c>
      <c r="K119" s="152" t="s">
        <v>1901</v>
      </c>
      <c r="L119" s="32"/>
      <c r="M119" s="157" t="s">
        <v>3</v>
      </c>
      <c r="N119" s="158" t="s">
        <v>46</v>
      </c>
      <c r="O119" s="52"/>
      <c r="P119" s="159">
        <f t="shared" si="11"/>
        <v>0</v>
      </c>
      <c r="Q119" s="159">
        <v>0</v>
      </c>
      <c r="R119" s="159">
        <f t="shared" si="12"/>
        <v>0</v>
      </c>
      <c r="S119" s="159">
        <v>0</v>
      </c>
      <c r="T119" s="160">
        <f t="shared" si="13"/>
        <v>0</v>
      </c>
      <c r="AR119" s="161" t="s">
        <v>194</v>
      </c>
      <c r="AT119" s="161" t="s">
        <v>189</v>
      </c>
      <c r="AU119" s="161" t="s">
        <v>81</v>
      </c>
      <c r="AY119" s="17" t="s">
        <v>187</v>
      </c>
      <c r="BE119" s="162">
        <f t="shared" si="14"/>
        <v>0</v>
      </c>
      <c r="BF119" s="162">
        <f t="shared" si="15"/>
        <v>0</v>
      </c>
      <c r="BG119" s="162">
        <f t="shared" si="16"/>
        <v>0</v>
      </c>
      <c r="BH119" s="162">
        <f t="shared" si="17"/>
        <v>0</v>
      </c>
      <c r="BI119" s="162">
        <f t="shared" si="18"/>
        <v>0</v>
      </c>
      <c r="BJ119" s="17" t="s">
        <v>87</v>
      </c>
      <c r="BK119" s="162">
        <f t="shared" si="19"/>
        <v>0</v>
      </c>
      <c r="BL119" s="17" t="s">
        <v>194</v>
      </c>
      <c r="BM119" s="161" t="s">
        <v>450</v>
      </c>
    </row>
    <row r="120" spans="2:65" s="1" customFormat="1" ht="16.5" customHeight="1">
      <c r="B120" s="149"/>
      <c r="C120" s="150" t="s">
        <v>330</v>
      </c>
      <c r="D120" s="150" t="s">
        <v>189</v>
      </c>
      <c r="E120" s="151" t="s">
        <v>2232</v>
      </c>
      <c r="F120" s="152" t="s">
        <v>2233</v>
      </c>
      <c r="G120" s="153" t="s">
        <v>286</v>
      </c>
      <c r="H120" s="154">
        <v>178</v>
      </c>
      <c r="I120" s="155"/>
      <c r="J120" s="156">
        <f t="shared" si="10"/>
        <v>0</v>
      </c>
      <c r="K120" s="152" t="s">
        <v>1901</v>
      </c>
      <c r="L120" s="32"/>
      <c r="M120" s="157" t="s">
        <v>3</v>
      </c>
      <c r="N120" s="158" t="s">
        <v>46</v>
      </c>
      <c r="O120" s="52"/>
      <c r="P120" s="159">
        <f t="shared" si="11"/>
        <v>0</v>
      </c>
      <c r="Q120" s="159">
        <v>0</v>
      </c>
      <c r="R120" s="159">
        <f t="shared" si="12"/>
        <v>0</v>
      </c>
      <c r="S120" s="159">
        <v>0</v>
      </c>
      <c r="T120" s="160">
        <f t="shared" si="13"/>
        <v>0</v>
      </c>
      <c r="AR120" s="161" t="s">
        <v>194</v>
      </c>
      <c r="AT120" s="161" t="s">
        <v>189</v>
      </c>
      <c r="AU120" s="161" t="s">
        <v>81</v>
      </c>
      <c r="AY120" s="17" t="s">
        <v>187</v>
      </c>
      <c r="BE120" s="162">
        <f t="shared" si="14"/>
        <v>0</v>
      </c>
      <c r="BF120" s="162">
        <f t="shared" si="15"/>
        <v>0</v>
      </c>
      <c r="BG120" s="162">
        <f t="shared" si="16"/>
        <v>0</v>
      </c>
      <c r="BH120" s="162">
        <f t="shared" si="17"/>
        <v>0</v>
      </c>
      <c r="BI120" s="162">
        <f t="shared" si="18"/>
        <v>0</v>
      </c>
      <c r="BJ120" s="17" t="s">
        <v>87</v>
      </c>
      <c r="BK120" s="162">
        <f t="shared" si="19"/>
        <v>0</v>
      </c>
      <c r="BL120" s="17" t="s">
        <v>194</v>
      </c>
      <c r="BM120" s="161" t="s">
        <v>463</v>
      </c>
    </row>
    <row r="121" spans="2:65" s="1" customFormat="1" ht="16.5" customHeight="1">
      <c r="B121" s="149"/>
      <c r="C121" s="150" t="s">
        <v>8</v>
      </c>
      <c r="D121" s="150" t="s">
        <v>189</v>
      </c>
      <c r="E121" s="151" t="s">
        <v>2234</v>
      </c>
      <c r="F121" s="152" t="s">
        <v>2235</v>
      </c>
      <c r="G121" s="153" t="s">
        <v>286</v>
      </c>
      <c r="H121" s="154">
        <v>98</v>
      </c>
      <c r="I121" s="155"/>
      <c r="J121" s="156">
        <f t="shared" si="10"/>
        <v>0</v>
      </c>
      <c r="K121" s="152" t="s">
        <v>1901</v>
      </c>
      <c r="L121" s="32"/>
      <c r="M121" s="157" t="s">
        <v>3</v>
      </c>
      <c r="N121" s="158" t="s">
        <v>46</v>
      </c>
      <c r="O121" s="52"/>
      <c r="P121" s="159">
        <f t="shared" si="11"/>
        <v>0</v>
      </c>
      <c r="Q121" s="159">
        <v>0</v>
      </c>
      <c r="R121" s="159">
        <f t="shared" si="12"/>
        <v>0</v>
      </c>
      <c r="S121" s="159">
        <v>0</v>
      </c>
      <c r="T121" s="160">
        <f t="shared" si="13"/>
        <v>0</v>
      </c>
      <c r="AR121" s="161" t="s">
        <v>194</v>
      </c>
      <c r="AT121" s="161" t="s">
        <v>189</v>
      </c>
      <c r="AU121" s="161" t="s">
        <v>81</v>
      </c>
      <c r="AY121" s="17" t="s">
        <v>187</v>
      </c>
      <c r="BE121" s="162">
        <f t="shared" si="14"/>
        <v>0</v>
      </c>
      <c r="BF121" s="162">
        <f t="shared" si="15"/>
        <v>0</v>
      </c>
      <c r="BG121" s="162">
        <f t="shared" si="16"/>
        <v>0</v>
      </c>
      <c r="BH121" s="162">
        <f t="shared" si="17"/>
        <v>0</v>
      </c>
      <c r="BI121" s="162">
        <f t="shared" si="18"/>
        <v>0</v>
      </c>
      <c r="BJ121" s="17" t="s">
        <v>87</v>
      </c>
      <c r="BK121" s="162">
        <f t="shared" si="19"/>
        <v>0</v>
      </c>
      <c r="BL121" s="17" t="s">
        <v>194</v>
      </c>
      <c r="BM121" s="161" t="s">
        <v>478</v>
      </c>
    </row>
    <row r="122" spans="2:65" s="1" customFormat="1" ht="16.5" customHeight="1">
      <c r="B122" s="149"/>
      <c r="C122" s="150" t="s">
        <v>339</v>
      </c>
      <c r="D122" s="150" t="s">
        <v>189</v>
      </c>
      <c r="E122" s="151" t="s">
        <v>2236</v>
      </c>
      <c r="F122" s="152" t="s">
        <v>2237</v>
      </c>
      <c r="G122" s="153" t="s">
        <v>286</v>
      </c>
      <c r="H122" s="154">
        <v>28</v>
      </c>
      <c r="I122" s="155"/>
      <c r="J122" s="156">
        <f t="shared" si="10"/>
        <v>0</v>
      </c>
      <c r="K122" s="152" t="s">
        <v>1901</v>
      </c>
      <c r="L122" s="32"/>
      <c r="M122" s="157" t="s">
        <v>3</v>
      </c>
      <c r="N122" s="158" t="s">
        <v>46</v>
      </c>
      <c r="O122" s="52"/>
      <c r="P122" s="159">
        <f t="shared" si="11"/>
        <v>0</v>
      </c>
      <c r="Q122" s="159">
        <v>0</v>
      </c>
      <c r="R122" s="159">
        <f t="shared" si="12"/>
        <v>0</v>
      </c>
      <c r="S122" s="159">
        <v>0</v>
      </c>
      <c r="T122" s="160">
        <f t="shared" si="13"/>
        <v>0</v>
      </c>
      <c r="AR122" s="161" t="s">
        <v>194</v>
      </c>
      <c r="AT122" s="161" t="s">
        <v>189</v>
      </c>
      <c r="AU122" s="161" t="s">
        <v>81</v>
      </c>
      <c r="AY122" s="17" t="s">
        <v>187</v>
      </c>
      <c r="BE122" s="162">
        <f t="shared" si="14"/>
        <v>0</v>
      </c>
      <c r="BF122" s="162">
        <f t="shared" si="15"/>
        <v>0</v>
      </c>
      <c r="BG122" s="162">
        <f t="shared" si="16"/>
        <v>0</v>
      </c>
      <c r="BH122" s="162">
        <f t="shared" si="17"/>
        <v>0</v>
      </c>
      <c r="BI122" s="162">
        <f t="shared" si="18"/>
        <v>0</v>
      </c>
      <c r="BJ122" s="17" t="s">
        <v>87</v>
      </c>
      <c r="BK122" s="162">
        <f t="shared" si="19"/>
        <v>0</v>
      </c>
      <c r="BL122" s="17" t="s">
        <v>194</v>
      </c>
      <c r="BM122" s="161" t="s">
        <v>491</v>
      </c>
    </row>
    <row r="123" spans="2:65" s="1" customFormat="1" ht="16.5" customHeight="1">
      <c r="B123" s="149"/>
      <c r="C123" s="150" t="s">
        <v>348</v>
      </c>
      <c r="D123" s="150" t="s">
        <v>189</v>
      </c>
      <c r="E123" s="151" t="s">
        <v>2238</v>
      </c>
      <c r="F123" s="152" t="s">
        <v>2239</v>
      </c>
      <c r="G123" s="153" t="s">
        <v>962</v>
      </c>
      <c r="H123" s="154">
        <v>9</v>
      </c>
      <c r="I123" s="155"/>
      <c r="J123" s="156">
        <f t="shared" si="10"/>
        <v>0</v>
      </c>
      <c r="K123" s="152" t="s">
        <v>1901</v>
      </c>
      <c r="L123" s="32"/>
      <c r="M123" s="157" t="s">
        <v>3</v>
      </c>
      <c r="N123" s="158" t="s">
        <v>46</v>
      </c>
      <c r="O123" s="52"/>
      <c r="P123" s="159">
        <f t="shared" si="11"/>
        <v>0</v>
      </c>
      <c r="Q123" s="159">
        <v>0</v>
      </c>
      <c r="R123" s="159">
        <f t="shared" si="12"/>
        <v>0</v>
      </c>
      <c r="S123" s="159">
        <v>0</v>
      </c>
      <c r="T123" s="160">
        <f t="shared" si="13"/>
        <v>0</v>
      </c>
      <c r="AR123" s="161" t="s">
        <v>194</v>
      </c>
      <c r="AT123" s="161" t="s">
        <v>189</v>
      </c>
      <c r="AU123" s="161" t="s">
        <v>81</v>
      </c>
      <c r="AY123" s="17" t="s">
        <v>187</v>
      </c>
      <c r="BE123" s="162">
        <f t="shared" si="14"/>
        <v>0</v>
      </c>
      <c r="BF123" s="162">
        <f t="shared" si="15"/>
        <v>0</v>
      </c>
      <c r="BG123" s="162">
        <f t="shared" si="16"/>
        <v>0</v>
      </c>
      <c r="BH123" s="162">
        <f t="shared" si="17"/>
        <v>0</v>
      </c>
      <c r="BI123" s="162">
        <f t="shared" si="18"/>
        <v>0</v>
      </c>
      <c r="BJ123" s="17" t="s">
        <v>87</v>
      </c>
      <c r="BK123" s="162">
        <f t="shared" si="19"/>
        <v>0</v>
      </c>
      <c r="BL123" s="17" t="s">
        <v>194</v>
      </c>
      <c r="BM123" s="161" t="s">
        <v>504</v>
      </c>
    </row>
    <row r="124" spans="2:65" s="1" customFormat="1" ht="16.5" customHeight="1">
      <c r="B124" s="149"/>
      <c r="C124" s="150" t="s">
        <v>354</v>
      </c>
      <c r="D124" s="150" t="s">
        <v>189</v>
      </c>
      <c r="E124" s="151" t="s">
        <v>2240</v>
      </c>
      <c r="F124" s="152" t="s">
        <v>2241</v>
      </c>
      <c r="G124" s="153" t="s">
        <v>962</v>
      </c>
      <c r="H124" s="154">
        <v>9</v>
      </c>
      <c r="I124" s="155"/>
      <c r="J124" s="156">
        <f t="shared" si="10"/>
        <v>0</v>
      </c>
      <c r="K124" s="152" t="s">
        <v>1901</v>
      </c>
      <c r="L124" s="32"/>
      <c r="M124" s="157" t="s">
        <v>3</v>
      </c>
      <c r="N124" s="158" t="s">
        <v>46</v>
      </c>
      <c r="O124" s="52"/>
      <c r="P124" s="159">
        <f t="shared" si="11"/>
        <v>0</v>
      </c>
      <c r="Q124" s="159">
        <v>0</v>
      </c>
      <c r="R124" s="159">
        <f t="shared" si="12"/>
        <v>0</v>
      </c>
      <c r="S124" s="159">
        <v>0</v>
      </c>
      <c r="T124" s="160">
        <f t="shared" si="13"/>
        <v>0</v>
      </c>
      <c r="AR124" s="161" t="s">
        <v>194</v>
      </c>
      <c r="AT124" s="161" t="s">
        <v>189</v>
      </c>
      <c r="AU124" s="161" t="s">
        <v>81</v>
      </c>
      <c r="AY124" s="17" t="s">
        <v>187</v>
      </c>
      <c r="BE124" s="162">
        <f t="shared" si="14"/>
        <v>0</v>
      </c>
      <c r="BF124" s="162">
        <f t="shared" si="15"/>
        <v>0</v>
      </c>
      <c r="BG124" s="162">
        <f t="shared" si="16"/>
        <v>0</v>
      </c>
      <c r="BH124" s="162">
        <f t="shared" si="17"/>
        <v>0</v>
      </c>
      <c r="BI124" s="162">
        <f t="shared" si="18"/>
        <v>0</v>
      </c>
      <c r="BJ124" s="17" t="s">
        <v>87</v>
      </c>
      <c r="BK124" s="162">
        <f t="shared" si="19"/>
        <v>0</v>
      </c>
      <c r="BL124" s="17" t="s">
        <v>194</v>
      </c>
      <c r="BM124" s="161" t="s">
        <v>515</v>
      </c>
    </row>
    <row r="125" spans="2:65" s="1" customFormat="1" ht="16.5" customHeight="1">
      <c r="B125" s="149"/>
      <c r="C125" s="150" t="s">
        <v>362</v>
      </c>
      <c r="D125" s="150" t="s">
        <v>189</v>
      </c>
      <c r="E125" s="151" t="s">
        <v>2242</v>
      </c>
      <c r="F125" s="152" t="s">
        <v>2243</v>
      </c>
      <c r="G125" s="153" t="s">
        <v>286</v>
      </c>
      <c r="H125" s="154">
        <v>18</v>
      </c>
      <c r="I125" s="155"/>
      <c r="J125" s="156">
        <f t="shared" si="10"/>
        <v>0</v>
      </c>
      <c r="K125" s="152" t="s">
        <v>1901</v>
      </c>
      <c r="L125" s="32"/>
      <c r="M125" s="157" t="s">
        <v>3</v>
      </c>
      <c r="N125" s="158" t="s">
        <v>46</v>
      </c>
      <c r="O125" s="52"/>
      <c r="P125" s="159">
        <f t="shared" si="11"/>
        <v>0</v>
      </c>
      <c r="Q125" s="159">
        <v>0</v>
      </c>
      <c r="R125" s="159">
        <f t="shared" si="12"/>
        <v>0</v>
      </c>
      <c r="S125" s="159">
        <v>0</v>
      </c>
      <c r="T125" s="160">
        <f t="shared" si="13"/>
        <v>0</v>
      </c>
      <c r="AR125" s="161" t="s">
        <v>194</v>
      </c>
      <c r="AT125" s="161" t="s">
        <v>189</v>
      </c>
      <c r="AU125" s="161" t="s">
        <v>81</v>
      </c>
      <c r="AY125" s="17" t="s">
        <v>187</v>
      </c>
      <c r="BE125" s="162">
        <f t="shared" si="14"/>
        <v>0</v>
      </c>
      <c r="BF125" s="162">
        <f t="shared" si="15"/>
        <v>0</v>
      </c>
      <c r="BG125" s="162">
        <f t="shared" si="16"/>
        <v>0</v>
      </c>
      <c r="BH125" s="162">
        <f t="shared" si="17"/>
        <v>0</v>
      </c>
      <c r="BI125" s="162">
        <f t="shared" si="18"/>
        <v>0</v>
      </c>
      <c r="BJ125" s="17" t="s">
        <v>87</v>
      </c>
      <c r="BK125" s="162">
        <f t="shared" si="19"/>
        <v>0</v>
      </c>
      <c r="BL125" s="17" t="s">
        <v>194</v>
      </c>
      <c r="BM125" s="161" t="s">
        <v>525</v>
      </c>
    </row>
    <row r="126" spans="2:65" s="1" customFormat="1" ht="16.5" customHeight="1">
      <c r="B126" s="149"/>
      <c r="C126" s="150" t="s">
        <v>372</v>
      </c>
      <c r="D126" s="150" t="s">
        <v>189</v>
      </c>
      <c r="E126" s="151" t="s">
        <v>2244</v>
      </c>
      <c r="F126" s="152" t="s">
        <v>2245</v>
      </c>
      <c r="G126" s="153" t="s">
        <v>286</v>
      </c>
      <c r="H126" s="154">
        <v>79</v>
      </c>
      <c r="I126" s="155"/>
      <c r="J126" s="156">
        <f t="shared" si="10"/>
        <v>0</v>
      </c>
      <c r="K126" s="152" t="s">
        <v>1901</v>
      </c>
      <c r="L126" s="32"/>
      <c r="M126" s="157" t="s">
        <v>3</v>
      </c>
      <c r="N126" s="158" t="s">
        <v>46</v>
      </c>
      <c r="O126" s="52"/>
      <c r="P126" s="159">
        <f t="shared" si="11"/>
        <v>0</v>
      </c>
      <c r="Q126" s="159">
        <v>0</v>
      </c>
      <c r="R126" s="159">
        <f t="shared" si="12"/>
        <v>0</v>
      </c>
      <c r="S126" s="159">
        <v>0</v>
      </c>
      <c r="T126" s="160">
        <f t="shared" si="13"/>
        <v>0</v>
      </c>
      <c r="AR126" s="161" t="s">
        <v>194</v>
      </c>
      <c r="AT126" s="161" t="s">
        <v>189</v>
      </c>
      <c r="AU126" s="161" t="s">
        <v>81</v>
      </c>
      <c r="AY126" s="17" t="s">
        <v>187</v>
      </c>
      <c r="BE126" s="162">
        <f t="shared" si="14"/>
        <v>0</v>
      </c>
      <c r="BF126" s="162">
        <f t="shared" si="15"/>
        <v>0</v>
      </c>
      <c r="BG126" s="162">
        <f t="shared" si="16"/>
        <v>0</v>
      </c>
      <c r="BH126" s="162">
        <f t="shared" si="17"/>
        <v>0</v>
      </c>
      <c r="BI126" s="162">
        <f t="shared" si="18"/>
        <v>0</v>
      </c>
      <c r="BJ126" s="17" t="s">
        <v>87</v>
      </c>
      <c r="BK126" s="162">
        <f t="shared" si="19"/>
        <v>0</v>
      </c>
      <c r="BL126" s="17" t="s">
        <v>194</v>
      </c>
      <c r="BM126" s="161" t="s">
        <v>543</v>
      </c>
    </row>
    <row r="127" spans="2:65" s="1" customFormat="1" ht="16.5" customHeight="1">
      <c r="B127" s="149"/>
      <c r="C127" s="150" t="s">
        <v>381</v>
      </c>
      <c r="D127" s="150" t="s">
        <v>189</v>
      </c>
      <c r="E127" s="151" t="s">
        <v>2246</v>
      </c>
      <c r="F127" s="152" t="s">
        <v>2247</v>
      </c>
      <c r="G127" s="153" t="s">
        <v>962</v>
      </c>
      <c r="H127" s="154">
        <v>1</v>
      </c>
      <c r="I127" s="155"/>
      <c r="J127" s="156">
        <f t="shared" si="10"/>
        <v>0</v>
      </c>
      <c r="K127" s="152" t="s">
        <v>1901</v>
      </c>
      <c r="L127" s="32"/>
      <c r="M127" s="157" t="s">
        <v>3</v>
      </c>
      <c r="N127" s="158" t="s">
        <v>46</v>
      </c>
      <c r="O127" s="52"/>
      <c r="P127" s="159">
        <f t="shared" si="11"/>
        <v>0</v>
      </c>
      <c r="Q127" s="159">
        <v>0</v>
      </c>
      <c r="R127" s="159">
        <f t="shared" si="12"/>
        <v>0</v>
      </c>
      <c r="S127" s="159">
        <v>0</v>
      </c>
      <c r="T127" s="160">
        <f t="shared" si="13"/>
        <v>0</v>
      </c>
      <c r="AR127" s="161" t="s">
        <v>194</v>
      </c>
      <c r="AT127" s="161" t="s">
        <v>189</v>
      </c>
      <c r="AU127" s="161" t="s">
        <v>81</v>
      </c>
      <c r="AY127" s="17" t="s">
        <v>187</v>
      </c>
      <c r="BE127" s="162">
        <f t="shared" si="14"/>
        <v>0</v>
      </c>
      <c r="BF127" s="162">
        <f t="shared" si="15"/>
        <v>0</v>
      </c>
      <c r="BG127" s="162">
        <f t="shared" si="16"/>
        <v>0</v>
      </c>
      <c r="BH127" s="162">
        <f t="shared" si="17"/>
        <v>0</v>
      </c>
      <c r="BI127" s="162">
        <f t="shared" si="18"/>
        <v>0</v>
      </c>
      <c r="BJ127" s="17" t="s">
        <v>87</v>
      </c>
      <c r="BK127" s="162">
        <f t="shared" si="19"/>
        <v>0</v>
      </c>
      <c r="BL127" s="17" t="s">
        <v>194</v>
      </c>
      <c r="BM127" s="161" t="s">
        <v>556</v>
      </c>
    </row>
    <row r="128" spans="2:65" s="1" customFormat="1" ht="16.5" customHeight="1">
      <c r="B128" s="149"/>
      <c r="C128" s="150" t="s">
        <v>388</v>
      </c>
      <c r="D128" s="150" t="s">
        <v>189</v>
      </c>
      <c r="E128" s="151" t="s">
        <v>2248</v>
      </c>
      <c r="F128" s="152" t="s">
        <v>2249</v>
      </c>
      <c r="G128" s="153" t="s">
        <v>2250</v>
      </c>
      <c r="H128" s="154">
        <v>1</v>
      </c>
      <c r="I128" s="155"/>
      <c r="J128" s="156">
        <f t="shared" si="10"/>
        <v>0</v>
      </c>
      <c r="K128" s="152" t="s">
        <v>1901</v>
      </c>
      <c r="L128" s="32"/>
      <c r="M128" s="157" t="s">
        <v>3</v>
      </c>
      <c r="N128" s="158" t="s">
        <v>46</v>
      </c>
      <c r="O128" s="52"/>
      <c r="P128" s="159">
        <f t="shared" si="11"/>
        <v>0</v>
      </c>
      <c r="Q128" s="159">
        <v>0</v>
      </c>
      <c r="R128" s="159">
        <f t="shared" si="12"/>
        <v>0</v>
      </c>
      <c r="S128" s="159">
        <v>0</v>
      </c>
      <c r="T128" s="160">
        <f t="shared" si="13"/>
        <v>0</v>
      </c>
      <c r="AR128" s="161" t="s">
        <v>194</v>
      </c>
      <c r="AT128" s="161" t="s">
        <v>189</v>
      </c>
      <c r="AU128" s="161" t="s">
        <v>81</v>
      </c>
      <c r="AY128" s="17" t="s">
        <v>187</v>
      </c>
      <c r="BE128" s="162">
        <f t="shared" si="14"/>
        <v>0</v>
      </c>
      <c r="BF128" s="162">
        <f t="shared" si="15"/>
        <v>0</v>
      </c>
      <c r="BG128" s="162">
        <f t="shared" si="16"/>
        <v>0</v>
      </c>
      <c r="BH128" s="162">
        <f t="shared" si="17"/>
        <v>0</v>
      </c>
      <c r="BI128" s="162">
        <f t="shared" si="18"/>
        <v>0</v>
      </c>
      <c r="BJ128" s="17" t="s">
        <v>87</v>
      </c>
      <c r="BK128" s="162">
        <f t="shared" si="19"/>
        <v>0</v>
      </c>
      <c r="BL128" s="17" t="s">
        <v>194</v>
      </c>
      <c r="BM128" s="161" t="s">
        <v>573</v>
      </c>
    </row>
    <row r="129" spans="2:65" s="11" customFormat="1" ht="25.9" customHeight="1">
      <c r="B129" s="136"/>
      <c r="D129" s="137" t="s">
        <v>73</v>
      </c>
      <c r="E129" s="138" t="s">
        <v>2251</v>
      </c>
      <c r="F129" s="138" t="s">
        <v>2252</v>
      </c>
      <c r="I129" s="139"/>
      <c r="J129" s="140">
        <f>BK129</f>
        <v>0</v>
      </c>
      <c r="L129" s="136"/>
      <c r="M129" s="141"/>
      <c r="N129" s="142"/>
      <c r="O129" s="142"/>
      <c r="P129" s="143">
        <f>SUM(P130:P142)</f>
        <v>0</v>
      </c>
      <c r="Q129" s="142"/>
      <c r="R129" s="143">
        <f>SUM(R130:R142)</f>
        <v>0</v>
      </c>
      <c r="S129" s="142"/>
      <c r="T129" s="144">
        <f>SUM(T130:T142)</f>
        <v>0</v>
      </c>
      <c r="AR129" s="137" t="s">
        <v>81</v>
      </c>
      <c r="AT129" s="145" t="s">
        <v>73</v>
      </c>
      <c r="AU129" s="145" t="s">
        <v>74</v>
      </c>
      <c r="AY129" s="137" t="s">
        <v>187</v>
      </c>
      <c r="BK129" s="146">
        <f>SUM(BK130:BK142)</f>
        <v>0</v>
      </c>
    </row>
    <row r="130" spans="2:65" s="1" customFormat="1" ht="16.5" customHeight="1">
      <c r="B130" s="149"/>
      <c r="C130" s="150" t="s">
        <v>393</v>
      </c>
      <c r="D130" s="150" t="s">
        <v>189</v>
      </c>
      <c r="E130" s="151" t="s">
        <v>2253</v>
      </c>
      <c r="F130" s="152" t="s">
        <v>2254</v>
      </c>
      <c r="G130" s="153" t="s">
        <v>286</v>
      </c>
      <c r="H130" s="154">
        <v>422</v>
      </c>
      <c r="I130" s="155"/>
      <c r="J130" s="156">
        <f t="shared" ref="J130:J142" si="20">ROUND(I130*H130,2)</f>
        <v>0</v>
      </c>
      <c r="K130" s="152" t="s">
        <v>1901</v>
      </c>
      <c r="L130" s="32"/>
      <c r="M130" s="157" t="s">
        <v>3</v>
      </c>
      <c r="N130" s="158" t="s">
        <v>46</v>
      </c>
      <c r="O130" s="52"/>
      <c r="P130" s="159">
        <f t="shared" ref="P130:P142" si="21">O130*H130</f>
        <v>0</v>
      </c>
      <c r="Q130" s="159">
        <v>0</v>
      </c>
      <c r="R130" s="159">
        <f t="shared" ref="R130:R142" si="22">Q130*H130</f>
        <v>0</v>
      </c>
      <c r="S130" s="159">
        <v>0</v>
      </c>
      <c r="T130" s="160">
        <f t="shared" ref="T130:T142" si="23">S130*H130</f>
        <v>0</v>
      </c>
      <c r="AR130" s="161" t="s">
        <v>194</v>
      </c>
      <c r="AT130" s="161" t="s">
        <v>189</v>
      </c>
      <c r="AU130" s="161" t="s">
        <v>81</v>
      </c>
      <c r="AY130" s="17" t="s">
        <v>187</v>
      </c>
      <c r="BE130" s="162">
        <f t="shared" ref="BE130:BE142" si="24">IF(N130="základní",J130,0)</f>
        <v>0</v>
      </c>
      <c r="BF130" s="162">
        <f t="shared" ref="BF130:BF142" si="25">IF(N130="snížená",J130,0)</f>
        <v>0</v>
      </c>
      <c r="BG130" s="162">
        <f t="shared" ref="BG130:BG142" si="26">IF(N130="zákl. přenesená",J130,0)</f>
        <v>0</v>
      </c>
      <c r="BH130" s="162">
        <f t="shared" ref="BH130:BH142" si="27">IF(N130="sníž. přenesená",J130,0)</f>
        <v>0</v>
      </c>
      <c r="BI130" s="162">
        <f t="shared" ref="BI130:BI142" si="28">IF(N130="nulová",J130,0)</f>
        <v>0</v>
      </c>
      <c r="BJ130" s="17" t="s">
        <v>87</v>
      </c>
      <c r="BK130" s="162">
        <f t="shared" ref="BK130:BK142" si="29">ROUND(I130*H130,2)</f>
        <v>0</v>
      </c>
      <c r="BL130" s="17" t="s">
        <v>194</v>
      </c>
      <c r="BM130" s="161" t="s">
        <v>592</v>
      </c>
    </row>
    <row r="131" spans="2:65" s="1" customFormat="1" ht="16.5" customHeight="1">
      <c r="B131" s="149"/>
      <c r="C131" s="150" t="s">
        <v>397</v>
      </c>
      <c r="D131" s="150" t="s">
        <v>189</v>
      </c>
      <c r="E131" s="151" t="s">
        <v>2255</v>
      </c>
      <c r="F131" s="152" t="s">
        <v>2256</v>
      </c>
      <c r="G131" s="153" t="s">
        <v>286</v>
      </c>
      <c r="H131" s="154">
        <v>28</v>
      </c>
      <c r="I131" s="155"/>
      <c r="J131" s="156">
        <f t="shared" si="20"/>
        <v>0</v>
      </c>
      <c r="K131" s="152" t="s">
        <v>1901</v>
      </c>
      <c r="L131" s="32"/>
      <c r="M131" s="157" t="s">
        <v>3</v>
      </c>
      <c r="N131" s="158" t="s">
        <v>46</v>
      </c>
      <c r="O131" s="52"/>
      <c r="P131" s="159">
        <f t="shared" si="21"/>
        <v>0</v>
      </c>
      <c r="Q131" s="159">
        <v>0</v>
      </c>
      <c r="R131" s="159">
        <f t="shared" si="22"/>
        <v>0</v>
      </c>
      <c r="S131" s="159">
        <v>0</v>
      </c>
      <c r="T131" s="160">
        <f t="shared" si="23"/>
        <v>0</v>
      </c>
      <c r="AR131" s="161" t="s">
        <v>194</v>
      </c>
      <c r="AT131" s="161" t="s">
        <v>189</v>
      </c>
      <c r="AU131" s="161" t="s">
        <v>81</v>
      </c>
      <c r="AY131" s="17" t="s">
        <v>187</v>
      </c>
      <c r="BE131" s="162">
        <f t="shared" si="24"/>
        <v>0</v>
      </c>
      <c r="BF131" s="162">
        <f t="shared" si="25"/>
        <v>0</v>
      </c>
      <c r="BG131" s="162">
        <f t="shared" si="26"/>
        <v>0</v>
      </c>
      <c r="BH131" s="162">
        <f t="shared" si="27"/>
        <v>0</v>
      </c>
      <c r="BI131" s="162">
        <f t="shared" si="28"/>
        <v>0</v>
      </c>
      <c r="BJ131" s="17" t="s">
        <v>87</v>
      </c>
      <c r="BK131" s="162">
        <f t="shared" si="29"/>
        <v>0</v>
      </c>
      <c r="BL131" s="17" t="s">
        <v>194</v>
      </c>
      <c r="BM131" s="161" t="s">
        <v>603</v>
      </c>
    </row>
    <row r="132" spans="2:65" s="1" customFormat="1" ht="16.5" customHeight="1">
      <c r="B132" s="149"/>
      <c r="C132" s="150" t="s">
        <v>401</v>
      </c>
      <c r="D132" s="150" t="s">
        <v>189</v>
      </c>
      <c r="E132" s="151" t="s">
        <v>2257</v>
      </c>
      <c r="F132" s="152" t="s">
        <v>2258</v>
      </c>
      <c r="G132" s="153" t="s">
        <v>286</v>
      </c>
      <c r="H132" s="154">
        <v>97</v>
      </c>
      <c r="I132" s="155"/>
      <c r="J132" s="156">
        <f t="shared" si="20"/>
        <v>0</v>
      </c>
      <c r="K132" s="152" t="s">
        <v>1901</v>
      </c>
      <c r="L132" s="32"/>
      <c r="M132" s="157" t="s">
        <v>3</v>
      </c>
      <c r="N132" s="158" t="s">
        <v>46</v>
      </c>
      <c r="O132" s="52"/>
      <c r="P132" s="159">
        <f t="shared" si="21"/>
        <v>0</v>
      </c>
      <c r="Q132" s="159">
        <v>0</v>
      </c>
      <c r="R132" s="159">
        <f t="shared" si="22"/>
        <v>0</v>
      </c>
      <c r="S132" s="159">
        <v>0</v>
      </c>
      <c r="T132" s="160">
        <f t="shared" si="23"/>
        <v>0</v>
      </c>
      <c r="AR132" s="161" t="s">
        <v>194</v>
      </c>
      <c r="AT132" s="161" t="s">
        <v>189</v>
      </c>
      <c r="AU132" s="161" t="s">
        <v>81</v>
      </c>
      <c r="AY132" s="17" t="s">
        <v>187</v>
      </c>
      <c r="BE132" s="162">
        <f t="shared" si="24"/>
        <v>0</v>
      </c>
      <c r="BF132" s="162">
        <f t="shared" si="25"/>
        <v>0</v>
      </c>
      <c r="BG132" s="162">
        <f t="shared" si="26"/>
        <v>0</v>
      </c>
      <c r="BH132" s="162">
        <f t="shared" si="27"/>
        <v>0</v>
      </c>
      <c r="BI132" s="162">
        <f t="shared" si="28"/>
        <v>0</v>
      </c>
      <c r="BJ132" s="17" t="s">
        <v>87</v>
      </c>
      <c r="BK132" s="162">
        <f t="shared" si="29"/>
        <v>0</v>
      </c>
      <c r="BL132" s="17" t="s">
        <v>194</v>
      </c>
      <c r="BM132" s="161" t="s">
        <v>611</v>
      </c>
    </row>
    <row r="133" spans="2:65" s="1" customFormat="1" ht="16.5" customHeight="1">
      <c r="B133" s="149"/>
      <c r="C133" s="150" t="s">
        <v>405</v>
      </c>
      <c r="D133" s="150" t="s">
        <v>189</v>
      </c>
      <c r="E133" s="151" t="s">
        <v>2259</v>
      </c>
      <c r="F133" s="152" t="s">
        <v>2260</v>
      </c>
      <c r="G133" s="153" t="s">
        <v>962</v>
      </c>
      <c r="H133" s="154">
        <v>12</v>
      </c>
      <c r="I133" s="155"/>
      <c r="J133" s="156">
        <f t="shared" si="20"/>
        <v>0</v>
      </c>
      <c r="K133" s="152" t="s">
        <v>1901</v>
      </c>
      <c r="L133" s="32"/>
      <c r="M133" s="157" t="s">
        <v>3</v>
      </c>
      <c r="N133" s="158" t="s">
        <v>46</v>
      </c>
      <c r="O133" s="52"/>
      <c r="P133" s="159">
        <f t="shared" si="21"/>
        <v>0</v>
      </c>
      <c r="Q133" s="159">
        <v>0</v>
      </c>
      <c r="R133" s="159">
        <f t="shared" si="22"/>
        <v>0</v>
      </c>
      <c r="S133" s="159">
        <v>0</v>
      </c>
      <c r="T133" s="160">
        <f t="shared" si="23"/>
        <v>0</v>
      </c>
      <c r="AR133" s="161" t="s">
        <v>194</v>
      </c>
      <c r="AT133" s="161" t="s">
        <v>189</v>
      </c>
      <c r="AU133" s="161" t="s">
        <v>81</v>
      </c>
      <c r="AY133" s="17" t="s">
        <v>187</v>
      </c>
      <c r="BE133" s="162">
        <f t="shared" si="24"/>
        <v>0</v>
      </c>
      <c r="BF133" s="162">
        <f t="shared" si="25"/>
        <v>0</v>
      </c>
      <c r="BG133" s="162">
        <f t="shared" si="26"/>
        <v>0</v>
      </c>
      <c r="BH133" s="162">
        <f t="shared" si="27"/>
        <v>0</v>
      </c>
      <c r="BI133" s="162">
        <f t="shared" si="28"/>
        <v>0</v>
      </c>
      <c r="BJ133" s="17" t="s">
        <v>87</v>
      </c>
      <c r="BK133" s="162">
        <f t="shared" si="29"/>
        <v>0</v>
      </c>
      <c r="BL133" s="17" t="s">
        <v>194</v>
      </c>
      <c r="BM133" s="161" t="s">
        <v>621</v>
      </c>
    </row>
    <row r="134" spans="2:65" s="1" customFormat="1" ht="16.5" customHeight="1">
      <c r="B134" s="149"/>
      <c r="C134" s="150" t="s">
        <v>409</v>
      </c>
      <c r="D134" s="150" t="s">
        <v>189</v>
      </c>
      <c r="E134" s="151" t="s">
        <v>2261</v>
      </c>
      <c r="F134" s="152" t="s">
        <v>2262</v>
      </c>
      <c r="G134" s="153" t="s">
        <v>962</v>
      </c>
      <c r="H134" s="154">
        <v>7</v>
      </c>
      <c r="I134" s="155"/>
      <c r="J134" s="156">
        <f t="shared" si="20"/>
        <v>0</v>
      </c>
      <c r="K134" s="152" t="s">
        <v>1901</v>
      </c>
      <c r="L134" s="32"/>
      <c r="M134" s="157" t="s">
        <v>3</v>
      </c>
      <c r="N134" s="158" t="s">
        <v>46</v>
      </c>
      <c r="O134" s="52"/>
      <c r="P134" s="159">
        <f t="shared" si="21"/>
        <v>0</v>
      </c>
      <c r="Q134" s="159">
        <v>0</v>
      </c>
      <c r="R134" s="159">
        <f t="shared" si="22"/>
        <v>0</v>
      </c>
      <c r="S134" s="159">
        <v>0</v>
      </c>
      <c r="T134" s="160">
        <f t="shared" si="23"/>
        <v>0</v>
      </c>
      <c r="AR134" s="161" t="s">
        <v>194</v>
      </c>
      <c r="AT134" s="161" t="s">
        <v>189</v>
      </c>
      <c r="AU134" s="161" t="s">
        <v>81</v>
      </c>
      <c r="AY134" s="17" t="s">
        <v>187</v>
      </c>
      <c r="BE134" s="162">
        <f t="shared" si="24"/>
        <v>0</v>
      </c>
      <c r="BF134" s="162">
        <f t="shared" si="25"/>
        <v>0</v>
      </c>
      <c r="BG134" s="162">
        <f t="shared" si="26"/>
        <v>0</v>
      </c>
      <c r="BH134" s="162">
        <f t="shared" si="27"/>
        <v>0</v>
      </c>
      <c r="BI134" s="162">
        <f t="shared" si="28"/>
        <v>0</v>
      </c>
      <c r="BJ134" s="17" t="s">
        <v>87</v>
      </c>
      <c r="BK134" s="162">
        <f t="shared" si="29"/>
        <v>0</v>
      </c>
      <c r="BL134" s="17" t="s">
        <v>194</v>
      </c>
      <c r="BM134" s="161" t="s">
        <v>631</v>
      </c>
    </row>
    <row r="135" spans="2:65" s="1" customFormat="1" ht="16.5" customHeight="1">
      <c r="B135" s="149"/>
      <c r="C135" s="150" t="s">
        <v>413</v>
      </c>
      <c r="D135" s="150" t="s">
        <v>189</v>
      </c>
      <c r="E135" s="151" t="s">
        <v>2263</v>
      </c>
      <c r="F135" s="152" t="s">
        <v>2264</v>
      </c>
      <c r="G135" s="153" t="s">
        <v>962</v>
      </c>
      <c r="H135" s="154">
        <v>2</v>
      </c>
      <c r="I135" s="155"/>
      <c r="J135" s="156">
        <f t="shared" si="20"/>
        <v>0</v>
      </c>
      <c r="K135" s="152" t="s">
        <v>1901</v>
      </c>
      <c r="L135" s="32"/>
      <c r="M135" s="157" t="s">
        <v>3</v>
      </c>
      <c r="N135" s="158" t="s">
        <v>46</v>
      </c>
      <c r="O135" s="52"/>
      <c r="P135" s="159">
        <f t="shared" si="21"/>
        <v>0</v>
      </c>
      <c r="Q135" s="159">
        <v>0</v>
      </c>
      <c r="R135" s="159">
        <f t="shared" si="22"/>
        <v>0</v>
      </c>
      <c r="S135" s="159">
        <v>0</v>
      </c>
      <c r="T135" s="160">
        <f t="shared" si="23"/>
        <v>0</v>
      </c>
      <c r="AR135" s="161" t="s">
        <v>194</v>
      </c>
      <c r="AT135" s="161" t="s">
        <v>189</v>
      </c>
      <c r="AU135" s="161" t="s">
        <v>81</v>
      </c>
      <c r="AY135" s="17" t="s">
        <v>187</v>
      </c>
      <c r="BE135" s="162">
        <f t="shared" si="24"/>
        <v>0</v>
      </c>
      <c r="BF135" s="162">
        <f t="shared" si="25"/>
        <v>0</v>
      </c>
      <c r="BG135" s="162">
        <f t="shared" si="26"/>
        <v>0</v>
      </c>
      <c r="BH135" s="162">
        <f t="shared" si="27"/>
        <v>0</v>
      </c>
      <c r="BI135" s="162">
        <f t="shared" si="28"/>
        <v>0</v>
      </c>
      <c r="BJ135" s="17" t="s">
        <v>87</v>
      </c>
      <c r="BK135" s="162">
        <f t="shared" si="29"/>
        <v>0</v>
      </c>
      <c r="BL135" s="17" t="s">
        <v>194</v>
      </c>
      <c r="BM135" s="161" t="s">
        <v>642</v>
      </c>
    </row>
    <row r="136" spans="2:65" s="1" customFormat="1" ht="16.5" customHeight="1">
      <c r="B136" s="149"/>
      <c r="C136" s="150" t="s">
        <v>418</v>
      </c>
      <c r="D136" s="150" t="s">
        <v>189</v>
      </c>
      <c r="E136" s="151" t="s">
        <v>2265</v>
      </c>
      <c r="F136" s="152" t="s">
        <v>2266</v>
      </c>
      <c r="G136" s="153" t="s">
        <v>962</v>
      </c>
      <c r="H136" s="154">
        <v>4</v>
      </c>
      <c r="I136" s="155"/>
      <c r="J136" s="156">
        <f t="shared" si="20"/>
        <v>0</v>
      </c>
      <c r="K136" s="152" t="s">
        <v>1901</v>
      </c>
      <c r="L136" s="32"/>
      <c r="M136" s="157" t="s">
        <v>3</v>
      </c>
      <c r="N136" s="158" t="s">
        <v>46</v>
      </c>
      <c r="O136" s="52"/>
      <c r="P136" s="159">
        <f t="shared" si="21"/>
        <v>0</v>
      </c>
      <c r="Q136" s="159">
        <v>0</v>
      </c>
      <c r="R136" s="159">
        <f t="shared" si="22"/>
        <v>0</v>
      </c>
      <c r="S136" s="159">
        <v>0</v>
      </c>
      <c r="T136" s="160">
        <f t="shared" si="23"/>
        <v>0</v>
      </c>
      <c r="AR136" s="161" t="s">
        <v>194</v>
      </c>
      <c r="AT136" s="161" t="s">
        <v>189</v>
      </c>
      <c r="AU136" s="161" t="s">
        <v>81</v>
      </c>
      <c r="AY136" s="17" t="s">
        <v>187</v>
      </c>
      <c r="BE136" s="162">
        <f t="shared" si="24"/>
        <v>0</v>
      </c>
      <c r="BF136" s="162">
        <f t="shared" si="25"/>
        <v>0</v>
      </c>
      <c r="BG136" s="162">
        <f t="shared" si="26"/>
        <v>0</v>
      </c>
      <c r="BH136" s="162">
        <f t="shared" si="27"/>
        <v>0</v>
      </c>
      <c r="BI136" s="162">
        <f t="shared" si="28"/>
        <v>0</v>
      </c>
      <c r="BJ136" s="17" t="s">
        <v>87</v>
      </c>
      <c r="BK136" s="162">
        <f t="shared" si="29"/>
        <v>0</v>
      </c>
      <c r="BL136" s="17" t="s">
        <v>194</v>
      </c>
      <c r="BM136" s="161" t="s">
        <v>671</v>
      </c>
    </row>
    <row r="137" spans="2:65" s="1" customFormat="1" ht="16.5" customHeight="1">
      <c r="B137" s="149"/>
      <c r="C137" s="150" t="s">
        <v>430</v>
      </c>
      <c r="D137" s="150" t="s">
        <v>189</v>
      </c>
      <c r="E137" s="151" t="s">
        <v>2267</v>
      </c>
      <c r="F137" s="152" t="s">
        <v>2268</v>
      </c>
      <c r="G137" s="153" t="s">
        <v>962</v>
      </c>
      <c r="H137" s="154">
        <v>10</v>
      </c>
      <c r="I137" s="155"/>
      <c r="J137" s="156">
        <f t="shared" si="20"/>
        <v>0</v>
      </c>
      <c r="K137" s="152" t="s">
        <v>1901</v>
      </c>
      <c r="L137" s="32"/>
      <c r="M137" s="157" t="s">
        <v>3</v>
      </c>
      <c r="N137" s="158" t="s">
        <v>46</v>
      </c>
      <c r="O137" s="52"/>
      <c r="P137" s="159">
        <f t="shared" si="21"/>
        <v>0</v>
      </c>
      <c r="Q137" s="159">
        <v>0</v>
      </c>
      <c r="R137" s="159">
        <f t="shared" si="22"/>
        <v>0</v>
      </c>
      <c r="S137" s="159">
        <v>0</v>
      </c>
      <c r="T137" s="160">
        <f t="shared" si="23"/>
        <v>0</v>
      </c>
      <c r="AR137" s="161" t="s">
        <v>194</v>
      </c>
      <c r="AT137" s="161" t="s">
        <v>189</v>
      </c>
      <c r="AU137" s="161" t="s">
        <v>81</v>
      </c>
      <c r="AY137" s="17" t="s">
        <v>187</v>
      </c>
      <c r="BE137" s="162">
        <f t="shared" si="24"/>
        <v>0</v>
      </c>
      <c r="BF137" s="162">
        <f t="shared" si="25"/>
        <v>0</v>
      </c>
      <c r="BG137" s="162">
        <f t="shared" si="26"/>
        <v>0</v>
      </c>
      <c r="BH137" s="162">
        <f t="shared" si="27"/>
        <v>0</v>
      </c>
      <c r="BI137" s="162">
        <f t="shared" si="28"/>
        <v>0</v>
      </c>
      <c r="BJ137" s="17" t="s">
        <v>87</v>
      </c>
      <c r="BK137" s="162">
        <f t="shared" si="29"/>
        <v>0</v>
      </c>
      <c r="BL137" s="17" t="s">
        <v>194</v>
      </c>
      <c r="BM137" s="161" t="s">
        <v>685</v>
      </c>
    </row>
    <row r="138" spans="2:65" s="1" customFormat="1" ht="16.5" customHeight="1">
      <c r="B138" s="149"/>
      <c r="C138" s="150" t="s">
        <v>439</v>
      </c>
      <c r="D138" s="150" t="s">
        <v>189</v>
      </c>
      <c r="E138" s="151" t="s">
        <v>2269</v>
      </c>
      <c r="F138" s="152" t="s">
        <v>2270</v>
      </c>
      <c r="G138" s="153" t="s">
        <v>962</v>
      </c>
      <c r="H138" s="154">
        <v>1</v>
      </c>
      <c r="I138" s="155"/>
      <c r="J138" s="156">
        <f t="shared" si="20"/>
        <v>0</v>
      </c>
      <c r="K138" s="152" t="s">
        <v>1901</v>
      </c>
      <c r="L138" s="32"/>
      <c r="M138" s="157" t="s">
        <v>3</v>
      </c>
      <c r="N138" s="158" t="s">
        <v>46</v>
      </c>
      <c r="O138" s="52"/>
      <c r="P138" s="159">
        <f t="shared" si="21"/>
        <v>0</v>
      </c>
      <c r="Q138" s="159">
        <v>0</v>
      </c>
      <c r="R138" s="159">
        <f t="shared" si="22"/>
        <v>0</v>
      </c>
      <c r="S138" s="159">
        <v>0</v>
      </c>
      <c r="T138" s="160">
        <f t="shared" si="23"/>
        <v>0</v>
      </c>
      <c r="AR138" s="161" t="s">
        <v>194</v>
      </c>
      <c r="AT138" s="161" t="s">
        <v>189</v>
      </c>
      <c r="AU138" s="161" t="s">
        <v>81</v>
      </c>
      <c r="AY138" s="17" t="s">
        <v>187</v>
      </c>
      <c r="BE138" s="162">
        <f t="shared" si="24"/>
        <v>0</v>
      </c>
      <c r="BF138" s="162">
        <f t="shared" si="25"/>
        <v>0</v>
      </c>
      <c r="BG138" s="162">
        <f t="shared" si="26"/>
        <v>0</v>
      </c>
      <c r="BH138" s="162">
        <f t="shared" si="27"/>
        <v>0</v>
      </c>
      <c r="BI138" s="162">
        <f t="shared" si="28"/>
        <v>0</v>
      </c>
      <c r="BJ138" s="17" t="s">
        <v>87</v>
      </c>
      <c r="BK138" s="162">
        <f t="shared" si="29"/>
        <v>0</v>
      </c>
      <c r="BL138" s="17" t="s">
        <v>194</v>
      </c>
      <c r="BM138" s="161" t="s">
        <v>701</v>
      </c>
    </row>
    <row r="139" spans="2:65" s="1" customFormat="1" ht="16.5" customHeight="1">
      <c r="B139" s="149"/>
      <c r="C139" s="150" t="s">
        <v>450</v>
      </c>
      <c r="D139" s="150" t="s">
        <v>189</v>
      </c>
      <c r="E139" s="151" t="s">
        <v>2271</v>
      </c>
      <c r="F139" s="152" t="s">
        <v>2272</v>
      </c>
      <c r="G139" s="153" t="s">
        <v>962</v>
      </c>
      <c r="H139" s="154">
        <v>2</v>
      </c>
      <c r="I139" s="155"/>
      <c r="J139" s="156">
        <f t="shared" si="20"/>
        <v>0</v>
      </c>
      <c r="K139" s="152" t="s">
        <v>1901</v>
      </c>
      <c r="L139" s="32"/>
      <c r="M139" s="157" t="s">
        <v>3</v>
      </c>
      <c r="N139" s="158" t="s">
        <v>46</v>
      </c>
      <c r="O139" s="52"/>
      <c r="P139" s="159">
        <f t="shared" si="21"/>
        <v>0</v>
      </c>
      <c r="Q139" s="159">
        <v>0</v>
      </c>
      <c r="R139" s="159">
        <f t="shared" si="22"/>
        <v>0</v>
      </c>
      <c r="S139" s="159">
        <v>0</v>
      </c>
      <c r="T139" s="160">
        <f t="shared" si="23"/>
        <v>0</v>
      </c>
      <c r="AR139" s="161" t="s">
        <v>194</v>
      </c>
      <c r="AT139" s="161" t="s">
        <v>189</v>
      </c>
      <c r="AU139" s="161" t="s">
        <v>81</v>
      </c>
      <c r="AY139" s="17" t="s">
        <v>187</v>
      </c>
      <c r="BE139" s="162">
        <f t="shared" si="24"/>
        <v>0</v>
      </c>
      <c r="BF139" s="162">
        <f t="shared" si="25"/>
        <v>0</v>
      </c>
      <c r="BG139" s="162">
        <f t="shared" si="26"/>
        <v>0</v>
      </c>
      <c r="BH139" s="162">
        <f t="shared" si="27"/>
        <v>0</v>
      </c>
      <c r="BI139" s="162">
        <f t="shared" si="28"/>
        <v>0</v>
      </c>
      <c r="BJ139" s="17" t="s">
        <v>87</v>
      </c>
      <c r="BK139" s="162">
        <f t="shared" si="29"/>
        <v>0</v>
      </c>
      <c r="BL139" s="17" t="s">
        <v>194</v>
      </c>
      <c r="BM139" s="161" t="s">
        <v>715</v>
      </c>
    </row>
    <row r="140" spans="2:65" s="1" customFormat="1" ht="16.5" customHeight="1">
      <c r="B140" s="149"/>
      <c r="C140" s="150" t="s">
        <v>457</v>
      </c>
      <c r="D140" s="150" t="s">
        <v>189</v>
      </c>
      <c r="E140" s="151" t="s">
        <v>2273</v>
      </c>
      <c r="F140" s="152" t="s">
        <v>2274</v>
      </c>
      <c r="G140" s="153" t="s">
        <v>2275</v>
      </c>
      <c r="H140" s="154">
        <v>10</v>
      </c>
      <c r="I140" s="155"/>
      <c r="J140" s="156">
        <f t="shared" si="20"/>
        <v>0</v>
      </c>
      <c r="K140" s="152" t="s">
        <v>1901</v>
      </c>
      <c r="L140" s="32"/>
      <c r="M140" s="157" t="s">
        <v>3</v>
      </c>
      <c r="N140" s="158" t="s">
        <v>46</v>
      </c>
      <c r="O140" s="52"/>
      <c r="P140" s="159">
        <f t="shared" si="21"/>
        <v>0</v>
      </c>
      <c r="Q140" s="159">
        <v>0</v>
      </c>
      <c r="R140" s="159">
        <f t="shared" si="22"/>
        <v>0</v>
      </c>
      <c r="S140" s="159">
        <v>0</v>
      </c>
      <c r="T140" s="160">
        <f t="shared" si="23"/>
        <v>0</v>
      </c>
      <c r="AR140" s="161" t="s">
        <v>194</v>
      </c>
      <c r="AT140" s="161" t="s">
        <v>189</v>
      </c>
      <c r="AU140" s="161" t="s">
        <v>81</v>
      </c>
      <c r="AY140" s="17" t="s">
        <v>187</v>
      </c>
      <c r="BE140" s="162">
        <f t="shared" si="24"/>
        <v>0</v>
      </c>
      <c r="BF140" s="162">
        <f t="shared" si="25"/>
        <v>0</v>
      </c>
      <c r="BG140" s="162">
        <f t="shared" si="26"/>
        <v>0</v>
      </c>
      <c r="BH140" s="162">
        <f t="shared" si="27"/>
        <v>0</v>
      </c>
      <c r="BI140" s="162">
        <f t="shared" si="28"/>
        <v>0</v>
      </c>
      <c r="BJ140" s="17" t="s">
        <v>87</v>
      </c>
      <c r="BK140" s="162">
        <f t="shared" si="29"/>
        <v>0</v>
      </c>
      <c r="BL140" s="17" t="s">
        <v>194</v>
      </c>
      <c r="BM140" s="161" t="s">
        <v>728</v>
      </c>
    </row>
    <row r="141" spans="2:65" s="1" customFormat="1" ht="16.5" customHeight="1">
      <c r="B141" s="149"/>
      <c r="C141" s="150" t="s">
        <v>463</v>
      </c>
      <c r="D141" s="150" t="s">
        <v>189</v>
      </c>
      <c r="E141" s="151" t="s">
        <v>2276</v>
      </c>
      <c r="F141" s="152" t="s">
        <v>2277</v>
      </c>
      <c r="G141" s="153" t="s">
        <v>2275</v>
      </c>
      <c r="H141" s="154">
        <v>8</v>
      </c>
      <c r="I141" s="155"/>
      <c r="J141" s="156">
        <f t="shared" si="20"/>
        <v>0</v>
      </c>
      <c r="K141" s="152" t="s">
        <v>1901</v>
      </c>
      <c r="L141" s="32"/>
      <c r="M141" s="157" t="s">
        <v>3</v>
      </c>
      <c r="N141" s="158" t="s">
        <v>46</v>
      </c>
      <c r="O141" s="52"/>
      <c r="P141" s="159">
        <f t="shared" si="21"/>
        <v>0</v>
      </c>
      <c r="Q141" s="159">
        <v>0</v>
      </c>
      <c r="R141" s="159">
        <f t="shared" si="22"/>
        <v>0</v>
      </c>
      <c r="S141" s="159">
        <v>0</v>
      </c>
      <c r="T141" s="160">
        <f t="shared" si="23"/>
        <v>0</v>
      </c>
      <c r="AR141" s="161" t="s">
        <v>194</v>
      </c>
      <c r="AT141" s="161" t="s">
        <v>189</v>
      </c>
      <c r="AU141" s="161" t="s">
        <v>81</v>
      </c>
      <c r="AY141" s="17" t="s">
        <v>187</v>
      </c>
      <c r="BE141" s="162">
        <f t="shared" si="24"/>
        <v>0</v>
      </c>
      <c r="BF141" s="162">
        <f t="shared" si="25"/>
        <v>0</v>
      </c>
      <c r="BG141" s="162">
        <f t="shared" si="26"/>
        <v>0</v>
      </c>
      <c r="BH141" s="162">
        <f t="shared" si="27"/>
        <v>0</v>
      </c>
      <c r="BI141" s="162">
        <f t="shared" si="28"/>
        <v>0</v>
      </c>
      <c r="BJ141" s="17" t="s">
        <v>87</v>
      </c>
      <c r="BK141" s="162">
        <f t="shared" si="29"/>
        <v>0</v>
      </c>
      <c r="BL141" s="17" t="s">
        <v>194</v>
      </c>
      <c r="BM141" s="161" t="s">
        <v>742</v>
      </c>
    </row>
    <row r="142" spans="2:65" s="1" customFormat="1" ht="16.5" customHeight="1">
      <c r="B142" s="149"/>
      <c r="C142" s="150" t="s">
        <v>471</v>
      </c>
      <c r="D142" s="150" t="s">
        <v>189</v>
      </c>
      <c r="E142" s="151" t="s">
        <v>2278</v>
      </c>
      <c r="F142" s="152" t="s">
        <v>2279</v>
      </c>
      <c r="G142" s="153" t="s">
        <v>2250</v>
      </c>
      <c r="H142" s="154">
        <v>1</v>
      </c>
      <c r="I142" s="155"/>
      <c r="J142" s="156">
        <f t="shared" si="20"/>
        <v>0</v>
      </c>
      <c r="K142" s="152" t="s">
        <v>1901</v>
      </c>
      <c r="L142" s="32"/>
      <c r="M142" s="157" t="s">
        <v>3</v>
      </c>
      <c r="N142" s="158" t="s">
        <v>46</v>
      </c>
      <c r="O142" s="52"/>
      <c r="P142" s="159">
        <f t="shared" si="21"/>
        <v>0</v>
      </c>
      <c r="Q142" s="159">
        <v>0</v>
      </c>
      <c r="R142" s="159">
        <f t="shared" si="22"/>
        <v>0</v>
      </c>
      <c r="S142" s="159">
        <v>0</v>
      </c>
      <c r="T142" s="160">
        <f t="shared" si="23"/>
        <v>0</v>
      </c>
      <c r="AR142" s="161" t="s">
        <v>194</v>
      </c>
      <c r="AT142" s="161" t="s">
        <v>189</v>
      </c>
      <c r="AU142" s="161" t="s">
        <v>81</v>
      </c>
      <c r="AY142" s="17" t="s">
        <v>187</v>
      </c>
      <c r="BE142" s="162">
        <f t="shared" si="24"/>
        <v>0</v>
      </c>
      <c r="BF142" s="162">
        <f t="shared" si="25"/>
        <v>0</v>
      </c>
      <c r="BG142" s="162">
        <f t="shared" si="26"/>
        <v>0</v>
      </c>
      <c r="BH142" s="162">
        <f t="shared" si="27"/>
        <v>0</v>
      </c>
      <c r="BI142" s="162">
        <f t="shared" si="28"/>
        <v>0</v>
      </c>
      <c r="BJ142" s="17" t="s">
        <v>87</v>
      </c>
      <c r="BK142" s="162">
        <f t="shared" si="29"/>
        <v>0</v>
      </c>
      <c r="BL142" s="17" t="s">
        <v>194</v>
      </c>
      <c r="BM142" s="161" t="s">
        <v>758</v>
      </c>
    </row>
    <row r="143" spans="2:65" s="11" customFormat="1" ht="25.9" customHeight="1">
      <c r="B143" s="136"/>
      <c r="D143" s="137" t="s">
        <v>73</v>
      </c>
      <c r="E143" s="138" t="s">
        <v>2280</v>
      </c>
      <c r="F143" s="138" t="s">
        <v>2281</v>
      </c>
      <c r="I143" s="139"/>
      <c r="J143" s="140">
        <f>BK143</f>
        <v>0</v>
      </c>
      <c r="L143" s="136"/>
      <c r="M143" s="141"/>
      <c r="N143" s="142"/>
      <c r="O143" s="142"/>
      <c r="P143" s="143">
        <f>SUM(P144:P150)</f>
        <v>0</v>
      </c>
      <c r="Q143" s="142"/>
      <c r="R143" s="143">
        <f>SUM(R144:R150)</f>
        <v>0</v>
      </c>
      <c r="S143" s="142"/>
      <c r="T143" s="144">
        <f>SUM(T144:T150)</f>
        <v>0</v>
      </c>
      <c r="AR143" s="137" t="s">
        <v>81</v>
      </c>
      <c r="AT143" s="145" t="s">
        <v>73</v>
      </c>
      <c r="AU143" s="145" t="s">
        <v>74</v>
      </c>
      <c r="AY143" s="137" t="s">
        <v>187</v>
      </c>
      <c r="BK143" s="146">
        <f>SUM(BK144:BK150)</f>
        <v>0</v>
      </c>
    </row>
    <row r="144" spans="2:65" s="1" customFormat="1" ht="16.5" customHeight="1">
      <c r="B144" s="149"/>
      <c r="C144" s="150" t="s">
        <v>478</v>
      </c>
      <c r="D144" s="150" t="s">
        <v>189</v>
      </c>
      <c r="E144" s="151" t="s">
        <v>2282</v>
      </c>
      <c r="F144" s="152" t="s">
        <v>2283</v>
      </c>
      <c r="G144" s="153" t="s">
        <v>2250</v>
      </c>
      <c r="H144" s="154">
        <v>1</v>
      </c>
      <c r="I144" s="155"/>
      <c r="J144" s="156">
        <f t="shared" ref="J144:J150" si="30">ROUND(I144*H144,2)</f>
        <v>0</v>
      </c>
      <c r="K144" s="152" t="s">
        <v>1901</v>
      </c>
      <c r="L144" s="32"/>
      <c r="M144" s="157" t="s">
        <v>3</v>
      </c>
      <c r="N144" s="158" t="s">
        <v>46</v>
      </c>
      <c r="O144" s="52"/>
      <c r="P144" s="159">
        <f t="shared" ref="P144:P150" si="31">O144*H144</f>
        <v>0</v>
      </c>
      <c r="Q144" s="159">
        <v>0</v>
      </c>
      <c r="R144" s="159">
        <f t="shared" ref="R144:R150" si="32">Q144*H144</f>
        <v>0</v>
      </c>
      <c r="S144" s="159">
        <v>0</v>
      </c>
      <c r="T144" s="160">
        <f t="shared" ref="T144:T150" si="33">S144*H144</f>
        <v>0</v>
      </c>
      <c r="AR144" s="161" t="s">
        <v>194</v>
      </c>
      <c r="AT144" s="161" t="s">
        <v>189</v>
      </c>
      <c r="AU144" s="161" t="s">
        <v>81</v>
      </c>
      <c r="AY144" s="17" t="s">
        <v>187</v>
      </c>
      <c r="BE144" s="162">
        <f t="shared" ref="BE144:BE150" si="34">IF(N144="základní",J144,0)</f>
        <v>0</v>
      </c>
      <c r="BF144" s="162">
        <f t="shared" ref="BF144:BF150" si="35">IF(N144="snížená",J144,0)</f>
        <v>0</v>
      </c>
      <c r="BG144" s="162">
        <f t="shared" ref="BG144:BG150" si="36">IF(N144="zákl. přenesená",J144,0)</f>
        <v>0</v>
      </c>
      <c r="BH144" s="162">
        <f t="shared" ref="BH144:BH150" si="37">IF(N144="sníž. přenesená",J144,0)</f>
        <v>0</v>
      </c>
      <c r="BI144" s="162">
        <f t="shared" ref="BI144:BI150" si="38">IF(N144="nulová",J144,0)</f>
        <v>0</v>
      </c>
      <c r="BJ144" s="17" t="s">
        <v>87</v>
      </c>
      <c r="BK144" s="162">
        <f t="shared" ref="BK144:BK150" si="39">ROUND(I144*H144,2)</f>
        <v>0</v>
      </c>
      <c r="BL144" s="17" t="s">
        <v>194</v>
      </c>
      <c r="BM144" s="161" t="s">
        <v>766</v>
      </c>
    </row>
    <row r="145" spans="2:65" s="1" customFormat="1" ht="16.5" customHeight="1">
      <c r="B145" s="149"/>
      <c r="C145" s="150" t="s">
        <v>484</v>
      </c>
      <c r="D145" s="150" t="s">
        <v>189</v>
      </c>
      <c r="E145" s="151" t="s">
        <v>2284</v>
      </c>
      <c r="F145" s="152" t="s">
        <v>2285</v>
      </c>
      <c r="G145" s="153" t="s">
        <v>2250</v>
      </c>
      <c r="H145" s="154">
        <v>1</v>
      </c>
      <c r="I145" s="155"/>
      <c r="J145" s="156">
        <f t="shared" si="30"/>
        <v>0</v>
      </c>
      <c r="K145" s="152" t="s">
        <v>1901</v>
      </c>
      <c r="L145" s="32"/>
      <c r="M145" s="157" t="s">
        <v>3</v>
      </c>
      <c r="N145" s="158" t="s">
        <v>46</v>
      </c>
      <c r="O145" s="52"/>
      <c r="P145" s="159">
        <f t="shared" si="31"/>
        <v>0</v>
      </c>
      <c r="Q145" s="159">
        <v>0</v>
      </c>
      <c r="R145" s="159">
        <f t="shared" si="32"/>
        <v>0</v>
      </c>
      <c r="S145" s="159">
        <v>0</v>
      </c>
      <c r="T145" s="160">
        <f t="shared" si="33"/>
        <v>0</v>
      </c>
      <c r="AR145" s="161" t="s">
        <v>194</v>
      </c>
      <c r="AT145" s="161" t="s">
        <v>189</v>
      </c>
      <c r="AU145" s="161" t="s">
        <v>81</v>
      </c>
      <c r="AY145" s="17" t="s">
        <v>187</v>
      </c>
      <c r="BE145" s="162">
        <f t="shared" si="34"/>
        <v>0</v>
      </c>
      <c r="BF145" s="162">
        <f t="shared" si="35"/>
        <v>0</v>
      </c>
      <c r="BG145" s="162">
        <f t="shared" si="36"/>
        <v>0</v>
      </c>
      <c r="BH145" s="162">
        <f t="shared" si="37"/>
        <v>0</v>
      </c>
      <c r="BI145" s="162">
        <f t="shared" si="38"/>
        <v>0</v>
      </c>
      <c r="BJ145" s="17" t="s">
        <v>87</v>
      </c>
      <c r="BK145" s="162">
        <f t="shared" si="39"/>
        <v>0</v>
      </c>
      <c r="BL145" s="17" t="s">
        <v>194</v>
      </c>
      <c r="BM145" s="161" t="s">
        <v>777</v>
      </c>
    </row>
    <row r="146" spans="2:65" s="1" customFormat="1" ht="16.5" customHeight="1">
      <c r="B146" s="149"/>
      <c r="C146" s="150" t="s">
        <v>491</v>
      </c>
      <c r="D146" s="150" t="s">
        <v>189</v>
      </c>
      <c r="E146" s="151" t="s">
        <v>2286</v>
      </c>
      <c r="F146" s="152" t="s">
        <v>2287</v>
      </c>
      <c r="G146" s="153" t="s">
        <v>2250</v>
      </c>
      <c r="H146" s="154">
        <v>1</v>
      </c>
      <c r="I146" s="155"/>
      <c r="J146" s="156">
        <f t="shared" si="30"/>
        <v>0</v>
      </c>
      <c r="K146" s="152" t="s">
        <v>1901</v>
      </c>
      <c r="L146" s="32"/>
      <c r="M146" s="157" t="s">
        <v>3</v>
      </c>
      <c r="N146" s="158" t="s">
        <v>46</v>
      </c>
      <c r="O146" s="52"/>
      <c r="P146" s="159">
        <f t="shared" si="31"/>
        <v>0</v>
      </c>
      <c r="Q146" s="159">
        <v>0</v>
      </c>
      <c r="R146" s="159">
        <f t="shared" si="32"/>
        <v>0</v>
      </c>
      <c r="S146" s="159">
        <v>0</v>
      </c>
      <c r="T146" s="160">
        <f t="shared" si="33"/>
        <v>0</v>
      </c>
      <c r="AR146" s="161" t="s">
        <v>194</v>
      </c>
      <c r="AT146" s="161" t="s">
        <v>189</v>
      </c>
      <c r="AU146" s="161" t="s">
        <v>81</v>
      </c>
      <c r="AY146" s="17" t="s">
        <v>187</v>
      </c>
      <c r="BE146" s="162">
        <f t="shared" si="34"/>
        <v>0</v>
      </c>
      <c r="BF146" s="162">
        <f t="shared" si="35"/>
        <v>0</v>
      </c>
      <c r="BG146" s="162">
        <f t="shared" si="36"/>
        <v>0</v>
      </c>
      <c r="BH146" s="162">
        <f t="shared" si="37"/>
        <v>0</v>
      </c>
      <c r="BI146" s="162">
        <f t="shared" si="38"/>
        <v>0</v>
      </c>
      <c r="BJ146" s="17" t="s">
        <v>87</v>
      </c>
      <c r="BK146" s="162">
        <f t="shared" si="39"/>
        <v>0</v>
      </c>
      <c r="BL146" s="17" t="s">
        <v>194</v>
      </c>
      <c r="BM146" s="161" t="s">
        <v>785</v>
      </c>
    </row>
    <row r="147" spans="2:65" s="1" customFormat="1" ht="16.5" customHeight="1">
      <c r="B147" s="149"/>
      <c r="C147" s="150" t="s">
        <v>499</v>
      </c>
      <c r="D147" s="150" t="s">
        <v>189</v>
      </c>
      <c r="E147" s="151" t="s">
        <v>2288</v>
      </c>
      <c r="F147" s="152" t="s">
        <v>2289</v>
      </c>
      <c r="G147" s="153" t="s">
        <v>2250</v>
      </c>
      <c r="H147" s="154">
        <v>1</v>
      </c>
      <c r="I147" s="155"/>
      <c r="J147" s="156">
        <f t="shared" si="30"/>
        <v>0</v>
      </c>
      <c r="K147" s="152" t="s">
        <v>1901</v>
      </c>
      <c r="L147" s="32"/>
      <c r="M147" s="157" t="s">
        <v>3</v>
      </c>
      <c r="N147" s="158" t="s">
        <v>46</v>
      </c>
      <c r="O147" s="52"/>
      <c r="P147" s="159">
        <f t="shared" si="31"/>
        <v>0</v>
      </c>
      <c r="Q147" s="159">
        <v>0</v>
      </c>
      <c r="R147" s="159">
        <f t="shared" si="32"/>
        <v>0</v>
      </c>
      <c r="S147" s="159">
        <v>0</v>
      </c>
      <c r="T147" s="160">
        <f t="shared" si="33"/>
        <v>0</v>
      </c>
      <c r="AR147" s="161" t="s">
        <v>194</v>
      </c>
      <c r="AT147" s="161" t="s">
        <v>189</v>
      </c>
      <c r="AU147" s="161" t="s">
        <v>81</v>
      </c>
      <c r="AY147" s="17" t="s">
        <v>187</v>
      </c>
      <c r="BE147" s="162">
        <f t="shared" si="34"/>
        <v>0</v>
      </c>
      <c r="BF147" s="162">
        <f t="shared" si="35"/>
        <v>0</v>
      </c>
      <c r="BG147" s="162">
        <f t="shared" si="36"/>
        <v>0</v>
      </c>
      <c r="BH147" s="162">
        <f t="shared" si="37"/>
        <v>0</v>
      </c>
      <c r="BI147" s="162">
        <f t="shared" si="38"/>
        <v>0</v>
      </c>
      <c r="BJ147" s="17" t="s">
        <v>87</v>
      </c>
      <c r="BK147" s="162">
        <f t="shared" si="39"/>
        <v>0</v>
      </c>
      <c r="BL147" s="17" t="s">
        <v>194</v>
      </c>
      <c r="BM147" s="161" t="s">
        <v>800</v>
      </c>
    </row>
    <row r="148" spans="2:65" s="1" customFormat="1" ht="16.5" customHeight="1">
      <c r="B148" s="149"/>
      <c r="C148" s="150" t="s">
        <v>504</v>
      </c>
      <c r="D148" s="150" t="s">
        <v>189</v>
      </c>
      <c r="E148" s="151" t="s">
        <v>2290</v>
      </c>
      <c r="F148" s="152" t="s">
        <v>2291</v>
      </c>
      <c r="G148" s="153" t="s">
        <v>2250</v>
      </c>
      <c r="H148" s="154">
        <v>1</v>
      </c>
      <c r="I148" s="155"/>
      <c r="J148" s="156">
        <f t="shared" si="30"/>
        <v>0</v>
      </c>
      <c r="K148" s="152" t="s">
        <v>1901</v>
      </c>
      <c r="L148" s="32"/>
      <c r="M148" s="157" t="s">
        <v>3</v>
      </c>
      <c r="N148" s="158" t="s">
        <v>46</v>
      </c>
      <c r="O148" s="52"/>
      <c r="P148" s="159">
        <f t="shared" si="31"/>
        <v>0</v>
      </c>
      <c r="Q148" s="159">
        <v>0</v>
      </c>
      <c r="R148" s="159">
        <f t="shared" si="32"/>
        <v>0</v>
      </c>
      <c r="S148" s="159">
        <v>0</v>
      </c>
      <c r="T148" s="160">
        <f t="shared" si="33"/>
        <v>0</v>
      </c>
      <c r="AR148" s="161" t="s">
        <v>194</v>
      </c>
      <c r="AT148" s="161" t="s">
        <v>189</v>
      </c>
      <c r="AU148" s="161" t="s">
        <v>81</v>
      </c>
      <c r="AY148" s="17" t="s">
        <v>187</v>
      </c>
      <c r="BE148" s="162">
        <f t="shared" si="34"/>
        <v>0</v>
      </c>
      <c r="BF148" s="162">
        <f t="shared" si="35"/>
        <v>0</v>
      </c>
      <c r="BG148" s="162">
        <f t="shared" si="36"/>
        <v>0</v>
      </c>
      <c r="BH148" s="162">
        <f t="shared" si="37"/>
        <v>0</v>
      </c>
      <c r="BI148" s="162">
        <f t="shared" si="38"/>
        <v>0</v>
      </c>
      <c r="BJ148" s="17" t="s">
        <v>87</v>
      </c>
      <c r="BK148" s="162">
        <f t="shared" si="39"/>
        <v>0</v>
      </c>
      <c r="BL148" s="17" t="s">
        <v>194</v>
      </c>
      <c r="BM148" s="161" t="s">
        <v>810</v>
      </c>
    </row>
    <row r="149" spans="2:65" s="1" customFormat="1" ht="16.5" customHeight="1">
      <c r="B149" s="149"/>
      <c r="C149" s="150" t="s">
        <v>511</v>
      </c>
      <c r="D149" s="150" t="s">
        <v>189</v>
      </c>
      <c r="E149" s="151" t="s">
        <v>2292</v>
      </c>
      <c r="F149" s="152" t="s">
        <v>2293</v>
      </c>
      <c r="G149" s="153" t="s">
        <v>1219</v>
      </c>
      <c r="H149" s="154">
        <v>1</v>
      </c>
      <c r="I149" s="155"/>
      <c r="J149" s="156">
        <f t="shared" si="30"/>
        <v>0</v>
      </c>
      <c r="K149" s="152" t="s">
        <v>1901</v>
      </c>
      <c r="L149" s="32"/>
      <c r="M149" s="157" t="s">
        <v>3</v>
      </c>
      <c r="N149" s="158" t="s">
        <v>46</v>
      </c>
      <c r="O149" s="52"/>
      <c r="P149" s="159">
        <f t="shared" si="31"/>
        <v>0</v>
      </c>
      <c r="Q149" s="159">
        <v>0</v>
      </c>
      <c r="R149" s="159">
        <f t="shared" si="32"/>
        <v>0</v>
      </c>
      <c r="S149" s="159">
        <v>0</v>
      </c>
      <c r="T149" s="160">
        <f t="shared" si="33"/>
        <v>0</v>
      </c>
      <c r="AR149" s="161" t="s">
        <v>194</v>
      </c>
      <c r="AT149" s="161" t="s">
        <v>189</v>
      </c>
      <c r="AU149" s="161" t="s">
        <v>81</v>
      </c>
      <c r="AY149" s="17" t="s">
        <v>187</v>
      </c>
      <c r="BE149" s="162">
        <f t="shared" si="34"/>
        <v>0</v>
      </c>
      <c r="BF149" s="162">
        <f t="shared" si="35"/>
        <v>0</v>
      </c>
      <c r="BG149" s="162">
        <f t="shared" si="36"/>
        <v>0</v>
      </c>
      <c r="BH149" s="162">
        <f t="shared" si="37"/>
        <v>0</v>
      </c>
      <c r="BI149" s="162">
        <f t="shared" si="38"/>
        <v>0</v>
      </c>
      <c r="BJ149" s="17" t="s">
        <v>87</v>
      </c>
      <c r="BK149" s="162">
        <f t="shared" si="39"/>
        <v>0</v>
      </c>
      <c r="BL149" s="17" t="s">
        <v>194</v>
      </c>
      <c r="BM149" s="161" t="s">
        <v>822</v>
      </c>
    </row>
    <row r="150" spans="2:65" s="1" customFormat="1" ht="16.5" customHeight="1">
      <c r="B150" s="149"/>
      <c r="C150" s="150" t="s">
        <v>515</v>
      </c>
      <c r="D150" s="150" t="s">
        <v>189</v>
      </c>
      <c r="E150" s="151" t="s">
        <v>2294</v>
      </c>
      <c r="F150" s="152" t="s">
        <v>2295</v>
      </c>
      <c r="G150" s="153" t="s">
        <v>1219</v>
      </c>
      <c r="H150" s="154">
        <v>1</v>
      </c>
      <c r="I150" s="155"/>
      <c r="J150" s="156">
        <f t="shared" si="30"/>
        <v>0</v>
      </c>
      <c r="K150" s="152" t="s">
        <v>1901</v>
      </c>
      <c r="L150" s="32"/>
      <c r="M150" s="157" t="s">
        <v>3</v>
      </c>
      <c r="N150" s="158" t="s">
        <v>46</v>
      </c>
      <c r="O150" s="52"/>
      <c r="P150" s="159">
        <f t="shared" si="31"/>
        <v>0</v>
      </c>
      <c r="Q150" s="159">
        <v>0</v>
      </c>
      <c r="R150" s="159">
        <f t="shared" si="32"/>
        <v>0</v>
      </c>
      <c r="S150" s="159">
        <v>0</v>
      </c>
      <c r="T150" s="160">
        <f t="shared" si="33"/>
        <v>0</v>
      </c>
      <c r="AR150" s="161" t="s">
        <v>194</v>
      </c>
      <c r="AT150" s="161" t="s">
        <v>189</v>
      </c>
      <c r="AU150" s="161" t="s">
        <v>81</v>
      </c>
      <c r="AY150" s="17" t="s">
        <v>187</v>
      </c>
      <c r="BE150" s="162">
        <f t="shared" si="34"/>
        <v>0</v>
      </c>
      <c r="BF150" s="162">
        <f t="shared" si="35"/>
        <v>0</v>
      </c>
      <c r="BG150" s="162">
        <f t="shared" si="36"/>
        <v>0</v>
      </c>
      <c r="BH150" s="162">
        <f t="shared" si="37"/>
        <v>0</v>
      </c>
      <c r="BI150" s="162">
        <f t="shared" si="38"/>
        <v>0</v>
      </c>
      <c r="BJ150" s="17" t="s">
        <v>87</v>
      </c>
      <c r="BK150" s="162">
        <f t="shared" si="39"/>
        <v>0</v>
      </c>
      <c r="BL150" s="17" t="s">
        <v>194</v>
      </c>
      <c r="BM150" s="161" t="s">
        <v>831</v>
      </c>
    </row>
    <row r="151" spans="2:65" s="11" customFormat="1" ht="25.9" customHeight="1">
      <c r="B151" s="136"/>
      <c r="D151" s="137" t="s">
        <v>73</v>
      </c>
      <c r="E151" s="138" t="s">
        <v>185</v>
      </c>
      <c r="F151" s="138" t="s">
        <v>186</v>
      </c>
      <c r="I151" s="139"/>
      <c r="J151" s="140">
        <f>BK151</f>
        <v>0</v>
      </c>
      <c r="L151" s="136"/>
      <c r="M151" s="141"/>
      <c r="N151" s="142"/>
      <c r="O151" s="142"/>
      <c r="P151" s="143">
        <f>P152+P155+P162+P169</f>
        <v>0</v>
      </c>
      <c r="Q151" s="142"/>
      <c r="R151" s="143">
        <f>R152+R155+R162+R169</f>
        <v>3.3480000000000003</v>
      </c>
      <c r="S151" s="142"/>
      <c r="T151" s="144">
        <f>T152+T155+T162+T169</f>
        <v>1.117</v>
      </c>
      <c r="AR151" s="137" t="s">
        <v>81</v>
      </c>
      <c r="AT151" s="145" t="s">
        <v>73</v>
      </c>
      <c r="AU151" s="145" t="s">
        <v>74</v>
      </c>
      <c r="AY151" s="137" t="s">
        <v>187</v>
      </c>
      <c r="BK151" s="146">
        <f>BK152+BK155+BK162+BK169</f>
        <v>0</v>
      </c>
    </row>
    <row r="152" spans="2:65" s="11" customFormat="1" ht="22.9" customHeight="1">
      <c r="B152" s="136"/>
      <c r="D152" s="137" t="s">
        <v>73</v>
      </c>
      <c r="E152" s="147" t="s">
        <v>230</v>
      </c>
      <c r="F152" s="147" t="s">
        <v>1716</v>
      </c>
      <c r="I152" s="139"/>
      <c r="J152" s="148">
        <f>BK152</f>
        <v>0</v>
      </c>
      <c r="L152" s="136"/>
      <c r="M152" s="141"/>
      <c r="N152" s="142"/>
      <c r="O152" s="142"/>
      <c r="P152" s="143">
        <f>SUM(P153:P154)</f>
        <v>0</v>
      </c>
      <c r="Q152" s="142"/>
      <c r="R152" s="143">
        <f>SUM(R153:R154)</f>
        <v>3.3480000000000003</v>
      </c>
      <c r="S152" s="142"/>
      <c r="T152" s="144">
        <f>SUM(T153:T154)</f>
        <v>0</v>
      </c>
      <c r="AR152" s="137" t="s">
        <v>81</v>
      </c>
      <c r="AT152" s="145" t="s">
        <v>73</v>
      </c>
      <c r="AU152" s="145" t="s">
        <v>81</v>
      </c>
      <c r="AY152" s="137" t="s">
        <v>187</v>
      </c>
      <c r="BK152" s="146">
        <f>SUM(BK153:BK154)</f>
        <v>0</v>
      </c>
    </row>
    <row r="153" spans="2:65" s="1" customFormat="1" ht="16.5" customHeight="1">
      <c r="B153" s="149"/>
      <c r="C153" s="150" t="s">
        <v>520</v>
      </c>
      <c r="D153" s="150" t="s">
        <v>189</v>
      </c>
      <c r="E153" s="151" t="s">
        <v>1717</v>
      </c>
      <c r="F153" s="152" t="s">
        <v>1718</v>
      </c>
      <c r="G153" s="153" t="s">
        <v>254</v>
      </c>
      <c r="H153" s="154">
        <v>83.7</v>
      </c>
      <c r="I153" s="155"/>
      <c r="J153" s="156">
        <f>ROUND(I153*H153,2)</f>
        <v>0</v>
      </c>
      <c r="K153" s="152" t="s">
        <v>193</v>
      </c>
      <c r="L153" s="32"/>
      <c r="M153" s="157" t="s">
        <v>3</v>
      </c>
      <c r="N153" s="158" t="s">
        <v>46</v>
      </c>
      <c r="O153" s="52"/>
      <c r="P153" s="159">
        <f>O153*H153</f>
        <v>0</v>
      </c>
      <c r="Q153" s="159">
        <v>0.04</v>
      </c>
      <c r="R153" s="159">
        <f>Q153*H153</f>
        <v>3.3480000000000003</v>
      </c>
      <c r="S153" s="159">
        <v>0</v>
      </c>
      <c r="T153" s="160">
        <f>S153*H153</f>
        <v>0</v>
      </c>
      <c r="AR153" s="161" t="s">
        <v>194</v>
      </c>
      <c r="AT153" s="161" t="s">
        <v>189</v>
      </c>
      <c r="AU153" s="161" t="s">
        <v>87</v>
      </c>
      <c r="AY153" s="17" t="s">
        <v>187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7" t="s">
        <v>87</v>
      </c>
      <c r="BK153" s="162">
        <f>ROUND(I153*H153,2)</f>
        <v>0</v>
      </c>
      <c r="BL153" s="17" t="s">
        <v>194</v>
      </c>
      <c r="BM153" s="161" t="s">
        <v>2296</v>
      </c>
    </row>
    <row r="154" spans="2:65" s="13" customFormat="1">
      <c r="B154" s="171"/>
      <c r="D154" s="164" t="s">
        <v>196</v>
      </c>
      <c r="E154" s="172" t="s">
        <v>3</v>
      </c>
      <c r="F154" s="173" t="s">
        <v>1720</v>
      </c>
      <c r="H154" s="174">
        <v>83.7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196</v>
      </c>
      <c r="AU154" s="172" t="s">
        <v>87</v>
      </c>
      <c r="AV154" s="13" t="s">
        <v>87</v>
      </c>
      <c r="AW154" s="13" t="s">
        <v>35</v>
      </c>
      <c r="AX154" s="13" t="s">
        <v>81</v>
      </c>
      <c r="AY154" s="172" t="s">
        <v>187</v>
      </c>
    </row>
    <row r="155" spans="2:65" s="11" customFormat="1" ht="22.9" customHeight="1">
      <c r="B155" s="136"/>
      <c r="D155" s="137" t="s">
        <v>73</v>
      </c>
      <c r="E155" s="147" t="s">
        <v>245</v>
      </c>
      <c r="F155" s="147" t="s">
        <v>898</v>
      </c>
      <c r="I155" s="139"/>
      <c r="J155" s="148">
        <f>BK155</f>
        <v>0</v>
      </c>
      <c r="L155" s="136"/>
      <c r="M155" s="141"/>
      <c r="N155" s="142"/>
      <c r="O155" s="142"/>
      <c r="P155" s="143">
        <f>SUM(P156:P161)</f>
        <v>0</v>
      </c>
      <c r="Q155" s="142"/>
      <c r="R155" s="143">
        <f>SUM(R156:R161)</f>
        <v>0</v>
      </c>
      <c r="S155" s="142"/>
      <c r="T155" s="144">
        <f>SUM(T156:T161)</f>
        <v>1.117</v>
      </c>
      <c r="AR155" s="137" t="s">
        <v>81</v>
      </c>
      <c r="AT155" s="145" t="s">
        <v>73</v>
      </c>
      <c r="AU155" s="145" t="s">
        <v>81</v>
      </c>
      <c r="AY155" s="137" t="s">
        <v>187</v>
      </c>
      <c r="BK155" s="146">
        <f>SUM(BK156:BK161)</f>
        <v>0</v>
      </c>
    </row>
    <row r="156" spans="2:65" s="1" customFormat="1" ht="48" customHeight="1">
      <c r="B156" s="149"/>
      <c r="C156" s="150" t="s">
        <v>525</v>
      </c>
      <c r="D156" s="150" t="s">
        <v>189</v>
      </c>
      <c r="E156" s="151" t="s">
        <v>1721</v>
      </c>
      <c r="F156" s="152" t="s">
        <v>1722</v>
      </c>
      <c r="G156" s="153" t="s">
        <v>391</v>
      </c>
      <c r="H156" s="154">
        <v>25</v>
      </c>
      <c r="I156" s="155"/>
      <c r="J156" s="156">
        <f>ROUND(I156*H156,2)</f>
        <v>0</v>
      </c>
      <c r="K156" s="152" t="s">
        <v>193</v>
      </c>
      <c r="L156" s="32"/>
      <c r="M156" s="157" t="s">
        <v>3</v>
      </c>
      <c r="N156" s="158" t="s">
        <v>46</v>
      </c>
      <c r="O156" s="52"/>
      <c r="P156" s="159">
        <f>O156*H156</f>
        <v>0</v>
      </c>
      <c r="Q156" s="159">
        <v>0</v>
      </c>
      <c r="R156" s="159">
        <f>Q156*H156</f>
        <v>0</v>
      </c>
      <c r="S156" s="159">
        <v>4.0000000000000001E-3</v>
      </c>
      <c r="T156" s="160">
        <f>S156*H156</f>
        <v>0.1</v>
      </c>
      <c r="AR156" s="161" t="s">
        <v>194</v>
      </c>
      <c r="AT156" s="161" t="s">
        <v>189</v>
      </c>
      <c r="AU156" s="161" t="s">
        <v>87</v>
      </c>
      <c r="AY156" s="17" t="s">
        <v>187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7" t="s">
        <v>87</v>
      </c>
      <c r="BK156" s="162">
        <f>ROUND(I156*H156,2)</f>
        <v>0</v>
      </c>
      <c r="BL156" s="17" t="s">
        <v>194</v>
      </c>
      <c r="BM156" s="161" t="s">
        <v>2297</v>
      </c>
    </row>
    <row r="157" spans="2:65" s="1" customFormat="1" ht="48" customHeight="1">
      <c r="B157" s="149"/>
      <c r="C157" s="150" t="s">
        <v>1880</v>
      </c>
      <c r="D157" s="150" t="s">
        <v>189</v>
      </c>
      <c r="E157" s="151" t="s">
        <v>1724</v>
      </c>
      <c r="F157" s="152" t="s">
        <v>1725</v>
      </c>
      <c r="G157" s="153" t="s">
        <v>391</v>
      </c>
      <c r="H157" s="154">
        <v>7</v>
      </c>
      <c r="I157" s="155"/>
      <c r="J157" s="156">
        <f>ROUND(I157*H157,2)</f>
        <v>0</v>
      </c>
      <c r="K157" s="152" t="s">
        <v>193</v>
      </c>
      <c r="L157" s="32"/>
      <c r="M157" s="157" t="s">
        <v>3</v>
      </c>
      <c r="N157" s="158" t="s">
        <v>46</v>
      </c>
      <c r="O157" s="52"/>
      <c r="P157" s="159">
        <f>O157*H157</f>
        <v>0</v>
      </c>
      <c r="Q157" s="159">
        <v>0</v>
      </c>
      <c r="R157" s="159">
        <f>Q157*H157</f>
        <v>0</v>
      </c>
      <c r="S157" s="159">
        <v>8.0000000000000002E-3</v>
      </c>
      <c r="T157" s="160">
        <f>S157*H157</f>
        <v>5.6000000000000001E-2</v>
      </c>
      <c r="AR157" s="161" t="s">
        <v>194</v>
      </c>
      <c r="AT157" s="161" t="s">
        <v>189</v>
      </c>
      <c r="AU157" s="161" t="s">
        <v>87</v>
      </c>
      <c r="AY157" s="17" t="s">
        <v>187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7" t="s">
        <v>87</v>
      </c>
      <c r="BK157" s="162">
        <f>ROUND(I157*H157,2)</f>
        <v>0</v>
      </c>
      <c r="BL157" s="17" t="s">
        <v>194</v>
      </c>
      <c r="BM157" s="161" t="s">
        <v>2298</v>
      </c>
    </row>
    <row r="158" spans="2:65" s="1" customFormat="1" ht="48" customHeight="1">
      <c r="B158" s="149"/>
      <c r="C158" s="150" t="s">
        <v>543</v>
      </c>
      <c r="D158" s="150" t="s">
        <v>189</v>
      </c>
      <c r="E158" s="151" t="s">
        <v>1727</v>
      </c>
      <c r="F158" s="152" t="s">
        <v>1728</v>
      </c>
      <c r="G158" s="153" t="s">
        <v>391</v>
      </c>
      <c r="H158" s="154">
        <v>1</v>
      </c>
      <c r="I158" s="155"/>
      <c r="J158" s="156">
        <f>ROUND(I158*H158,2)</f>
        <v>0</v>
      </c>
      <c r="K158" s="152" t="s">
        <v>193</v>
      </c>
      <c r="L158" s="32"/>
      <c r="M158" s="157" t="s">
        <v>3</v>
      </c>
      <c r="N158" s="158" t="s">
        <v>46</v>
      </c>
      <c r="O158" s="52"/>
      <c r="P158" s="159">
        <f>O158*H158</f>
        <v>0</v>
      </c>
      <c r="Q158" s="159">
        <v>0</v>
      </c>
      <c r="R158" s="159">
        <f>Q158*H158</f>
        <v>0</v>
      </c>
      <c r="S158" s="159">
        <v>1.2E-2</v>
      </c>
      <c r="T158" s="160">
        <f>S158*H158</f>
        <v>1.2E-2</v>
      </c>
      <c r="AR158" s="161" t="s">
        <v>194</v>
      </c>
      <c r="AT158" s="161" t="s">
        <v>189</v>
      </c>
      <c r="AU158" s="161" t="s">
        <v>87</v>
      </c>
      <c r="AY158" s="17" t="s">
        <v>187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7" t="s">
        <v>87</v>
      </c>
      <c r="BK158" s="162">
        <f>ROUND(I158*H158,2)</f>
        <v>0</v>
      </c>
      <c r="BL158" s="17" t="s">
        <v>194</v>
      </c>
      <c r="BM158" s="161" t="s">
        <v>2299</v>
      </c>
    </row>
    <row r="159" spans="2:65" s="1" customFormat="1" ht="36" customHeight="1">
      <c r="B159" s="149"/>
      <c r="C159" s="150" t="s">
        <v>552</v>
      </c>
      <c r="D159" s="150" t="s">
        <v>189</v>
      </c>
      <c r="E159" s="151" t="s">
        <v>1730</v>
      </c>
      <c r="F159" s="152" t="s">
        <v>1731</v>
      </c>
      <c r="G159" s="153" t="s">
        <v>391</v>
      </c>
      <c r="H159" s="154">
        <v>1</v>
      </c>
      <c r="I159" s="155"/>
      <c r="J159" s="156">
        <f>ROUND(I159*H159,2)</f>
        <v>0</v>
      </c>
      <c r="K159" s="152" t="s">
        <v>193</v>
      </c>
      <c r="L159" s="32"/>
      <c r="M159" s="157" t="s">
        <v>3</v>
      </c>
      <c r="N159" s="158" t="s">
        <v>46</v>
      </c>
      <c r="O159" s="52"/>
      <c r="P159" s="159">
        <f>O159*H159</f>
        <v>0</v>
      </c>
      <c r="Q159" s="159">
        <v>0</v>
      </c>
      <c r="R159" s="159">
        <f>Q159*H159</f>
        <v>0</v>
      </c>
      <c r="S159" s="159">
        <v>4.9000000000000002E-2</v>
      </c>
      <c r="T159" s="160">
        <f>S159*H159</f>
        <v>4.9000000000000002E-2</v>
      </c>
      <c r="AR159" s="161" t="s">
        <v>194</v>
      </c>
      <c r="AT159" s="161" t="s">
        <v>189</v>
      </c>
      <c r="AU159" s="161" t="s">
        <v>87</v>
      </c>
      <c r="AY159" s="17" t="s">
        <v>187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7" t="s">
        <v>87</v>
      </c>
      <c r="BK159" s="162">
        <f>ROUND(I159*H159,2)</f>
        <v>0</v>
      </c>
      <c r="BL159" s="17" t="s">
        <v>194</v>
      </c>
      <c r="BM159" s="161" t="s">
        <v>2300</v>
      </c>
    </row>
    <row r="160" spans="2:65" s="1" customFormat="1" ht="36" customHeight="1">
      <c r="B160" s="149"/>
      <c r="C160" s="150" t="s">
        <v>556</v>
      </c>
      <c r="D160" s="150" t="s">
        <v>189</v>
      </c>
      <c r="E160" s="151" t="s">
        <v>1738</v>
      </c>
      <c r="F160" s="152" t="s">
        <v>1739</v>
      </c>
      <c r="G160" s="153" t="s">
        <v>286</v>
      </c>
      <c r="H160" s="154">
        <v>450</v>
      </c>
      <c r="I160" s="155"/>
      <c r="J160" s="156">
        <f>ROUND(I160*H160,2)</f>
        <v>0</v>
      </c>
      <c r="K160" s="152" t="s">
        <v>193</v>
      </c>
      <c r="L160" s="32"/>
      <c r="M160" s="157" t="s">
        <v>3</v>
      </c>
      <c r="N160" s="158" t="s">
        <v>46</v>
      </c>
      <c r="O160" s="52"/>
      <c r="P160" s="159">
        <f>O160*H160</f>
        <v>0</v>
      </c>
      <c r="Q160" s="159">
        <v>0</v>
      </c>
      <c r="R160" s="159">
        <f>Q160*H160</f>
        <v>0</v>
      </c>
      <c r="S160" s="159">
        <v>2E-3</v>
      </c>
      <c r="T160" s="160">
        <f>S160*H160</f>
        <v>0.9</v>
      </c>
      <c r="AR160" s="161" t="s">
        <v>194</v>
      </c>
      <c r="AT160" s="161" t="s">
        <v>189</v>
      </c>
      <c r="AU160" s="161" t="s">
        <v>87</v>
      </c>
      <c r="AY160" s="17" t="s">
        <v>187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7" t="s">
        <v>87</v>
      </c>
      <c r="BK160" s="162">
        <f>ROUND(I160*H160,2)</f>
        <v>0</v>
      </c>
      <c r="BL160" s="17" t="s">
        <v>194</v>
      </c>
      <c r="BM160" s="161" t="s">
        <v>2301</v>
      </c>
    </row>
    <row r="161" spans="2:65" s="13" customFormat="1">
      <c r="B161" s="171"/>
      <c r="D161" s="164" t="s">
        <v>196</v>
      </c>
      <c r="E161" s="172" t="s">
        <v>3</v>
      </c>
      <c r="F161" s="173" t="s">
        <v>2302</v>
      </c>
      <c r="H161" s="174">
        <v>450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196</v>
      </c>
      <c r="AU161" s="172" t="s">
        <v>87</v>
      </c>
      <c r="AV161" s="13" t="s">
        <v>87</v>
      </c>
      <c r="AW161" s="13" t="s">
        <v>35</v>
      </c>
      <c r="AX161" s="13" t="s">
        <v>81</v>
      </c>
      <c r="AY161" s="172" t="s">
        <v>187</v>
      </c>
    </row>
    <row r="162" spans="2:65" s="11" customFormat="1" ht="22.9" customHeight="1">
      <c r="B162" s="136"/>
      <c r="D162" s="137" t="s">
        <v>73</v>
      </c>
      <c r="E162" s="147" t="s">
        <v>1742</v>
      </c>
      <c r="F162" s="147" t="s">
        <v>1743</v>
      </c>
      <c r="I162" s="139"/>
      <c r="J162" s="148">
        <f>BK162</f>
        <v>0</v>
      </c>
      <c r="L162" s="136"/>
      <c r="M162" s="141"/>
      <c r="N162" s="142"/>
      <c r="O162" s="142"/>
      <c r="P162" s="143">
        <f>SUM(P163:P168)</f>
        <v>0</v>
      </c>
      <c r="Q162" s="142"/>
      <c r="R162" s="143">
        <f>SUM(R163:R168)</f>
        <v>0</v>
      </c>
      <c r="S162" s="142"/>
      <c r="T162" s="144">
        <f>SUM(T163:T168)</f>
        <v>0</v>
      </c>
      <c r="AR162" s="137" t="s">
        <v>81</v>
      </c>
      <c r="AT162" s="145" t="s">
        <v>73</v>
      </c>
      <c r="AU162" s="145" t="s">
        <v>81</v>
      </c>
      <c r="AY162" s="137" t="s">
        <v>187</v>
      </c>
      <c r="BK162" s="146">
        <f>SUM(BK163:BK168)</f>
        <v>0</v>
      </c>
    </row>
    <row r="163" spans="2:65" s="1" customFormat="1" ht="24" customHeight="1">
      <c r="B163" s="149"/>
      <c r="C163" s="150" t="s">
        <v>1895</v>
      </c>
      <c r="D163" s="150" t="s">
        <v>189</v>
      </c>
      <c r="E163" s="151" t="s">
        <v>1744</v>
      </c>
      <c r="F163" s="152" t="s">
        <v>1745</v>
      </c>
      <c r="G163" s="153" t="s">
        <v>242</v>
      </c>
      <c r="H163" s="154">
        <v>1.117</v>
      </c>
      <c r="I163" s="155"/>
      <c r="J163" s="156">
        <f>ROUND(I163*H163,2)</f>
        <v>0</v>
      </c>
      <c r="K163" s="152" t="s">
        <v>193</v>
      </c>
      <c r="L163" s="32"/>
      <c r="M163" s="157" t="s">
        <v>3</v>
      </c>
      <c r="N163" s="158" t="s">
        <v>46</v>
      </c>
      <c r="O163" s="52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194</v>
      </c>
      <c r="AT163" s="161" t="s">
        <v>189</v>
      </c>
      <c r="AU163" s="161" t="s">
        <v>87</v>
      </c>
      <c r="AY163" s="17" t="s">
        <v>187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7" t="s">
        <v>87</v>
      </c>
      <c r="BK163" s="162">
        <f>ROUND(I163*H163,2)</f>
        <v>0</v>
      </c>
      <c r="BL163" s="17" t="s">
        <v>194</v>
      </c>
      <c r="BM163" s="161" t="s">
        <v>2303</v>
      </c>
    </row>
    <row r="164" spans="2:65" s="1" customFormat="1" ht="36" customHeight="1">
      <c r="B164" s="149"/>
      <c r="C164" s="150" t="s">
        <v>573</v>
      </c>
      <c r="D164" s="150" t="s">
        <v>189</v>
      </c>
      <c r="E164" s="151" t="s">
        <v>1747</v>
      </c>
      <c r="F164" s="152" t="s">
        <v>1748</v>
      </c>
      <c r="G164" s="153" t="s">
        <v>242</v>
      </c>
      <c r="H164" s="154">
        <v>1.117</v>
      </c>
      <c r="I164" s="155"/>
      <c r="J164" s="156">
        <f>ROUND(I164*H164,2)</f>
        <v>0</v>
      </c>
      <c r="K164" s="152" t="s">
        <v>193</v>
      </c>
      <c r="L164" s="32"/>
      <c r="M164" s="157" t="s">
        <v>3</v>
      </c>
      <c r="N164" s="158" t="s">
        <v>46</v>
      </c>
      <c r="O164" s="52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AR164" s="161" t="s">
        <v>194</v>
      </c>
      <c r="AT164" s="161" t="s">
        <v>189</v>
      </c>
      <c r="AU164" s="161" t="s">
        <v>87</v>
      </c>
      <c r="AY164" s="17" t="s">
        <v>187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7" t="s">
        <v>87</v>
      </c>
      <c r="BK164" s="162">
        <f>ROUND(I164*H164,2)</f>
        <v>0</v>
      </c>
      <c r="BL164" s="17" t="s">
        <v>194</v>
      </c>
      <c r="BM164" s="161" t="s">
        <v>2304</v>
      </c>
    </row>
    <row r="165" spans="2:65" s="1" customFormat="1" ht="24" customHeight="1">
      <c r="B165" s="149"/>
      <c r="C165" s="150" t="s">
        <v>582</v>
      </c>
      <c r="D165" s="150" t="s">
        <v>189</v>
      </c>
      <c r="E165" s="151" t="s">
        <v>1750</v>
      </c>
      <c r="F165" s="152" t="s">
        <v>1751</v>
      </c>
      <c r="G165" s="153" t="s">
        <v>242</v>
      </c>
      <c r="H165" s="154">
        <v>1.117</v>
      </c>
      <c r="I165" s="155"/>
      <c r="J165" s="156">
        <f>ROUND(I165*H165,2)</f>
        <v>0</v>
      </c>
      <c r="K165" s="152" t="s">
        <v>193</v>
      </c>
      <c r="L165" s="32"/>
      <c r="M165" s="157" t="s">
        <v>3</v>
      </c>
      <c r="N165" s="158" t="s">
        <v>46</v>
      </c>
      <c r="O165" s="52"/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AR165" s="161" t="s">
        <v>194</v>
      </c>
      <c r="AT165" s="161" t="s">
        <v>189</v>
      </c>
      <c r="AU165" s="161" t="s">
        <v>87</v>
      </c>
      <c r="AY165" s="17" t="s">
        <v>187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7" t="s">
        <v>87</v>
      </c>
      <c r="BK165" s="162">
        <f>ROUND(I165*H165,2)</f>
        <v>0</v>
      </c>
      <c r="BL165" s="17" t="s">
        <v>194</v>
      </c>
      <c r="BM165" s="161" t="s">
        <v>2305</v>
      </c>
    </row>
    <row r="166" spans="2:65" s="1" customFormat="1" ht="36" customHeight="1">
      <c r="B166" s="149"/>
      <c r="C166" s="150" t="s">
        <v>592</v>
      </c>
      <c r="D166" s="150" t="s">
        <v>189</v>
      </c>
      <c r="E166" s="151" t="s">
        <v>1753</v>
      </c>
      <c r="F166" s="152" t="s">
        <v>1754</v>
      </c>
      <c r="G166" s="153" t="s">
        <v>242</v>
      </c>
      <c r="H166" s="154">
        <v>3.351</v>
      </c>
      <c r="I166" s="155"/>
      <c r="J166" s="156">
        <f>ROUND(I166*H166,2)</f>
        <v>0</v>
      </c>
      <c r="K166" s="152" t="s">
        <v>193</v>
      </c>
      <c r="L166" s="32"/>
      <c r="M166" s="157" t="s">
        <v>3</v>
      </c>
      <c r="N166" s="158" t="s">
        <v>46</v>
      </c>
      <c r="O166" s="52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194</v>
      </c>
      <c r="AT166" s="161" t="s">
        <v>189</v>
      </c>
      <c r="AU166" s="161" t="s">
        <v>87</v>
      </c>
      <c r="AY166" s="17" t="s">
        <v>187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7" t="s">
        <v>87</v>
      </c>
      <c r="BK166" s="162">
        <f>ROUND(I166*H166,2)</f>
        <v>0</v>
      </c>
      <c r="BL166" s="17" t="s">
        <v>194</v>
      </c>
      <c r="BM166" s="161" t="s">
        <v>2306</v>
      </c>
    </row>
    <row r="167" spans="2:65" s="13" customFormat="1">
      <c r="B167" s="171"/>
      <c r="D167" s="164" t="s">
        <v>196</v>
      </c>
      <c r="F167" s="173" t="s">
        <v>2307</v>
      </c>
      <c r="H167" s="174">
        <v>3.351</v>
      </c>
      <c r="I167" s="175"/>
      <c r="L167" s="171"/>
      <c r="M167" s="176"/>
      <c r="N167" s="177"/>
      <c r="O167" s="177"/>
      <c r="P167" s="177"/>
      <c r="Q167" s="177"/>
      <c r="R167" s="177"/>
      <c r="S167" s="177"/>
      <c r="T167" s="178"/>
      <c r="AT167" s="172" t="s">
        <v>196</v>
      </c>
      <c r="AU167" s="172" t="s">
        <v>87</v>
      </c>
      <c r="AV167" s="13" t="s">
        <v>87</v>
      </c>
      <c r="AW167" s="13" t="s">
        <v>4</v>
      </c>
      <c r="AX167" s="13" t="s">
        <v>81</v>
      </c>
      <c r="AY167" s="172" t="s">
        <v>187</v>
      </c>
    </row>
    <row r="168" spans="2:65" s="1" customFormat="1" ht="36" customHeight="1">
      <c r="B168" s="149"/>
      <c r="C168" s="150" t="s">
        <v>597</v>
      </c>
      <c r="D168" s="150" t="s">
        <v>189</v>
      </c>
      <c r="E168" s="151" t="s">
        <v>1758</v>
      </c>
      <c r="F168" s="152" t="s">
        <v>1759</v>
      </c>
      <c r="G168" s="153" t="s">
        <v>242</v>
      </c>
      <c r="H168" s="154">
        <v>1.117</v>
      </c>
      <c r="I168" s="155"/>
      <c r="J168" s="156">
        <f>ROUND(I168*H168,2)</f>
        <v>0</v>
      </c>
      <c r="K168" s="152" t="s">
        <v>193</v>
      </c>
      <c r="L168" s="32"/>
      <c r="M168" s="157" t="s">
        <v>3</v>
      </c>
      <c r="N168" s="158" t="s">
        <v>46</v>
      </c>
      <c r="O168" s="52"/>
      <c r="P168" s="159">
        <f>O168*H168</f>
        <v>0</v>
      </c>
      <c r="Q168" s="159">
        <v>0</v>
      </c>
      <c r="R168" s="159">
        <f>Q168*H168</f>
        <v>0</v>
      </c>
      <c r="S168" s="159">
        <v>0</v>
      </c>
      <c r="T168" s="160">
        <f>S168*H168</f>
        <v>0</v>
      </c>
      <c r="AR168" s="161" t="s">
        <v>194</v>
      </c>
      <c r="AT168" s="161" t="s">
        <v>189</v>
      </c>
      <c r="AU168" s="161" t="s">
        <v>87</v>
      </c>
      <c r="AY168" s="17" t="s">
        <v>187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7" t="s">
        <v>87</v>
      </c>
      <c r="BK168" s="162">
        <f>ROUND(I168*H168,2)</f>
        <v>0</v>
      </c>
      <c r="BL168" s="17" t="s">
        <v>194</v>
      </c>
      <c r="BM168" s="161" t="s">
        <v>2308</v>
      </c>
    </row>
    <row r="169" spans="2:65" s="11" customFormat="1" ht="22.9" customHeight="1">
      <c r="B169" s="136"/>
      <c r="D169" s="137" t="s">
        <v>73</v>
      </c>
      <c r="E169" s="147" t="s">
        <v>949</v>
      </c>
      <c r="F169" s="147" t="s">
        <v>950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81</v>
      </c>
      <c r="AT169" s="145" t="s">
        <v>73</v>
      </c>
      <c r="AU169" s="145" t="s">
        <v>81</v>
      </c>
      <c r="AY169" s="137" t="s">
        <v>187</v>
      </c>
      <c r="BK169" s="146">
        <f>BK170</f>
        <v>0</v>
      </c>
    </row>
    <row r="170" spans="2:65" s="1" customFormat="1" ht="48" customHeight="1">
      <c r="B170" s="149"/>
      <c r="C170" s="150" t="s">
        <v>603</v>
      </c>
      <c r="D170" s="150" t="s">
        <v>189</v>
      </c>
      <c r="E170" s="151" t="s">
        <v>1761</v>
      </c>
      <c r="F170" s="152" t="s">
        <v>1762</v>
      </c>
      <c r="G170" s="153" t="s">
        <v>242</v>
      </c>
      <c r="H170" s="154">
        <v>3.3479999999999999</v>
      </c>
      <c r="I170" s="155"/>
      <c r="J170" s="156">
        <f>ROUND(I170*H170,2)</f>
        <v>0</v>
      </c>
      <c r="K170" s="152" t="s">
        <v>193</v>
      </c>
      <c r="L170" s="32"/>
      <c r="M170" s="206" t="s">
        <v>3</v>
      </c>
      <c r="N170" s="207" t="s">
        <v>46</v>
      </c>
      <c r="O170" s="208"/>
      <c r="P170" s="209">
        <f>O170*H170</f>
        <v>0</v>
      </c>
      <c r="Q170" s="209">
        <v>0</v>
      </c>
      <c r="R170" s="209">
        <f>Q170*H170</f>
        <v>0</v>
      </c>
      <c r="S170" s="209">
        <v>0</v>
      </c>
      <c r="T170" s="210">
        <f>S170*H170</f>
        <v>0</v>
      </c>
      <c r="AR170" s="161" t="s">
        <v>194</v>
      </c>
      <c r="AT170" s="161" t="s">
        <v>189</v>
      </c>
      <c r="AU170" s="161" t="s">
        <v>87</v>
      </c>
      <c r="AY170" s="17" t="s">
        <v>187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7" t="s">
        <v>87</v>
      </c>
      <c r="BK170" s="162">
        <f>ROUND(I170*H170,2)</f>
        <v>0</v>
      </c>
      <c r="BL170" s="17" t="s">
        <v>194</v>
      </c>
      <c r="BM170" s="161" t="s">
        <v>2309</v>
      </c>
    </row>
    <row r="171" spans="2:65" s="1" customFormat="1" ht="6.95" customHeight="1">
      <c r="B171" s="41"/>
      <c r="C171" s="42"/>
      <c r="D171" s="42"/>
      <c r="E171" s="42"/>
      <c r="F171" s="42"/>
      <c r="G171" s="42"/>
      <c r="H171" s="42"/>
      <c r="I171" s="110"/>
      <c r="J171" s="42"/>
      <c r="K171" s="42"/>
      <c r="L171" s="32"/>
    </row>
  </sheetData>
  <autoFilter ref="C95:K170" xr:uid="{00000000-0009-0000-0000-000006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28"/>
  <sheetViews>
    <sheetView showGridLines="0" topLeftCell="A10" workbookViewId="0">
      <selection activeCell="X26" sqref="X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3555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16.5" customHeight="1">
      <c r="B29" s="95"/>
      <c r="E29" s="249" t="s">
        <v>3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ROUND(J98,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ROUND((SUM(BE98:BE227)),  2)</f>
        <v>0</v>
      </c>
      <c r="I35" s="102">
        <v>0.21</v>
      </c>
      <c r="J35" s="101">
        <f>ROUND(((SUM(BE98:BE227))*I35),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ROUND((SUM(BF98:BF227)),  2)</f>
        <v>0</v>
      </c>
      <c r="G36" s="215"/>
      <c r="H36" s="215"/>
      <c r="I36" s="216">
        <v>0.15</v>
      </c>
      <c r="J36" s="214">
        <f>ROUND(((SUM(BF98:BF227))*I36),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ROUND((SUM(BG98:BG227)),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ROUND((SUM(BH98:BH227)),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ROUND((SUM(BI98:BI227)),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SO01 - 03 - ZTI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J98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J99</f>
        <v>0</v>
      </c>
      <c r="L64" s="116"/>
    </row>
    <row r="65" spans="2:12" s="9" customFormat="1" ht="19.899999999999999" hidden="1" customHeight="1">
      <c r="B65" s="121"/>
      <c r="D65" s="122" t="s">
        <v>144</v>
      </c>
      <c r="E65" s="123"/>
      <c r="F65" s="123"/>
      <c r="G65" s="123"/>
      <c r="H65" s="123"/>
      <c r="I65" s="124"/>
      <c r="J65" s="125">
        <f>J100</f>
        <v>0</v>
      </c>
      <c r="L65" s="121"/>
    </row>
    <row r="66" spans="2:12" s="9" customFormat="1" ht="19.899999999999999" hidden="1" customHeight="1">
      <c r="B66" s="121"/>
      <c r="D66" s="122" t="s">
        <v>1713</v>
      </c>
      <c r="E66" s="123"/>
      <c r="F66" s="123"/>
      <c r="G66" s="123"/>
      <c r="H66" s="123"/>
      <c r="I66" s="124"/>
      <c r="J66" s="125">
        <f>J107</f>
        <v>0</v>
      </c>
      <c r="L66" s="121"/>
    </row>
    <row r="67" spans="2:12" s="9" customFormat="1" ht="19.899999999999999" hidden="1" customHeight="1">
      <c r="B67" s="121"/>
      <c r="D67" s="122" t="s">
        <v>153</v>
      </c>
      <c r="E67" s="123"/>
      <c r="F67" s="123"/>
      <c r="G67" s="123"/>
      <c r="H67" s="123"/>
      <c r="I67" s="124"/>
      <c r="J67" s="125">
        <f>J112</f>
        <v>0</v>
      </c>
      <c r="L67" s="121"/>
    </row>
    <row r="68" spans="2:12" s="9" customFormat="1" ht="19.899999999999999" hidden="1" customHeight="1">
      <c r="B68" s="121"/>
      <c r="D68" s="122" t="s">
        <v>1714</v>
      </c>
      <c r="E68" s="123"/>
      <c r="F68" s="123"/>
      <c r="G68" s="123"/>
      <c r="H68" s="123"/>
      <c r="I68" s="124"/>
      <c r="J68" s="125">
        <f>J119</f>
        <v>0</v>
      </c>
      <c r="L68" s="121"/>
    </row>
    <row r="69" spans="2:12" s="9" customFormat="1" ht="19.899999999999999" hidden="1" customHeight="1">
      <c r="B69" s="121"/>
      <c r="D69" s="122" t="s">
        <v>155</v>
      </c>
      <c r="E69" s="123"/>
      <c r="F69" s="123"/>
      <c r="G69" s="123"/>
      <c r="H69" s="123"/>
      <c r="I69" s="124"/>
      <c r="J69" s="125">
        <f>J126</f>
        <v>0</v>
      </c>
      <c r="L69" s="121"/>
    </row>
    <row r="70" spans="2:12" s="8" customFormat="1" ht="24.95" hidden="1" customHeight="1">
      <c r="B70" s="116"/>
      <c r="D70" s="117" t="s">
        <v>156</v>
      </c>
      <c r="E70" s="118"/>
      <c r="F70" s="118"/>
      <c r="G70" s="118"/>
      <c r="H70" s="118"/>
      <c r="I70" s="119"/>
      <c r="J70" s="120">
        <f>J129</f>
        <v>0</v>
      </c>
      <c r="L70" s="116"/>
    </row>
    <row r="71" spans="2:12" s="9" customFormat="1" ht="19.899999999999999" hidden="1" customHeight="1">
      <c r="B71" s="121"/>
      <c r="D71" s="122" t="s">
        <v>160</v>
      </c>
      <c r="E71" s="123"/>
      <c r="F71" s="123"/>
      <c r="G71" s="123"/>
      <c r="H71" s="123"/>
      <c r="I71" s="124"/>
      <c r="J71" s="125">
        <f>J130</f>
        <v>0</v>
      </c>
      <c r="L71" s="121"/>
    </row>
    <row r="72" spans="2:12" s="9" customFormat="1" ht="19.899999999999999" hidden="1" customHeight="1">
      <c r="B72" s="121"/>
      <c r="D72" s="122" t="s">
        <v>2310</v>
      </c>
      <c r="E72" s="123"/>
      <c r="F72" s="123"/>
      <c r="G72" s="123"/>
      <c r="H72" s="123"/>
      <c r="I72" s="124"/>
      <c r="J72" s="125">
        <f>J151</f>
        <v>0</v>
      </c>
      <c r="L72" s="121"/>
    </row>
    <row r="73" spans="2:12" s="9" customFormat="1" ht="19.899999999999999" hidden="1" customHeight="1">
      <c r="B73" s="121"/>
      <c r="D73" s="122" t="s">
        <v>2311</v>
      </c>
      <c r="E73" s="123"/>
      <c r="F73" s="123"/>
      <c r="G73" s="123"/>
      <c r="H73" s="123"/>
      <c r="I73" s="124"/>
      <c r="J73" s="125">
        <f>J198</f>
        <v>0</v>
      </c>
      <c r="L73" s="121"/>
    </row>
    <row r="74" spans="2:12" s="9" customFormat="1" ht="19.899999999999999" hidden="1" customHeight="1">
      <c r="B74" s="121"/>
      <c r="D74" s="122" t="s">
        <v>2312</v>
      </c>
      <c r="E74" s="123"/>
      <c r="F74" s="123"/>
      <c r="G74" s="123"/>
      <c r="H74" s="123"/>
      <c r="I74" s="124"/>
      <c r="J74" s="125">
        <f>J205</f>
        <v>0</v>
      </c>
      <c r="L74" s="121"/>
    </row>
    <row r="75" spans="2:12" s="9" customFormat="1" ht="19.899999999999999" hidden="1" customHeight="1">
      <c r="B75" s="121"/>
      <c r="D75" s="122" t="s">
        <v>2313</v>
      </c>
      <c r="E75" s="123"/>
      <c r="F75" s="123"/>
      <c r="G75" s="123"/>
      <c r="H75" s="123"/>
      <c r="I75" s="124"/>
      <c r="J75" s="125">
        <f>J224</f>
        <v>0</v>
      </c>
      <c r="L75" s="121"/>
    </row>
    <row r="76" spans="2:12" s="9" customFormat="1" ht="19.899999999999999" hidden="1" customHeight="1">
      <c r="B76" s="121"/>
      <c r="D76" s="122" t="s">
        <v>166</v>
      </c>
      <c r="E76" s="123"/>
      <c r="F76" s="123"/>
      <c r="G76" s="123"/>
      <c r="H76" s="123"/>
      <c r="I76" s="124"/>
      <c r="J76" s="125">
        <f>J226</f>
        <v>0</v>
      </c>
      <c r="L76" s="121"/>
    </row>
    <row r="77" spans="2:12" s="1" customFormat="1" ht="21.75" hidden="1" customHeight="1">
      <c r="B77" s="32"/>
      <c r="I77" s="93"/>
      <c r="L77" s="32"/>
    </row>
    <row r="78" spans="2:12" s="1" customFormat="1" ht="6.95" hidden="1" customHeight="1">
      <c r="B78" s="41"/>
      <c r="C78" s="42"/>
      <c r="D78" s="42"/>
      <c r="E78" s="42"/>
      <c r="F78" s="42"/>
      <c r="G78" s="42"/>
      <c r="H78" s="42"/>
      <c r="I78" s="110"/>
      <c r="J78" s="42"/>
      <c r="K78" s="42"/>
      <c r="L78" s="32"/>
    </row>
    <row r="79" spans="2:12" hidden="1"/>
    <row r="80" spans="2:12" hidden="1"/>
    <row r="81" spans="2:12" hidden="1"/>
    <row r="82" spans="2:12" s="1" customFormat="1" ht="6.95" customHeight="1">
      <c r="B82" s="43"/>
      <c r="C82" s="44"/>
      <c r="D82" s="44"/>
      <c r="E82" s="44"/>
      <c r="F82" s="44"/>
      <c r="G82" s="44"/>
      <c r="H82" s="44"/>
      <c r="I82" s="111"/>
      <c r="J82" s="44"/>
      <c r="K82" s="44"/>
      <c r="L82" s="32"/>
    </row>
    <row r="83" spans="2:12" s="1" customFormat="1" ht="24.95" customHeight="1">
      <c r="B83" s="32"/>
      <c r="C83" s="21" t="s">
        <v>172</v>
      </c>
      <c r="I83" s="93"/>
      <c r="L83" s="32"/>
    </row>
    <row r="84" spans="2:12" s="1" customFormat="1" ht="6.95" customHeight="1">
      <c r="B84" s="32"/>
      <c r="I84" s="93"/>
      <c r="L84" s="32"/>
    </row>
    <row r="85" spans="2:12" s="1" customFormat="1" ht="12" customHeight="1">
      <c r="B85" s="32"/>
      <c r="C85" s="27" t="s">
        <v>17</v>
      </c>
      <c r="I85" s="93"/>
      <c r="L85" s="32"/>
    </row>
    <row r="86" spans="2:12" s="1" customFormat="1" ht="16.5" customHeight="1">
      <c r="B86" s="32"/>
      <c r="E86" s="260" t="str">
        <f>E7</f>
        <v>Sociální bydlení - ul. Mlýnská, BpH- doplnění - ceník</v>
      </c>
      <c r="F86" s="261"/>
      <c r="G86" s="261"/>
      <c r="H86" s="261"/>
      <c r="I86" s="93"/>
      <c r="L86" s="32"/>
    </row>
    <row r="87" spans="2:12" ht="12" customHeight="1">
      <c r="B87" s="20"/>
      <c r="C87" s="27" t="s">
        <v>135</v>
      </c>
      <c r="L87" s="20"/>
    </row>
    <row r="88" spans="2:12" s="1" customFormat="1" ht="16.5" customHeight="1">
      <c r="B88" s="32"/>
      <c r="E88" s="260" t="s">
        <v>136</v>
      </c>
      <c r="F88" s="259"/>
      <c r="G88" s="259"/>
      <c r="H88" s="259"/>
      <c r="I88" s="93"/>
      <c r="L88" s="32"/>
    </row>
    <row r="89" spans="2:12" s="1" customFormat="1" ht="12" customHeight="1">
      <c r="B89" s="32"/>
      <c r="C89" s="27" t="s">
        <v>137</v>
      </c>
      <c r="I89" s="93"/>
      <c r="L89" s="32"/>
    </row>
    <row r="90" spans="2:12" s="1" customFormat="1" ht="16.5" customHeight="1">
      <c r="B90" s="32"/>
      <c r="E90" s="242" t="str">
        <f>E11</f>
        <v>SO01 - 03 - ZTI</v>
      </c>
      <c r="F90" s="259"/>
      <c r="G90" s="259"/>
      <c r="H90" s="259"/>
      <c r="I90" s="93"/>
      <c r="L90" s="32"/>
    </row>
    <row r="91" spans="2:12" s="1" customFormat="1" ht="6.95" customHeight="1">
      <c r="B91" s="32"/>
      <c r="I91" s="93"/>
      <c r="L91" s="32"/>
    </row>
    <row r="92" spans="2:12" s="1" customFormat="1" ht="12" customHeight="1">
      <c r="B92" s="32"/>
      <c r="C92" s="27" t="s">
        <v>21</v>
      </c>
      <c r="F92" s="25" t="str">
        <f>F14</f>
        <v>Bystřice pod Hostýnem</v>
      </c>
      <c r="I92" s="94" t="s">
        <v>23</v>
      </c>
      <c r="J92" s="49" t="str">
        <f>IF(J14="","",J14)</f>
        <v>11. 12. 2019</v>
      </c>
      <c r="L92" s="32"/>
    </row>
    <row r="93" spans="2:12" s="1" customFormat="1" ht="6.95" customHeight="1">
      <c r="B93" s="32"/>
      <c r="I93" s="93"/>
      <c r="L93" s="32"/>
    </row>
    <row r="94" spans="2:12" s="1" customFormat="1" ht="15.2" customHeight="1">
      <c r="B94" s="32"/>
      <c r="C94" s="27" t="s">
        <v>25</v>
      </c>
      <c r="F94" s="25" t="str">
        <f>E17</f>
        <v>Město Bystřice pod Hostýnem, Masarykovo nám. 137</v>
      </c>
      <c r="I94" s="94" t="s">
        <v>32</v>
      </c>
      <c r="J94" s="30" t="str">
        <f>E23</f>
        <v>dnprojekce s.r.o.</v>
      </c>
      <c r="L94" s="32"/>
    </row>
    <row r="95" spans="2:12" s="1" customFormat="1" ht="15.2" customHeight="1">
      <c r="B95" s="32"/>
      <c r="C95" s="27" t="s">
        <v>30</v>
      </c>
      <c r="F95" s="25" t="str">
        <f>IF(E20="","",E20)</f>
        <v>Vyplň údaj</v>
      </c>
      <c r="I95" s="94" t="s">
        <v>36</v>
      </c>
      <c r="J95" s="30" t="str">
        <f>E26</f>
        <v xml:space="preserve"> </v>
      </c>
      <c r="L95" s="32"/>
    </row>
    <row r="96" spans="2:12" s="1" customFormat="1" ht="10.35" customHeight="1">
      <c r="B96" s="32"/>
      <c r="I96" s="93"/>
      <c r="L96" s="32"/>
    </row>
    <row r="97" spans="2:65" s="10" customFormat="1" ht="29.25" customHeight="1">
      <c r="B97" s="126"/>
      <c r="C97" s="127" t="s">
        <v>173</v>
      </c>
      <c r="D97" s="128" t="s">
        <v>59</v>
      </c>
      <c r="E97" s="128" t="s">
        <v>55</v>
      </c>
      <c r="F97" s="128" t="s">
        <v>56</v>
      </c>
      <c r="G97" s="128" t="s">
        <v>174</v>
      </c>
      <c r="H97" s="128" t="s">
        <v>175</v>
      </c>
      <c r="I97" s="129" t="s">
        <v>176</v>
      </c>
      <c r="J97" s="130" t="s">
        <v>141</v>
      </c>
      <c r="K97" s="131" t="s">
        <v>177</v>
      </c>
      <c r="L97" s="126"/>
      <c r="M97" s="56" t="s">
        <v>3</v>
      </c>
      <c r="N97" s="57" t="s">
        <v>44</v>
      </c>
      <c r="O97" s="57" t="s">
        <v>178</v>
      </c>
      <c r="P97" s="57" t="s">
        <v>179</v>
      </c>
      <c r="Q97" s="57" t="s">
        <v>180</v>
      </c>
      <c r="R97" s="57" t="s">
        <v>181</v>
      </c>
      <c r="S97" s="57" t="s">
        <v>182</v>
      </c>
      <c r="T97" s="58" t="s">
        <v>183</v>
      </c>
    </row>
    <row r="98" spans="2:65" s="1" customFormat="1" ht="22.9" customHeight="1">
      <c r="B98" s="32"/>
      <c r="C98" s="61" t="s">
        <v>184</v>
      </c>
      <c r="I98" s="93"/>
      <c r="J98" s="132">
        <f>BK98</f>
        <v>0</v>
      </c>
      <c r="L98" s="32"/>
      <c r="M98" s="59"/>
      <c r="N98" s="50"/>
      <c r="O98" s="50"/>
      <c r="P98" s="133">
        <f>P99+P129</f>
        <v>0</v>
      </c>
      <c r="Q98" s="50"/>
      <c r="R98" s="133">
        <f>R99+R129</f>
        <v>19.239720000000002</v>
      </c>
      <c r="S98" s="50"/>
      <c r="T98" s="134">
        <f>T99+T129</f>
        <v>11</v>
      </c>
      <c r="AT98" s="17" t="s">
        <v>73</v>
      </c>
      <c r="AU98" s="17" t="s">
        <v>142</v>
      </c>
      <c r="BK98" s="135">
        <f>BK99+BK129</f>
        <v>0</v>
      </c>
    </row>
    <row r="99" spans="2:65" s="11" customFormat="1" ht="25.9" customHeight="1">
      <c r="B99" s="136"/>
      <c r="D99" s="137" t="s">
        <v>73</v>
      </c>
      <c r="E99" s="138" t="s">
        <v>185</v>
      </c>
      <c r="F99" s="138" t="s">
        <v>186</v>
      </c>
      <c r="I99" s="139"/>
      <c r="J99" s="140">
        <f>BK99</f>
        <v>0</v>
      </c>
      <c r="L99" s="136"/>
      <c r="M99" s="141"/>
      <c r="N99" s="142"/>
      <c r="O99" s="142"/>
      <c r="P99" s="143">
        <f>P100+P107+P112+P119+P126</f>
        <v>0</v>
      </c>
      <c r="Q99" s="142"/>
      <c r="R99" s="143">
        <f>R100+R107+R112+R119+R126</f>
        <v>17.3</v>
      </c>
      <c r="S99" s="142"/>
      <c r="T99" s="144">
        <f>T100+T107+T112+T119+T126</f>
        <v>11</v>
      </c>
      <c r="AR99" s="137" t="s">
        <v>81</v>
      </c>
      <c r="AT99" s="145" t="s">
        <v>73</v>
      </c>
      <c r="AU99" s="145" t="s">
        <v>74</v>
      </c>
      <c r="AY99" s="137" t="s">
        <v>187</v>
      </c>
      <c r="BK99" s="146">
        <f>BK100+BK107+BK112+BK119+BK126</f>
        <v>0</v>
      </c>
    </row>
    <row r="100" spans="2:65" s="11" customFormat="1" ht="22.9" customHeight="1">
      <c r="B100" s="136"/>
      <c r="D100" s="137" t="s">
        <v>73</v>
      </c>
      <c r="E100" s="147" t="s">
        <v>81</v>
      </c>
      <c r="F100" s="147" t="s">
        <v>188</v>
      </c>
      <c r="I100" s="139"/>
      <c r="J100" s="148">
        <f>BK100</f>
        <v>0</v>
      </c>
      <c r="L100" s="136"/>
      <c r="M100" s="141"/>
      <c r="N100" s="142"/>
      <c r="O100" s="142"/>
      <c r="P100" s="143">
        <f>SUM(P101:P106)</f>
        <v>0</v>
      </c>
      <c r="Q100" s="142"/>
      <c r="R100" s="143">
        <f>SUM(R101:R106)</f>
        <v>14</v>
      </c>
      <c r="S100" s="142"/>
      <c r="T100" s="144">
        <f>SUM(T101:T106)</f>
        <v>0</v>
      </c>
      <c r="AR100" s="137" t="s">
        <v>81</v>
      </c>
      <c r="AT100" s="145" t="s">
        <v>73</v>
      </c>
      <c r="AU100" s="145" t="s">
        <v>81</v>
      </c>
      <c r="AY100" s="137" t="s">
        <v>187</v>
      </c>
      <c r="BK100" s="146">
        <f>SUM(BK101:BK106)</f>
        <v>0</v>
      </c>
    </row>
    <row r="101" spans="2:65" s="1" customFormat="1" ht="36" customHeight="1">
      <c r="B101" s="149"/>
      <c r="C101" s="150" t="s">
        <v>81</v>
      </c>
      <c r="D101" s="150" t="s">
        <v>189</v>
      </c>
      <c r="E101" s="151" t="s">
        <v>211</v>
      </c>
      <c r="F101" s="152" t="s">
        <v>212</v>
      </c>
      <c r="G101" s="153" t="s">
        <v>192</v>
      </c>
      <c r="H101" s="154">
        <v>35</v>
      </c>
      <c r="I101" s="155"/>
      <c r="J101" s="156">
        <f>ROUND(I101*H101,2)</f>
        <v>0</v>
      </c>
      <c r="K101" s="152" t="s">
        <v>193</v>
      </c>
      <c r="L101" s="32"/>
      <c r="M101" s="157" t="s">
        <v>3</v>
      </c>
      <c r="N101" s="158" t="s">
        <v>46</v>
      </c>
      <c r="O101" s="52"/>
      <c r="P101" s="159">
        <f>O101*H101</f>
        <v>0</v>
      </c>
      <c r="Q101" s="159">
        <v>0</v>
      </c>
      <c r="R101" s="159">
        <f>Q101*H101</f>
        <v>0</v>
      </c>
      <c r="S101" s="159">
        <v>0</v>
      </c>
      <c r="T101" s="160">
        <f>S101*H101</f>
        <v>0</v>
      </c>
      <c r="AR101" s="161" t="s">
        <v>194</v>
      </c>
      <c r="AT101" s="161" t="s">
        <v>189</v>
      </c>
      <c r="AU101" s="161" t="s">
        <v>87</v>
      </c>
      <c r="AY101" s="17" t="s">
        <v>187</v>
      </c>
      <c r="BE101" s="162">
        <f>IF(N101="základní",J101,0)</f>
        <v>0</v>
      </c>
      <c r="BF101" s="162">
        <f>IF(N101="snížená",J101,0)</f>
        <v>0</v>
      </c>
      <c r="BG101" s="162">
        <f>IF(N101="zákl. přenesená",J101,0)</f>
        <v>0</v>
      </c>
      <c r="BH101" s="162">
        <f>IF(N101="sníž. přenesená",J101,0)</f>
        <v>0</v>
      </c>
      <c r="BI101" s="162">
        <f>IF(N101="nulová",J101,0)</f>
        <v>0</v>
      </c>
      <c r="BJ101" s="17" t="s">
        <v>87</v>
      </c>
      <c r="BK101" s="162">
        <f>ROUND(I101*H101,2)</f>
        <v>0</v>
      </c>
      <c r="BL101" s="17" t="s">
        <v>194</v>
      </c>
      <c r="BM101" s="161" t="s">
        <v>2314</v>
      </c>
    </row>
    <row r="102" spans="2:65" s="1" customFormat="1" ht="48" customHeight="1">
      <c r="B102" s="149"/>
      <c r="C102" s="150" t="s">
        <v>87</v>
      </c>
      <c r="D102" s="150" t="s">
        <v>189</v>
      </c>
      <c r="E102" s="151" t="s">
        <v>227</v>
      </c>
      <c r="F102" s="152" t="s">
        <v>228</v>
      </c>
      <c r="G102" s="153" t="s">
        <v>192</v>
      </c>
      <c r="H102" s="154">
        <v>35</v>
      </c>
      <c r="I102" s="155"/>
      <c r="J102" s="156">
        <f>ROUND(I102*H102,2)</f>
        <v>0</v>
      </c>
      <c r="K102" s="152" t="s">
        <v>193</v>
      </c>
      <c r="L102" s="32"/>
      <c r="M102" s="157" t="s">
        <v>3</v>
      </c>
      <c r="N102" s="158" t="s">
        <v>46</v>
      </c>
      <c r="O102" s="52"/>
      <c r="P102" s="159">
        <f>O102*H102</f>
        <v>0</v>
      </c>
      <c r="Q102" s="159">
        <v>0</v>
      </c>
      <c r="R102" s="159">
        <f>Q102*H102</f>
        <v>0</v>
      </c>
      <c r="S102" s="159">
        <v>0</v>
      </c>
      <c r="T102" s="160">
        <f>S102*H102</f>
        <v>0</v>
      </c>
      <c r="AR102" s="161" t="s">
        <v>194</v>
      </c>
      <c r="AT102" s="161" t="s">
        <v>189</v>
      </c>
      <c r="AU102" s="161" t="s">
        <v>87</v>
      </c>
      <c r="AY102" s="17" t="s">
        <v>187</v>
      </c>
      <c r="BE102" s="162">
        <f>IF(N102="základní",J102,0)</f>
        <v>0</v>
      </c>
      <c r="BF102" s="162">
        <f>IF(N102="snížená",J102,0)</f>
        <v>0</v>
      </c>
      <c r="BG102" s="162">
        <f>IF(N102="zákl. přenesená",J102,0)</f>
        <v>0</v>
      </c>
      <c r="BH102" s="162">
        <f>IF(N102="sníž. přenesená",J102,0)</f>
        <v>0</v>
      </c>
      <c r="BI102" s="162">
        <f>IF(N102="nulová",J102,0)</f>
        <v>0</v>
      </c>
      <c r="BJ102" s="17" t="s">
        <v>87</v>
      </c>
      <c r="BK102" s="162">
        <f>ROUND(I102*H102,2)</f>
        <v>0</v>
      </c>
      <c r="BL102" s="17" t="s">
        <v>194</v>
      </c>
      <c r="BM102" s="161" t="s">
        <v>2315</v>
      </c>
    </row>
    <row r="103" spans="2:65" s="1" customFormat="1" ht="36" customHeight="1">
      <c r="B103" s="149"/>
      <c r="C103" s="150" t="s">
        <v>207</v>
      </c>
      <c r="D103" s="150" t="s">
        <v>189</v>
      </c>
      <c r="E103" s="151" t="s">
        <v>246</v>
      </c>
      <c r="F103" s="152" t="s">
        <v>247</v>
      </c>
      <c r="G103" s="153" t="s">
        <v>192</v>
      </c>
      <c r="H103" s="154">
        <v>35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0</v>
      </c>
      <c r="T103" s="160">
        <f>S103*H103</f>
        <v>0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2316</v>
      </c>
    </row>
    <row r="104" spans="2:65" s="1" customFormat="1" ht="60" customHeight="1">
      <c r="B104" s="149"/>
      <c r="C104" s="150" t="s">
        <v>194</v>
      </c>
      <c r="D104" s="150" t="s">
        <v>189</v>
      </c>
      <c r="E104" s="151" t="s">
        <v>2317</v>
      </c>
      <c r="F104" s="152" t="s">
        <v>2318</v>
      </c>
      <c r="G104" s="153" t="s">
        <v>192</v>
      </c>
      <c r="H104" s="154">
        <v>7</v>
      </c>
      <c r="I104" s="155"/>
      <c r="J104" s="156">
        <f>ROUND(I104*H104,2)</f>
        <v>0</v>
      </c>
      <c r="K104" s="152" t="s">
        <v>193</v>
      </c>
      <c r="L104" s="32"/>
      <c r="M104" s="157" t="s">
        <v>3</v>
      </c>
      <c r="N104" s="158" t="s">
        <v>46</v>
      </c>
      <c r="O104" s="52"/>
      <c r="P104" s="159">
        <f>O104*H104</f>
        <v>0</v>
      </c>
      <c r="Q104" s="159">
        <v>0</v>
      </c>
      <c r="R104" s="159">
        <f>Q104*H104</f>
        <v>0</v>
      </c>
      <c r="S104" s="159">
        <v>0</v>
      </c>
      <c r="T104" s="160">
        <f>S104*H104</f>
        <v>0</v>
      </c>
      <c r="AR104" s="161" t="s">
        <v>194</v>
      </c>
      <c r="AT104" s="161" t="s">
        <v>189</v>
      </c>
      <c r="AU104" s="161" t="s">
        <v>87</v>
      </c>
      <c r="AY104" s="17" t="s">
        <v>187</v>
      </c>
      <c r="BE104" s="162">
        <f>IF(N104="základní",J104,0)</f>
        <v>0</v>
      </c>
      <c r="BF104" s="162">
        <f>IF(N104="snížená",J104,0)</f>
        <v>0</v>
      </c>
      <c r="BG104" s="162">
        <f>IF(N104="zákl. přenesená",J104,0)</f>
        <v>0</v>
      </c>
      <c r="BH104" s="162">
        <f>IF(N104="sníž. přenesená",J104,0)</f>
        <v>0</v>
      </c>
      <c r="BI104" s="162">
        <f>IF(N104="nulová",J104,0)</f>
        <v>0</v>
      </c>
      <c r="BJ104" s="17" t="s">
        <v>87</v>
      </c>
      <c r="BK104" s="162">
        <f>ROUND(I104*H104,2)</f>
        <v>0</v>
      </c>
      <c r="BL104" s="17" t="s">
        <v>194</v>
      </c>
      <c r="BM104" s="161" t="s">
        <v>2319</v>
      </c>
    </row>
    <row r="105" spans="2:65" s="1" customFormat="1" ht="16.5" customHeight="1">
      <c r="B105" s="149"/>
      <c r="C105" s="195" t="s">
        <v>226</v>
      </c>
      <c r="D105" s="195" t="s">
        <v>283</v>
      </c>
      <c r="E105" s="196" t="s">
        <v>2320</v>
      </c>
      <c r="F105" s="197" t="s">
        <v>2321</v>
      </c>
      <c r="G105" s="198" t="s">
        <v>242</v>
      </c>
      <c r="H105" s="199">
        <v>14</v>
      </c>
      <c r="I105" s="200"/>
      <c r="J105" s="201">
        <f>ROUND(I105*H105,2)</f>
        <v>0</v>
      </c>
      <c r="K105" s="197" t="s">
        <v>193</v>
      </c>
      <c r="L105" s="202"/>
      <c r="M105" s="203" t="s">
        <v>3</v>
      </c>
      <c r="N105" s="204" t="s">
        <v>46</v>
      </c>
      <c r="O105" s="52"/>
      <c r="P105" s="159">
        <f>O105*H105</f>
        <v>0</v>
      </c>
      <c r="Q105" s="159">
        <v>1</v>
      </c>
      <c r="R105" s="159">
        <f>Q105*H105</f>
        <v>14</v>
      </c>
      <c r="S105" s="159">
        <v>0</v>
      </c>
      <c r="T105" s="160">
        <f>S105*H105</f>
        <v>0</v>
      </c>
      <c r="AR105" s="161" t="s">
        <v>239</v>
      </c>
      <c r="AT105" s="161" t="s">
        <v>283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87</v>
      </c>
      <c r="BK105" s="162">
        <f>ROUND(I105*H105,2)</f>
        <v>0</v>
      </c>
      <c r="BL105" s="17" t="s">
        <v>194</v>
      </c>
      <c r="BM105" s="161" t="s">
        <v>2322</v>
      </c>
    </row>
    <row r="106" spans="2:65" s="13" customFormat="1">
      <c r="B106" s="171"/>
      <c r="D106" s="164" t="s">
        <v>196</v>
      </c>
      <c r="F106" s="173" t="s">
        <v>2323</v>
      </c>
      <c r="H106" s="174">
        <v>14</v>
      </c>
      <c r="I106" s="175"/>
      <c r="L106" s="171"/>
      <c r="M106" s="176"/>
      <c r="N106" s="177"/>
      <c r="O106" s="177"/>
      <c r="P106" s="177"/>
      <c r="Q106" s="177"/>
      <c r="R106" s="177"/>
      <c r="S106" s="177"/>
      <c r="T106" s="178"/>
      <c r="AT106" s="172" t="s">
        <v>196</v>
      </c>
      <c r="AU106" s="172" t="s">
        <v>87</v>
      </c>
      <c r="AV106" s="13" t="s">
        <v>87</v>
      </c>
      <c r="AW106" s="13" t="s">
        <v>4</v>
      </c>
      <c r="AX106" s="13" t="s">
        <v>81</v>
      </c>
      <c r="AY106" s="172" t="s">
        <v>187</v>
      </c>
    </row>
    <row r="107" spans="2:65" s="11" customFormat="1" ht="22.9" customHeight="1">
      <c r="B107" s="136"/>
      <c r="D107" s="137" t="s">
        <v>73</v>
      </c>
      <c r="E107" s="147" t="s">
        <v>230</v>
      </c>
      <c r="F107" s="147" t="s">
        <v>1716</v>
      </c>
      <c r="I107" s="139"/>
      <c r="J107" s="148">
        <f>BK107</f>
        <v>0</v>
      </c>
      <c r="L107" s="136"/>
      <c r="M107" s="141"/>
      <c r="N107" s="142"/>
      <c r="O107" s="142"/>
      <c r="P107" s="143">
        <f>SUM(P108:P111)</f>
        <v>0</v>
      </c>
      <c r="Q107" s="142"/>
      <c r="R107" s="143">
        <f>SUM(R108:R111)</f>
        <v>3.3000000000000003</v>
      </c>
      <c r="S107" s="142"/>
      <c r="T107" s="144">
        <f>SUM(T108:T111)</f>
        <v>0</v>
      </c>
      <c r="AR107" s="137" t="s">
        <v>81</v>
      </c>
      <c r="AT107" s="145" t="s">
        <v>73</v>
      </c>
      <c r="AU107" s="145" t="s">
        <v>81</v>
      </c>
      <c r="AY107" s="137" t="s">
        <v>187</v>
      </c>
      <c r="BK107" s="146">
        <f>SUM(BK108:BK111)</f>
        <v>0</v>
      </c>
    </row>
    <row r="108" spans="2:65" s="1" customFormat="1" ht="16.5" customHeight="1">
      <c r="B108" s="149"/>
      <c r="C108" s="150" t="s">
        <v>230</v>
      </c>
      <c r="D108" s="150" t="s">
        <v>189</v>
      </c>
      <c r="E108" s="151" t="s">
        <v>1717</v>
      </c>
      <c r="F108" s="152" t="s">
        <v>1718</v>
      </c>
      <c r="G108" s="153" t="s">
        <v>254</v>
      </c>
      <c r="H108" s="154">
        <v>82.5</v>
      </c>
      <c r="I108" s="155"/>
      <c r="J108" s="156">
        <f>ROUND(I108*H108,2)</f>
        <v>0</v>
      </c>
      <c r="K108" s="152" t="s">
        <v>193</v>
      </c>
      <c r="L108" s="32"/>
      <c r="M108" s="157" t="s">
        <v>3</v>
      </c>
      <c r="N108" s="158" t="s">
        <v>46</v>
      </c>
      <c r="O108" s="52"/>
      <c r="P108" s="159">
        <f>O108*H108</f>
        <v>0</v>
      </c>
      <c r="Q108" s="159">
        <v>0.04</v>
      </c>
      <c r="R108" s="159">
        <f>Q108*H108</f>
        <v>3.3000000000000003</v>
      </c>
      <c r="S108" s="159">
        <v>0</v>
      </c>
      <c r="T108" s="160">
        <f>S108*H108</f>
        <v>0</v>
      </c>
      <c r="AR108" s="161" t="s">
        <v>194</v>
      </c>
      <c r="AT108" s="161" t="s">
        <v>189</v>
      </c>
      <c r="AU108" s="161" t="s">
        <v>87</v>
      </c>
      <c r="AY108" s="17" t="s">
        <v>187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87</v>
      </c>
      <c r="BK108" s="162">
        <f>ROUND(I108*H108,2)</f>
        <v>0</v>
      </c>
      <c r="BL108" s="17" t="s">
        <v>194</v>
      </c>
      <c r="BM108" s="161" t="s">
        <v>2324</v>
      </c>
    </row>
    <row r="109" spans="2:65" s="13" customFormat="1">
      <c r="B109" s="171"/>
      <c r="D109" s="164" t="s">
        <v>196</v>
      </c>
      <c r="E109" s="172" t="s">
        <v>3</v>
      </c>
      <c r="F109" s="173" t="s">
        <v>2325</v>
      </c>
      <c r="H109" s="174">
        <v>52.5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196</v>
      </c>
      <c r="AU109" s="172" t="s">
        <v>87</v>
      </c>
      <c r="AV109" s="13" t="s">
        <v>87</v>
      </c>
      <c r="AW109" s="13" t="s">
        <v>35</v>
      </c>
      <c r="AX109" s="13" t="s">
        <v>74</v>
      </c>
      <c r="AY109" s="172" t="s">
        <v>187</v>
      </c>
    </row>
    <row r="110" spans="2:65" s="13" customFormat="1">
      <c r="B110" s="171"/>
      <c r="D110" s="164" t="s">
        <v>196</v>
      </c>
      <c r="E110" s="172" t="s">
        <v>3</v>
      </c>
      <c r="F110" s="173" t="s">
        <v>2326</v>
      </c>
      <c r="H110" s="174">
        <v>30</v>
      </c>
      <c r="I110" s="175"/>
      <c r="L110" s="171"/>
      <c r="M110" s="176"/>
      <c r="N110" s="177"/>
      <c r="O110" s="177"/>
      <c r="P110" s="177"/>
      <c r="Q110" s="177"/>
      <c r="R110" s="177"/>
      <c r="S110" s="177"/>
      <c r="T110" s="178"/>
      <c r="AT110" s="172" t="s">
        <v>196</v>
      </c>
      <c r="AU110" s="172" t="s">
        <v>87</v>
      </c>
      <c r="AV110" s="13" t="s">
        <v>87</v>
      </c>
      <c r="AW110" s="13" t="s">
        <v>35</v>
      </c>
      <c r="AX110" s="13" t="s">
        <v>74</v>
      </c>
      <c r="AY110" s="172" t="s">
        <v>187</v>
      </c>
    </row>
    <row r="111" spans="2:65" s="14" customFormat="1">
      <c r="B111" s="179"/>
      <c r="D111" s="164" t="s">
        <v>196</v>
      </c>
      <c r="E111" s="180" t="s">
        <v>3</v>
      </c>
      <c r="F111" s="181" t="s">
        <v>201</v>
      </c>
      <c r="H111" s="182">
        <v>82.5</v>
      </c>
      <c r="I111" s="183"/>
      <c r="L111" s="179"/>
      <c r="M111" s="184"/>
      <c r="N111" s="185"/>
      <c r="O111" s="185"/>
      <c r="P111" s="185"/>
      <c r="Q111" s="185"/>
      <c r="R111" s="185"/>
      <c r="S111" s="185"/>
      <c r="T111" s="186"/>
      <c r="AT111" s="180" t="s">
        <v>196</v>
      </c>
      <c r="AU111" s="180" t="s">
        <v>87</v>
      </c>
      <c r="AV111" s="14" t="s">
        <v>194</v>
      </c>
      <c r="AW111" s="14" t="s">
        <v>35</v>
      </c>
      <c r="AX111" s="14" t="s">
        <v>81</v>
      </c>
      <c r="AY111" s="180" t="s">
        <v>187</v>
      </c>
    </row>
    <row r="112" spans="2:65" s="11" customFormat="1" ht="22.9" customHeight="1">
      <c r="B112" s="136"/>
      <c r="D112" s="137" t="s">
        <v>73</v>
      </c>
      <c r="E112" s="147" t="s">
        <v>245</v>
      </c>
      <c r="F112" s="147" t="s">
        <v>898</v>
      </c>
      <c r="I112" s="139"/>
      <c r="J112" s="148">
        <f>BK112</f>
        <v>0</v>
      </c>
      <c r="L112" s="136"/>
      <c r="M112" s="141"/>
      <c r="N112" s="142"/>
      <c r="O112" s="142"/>
      <c r="P112" s="143">
        <f>SUM(P113:P118)</f>
        <v>0</v>
      </c>
      <c r="Q112" s="142"/>
      <c r="R112" s="143">
        <f>SUM(R113:R118)</f>
        <v>0</v>
      </c>
      <c r="S112" s="142"/>
      <c r="T112" s="144">
        <f>SUM(T113:T118)</f>
        <v>11</v>
      </c>
      <c r="AR112" s="137" t="s">
        <v>81</v>
      </c>
      <c r="AT112" s="145" t="s">
        <v>73</v>
      </c>
      <c r="AU112" s="145" t="s">
        <v>81</v>
      </c>
      <c r="AY112" s="137" t="s">
        <v>187</v>
      </c>
      <c r="BK112" s="146">
        <f>SUM(BK113:BK118)</f>
        <v>0</v>
      </c>
    </row>
    <row r="113" spans="2:65" s="1" customFormat="1" ht="36" customHeight="1">
      <c r="B113" s="149"/>
      <c r="C113" s="150" t="s">
        <v>235</v>
      </c>
      <c r="D113" s="150" t="s">
        <v>189</v>
      </c>
      <c r="E113" s="151" t="s">
        <v>2327</v>
      </c>
      <c r="F113" s="152" t="s">
        <v>2328</v>
      </c>
      <c r="G113" s="153" t="s">
        <v>286</v>
      </c>
      <c r="H113" s="154">
        <v>500</v>
      </c>
      <c r="I113" s="155"/>
      <c r="J113" s="156">
        <f>ROUND(I113*H113,2)</f>
        <v>0</v>
      </c>
      <c r="K113" s="152" t="s">
        <v>193</v>
      </c>
      <c r="L113" s="32"/>
      <c r="M113" s="157" t="s">
        <v>3</v>
      </c>
      <c r="N113" s="158" t="s">
        <v>46</v>
      </c>
      <c r="O113" s="52"/>
      <c r="P113" s="159">
        <f>O113*H113</f>
        <v>0</v>
      </c>
      <c r="Q113" s="159">
        <v>0</v>
      </c>
      <c r="R113" s="159">
        <f>Q113*H113</f>
        <v>0</v>
      </c>
      <c r="S113" s="159">
        <v>6.0000000000000001E-3</v>
      </c>
      <c r="T113" s="160">
        <f>S113*H113</f>
        <v>3</v>
      </c>
      <c r="AR113" s="161" t="s">
        <v>194</v>
      </c>
      <c r="AT113" s="161" t="s">
        <v>189</v>
      </c>
      <c r="AU113" s="161" t="s">
        <v>87</v>
      </c>
      <c r="AY113" s="17" t="s">
        <v>187</v>
      </c>
      <c r="BE113" s="162">
        <f>IF(N113="základní",J113,0)</f>
        <v>0</v>
      </c>
      <c r="BF113" s="162">
        <f>IF(N113="snížená",J113,0)</f>
        <v>0</v>
      </c>
      <c r="BG113" s="162">
        <f>IF(N113="zákl. přenesená",J113,0)</f>
        <v>0</v>
      </c>
      <c r="BH113" s="162">
        <f>IF(N113="sníž. přenesená",J113,0)</f>
        <v>0</v>
      </c>
      <c r="BI113" s="162">
        <f>IF(N113="nulová",J113,0)</f>
        <v>0</v>
      </c>
      <c r="BJ113" s="17" t="s">
        <v>87</v>
      </c>
      <c r="BK113" s="162">
        <f>ROUND(I113*H113,2)</f>
        <v>0</v>
      </c>
      <c r="BL113" s="17" t="s">
        <v>194</v>
      </c>
      <c r="BM113" s="161" t="s">
        <v>2329</v>
      </c>
    </row>
    <row r="114" spans="2:65" s="12" customFormat="1">
      <c r="B114" s="163"/>
      <c r="D114" s="164" t="s">
        <v>196</v>
      </c>
      <c r="E114" s="165" t="s">
        <v>3</v>
      </c>
      <c r="F114" s="166" t="s">
        <v>2330</v>
      </c>
      <c r="H114" s="165" t="s">
        <v>3</v>
      </c>
      <c r="I114" s="167"/>
      <c r="L114" s="163"/>
      <c r="M114" s="168"/>
      <c r="N114" s="169"/>
      <c r="O114" s="169"/>
      <c r="P114" s="169"/>
      <c r="Q114" s="169"/>
      <c r="R114" s="169"/>
      <c r="S114" s="169"/>
      <c r="T114" s="170"/>
      <c r="AT114" s="165" t="s">
        <v>196</v>
      </c>
      <c r="AU114" s="165" t="s">
        <v>87</v>
      </c>
      <c r="AV114" s="12" t="s">
        <v>81</v>
      </c>
      <c r="AW114" s="12" t="s">
        <v>35</v>
      </c>
      <c r="AX114" s="12" t="s">
        <v>74</v>
      </c>
      <c r="AY114" s="165" t="s">
        <v>187</v>
      </c>
    </row>
    <row r="115" spans="2:65" s="13" customFormat="1">
      <c r="B115" s="171"/>
      <c r="D115" s="164" t="s">
        <v>196</v>
      </c>
      <c r="E115" s="172" t="s">
        <v>3</v>
      </c>
      <c r="F115" s="173" t="s">
        <v>2331</v>
      </c>
      <c r="H115" s="174">
        <v>500</v>
      </c>
      <c r="I115" s="175"/>
      <c r="L115" s="171"/>
      <c r="M115" s="176"/>
      <c r="N115" s="177"/>
      <c r="O115" s="177"/>
      <c r="P115" s="177"/>
      <c r="Q115" s="177"/>
      <c r="R115" s="177"/>
      <c r="S115" s="177"/>
      <c r="T115" s="178"/>
      <c r="AT115" s="172" t="s">
        <v>196</v>
      </c>
      <c r="AU115" s="172" t="s">
        <v>87</v>
      </c>
      <c r="AV115" s="13" t="s">
        <v>87</v>
      </c>
      <c r="AW115" s="13" t="s">
        <v>35</v>
      </c>
      <c r="AX115" s="13" t="s">
        <v>81</v>
      </c>
      <c r="AY115" s="172" t="s">
        <v>187</v>
      </c>
    </row>
    <row r="116" spans="2:65" s="1" customFormat="1" ht="36" customHeight="1">
      <c r="B116" s="149"/>
      <c r="C116" s="150" t="s">
        <v>239</v>
      </c>
      <c r="D116" s="150" t="s">
        <v>189</v>
      </c>
      <c r="E116" s="151" t="s">
        <v>2332</v>
      </c>
      <c r="F116" s="152" t="s">
        <v>2333</v>
      </c>
      <c r="G116" s="153" t="s">
        <v>286</v>
      </c>
      <c r="H116" s="154">
        <v>200</v>
      </c>
      <c r="I116" s="155"/>
      <c r="J116" s="156">
        <f>ROUND(I116*H116,2)</f>
        <v>0</v>
      </c>
      <c r="K116" s="152" t="s">
        <v>193</v>
      </c>
      <c r="L116" s="32"/>
      <c r="M116" s="157" t="s">
        <v>3</v>
      </c>
      <c r="N116" s="158" t="s">
        <v>46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0.04</v>
      </c>
      <c r="T116" s="160">
        <f>S116*H116</f>
        <v>8</v>
      </c>
      <c r="AR116" s="161" t="s">
        <v>194</v>
      </c>
      <c r="AT116" s="161" t="s">
        <v>189</v>
      </c>
      <c r="AU116" s="161" t="s">
        <v>87</v>
      </c>
      <c r="AY116" s="17" t="s">
        <v>187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87</v>
      </c>
      <c r="BK116" s="162">
        <f>ROUND(I116*H116,2)</f>
        <v>0</v>
      </c>
      <c r="BL116" s="17" t="s">
        <v>194</v>
      </c>
      <c r="BM116" s="161" t="s">
        <v>2334</v>
      </c>
    </row>
    <row r="117" spans="2:65" s="12" customFormat="1">
      <c r="B117" s="163"/>
      <c r="D117" s="164" t="s">
        <v>196</v>
      </c>
      <c r="E117" s="165" t="s">
        <v>3</v>
      </c>
      <c r="F117" s="166" t="s">
        <v>2335</v>
      </c>
      <c r="H117" s="165" t="s">
        <v>3</v>
      </c>
      <c r="I117" s="167"/>
      <c r="L117" s="163"/>
      <c r="M117" s="168"/>
      <c r="N117" s="169"/>
      <c r="O117" s="169"/>
      <c r="P117" s="169"/>
      <c r="Q117" s="169"/>
      <c r="R117" s="169"/>
      <c r="S117" s="169"/>
      <c r="T117" s="170"/>
      <c r="AT117" s="165" t="s">
        <v>196</v>
      </c>
      <c r="AU117" s="165" t="s">
        <v>87</v>
      </c>
      <c r="AV117" s="12" t="s">
        <v>81</v>
      </c>
      <c r="AW117" s="12" t="s">
        <v>35</v>
      </c>
      <c r="AX117" s="12" t="s">
        <v>74</v>
      </c>
      <c r="AY117" s="165" t="s">
        <v>187</v>
      </c>
    </row>
    <row r="118" spans="2:65" s="13" customFormat="1">
      <c r="B118" s="171"/>
      <c r="D118" s="164" t="s">
        <v>196</v>
      </c>
      <c r="E118" s="172" t="s">
        <v>3</v>
      </c>
      <c r="F118" s="173" t="s">
        <v>1384</v>
      </c>
      <c r="H118" s="174">
        <v>200</v>
      </c>
      <c r="I118" s="175"/>
      <c r="L118" s="171"/>
      <c r="M118" s="176"/>
      <c r="N118" s="177"/>
      <c r="O118" s="177"/>
      <c r="P118" s="177"/>
      <c r="Q118" s="177"/>
      <c r="R118" s="177"/>
      <c r="S118" s="177"/>
      <c r="T118" s="178"/>
      <c r="AT118" s="172" t="s">
        <v>196</v>
      </c>
      <c r="AU118" s="172" t="s">
        <v>87</v>
      </c>
      <c r="AV118" s="13" t="s">
        <v>87</v>
      </c>
      <c r="AW118" s="13" t="s">
        <v>35</v>
      </c>
      <c r="AX118" s="13" t="s">
        <v>81</v>
      </c>
      <c r="AY118" s="172" t="s">
        <v>187</v>
      </c>
    </row>
    <row r="119" spans="2:65" s="11" customFormat="1" ht="22.9" customHeight="1">
      <c r="B119" s="136"/>
      <c r="D119" s="137" t="s">
        <v>73</v>
      </c>
      <c r="E119" s="147" t="s">
        <v>1742</v>
      </c>
      <c r="F119" s="147" t="s">
        <v>1743</v>
      </c>
      <c r="I119" s="139"/>
      <c r="J119" s="148">
        <f>BK119</f>
        <v>0</v>
      </c>
      <c r="L119" s="136"/>
      <c r="M119" s="141"/>
      <c r="N119" s="142"/>
      <c r="O119" s="142"/>
      <c r="P119" s="143">
        <f>SUM(P120:P125)</f>
        <v>0</v>
      </c>
      <c r="Q119" s="142"/>
      <c r="R119" s="143">
        <f>SUM(R120:R125)</f>
        <v>0</v>
      </c>
      <c r="S119" s="142"/>
      <c r="T119" s="144">
        <f>SUM(T120:T125)</f>
        <v>0</v>
      </c>
      <c r="AR119" s="137" t="s">
        <v>81</v>
      </c>
      <c r="AT119" s="145" t="s">
        <v>73</v>
      </c>
      <c r="AU119" s="145" t="s">
        <v>81</v>
      </c>
      <c r="AY119" s="137" t="s">
        <v>187</v>
      </c>
      <c r="BK119" s="146">
        <f>SUM(BK120:BK125)</f>
        <v>0</v>
      </c>
    </row>
    <row r="120" spans="2:65" s="1" customFormat="1" ht="24" customHeight="1">
      <c r="B120" s="149"/>
      <c r="C120" s="150" t="s">
        <v>245</v>
      </c>
      <c r="D120" s="150" t="s">
        <v>189</v>
      </c>
      <c r="E120" s="151" t="s">
        <v>1744</v>
      </c>
      <c r="F120" s="152" t="s">
        <v>1745</v>
      </c>
      <c r="G120" s="153" t="s">
        <v>242</v>
      </c>
      <c r="H120" s="154">
        <v>5.8</v>
      </c>
      <c r="I120" s="155"/>
      <c r="J120" s="156">
        <f>ROUND(I120*H120,2)</f>
        <v>0</v>
      </c>
      <c r="K120" s="152" t="s">
        <v>193</v>
      </c>
      <c r="L120" s="32"/>
      <c r="M120" s="157" t="s">
        <v>3</v>
      </c>
      <c r="N120" s="158" t="s">
        <v>46</v>
      </c>
      <c r="O120" s="52"/>
      <c r="P120" s="159">
        <f>O120*H120</f>
        <v>0</v>
      </c>
      <c r="Q120" s="159">
        <v>0</v>
      </c>
      <c r="R120" s="159">
        <f>Q120*H120</f>
        <v>0</v>
      </c>
      <c r="S120" s="159">
        <v>0</v>
      </c>
      <c r="T120" s="160">
        <f>S120*H120</f>
        <v>0</v>
      </c>
      <c r="AR120" s="161" t="s">
        <v>194</v>
      </c>
      <c r="AT120" s="161" t="s">
        <v>189</v>
      </c>
      <c r="AU120" s="161" t="s">
        <v>87</v>
      </c>
      <c r="AY120" s="17" t="s">
        <v>187</v>
      </c>
      <c r="BE120" s="162">
        <f>IF(N120="základní",J120,0)</f>
        <v>0</v>
      </c>
      <c r="BF120" s="162">
        <f>IF(N120="snížená",J120,0)</f>
        <v>0</v>
      </c>
      <c r="BG120" s="162">
        <f>IF(N120="zákl. přenesená",J120,0)</f>
        <v>0</v>
      </c>
      <c r="BH120" s="162">
        <f>IF(N120="sníž. přenesená",J120,0)</f>
        <v>0</v>
      </c>
      <c r="BI120" s="162">
        <f>IF(N120="nulová",J120,0)</f>
        <v>0</v>
      </c>
      <c r="BJ120" s="17" t="s">
        <v>87</v>
      </c>
      <c r="BK120" s="162">
        <f>ROUND(I120*H120,2)</f>
        <v>0</v>
      </c>
      <c r="BL120" s="17" t="s">
        <v>194</v>
      </c>
      <c r="BM120" s="161" t="s">
        <v>2336</v>
      </c>
    </row>
    <row r="121" spans="2:65" s="1" customFormat="1" ht="36" customHeight="1">
      <c r="B121" s="149"/>
      <c r="C121" s="150" t="s">
        <v>251</v>
      </c>
      <c r="D121" s="150" t="s">
        <v>189</v>
      </c>
      <c r="E121" s="151" t="s">
        <v>1747</v>
      </c>
      <c r="F121" s="152" t="s">
        <v>1748</v>
      </c>
      <c r="G121" s="153" t="s">
        <v>242</v>
      </c>
      <c r="H121" s="154">
        <v>11</v>
      </c>
      <c r="I121" s="155"/>
      <c r="J121" s="156">
        <f>ROUND(I121*H121,2)</f>
        <v>0</v>
      </c>
      <c r="K121" s="152" t="s">
        <v>193</v>
      </c>
      <c r="L121" s="32"/>
      <c r="M121" s="157" t="s">
        <v>3</v>
      </c>
      <c r="N121" s="158" t="s">
        <v>46</v>
      </c>
      <c r="O121" s="52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194</v>
      </c>
      <c r="AT121" s="161" t="s">
        <v>189</v>
      </c>
      <c r="AU121" s="161" t="s">
        <v>87</v>
      </c>
      <c r="AY121" s="17" t="s">
        <v>187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7" t="s">
        <v>87</v>
      </c>
      <c r="BK121" s="162">
        <f>ROUND(I121*H121,2)</f>
        <v>0</v>
      </c>
      <c r="BL121" s="17" t="s">
        <v>194</v>
      </c>
      <c r="BM121" s="161" t="s">
        <v>2337</v>
      </c>
    </row>
    <row r="122" spans="2:65" s="1" customFormat="1" ht="24" customHeight="1">
      <c r="B122" s="149"/>
      <c r="C122" s="150" t="s">
        <v>257</v>
      </c>
      <c r="D122" s="150" t="s">
        <v>189</v>
      </c>
      <c r="E122" s="151" t="s">
        <v>1750</v>
      </c>
      <c r="F122" s="152" t="s">
        <v>1751</v>
      </c>
      <c r="G122" s="153" t="s">
        <v>242</v>
      </c>
      <c r="H122" s="154">
        <v>11</v>
      </c>
      <c r="I122" s="155"/>
      <c r="J122" s="156">
        <f>ROUND(I122*H122,2)</f>
        <v>0</v>
      </c>
      <c r="K122" s="152" t="s">
        <v>193</v>
      </c>
      <c r="L122" s="32"/>
      <c r="M122" s="157" t="s">
        <v>3</v>
      </c>
      <c r="N122" s="158" t="s">
        <v>46</v>
      </c>
      <c r="O122" s="52"/>
      <c r="P122" s="159">
        <f>O122*H122</f>
        <v>0</v>
      </c>
      <c r="Q122" s="159">
        <v>0</v>
      </c>
      <c r="R122" s="159">
        <f>Q122*H122</f>
        <v>0</v>
      </c>
      <c r="S122" s="159">
        <v>0</v>
      </c>
      <c r="T122" s="160">
        <f>S122*H122</f>
        <v>0</v>
      </c>
      <c r="AR122" s="161" t="s">
        <v>194</v>
      </c>
      <c r="AT122" s="161" t="s">
        <v>189</v>
      </c>
      <c r="AU122" s="161" t="s">
        <v>87</v>
      </c>
      <c r="AY122" s="17" t="s">
        <v>187</v>
      </c>
      <c r="BE122" s="162">
        <f>IF(N122="základní",J122,0)</f>
        <v>0</v>
      </c>
      <c r="BF122" s="162">
        <f>IF(N122="snížená",J122,0)</f>
        <v>0</v>
      </c>
      <c r="BG122" s="162">
        <f>IF(N122="zákl. přenesená",J122,0)</f>
        <v>0</v>
      </c>
      <c r="BH122" s="162">
        <f>IF(N122="sníž. přenesená",J122,0)</f>
        <v>0</v>
      </c>
      <c r="BI122" s="162">
        <f>IF(N122="nulová",J122,0)</f>
        <v>0</v>
      </c>
      <c r="BJ122" s="17" t="s">
        <v>87</v>
      </c>
      <c r="BK122" s="162">
        <f>ROUND(I122*H122,2)</f>
        <v>0</v>
      </c>
      <c r="BL122" s="17" t="s">
        <v>194</v>
      </c>
      <c r="BM122" s="161" t="s">
        <v>2338</v>
      </c>
    </row>
    <row r="123" spans="2:65" s="1" customFormat="1" ht="36" customHeight="1">
      <c r="B123" s="149"/>
      <c r="C123" s="150" t="s">
        <v>1757</v>
      </c>
      <c r="D123" s="150" t="s">
        <v>189</v>
      </c>
      <c r="E123" s="151" t="s">
        <v>1753</v>
      </c>
      <c r="F123" s="152" t="s">
        <v>1754</v>
      </c>
      <c r="G123" s="153" t="s">
        <v>242</v>
      </c>
      <c r="H123" s="154">
        <v>33</v>
      </c>
      <c r="I123" s="155"/>
      <c r="J123" s="156">
        <f>ROUND(I123*H123,2)</f>
        <v>0</v>
      </c>
      <c r="K123" s="152" t="s">
        <v>193</v>
      </c>
      <c r="L123" s="32"/>
      <c r="M123" s="157" t="s">
        <v>3</v>
      </c>
      <c r="N123" s="158" t="s">
        <v>46</v>
      </c>
      <c r="O123" s="52"/>
      <c r="P123" s="159">
        <f>O123*H123</f>
        <v>0</v>
      </c>
      <c r="Q123" s="159">
        <v>0</v>
      </c>
      <c r="R123" s="159">
        <f>Q123*H123</f>
        <v>0</v>
      </c>
      <c r="S123" s="159">
        <v>0</v>
      </c>
      <c r="T123" s="160">
        <f>S123*H123</f>
        <v>0</v>
      </c>
      <c r="AR123" s="161" t="s">
        <v>194</v>
      </c>
      <c r="AT123" s="161" t="s">
        <v>189</v>
      </c>
      <c r="AU123" s="161" t="s">
        <v>87</v>
      </c>
      <c r="AY123" s="17" t="s">
        <v>187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7" t="s">
        <v>87</v>
      </c>
      <c r="BK123" s="162">
        <f>ROUND(I123*H123,2)</f>
        <v>0</v>
      </c>
      <c r="BL123" s="17" t="s">
        <v>194</v>
      </c>
      <c r="BM123" s="161" t="s">
        <v>2339</v>
      </c>
    </row>
    <row r="124" spans="2:65" s="13" customFormat="1">
      <c r="B124" s="171"/>
      <c r="D124" s="164" t="s">
        <v>196</v>
      </c>
      <c r="F124" s="173" t="s">
        <v>2340</v>
      </c>
      <c r="H124" s="174">
        <v>33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196</v>
      </c>
      <c r="AU124" s="172" t="s">
        <v>87</v>
      </c>
      <c r="AV124" s="13" t="s">
        <v>87</v>
      </c>
      <c r="AW124" s="13" t="s">
        <v>4</v>
      </c>
      <c r="AX124" s="13" t="s">
        <v>81</v>
      </c>
      <c r="AY124" s="172" t="s">
        <v>187</v>
      </c>
    </row>
    <row r="125" spans="2:65" s="1" customFormat="1" ht="36" customHeight="1">
      <c r="B125" s="149"/>
      <c r="C125" s="150" t="s">
        <v>268</v>
      </c>
      <c r="D125" s="150" t="s">
        <v>189</v>
      </c>
      <c r="E125" s="151" t="s">
        <v>1758</v>
      </c>
      <c r="F125" s="152" t="s">
        <v>1759</v>
      </c>
      <c r="G125" s="153" t="s">
        <v>242</v>
      </c>
      <c r="H125" s="154">
        <v>5.8</v>
      </c>
      <c r="I125" s="155"/>
      <c r="J125" s="156">
        <f>ROUND(I125*H125,2)</f>
        <v>0</v>
      </c>
      <c r="K125" s="152" t="s">
        <v>193</v>
      </c>
      <c r="L125" s="32"/>
      <c r="M125" s="157" t="s">
        <v>3</v>
      </c>
      <c r="N125" s="158" t="s">
        <v>46</v>
      </c>
      <c r="O125" s="52"/>
      <c r="P125" s="159">
        <f>O125*H125</f>
        <v>0</v>
      </c>
      <c r="Q125" s="159">
        <v>0</v>
      </c>
      <c r="R125" s="159">
        <f>Q125*H125</f>
        <v>0</v>
      </c>
      <c r="S125" s="159">
        <v>0</v>
      </c>
      <c r="T125" s="160">
        <f>S125*H125</f>
        <v>0</v>
      </c>
      <c r="AR125" s="161" t="s">
        <v>194</v>
      </c>
      <c r="AT125" s="161" t="s">
        <v>189</v>
      </c>
      <c r="AU125" s="161" t="s">
        <v>87</v>
      </c>
      <c r="AY125" s="17" t="s">
        <v>187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7" t="s">
        <v>87</v>
      </c>
      <c r="BK125" s="162">
        <f>ROUND(I125*H125,2)</f>
        <v>0</v>
      </c>
      <c r="BL125" s="17" t="s">
        <v>194</v>
      </c>
      <c r="BM125" s="161" t="s">
        <v>2341</v>
      </c>
    </row>
    <row r="126" spans="2:65" s="11" customFormat="1" ht="22.9" customHeight="1">
      <c r="B126" s="136"/>
      <c r="D126" s="137" t="s">
        <v>73</v>
      </c>
      <c r="E126" s="147" t="s">
        <v>949</v>
      </c>
      <c r="F126" s="147" t="s">
        <v>950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SUM(P127:P128)</f>
        <v>0</v>
      </c>
      <c r="Q126" s="142"/>
      <c r="R126" s="143">
        <f>SUM(R127:R128)</f>
        <v>0</v>
      </c>
      <c r="S126" s="142"/>
      <c r="T126" s="144">
        <f>SUM(T127:T128)</f>
        <v>0</v>
      </c>
      <c r="AR126" s="137" t="s">
        <v>81</v>
      </c>
      <c r="AT126" s="145" t="s">
        <v>73</v>
      </c>
      <c r="AU126" s="145" t="s">
        <v>81</v>
      </c>
      <c r="AY126" s="137" t="s">
        <v>187</v>
      </c>
      <c r="BK126" s="146">
        <f>SUM(BK127:BK128)</f>
        <v>0</v>
      </c>
    </row>
    <row r="127" spans="2:65" s="1" customFormat="1" ht="16.5" customHeight="1">
      <c r="B127" s="149"/>
      <c r="C127" s="150" t="s">
        <v>273</v>
      </c>
      <c r="D127" s="150" t="s">
        <v>189</v>
      </c>
      <c r="E127" s="151" t="s">
        <v>2342</v>
      </c>
      <c r="F127" s="152" t="s">
        <v>2343</v>
      </c>
      <c r="G127" s="153" t="s">
        <v>1219</v>
      </c>
      <c r="H127" s="154">
        <v>1</v>
      </c>
      <c r="I127" s="155"/>
      <c r="J127" s="156">
        <f>ROUND(I127*H127,2)</f>
        <v>0</v>
      </c>
      <c r="K127" s="152" t="s">
        <v>1901</v>
      </c>
      <c r="L127" s="32"/>
      <c r="M127" s="157" t="s">
        <v>3</v>
      </c>
      <c r="N127" s="158" t="s">
        <v>46</v>
      </c>
      <c r="O127" s="52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194</v>
      </c>
      <c r="AT127" s="161" t="s">
        <v>189</v>
      </c>
      <c r="AU127" s="161" t="s">
        <v>87</v>
      </c>
      <c r="AY127" s="17" t="s">
        <v>187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7" t="s">
        <v>87</v>
      </c>
      <c r="BK127" s="162">
        <f>ROUND(I127*H127,2)</f>
        <v>0</v>
      </c>
      <c r="BL127" s="17" t="s">
        <v>194</v>
      </c>
      <c r="BM127" s="161" t="s">
        <v>2344</v>
      </c>
    </row>
    <row r="128" spans="2:65" s="1" customFormat="1" ht="48" customHeight="1">
      <c r="B128" s="149"/>
      <c r="C128" s="150" t="s">
        <v>9</v>
      </c>
      <c r="D128" s="150" t="s">
        <v>189</v>
      </c>
      <c r="E128" s="151" t="s">
        <v>1761</v>
      </c>
      <c r="F128" s="152" t="s">
        <v>1762</v>
      </c>
      <c r="G128" s="153" t="s">
        <v>242</v>
      </c>
      <c r="H128" s="154">
        <v>17.303000000000001</v>
      </c>
      <c r="I128" s="155"/>
      <c r="J128" s="156">
        <f>ROUND(I128*H128,2)</f>
        <v>0</v>
      </c>
      <c r="K128" s="152" t="s">
        <v>193</v>
      </c>
      <c r="L128" s="32"/>
      <c r="M128" s="157" t="s">
        <v>3</v>
      </c>
      <c r="N128" s="158" t="s">
        <v>46</v>
      </c>
      <c r="O128" s="52"/>
      <c r="P128" s="159">
        <f>O128*H128</f>
        <v>0</v>
      </c>
      <c r="Q128" s="159">
        <v>0</v>
      </c>
      <c r="R128" s="159">
        <f>Q128*H128</f>
        <v>0</v>
      </c>
      <c r="S128" s="159">
        <v>0</v>
      </c>
      <c r="T128" s="160">
        <f>S128*H128</f>
        <v>0</v>
      </c>
      <c r="AR128" s="161" t="s">
        <v>194</v>
      </c>
      <c r="AT128" s="161" t="s">
        <v>189</v>
      </c>
      <c r="AU128" s="161" t="s">
        <v>87</v>
      </c>
      <c r="AY128" s="17" t="s">
        <v>187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7" t="s">
        <v>87</v>
      </c>
      <c r="BK128" s="162">
        <f>ROUND(I128*H128,2)</f>
        <v>0</v>
      </c>
      <c r="BL128" s="17" t="s">
        <v>194</v>
      </c>
      <c r="BM128" s="161" t="s">
        <v>2345</v>
      </c>
    </row>
    <row r="129" spans="2:65" s="11" customFormat="1" ht="25.9" customHeight="1">
      <c r="B129" s="136"/>
      <c r="D129" s="137" t="s">
        <v>73</v>
      </c>
      <c r="E129" s="138" t="s">
        <v>955</v>
      </c>
      <c r="F129" s="138" t="s">
        <v>956</v>
      </c>
      <c r="I129" s="139"/>
      <c r="J129" s="140">
        <f>BK129</f>
        <v>0</v>
      </c>
      <c r="L129" s="136"/>
      <c r="M129" s="141"/>
      <c r="N129" s="142"/>
      <c r="O129" s="142"/>
      <c r="P129" s="143">
        <f>P130+P151+P198+P205+P224+P226</f>
        <v>0</v>
      </c>
      <c r="Q129" s="142"/>
      <c r="R129" s="143">
        <f>R130+R151+R198+R205+R224+R226</f>
        <v>1.9397199999999999</v>
      </c>
      <c r="S129" s="142"/>
      <c r="T129" s="144">
        <f>T130+T151+T198+T205+T224+T226</f>
        <v>0</v>
      </c>
      <c r="AR129" s="137" t="s">
        <v>87</v>
      </c>
      <c r="AT129" s="145" t="s">
        <v>73</v>
      </c>
      <c r="AU129" s="145" t="s">
        <v>74</v>
      </c>
      <c r="AY129" s="137" t="s">
        <v>187</v>
      </c>
      <c r="BK129" s="146">
        <f>BK130+BK151+BK198+BK205+BK224+BK226</f>
        <v>0</v>
      </c>
    </row>
    <row r="130" spans="2:65" s="11" customFormat="1" ht="22.9" customHeight="1">
      <c r="B130" s="136"/>
      <c r="D130" s="137" t="s">
        <v>73</v>
      </c>
      <c r="E130" s="147" t="s">
        <v>1178</v>
      </c>
      <c r="F130" s="147" t="s">
        <v>1179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SUM(P131:P150)</f>
        <v>0</v>
      </c>
      <c r="Q130" s="142"/>
      <c r="R130" s="143">
        <f>SUM(R131:R150)</f>
        <v>0.20632999999999999</v>
      </c>
      <c r="S130" s="142"/>
      <c r="T130" s="144">
        <f>SUM(T131:T150)</f>
        <v>0</v>
      </c>
      <c r="AR130" s="137" t="s">
        <v>87</v>
      </c>
      <c r="AT130" s="145" t="s">
        <v>73</v>
      </c>
      <c r="AU130" s="145" t="s">
        <v>81</v>
      </c>
      <c r="AY130" s="137" t="s">
        <v>187</v>
      </c>
      <c r="BK130" s="146">
        <f>SUM(BK131:BK150)</f>
        <v>0</v>
      </c>
    </row>
    <row r="131" spans="2:65" s="1" customFormat="1" ht="16.5" customHeight="1">
      <c r="B131" s="149"/>
      <c r="C131" s="150" t="s">
        <v>282</v>
      </c>
      <c r="D131" s="150" t="s">
        <v>189</v>
      </c>
      <c r="E131" s="151" t="s">
        <v>2346</v>
      </c>
      <c r="F131" s="152" t="s">
        <v>2347</v>
      </c>
      <c r="G131" s="153" t="s">
        <v>962</v>
      </c>
      <c r="H131" s="154">
        <v>5</v>
      </c>
      <c r="I131" s="155"/>
      <c r="J131" s="156">
        <f t="shared" ref="J131:J150" si="0">ROUND(I131*H131,2)</f>
        <v>0</v>
      </c>
      <c r="K131" s="152" t="s">
        <v>1901</v>
      </c>
      <c r="L131" s="32"/>
      <c r="M131" s="157" t="s">
        <v>3</v>
      </c>
      <c r="N131" s="158" t="s">
        <v>46</v>
      </c>
      <c r="O131" s="52"/>
      <c r="P131" s="159">
        <f t="shared" ref="P131:P150" si="1">O131*H131</f>
        <v>0</v>
      </c>
      <c r="Q131" s="159">
        <v>0</v>
      </c>
      <c r="R131" s="159">
        <f t="shared" ref="R131:R150" si="2">Q131*H131</f>
        <v>0</v>
      </c>
      <c r="S131" s="159">
        <v>0</v>
      </c>
      <c r="T131" s="160">
        <f t="shared" ref="T131:T150" si="3">S131*H131</f>
        <v>0</v>
      </c>
      <c r="AR131" s="161" t="s">
        <v>282</v>
      </c>
      <c r="AT131" s="161" t="s">
        <v>189</v>
      </c>
      <c r="AU131" s="161" t="s">
        <v>87</v>
      </c>
      <c r="AY131" s="17" t="s">
        <v>187</v>
      </c>
      <c r="BE131" s="162">
        <f t="shared" ref="BE131:BE150" si="4">IF(N131="základní",J131,0)</f>
        <v>0</v>
      </c>
      <c r="BF131" s="162">
        <f t="shared" ref="BF131:BF150" si="5">IF(N131="snížená",J131,0)</f>
        <v>0</v>
      </c>
      <c r="BG131" s="162">
        <f t="shared" ref="BG131:BG150" si="6">IF(N131="zákl. přenesená",J131,0)</f>
        <v>0</v>
      </c>
      <c r="BH131" s="162">
        <f t="shared" ref="BH131:BH150" si="7">IF(N131="sníž. přenesená",J131,0)</f>
        <v>0</v>
      </c>
      <c r="BI131" s="162">
        <f t="shared" ref="BI131:BI150" si="8">IF(N131="nulová",J131,0)</f>
        <v>0</v>
      </c>
      <c r="BJ131" s="17" t="s">
        <v>87</v>
      </c>
      <c r="BK131" s="162">
        <f t="shared" ref="BK131:BK150" si="9">ROUND(I131*H131,2)</f>
        <v>0</v>
      </c>
      <c r="BL131" s="17" t="s">
        <v>282</v>
      </c>
      <c r="BM131" s="161" t="s">
        <v>2348</v>
      </c>
    </row>
    <row r="132" spans="2:65" s="1" customFormat="1" ht="16.5" customHeight="1">
      <c r="B132" s="149"/>
      <c r="C132" s="150" t="s">
        <v>1775</v>
      </c>
      <c r="D132" s="150" t="s">
        <v>189</v>
      </c>
      <c r="E132" s="151" t="s">
        <v>2349</v>
      </c>
      <c r="F132" s="152" t="s">
        <v>2350</v>
      </c>
      <c r="G132" s="153" t="s">
        <v>962</v>
      </c>
      <c r="H132" s="154">
        <v>4</v>
      </c>
      <c r="I132" s="155"/>
      <c r="J132" s="156">
        <f t="shared" si="0"/>
        <v>0</v>
      </c>
      <c r="K132" s="152" t="s">
        <v>1901</v>
      </c>
      <c r="L132" s="32"/>
      <c r="M132" s="157" t="s">
        <v>3</v>
      </c>
      <c r="N132" s="158" t="s">
        <v>46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282</v>
      </c>
      <c r="AT132" s="161" t="s">
        <v>189</v>
      </c>
      <c r="AU132" s="161" t="s">
        <v>87</v>
      </c>
      <c r="AY132" s="17" t="s">
        <v>187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87</v>
      </c>
      <c r="BK132" s="162">
        <f t="shared" si="9"/>
        <v>0</v>
      </c>
      <c r="BL132" s="17" t="s">
        <v>282</v>
      </c>
      <c r="BM132" s="161" t="s">
        <v>2351</v>
      </c>
    </row>
    <row r="133" spans="2:65" s="1" customFormat="1" ht="24" customHeight="1">
      <c r="B133" s="149"/>
      <c r="C133" s="150" t="s">
        <v>302</v>
      </c>
      <c r="D133" s="150" t="s">
        <v>189</v>
      </c>
      <c r="E133" s="151" t="s">
        <v>2352</v>
      </c>
      <c r="F133" s="152" t="s">
        <v>2353</v>
      </c>
      <c r="G133" s="153" t="s">
        <v>286</v>
      </c>
      <c r="H133" s="154">
        <v>25</v>
      </c>
      <c r="I133" s="155"/>
      <c r="J133" s="156">
        <f t="shared" si="0"/>
        <v>0</v>
      </c>
      <c r="K133" s="152" t="s">
        <v>193</v>
      </c>
      <c r="L133" s="32"/>
      <c r="M133" s="157" t="s">
        <v>3</v>
      </c>
      <c r="N133" s="158" t="s">
        <v>46</v>
      </c>
      <c r="O133" s="52"/>
      <c r="P133" s="159">
        <f t="shared" si="1"/>
        <v>0</v>
      </c>
      <c r="Q133" s="159">
        <v>1.2600000000000001E-3</v>
      </c>
      <c r="R133" s="159">
        <f t="shared" si="2"/>
        <v>3.15E-2</v>
      </c>
      <c r="S133" s="159">
        <v>0</v>
      </c>
      <c r="T133" s="160">
        <f t="shared" si="3"/>
        <v>0</v>
      </c>
      <c r="AR133" s="161" t="s">
        <v>282</v>
      </c>
      <c r="AT133" s="161" t="s">
        <v>189</v>
      </c>
      <c r="AU133" s="161" t="s">
        <v>87</v>
      </c>
      <c r="AY133" s="17" t="s">
        <v>187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87</v>
      </c>
      <c r="BK133" s="162">
        <f t="shared" si="9"/>
        <v>0</v>
      </c>
      <c r="BL133" s="17" t="s">
        <v>282</v>
      </c>
      <c r="BM133" s="161" t="s">
        <v>2354</v>
      </c>
    </row>
    <row r="134" spans="2:65" s="1" customFormat="1" ht="24" customHeight="1">
      <c r="B134" s="149"/>
      <c r="C134" s="150" t="s">
        <v>1782</v>
      </c>
      <c r="D134" s="150" t="s">
        <v>189</v>
      </c>
      <c r="E134" s="151" t="s">
        <v>2355</v>
      </c>
      <c r="F134" s="152" t="s">
        <v>2356</v>
      </c>
      <c r="G134" s="153" t="s">
        <v>286</v>
      </c>
      <c r="H134" s="154">
        <v>45</v>
      </c>
      <c r="I134" s="155"/>
      <c r="J134" s="156">
        <f t="shared" si="0"/>
        <v>0</v>
      </c>
      <c r="K134" s="152" t="s">
        <v>193</v>
      </c>
      <c r="L134" s="32"/>
      <c r="M134" s="157" t="s">
        <v>3</v>
      </c>
      <c r="N134" s="158" t="s">
        <v>46</v>
      </c>
      <c r="O134" s="52"/>
      <c r="P134" s="159">
        <f t="shared" si="1"/>
        <v>0</v>
      </c>
      <c r="Q134" s="159">
        <v>1.75E-3</v>
      </c>
      <c r="R134" s="159">
        <f t="shared" si="2"/>
        <v>7.8750000000000001E-2</v>
      </c>
      <c r="S134" s="159">
        <v>0</v>
      </c>
      <c r="T134" s="160">
        <f t="shared" si="3"/>
        <v>0</v>
      </c>
      <c r="AR134" s="161" t="s">
        <v>282</v>
      </c>
      <c r="AT134" s="161" t="s">
        <v>189</v>
      </c>
      <c r="AU134" s="161" t="s">
        <v>87</v>
      </c>
      <c r="AY134" s="17" t="s">
        <v>187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7" t="s">
        <v>87</v>
      </c>
      <c r="BK134" s="162">
        <f t="shared" si="9"/>
        <v>0</v>
      </c>
      <c r="BL134" s="17" t="s">
        <v>282</v>
      </c>
      <c r="BM134" s="161" t="s">
        <v>2357</v>
      </c>
    </row>
    <row r="135" spans="2:65" s="1" customFormat="1" ht="24" customHeight="1">
      <c r="B135" s="149"/>
      <c r="C135" s="150" t="s">
        <v>330</v>
      </c>
      <c r="D135" s="150" t="s">
        <v>189</v>
      </c>
      <c r="E135" s="151" t="s">
        <v>2358</v>
      </c>
      <c r="F135" s="152" t="s">
        <v>2359</v>
      </c>
      <c r="G135" s="153" t="s">
        <v>286</v>
      </c>
      <c r="H135" s="154">
        <v>20</v>
      </c>
      <c r="I135" s="155"/>
      <c r="J135" s="156">
        <f t="shared" si="0"/>
        <v>0</v>
      </c>
      <c r="K135" s="152" t="s">
        <v>193</v>
      </c>
      <c r="L135" s="32"/>
      <c r="M135" s="157" t="s">
        <v>3</v>
      </c>
      <c r="N135" s="158" t="s">
        <v>46</v>
      </c>
      <c r="O135" s="52"/>
      <c r="P135" s="159">
        <f t="shared" si="1"/>
        <v>0</v>
      </c>
      <c r="Q135" s="159">
        <v>5.9000000000000003E-4</v>
      </c>
      <c r="R135" s="159">
        <f t="shared" si="2"/>
        <v>1.1800000000000001E-2</v>
      </c>
      <c r="S135" s="159">
        <v>0</v>
      </c>
      <c r="T135" s="160">
        <f t="shared" si="3"/>
        <v>0</v>
      </c>
      <c r="AR135" s="161" t="s">
        <v>282</v>
      </c>
      <c r="AT135" s="161" t="s">
        <v>189</v>
      </c>
      <c r="AU135" s="161" t="s">
        <v>87</v>
      </c>
      <c r="AY135" s="17" t="s">
        <v>187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7" t="s">
        <v>87</v>
      </c>
      <c r="BK135" s="162">
        <f t="shared" si="9"/>
        <v>0</v>
      </c>
      <c r="BL135" s="17" t="s">
        <v>282</v>
      </c>
      <c r="BM135" s="161" t="s">
        <v>2360</v>
      </c>
    </row>
    <row r="136" spans="2:65" s="1" customFormat="1" ht="24" customHeight="1">
      <c r="B136" s="149"/>
      <c r="C136" s="150" t="s">
        <v>8</v>
      </c>
      <c r="D136" s="150" t="s">
        <v>189</v>
      </c>
      <c r="E136" s="151" t="s">
        <v>2361</v>
      </c>
      <c r="F136" s="152" t="s">
        <v>2362</v>
      </c>
      <c r="G136" s="153" t="s">
        <v>286</v>
      </c>
      <c r="H136" s="154">
        <v>25</v>
      </c>
      <c r="I136" s="155"/>
      <c r="J136" s="156">
        <f t="shared" si="0"/>
        <v>0</v>
      </c>
      <c r="K136" s="152" t="s">
        <v>193</v>
      </c>
      <c r="L136" s="32"/>
      <c r="M136" s="157" t="s">
        <v>3</v>
      </c>
      <c r="N136" s="158" t="s">
        <v>46</v>
      </c>
      <c r="O136" s="52"/>
      <c r="P136" s="159">
        <f t="shared" si="1"/>
        <v>0</v>
      </c>
      <c r="Q136" s="159">
        <v>1.2099999999999999E-3</v>
      </c>
      <c r="R136" s="159">
        <f t="shared" si="2"/>
        <v>3.0249999999999999E-2</v>
      </c>
      <c r="S136" s="159">
        <v>0</v>
      </c>
      <c r="T136" s="160">
        <f t="shared" si="3"/>
        <v>0</v>
      </c>
      <c r="AR136" s="161" t="s">
        <v>282</v>
      </c>
      <c r="AT136" s="161" t="s">
        <v>189</v>
      </c>
      <c r="AU136" s="161" t="s">
        <v>87</v>
      </c>
      <c r="AY136" s="17" t="s">
        <v>187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7" t="s">
        <v>87</v>
      </c>
      <c r="BK136" s="162">
        <f t="shared" si="9"/>
        <v>0</v>
      </c>
      <c r="BL136" s="17" t="s">
        <v>282</v>
      </c>
      <c r="BM136" s="161" t="s">
        <v>2363</v>
      </c>
    </row>
    <row r="137" spans="2:65" s="1" customFormat="1" ht="24" customHeight="1">
      <c r="B137" s="149"/>
      <c r="C137" s="150" t="s">
        <v>339</v>
      </c>
      <c r="D137" s="150" t="s">
        <v>189</v>
      </c>
      <c r="E137" s="151" t="s">
        <v>2364</v>
      </c>
      <c r="F137" s="152" t="s">
        <v>2365</v>
      </c>
      <c r="G137" s="153" t="s">
        <v>286</v>
      </c>
      <c r="H137" s="154">
        <v>7</v>
      </c>
      <c r="I137" s="155"/>
      <c r="J137" s="156">
        <f t="shared" si="0"/>
        <v>0</v>
      </c>
      <c r="K137" s="152" t="s">
        <v>193</v>
      </c>
      <c r="L137" s="32"/>
      <c r="M137" s="157" t="s">
        <v>3</v>
      </c>
      <c r="N137" s="158" t="s">
        <v>46</v>
      </c>
      <c r="O137" s="52"/>
      <c r="P137" s="159">
        <f t="shared" si="1"/>
        <v>0</v>
      </c>
      <c r="Q137" s="159">
        <v>2.9E-4</v>
      </c>
      <c r="R137" s="159">
        <f t="shared" si="2"/>
        <v>2.0300000000000001E-3</v>
      </c>
      <c r="S137" s="159">
        <v>0</v>
      </c>
      <c r="T137" s="160">
        <f t="shared" si="3"/>
        <v>0</v>
      </c>
      <c r="AR137" s="161" t="s">
        <v>282</v>
      </c>
      <c r="AT137" s="161" t="s">
        <v>189</v>
      </c>
      <c r="AU137" s="161" t="s">
        <v>87</v>
      </c>
      <c r="AY137" s="17" t="s">
        <v>187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7" t="s">
        <v>87</v>
      </c>
      <c r="BK137" s="162">
        <f t="shared" si="9"/>
        <v>0</v>
      </c>
      <c r="BL137" s="17" t="s">
        <v>282</v>
      </c>
      <c r="BM137" s="161" t="s">
        <v>2366</v>
      </c>
    </row>
    <row r="138" spans="2:65" s="1" customFormat="1" ht="24" customHeight="1">
      <c r="B138" s="149"/>
      <c r="C138" s="150" t="s">
        <v>348</v>
      </c>
      <c r="D138" s="150" t="s">
        <v>189</v>
      </c>
      <c r="E138" s="151" t="s">
        <v>2367</v>
      </c>
      <c r="F138" s="152" t="s">
        <v>2368</v>
      </c>
      <c r="G138" s="153" t="s">
        <v>286</v>
      </c>
      <c r="H138" s="154">
        <v>40</v>
      </c>
      <c r="I138" s="155"/>
      <c r="J138" s="156">
        <f t="shared" si="0"/>
        <v>0</v>
      </c>
      <c r="K138" s="152" t="s">
        <v>193</v>
      </c>
      <c r="L138" s="32"/>
      <c r="M138" s="157" t="s">
        <v>3</v>
      </c>
      <c r="N138" s="158" t="s">
        <v>46</v>
      </c>
      <c r="O138" s="52"/>
      <c r="P138" s="159">
        <f t="shared" si="1"/>
        <v>0</v>
      </c>
      <c r="Q138" s="159">
        <v>3.5E-4</v>
      </c>
      <c r="R138" s="159">
        <f t="shared" si="2"/>
        <v>1.4E-2</v>
      </c>
      <c r="S138" s="159">
        <v>0</v>
      </c>
      <c r="T138" s="160">
        <f t="shared" si="3"/>
        <v>0</v>
      </c>
      <c r="AR138" s="161" t="s">
        <v>282</v>
      </c>
      <c r="AT138" s="161" t="s">
        <v>189</v>
      </c>
      <c r="AU138" s="161" t="s">
        <v>87</v>
      </c>
      <c r="AY138" s="17" t="s">
        <v>187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7" t="s">
        <v>87</v>
      </c>
      <c r="BK138" s="162">
        <f t="shared" si="9"/>
        <v>0</v>
      </c>
      <c r="BL138" s="17" t="s">
        <v>282</v>
      </c>
      <c r="BM138" s="161" t="s">
        <v>2369</v>
      </c>
    </row>
    <row r="139" spans="2:65" s="1" customFormat="1" ht="24" customHeight="1">
      <c r="B139" s="149"/>
      <c r="C139" s="150" t="s">
        <v>354</v>
      </c>
      <c r="D139" s="150" t="s">
        <v>189</v>
      </c>
      <c r="E139" s="151" t="s">
        <v>2370</v>
      </c>
      <c r="F139" s="152" t="s">
        <v>2371</v>
      </c>
      <c r="G139" s="153" t="s">
        <v>286</v>
      </c>
      <c r="H139" s="154">
        <v>1</v>
      </c>
      <c r="I139" s="155"/>
      <c r="J139" s="156">
        <f t="shared" si="0"/>
        <v>0</v>
      </c>
      <c r="K139" s="152" t="s">
        <v>193</v>
      </c>
      <c r="L139" s="32"/>
      <c r="M139" s="157" t="s">
        <v>3</v>
      </c>
      <c r="N139" s="158" t="s">
        <v>46</v>
      </c>
      <c r="O139" s="52"/>
      <c r="P139" s="159">
        <f t="shared" si="1"/>
        <v>0</v>
      </c>
      <c r="Q139" s="159">
        <v>5.6999999999999998E-4</v>
      </c>
      <c r="R139" s="159">
        <f t="shared" si="2"/>
        <v>5.6999999999999998E-4</v>
      </c>
      <c r="S139" s="159">
        <v>0</v>
      </c>
      <c r="T139" s="160">
        <f t="shared" si="3"/>
        <v>0</v>
      </c>
      <c r="AR139" s="161" t="s">
        <v>282</v>
      </c>
      <c r="AT139" s="161" t="s">
        <v>189</v>
      </c>
      <c r="AU139" s="161" t="s">
        <v>87</v>
      </c>
      <c r="AY139" s="17" t="s">
        <v>187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7" t="s">
        <v>87</v>
      </c>
      <c r="BK139" s="162">
        <f t="shared" si="9"/>
        <v>0</v>
      </c>
      <c r="BL139" s="17" t="s">
        <v>282</v>
      </c>
      <c r="BM139" s="161" t="s">
        <v>2372</v>
      </c>
    </row>
    <row r="140" spans="2:65" s="1" customFormat="1" ht="24" customHeight="1">
      <c r="B140" s="149"/>
      <c r="C140" s="150" t="s">
        <v>362</v>
      </c>
      <c r="D140" s="150" t="s">
        <v>189</v>
      </c>
      <c r="E140" s="151" t="s">
        <v>2373</v>
      </c>
      <c r="F140" s="152" t="s">
        <v>2374</v>
      </c>
      <c r="G140" s="153" t="s">
        <v>286</v>
      </c>
      <c r="H140" s="154">
        <v>15</v>
      </c>
      <c r="I140" s="155"/>
      <c r="J140" s="156">
        <f t="shared" si="0"/>
        <v>0</v>
      </c>
      <c r="K140" s="152" t="s">
        <v>193</v>
      </c>
      <c r="L140" s="32"/>
      <c r="M140" s="157" t="s">
        <v>3</v>
      </c>
      <c r="N140" s="158" t="s">
        <v>46</v>
      </c>
      <c r="O140" s="52"/>
      <c r="P140" s="159">
        <f t="shared" si="1"/>
        <v>0</v>
      </c>
      <c r="Q140" s="159">
        <v>1.14E-3</v>
      </c>
      <c r="R140" s="159">
        <f t="shared" si="2"/>
        <v>1.7100000000000001E-2</v>
      </c>
      <c r="S140" s="159">
        <v>0</v>
      </c>
      <c r="T140" s="160">
        <f t="shared" si="3"/>
        <v>0</v>
      </c>
      <c r="AR140" s="161" t="s">
        <v>282</v>
      </c>
      <c r="AT140" s="161" t="s">
        <v>189</v>
      </c>
      <c r="AU140" s="161" t="s">
        <v>87</v>
      </c>
      <c r="AY140" s="17" t="s">
        <v>187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7" t="s">
        <v>87</v>
      </c>
      <c r="BK140" s="162">
        <f t="shared" si="9"/>
        <v>0</v>
      </c>
      <c r="BL140" s="17" t="s">
        <v>282</v>
      </c>
      <c r="BM140" s="161" t="s">
        <v>2375</v>
      </c>
    </row>
    <row r="141" spans="2:65" s="1" customFormat="1" ht="24" customHeight="1">
      <c r="B141" s="149"/>
      <c r="C141" s="150" t="s">
        <v>372</v>
      </c>
      <c r="D141" s="150" t="s">
        <v>189</v>
      </c>
      <c r="E141" s="151" t="s">
        <v>2376</v>
      </c>
      <c r="F141" s="152" t="s">
        <v>2377</v>
      </c>
      <c r="G141" s="153" t="s">
        <v>286</v>
      </c>
      <c r="H141" s="154">
        <v>12</v>
      </c>
      <c r="I141" s="155"/>
      <c r="J141" s="156">
        <f t="shared" si="0"/>
        <v>0</v>
      </c>
      <c r="K141" s="152" t="s">
        <v>193</v>
      </c>
      <c r="L141" s="32"/>
      <c r="M141" s="157" t="s">
        <v>3</v>
      </c>
      <c r="N141" s="158" t="s">
        <v>46</v>
      </c>
      <c r="O141" s="52"/>
      <c r="P141" s="159">
        <f t="shared" si="1"/>
        <v>0</v>
      </c>
      <c r="Q141" s="159">
        <v>1.09E-3</v>
      </c>
      <c r="R141" s="159">
        <f t="shared" si="2"/>
        <v>1.3080000000000001E-2</v>
      </c>
      <c r="S141" s="159">
        <v>0</v>
      </c>
      <c r="T141" s="160">
        <f t="shared" si="3"/>
        <v>0</v>
      </c>
      <c r="AR141" s="161" t="s">
        <v>282</v>
      </c>
      <c r="AT141" s="161" t="s">
        <v>189</v>
      </c>
      <c r="AU141" s="161" t="s">
        <v>87</v>
      </c>
      <c r="AY141" s="17" t="s">
        <v>187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7" t="s">
        <v>87</v>
      </c>
      <c r="BK141" s="162">
        <f t="shared" si="9"/>
        <v>0</v>
      </c>
      <c r="BL141" s="17" t="s">
        <v>282</v>
      </c>
      <c r="BM141" s="161" t="s">
        <v>2378</v>
      </c>
    </row>
    <row r="142" spans="2:65" s="1" customFormat="1" ht="24" customHeight="1">
      <c r="B142" s="149"/>
      <c r="C142" s="150" t="s">
        <v>381</v>
      </c>
      <c r="D142" s="150" t="s">
        <v>189</v>
      </c>
      <c r="E142" s="151" t="s">
        <v>2379</v>
      </c>
      <c r="F142" s="152" t="s">
        <v>2380</v>
      </c>
      <c r="G142" s="153" t="s">
        <v>391</v>
      </c>
      <c r="H142" s="154">
        <v>12</v>
      </c>
      <c r="I142" s="155"/>
      <c r="J142" s="156">
        <f t="shared" si="0"/>
        <v>0</v>
      </c>
      <c r="K142" s="152" t="s">
        <v>193</v>
      </c>
      <c r="L142" s="32"/>
      <c r="M142" s="157" t="s">
        <v>3</v>
      </c>
      <c r="N142" s="158" t="s">
        <v>46</v>
      </c>
      <c r="O142" s="52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AR142" s="161" t="s">
        <v>282</v>
      </c>
      <c r="AT142" s="161" t="s">
        <v>189</v>
      </c>
      <c r="AU142" s="161" t="s">
        <v>87</v>
      </c>
      <c r="AY142" s="17" t="s">
        <v>187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7" t="s">
        <v>87</v>
      </c>
      <c r="BK142" s="162">
        <f t="shared" si="9"/>
        <v>0</v>
      </c>
      <c r="BL142" s="17" t="s">
        <v>282</v>
      </c>
      <c r="BM142" s="161" t="s">
        <v>2381</v>
      </c>
    </row>
    <row r="143" spans="2:65" s="1" customFormat="1" ht="24" customHeight="1">
      <c r="B143" s="149"/>
      <c r="C143" s="150" t="s">
        <v>388</v>
      </c>
      <c r="D143" s="150" t="s">
        <v>189</v>
      </c>
      <c r="E143" s="151" t="s">
        <v>2382</v>
      </c>
      <c r="F143" s="152" t="s">
        <v>2383</v>
      </c>
      <c r="G143" s="153" t="s">
        <v>391</v>
      </c>
      <c r="H143" s="154">
        <v>30</v>
      </c>
      <c r="I143" s="155"/>
      <c r="J143" s="156">
        <f t="shared" si="0"/>
        <v>0</v>
      </c>
      <c r="K143" s="152" t="s">
        <v>193</v>
      </c>
      <c r="L143" s="32"/>
      <c r="M143" s="157" t="s">
        <v>3</v>
      </c>
      <c r="N143" s="158" t="s">
        <v>46</v>
      </c>
      <c r="O143" s="52"/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AR143" s="161" t="s">
        <v>282</v>
      </c>
      <c r="AT143" s="161" t="s">
        <v>189</v>
      </c>
      <c r="AU143" s="161" t="s">
        <v>87</v>
      </c>
      <c r="AY143" s="17" t="s">
        <v>187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7" t="s">
        <v>87</v>
      </c>
      <c r="BK143" s="162">
        <f t="shared" si="9"/>
        <v>0</v>
      </c>
      <c r="BL143" s="17" t="s">
        <v>282</v>
      </c>
      <c r="BM143" s="161" t="s">
        <v>2384</v>
      </c>
    </row>
    <row r="144" spans="2:65" s="1" customFormat="1" ht="24" customHeight="1">
      <c r="B144" s="149"/>
      <c r="C144" s="150" t="s">
        <v>393</v>
      </c>
      <c r="D144" s="150" t="s">
        <v>189</v>
      </c>
      <c r="E144" s="151" t="s">
        <v>2385</v>
      </c>
      <c r="F144" s="152" t="s">
        <v>2386</v>
      </c>
      <c r="G144" s="153" t="s">
        <v>391</v>
      </c>
      <c r="H144" s="154">
        <v>1</v>
      </c>
      <c r="I144" s="155"/>
      <c r="J144" s="156">
        <f t="shared" si="0"/>
        <v>0</v>
      </c>
      <c r="K144" s="152" t="s">
        <v>193</v>
      </c>
      <c r="L144" s="32"/>
      <c r="M144" s="157" t="s">
        <v>3</v>
      </c>
      <c r="N144" s="158" t="s">
        <v>46</v>
      </c>
      <c r="O144" s="52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AR144" s="161" t="s">
        <v>282</v>
      </c>
      <c r="AT144" s="161" t="s">
        <v>189</v>
      </c>
      <c r="AU144" s="161" t="s">
        <v>87</v>
      </c>
      <c r="AY144" s="17" t="s">
        <v>187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7" t="s">
        <v>87</v>
      </c>
      <c r="BK144" s="162">
        <f t="shared" si="9"/>
        <v>0</v>
      </c>
      <c r="BL144" s="17" t="s">
        <v>282</v>
      </c>
      <c r="BM144" s="161" t="s">
        <v>2387</v>
      </c>
    </row>
    <row r="145" spans="2:65" s="1" customFormat="1" ht="24" customHeight="1">
      <c r="B145" s="149"/>
      <c r="C145" s="150" t="s">
        <v>397</v>
      </c>
      <c r="D145" s="150" t="s">
        <v>189</v>
      </c>
      <c r="E145" s="151" t="s">
        <v>2388</v>
      </c>
      <c r="F145" s="152" t="s">
        <v>2389</v>
      </c>
      <c r="G145" s="153" t="s">
        <v>391</v>
      </c>
      <c r="H145" s="154">
        <v>10</v>
      </c>
      <c r="I145" s="155"/>
      <c r="J145" s="156">
        <f t="shared" si="0"/>
        <v>0</v>
      </c>
      <c r="K145" s="152" t="s">
        <v>193</v>
      </c>
      <c r="L145" s="32"/>
      <c r="M145" s="157" t="s">
        <v>3</v>
      </c>
      <c r="N145" s="158" t="s">
        <v>46</v>
      </c>
      <c r="O145" s="52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AR145" s="161" t="s">
        <v>282</v>
      </c>
      <c r="AT145" s="161" t="s">
        <v>189</v>
      </c>
      <c r="AU145" s="161" t="s">
        <v>87</v>
      </c>
      <c r="AY145" s="17" t="s">
        <v>187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7" t="s">
        <v>87</v>
      </c>
      <c r="BK145" s="162">
        <f t="shared" si="9"/>
        <v>0</v>
      </c>
      <c r="BL145" s="17" t="s">
        <v>282</v>
      </c>
      <c r="BM145" s="161" t="s">
        <v>2390</v>
      </c>
    </row>
    <row r="146" spans="2:65" s="1" customFormat="1" ht="24" customHeight="1">
      <c r="B146" s="149"/>
      <c r="C146" s="150" t="s">
        <v>401</v>
      </c>
      <c r="D146" s="150" t="s">
        <v>189</v>
      </c>
      <c r="E146" s="151" t="s">
        <v>2391</v>
      </c>
      <c r="F146" s="152" t="s">
        <v>2392</v>
      </c>
      <c r="G146" s="153" t="s">
        <v>391</v>
      </c>
      <c r="H146" s="154">
        <v>1</v>
      </c>
      <c r="I146" s="155"/>
      <c r="J146" s="156">
        <f t="shared" si="0"/>
        <v>0</v>
      </c>
      <c r="K146" s="152" t="s">
        <v>193</v>
      </c>
      <c r="L146" s="32"/>
      <c r="M146" s="157" t="s">
        <v>3</v>
      </c>
      <c r="N146" s="158" t="s">
        <v>46</v>
      </c>
      <c r="O146" s="52"/>
      <c r="P146" s="159">
        <f t="shared" si="1"/>
        <v>0</v>
      </c>
      <c r="Q146" s="159">
        <v>1.01E-3</v>
      </c>
      <c r="R146" s="159">
        <f t="shared" si="2"/>
        <v>1.01E-3</v>
      </c>
      <c r="S146" s="159">
        <v>0</v>
      </c>
      <c r="T146" s="160">
        <f t="shared" si="3"/>
        <v>0</v>
      </c>
      <c r="AR146" s="161" t="s">
        <v>282</v>
      </c>
      <c r="AT146" s="161" t="s">
        <v>189</v>
      </c>
      <c r="AU146" s="161" t="s">
        <v>87</v>
      </c>
      <c r="AY146" s="17" t="s">
        <v>187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7" t="s">
        <v>87</v>
      </c>
      <c r="BK146" s="162">
        <f t="shared" si="9"/>
        <v>0</v>
      </c>
      <c r="BL146" s="17" t="s">
        <v>282</v>
      </c>
      <c r="BM146" s="161" t="s">
        <v>2393</v>
      </c>
    </row>
    <row r="147" spans="2:65" s="1" customFormat="1" ht="24" customHeight="1">
      <c r="B147" s="149"/>
      <c r="C147" s="150" t="s">
        <v>405</v>
      </c>
      <c r="D147" s="150" t="s">
        <v>189</v>
      </c>
      <c r="E147" s="151" t="s">
        <v>2394</v>
      </c>
      <c r="F147" s="152" t="s">
        <v>2395</v>
      </c>
      <c r="G147" s="153" t="s">
        <v>391</v>
      </c>
      <c r="H147" s="154">
        <v>2</v>
      </c>
      <c r="I147" s="155"/>
      <c r="J147" s="156">
        <f t="shared" si="0"/>
        <v>0</v>
      </c>
      <c r="K147" s="152" t="s">
        <v>193</v>
      </c>
      <c r="L147" s="32"/>
      <c r="M147" s="157" t="s">
        <v>3</v>
      </c>
      <c r="N147" s="158" t="s">
        <v>46</v>
      </c>
      <c r="O147" s="52"/>
      <c r="P147" s="159">
        <f t="shared" si="1"/>
        <v>0</v>
      </c>
      <c r="Q147" s="159">
        <v>3.4000000000000002E-4</v>
      </c>
      <c r="R147" s="159">
        <f t="shared" si="2"/>
        <v>6.8000000000000005E-4</v>
      </c>
      <c r="S147" s="159">
        <v>0</v>
      </c>
      <c r="T147" s="160">
        <f t="shared" si="3"/>
        <v>0</v>
      </c>
      <c r="AR147" s="161" t="s">
        <v>282</v>
      </c>
      <c r="AT147" s="161" t="s">
        <v>189</v>
      </c>
      <c r="AU147" s="161" t="s">
        <v>87</v>
      </c>
      <c r="AY147" s="17" t="s">
        <v>187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7" t="s">
        <v>87</v>
      </c>
      <c r="BK147" s="162">
        <f t="shared" si="9"/>
        <v>0</v>
      </c>
      <c r="BL147" s="17" t="s">
        <v>282</v>
      </c>
      <c r="BM147" s="161" t="s">
        <v>2396</v>
      </c>
    </row>
    <row r="148" spans="2:65" s="1" customFormat="1" ht="24" customHeight="1">
      <c r="B148" s="149"/>
      <c r="C148" s="150" t="s">
        <v>409</v>
      </c>
      <c r="D148" s="150" t="s">
        <v>189</v>
      </c>
      <c r="E148" s="151" t="s">
        <v>2397</v>
      </c>
      <c r="F148" s="152" t="s">
        <v>2398</v>
      </c>
      <c r="G148" s="153" t="s">
        <v>391</v>
      </c>
      <c r="H148" s="154">
        <v>20</v>
      </c>
      <c r="I148" s="155"/>
      <c r="J148" s="156">
        <f t="shared" si="0"/>
        <v>0</v>
      </c>
      <c r="K148" s="152" t="s">
        <v>193</v>
      </c>
      <c r="L148" s="32"/>
      <c r="M148" s="157" t="s">
        <v>3</v>
      </c>
      <c r="N148" s="158" t="s">
        <v>46</v>
      </c>
      <c r="O148" s="52"/>
      <c r="P148" s="159">
        <f t="shared" si="1"/>
        <v>0</v>
      </c>
      <c r="Q148" s="159">
        <v>2.2000000000000001E-4</v>
      </c>
      <c r="R148" s="159">
        <f t="shared" si="2"/>
        <v>4.4000000000000003E-3</v>
      </c>
      <c r="S148" s="159">
        <v>0</v>
      </c>
      <c r="T148" s="160">
        <f t="shared" si="3"/>
        <v>0</v>
      </c>
      <c r="AR148" s="161" t="s">
        <v>282</v>
      </c>
      <c r="AT148" s="161" t="s">
        <v>189</v>
      </c>
      <c r="AU148" s="161" t="s">
        <v>87</v>
      </c>
      <c r="AY148" s="17" t="s">
        <v>187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7" t="s">
        <v>87</v>
      </c>
      <c r="BK148" s="162">
        <f t="shared" si="9"/>
        <v>0</v>
      </c>
      <c r="BL148" s="17" t="s">
        <v>282</v>
      </c>
      <c r="BM148" s="161" t="s">
        <v>2399</v>
      </c>
    </row>
    <row r="149" spans="2:65" s="1" customFormat="1" ht="16.5" customHeight="1">
      <c r="B149" s="149"/>
      <c r="C149" s="150" t="s">
        <v>413</v>
      </c>
      <c r="D149" s="150" t="s">
        <v>189</v>
      </c>
      <c r="E149" s="151" t="s">
        <v>2400</v>
      </c>
      <c r="F149" s="152" t="s">
        <v>2401</v>
      </c>
      <c r="G149" s="153" t="s">
        <v>391</v>
      </c>
      <c r="H149" s="154">
        <v>4</v>
      </c>
      <c r="I149" s="155"/>
      <c r="J149" s="156">
        <f t="shared" si="0"/>
        <v>0</v>
      </c>
      <c r="K149" s="152" t="s">
        <v>193</v>
      </c>
      <c r="L149" s="32"/>
      <c r="M149" s="157" t="s">
        <v>3</v>
      </c>
      <c r="N149" s="158" t="s">
        <v>46</v>
      </c>
      <c r="O149" s="52"/>
      <c r="P149" s="159">
        <f t="shared" si="1"/>
        <v>0</v>
      </c>
      <c r="Q149" s="159">
        <v>2.9E-4</v>
      </c>
      <c r="R149" s="159">
        <f t="shared" si="2"/>
        <v>1.16E-3</v>
      </c>
      <c r="S149" s="159">
        <v>0</v>
      </c>
      <c r="T149" s="160">
        <f t="shared" si="3"/>
        <v>0</v>
      </c>
      <c r="AR149" s="161" t="s">
        <v>282</v>
      </c>
      <c r="AT149" s="161" t="s">
        <v>189</v>
      </c>
      <c r="AU149" s="161" t="s">
        <v>87</v>
      </c>
      <c r="AY149" s="17" t="s">
        <v>187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7" t="s">
        <v>87</v>
      </c>
      <c r="BK149" s="162">
        <f t="shared" si="9"/>
        <v>0</v>
      </c>
      <c r="BL149" s="17" t="s">
        <v>282</v>
      </c>
      <c r="BM149" s="161" t="s">
        <v>2402</v>
      </c>
    </row>
    <row r="150" spans="2:65" s="1" customFormat="1" ht="24" customHeight="1">
      <c r="B150" s="149"/>
      <c r="C150" s="150" t="s">
        <v>418</v>
      </c>
      <c r="D150" s="150" t="s">
        <v>189</v>
      </c>
      <c r="E150" s="151" t="s">
        <v>2403</v>
      </c>
      <c r="F150" s="152" t="s">
        <v>2404</v>
      </c>
      <c r="G150" s="153" t="s">
        <v>286</v>
      </c>
      <c r="H150" s="154">
        <v>190</v>
      </c>
      <c r="I150" s="155"/>
      <c r="J150" s="156">
        <f t="shared" si="0"/>
        <v>0</v>
      </c>
      <c r="K150" s="152" t="s">
        <v>193</v>
      </c>
      <c r="L150" s="32"/>
      <c r="M150" s="157" t="s">
        <v>3</v>
      </c>
      <c r="N150" s="158" t="s">
        <v>46</v>
      </c>
      <c r="O150" s="52"/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AR150" s="161" t="s">
        <v>282</v>
      </c>
      <c r="AT150" s="161" t="s">
        <v>189</v>
      </c>
      <c r="AU150" s="161" t="s">
        <v>87</v>
      </c>
      <c r="AY150" s="17" t="s">
        <v>187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7" t="s">
        <v>87</v>
      </c>
      <c r="BK150" s="162">
        <f t="shared" si="9"/>
        <v>0</v>
      </c>
      <c r="BL150" s="17" t="s">
        <v>282</v>
      </c>
      <c r="BM150" s="161" t="s">
        <v>2405</v>
      </c>
    </row>
    <row r="151" spans="2:65" s="11" customFormat="1" ht="22.9" customHeight="1">
      <c r="B151" s="136"/>
      <c r="D151" s="137" t="s">
        <v>73</v>
      </c>
      <c r="E151" s="147" t="s">
        <v>2406</v>
      </c>
      <c r="F151" s="147" t="s">
        <v>2407</v>
      </c>
      <c r="I151" s="139"/>
      <c r="J151" s="148">
        <f>BK151</f>
        <v>0</v>
      </c>
      <c r="L151" s="136"/>
      <c r="M151" s="141"/>
      <c r="N151" s="142"/>
      <c r="O151" s="142"/>
      <c r="P151" s="143">
        <f>SUM(P152:P197)</f>
        <v>0</v>
      </c>
      <c r="Q151" s="142"/>
      <c r="R151" s="143">
        <f>SUM(R152:R197)</f>
        <v>0.85807999999999995</v>
      </c>
      <c r="S151" s="142"/>
      <c r="T151" s="144">
        <f>SUM(T152:T197)</f>
        <v>0</v>
      </c>
      <c r="AR151" s="137" t="s">
        <v>87</v>
      </c>
      <c r="AT151" s="145" t="s">
        <v>73</v>
      </c>
      <c r="AU151" s="145" t="s">
        <v>81</v>
      </c>
      <c r="AY151" s="137" t="s">
        <v>187</v>
      </c>
      <c r="BK151" s="146">
        <f>SUM(BK152:BK197)</f>
        <v>0</v>
      </c>
    </row>
    <row r="152" spans="2:65" s="1" customFormat="1" ht="24" customHeight="1">
      <c r="B152" s="149"/>
      <c r="C152" s="150" t="s">
        <v>430</v>
      </c>
      <c r="D152" s="150" t="s">
        <v>189</v>
      </c>
      <c r="E152" s="151" t="s">
        <v>2408</v>
      </c>
      <c r="F152" s="152" t="s">
        <v>2409</v>
      </c>
      <c r="G152" s="153" t="s">
        <v>286</v>
      </c>
      <c r="H152" s="154">
        <v>3</v>
      </c>
      <c r="I152" s="155"/>
      <c r="J152" s="156">
        <f t="shared" ref="J152:J197" si="10">ROUND(I152*H152,2)</f>
        <v>0</v>
      </c>
      <c r="K152" s="152" t="s">
        <v>1901</v>
      </c>
      <c r="L152" s="32"/>
      <c r="M152" s="157" t="s">
        <v>3</v>
      </c>
      <c r="N152" s="158" t="s">
        <v>46</v>
      </c>
      <c r="O152" s="52"/>
      <c r="P152" s="159">
        <f t="shared" ref="P152:P197" si="11">O152*H152</f>
        <v>0</v>
      </c>
      <c r="Q152" s="159">
        <v>0</v>
      </c>
      <c r="R152" s="159">
        <f t="shared" ref="R152:R197" si="12">Q152*H152</f>
        <v>0</v>
      </c>
      <c r="S152" s="159">
        <v>0</v>
      </c>
      <c r="T152" s="160">
        <f t="shared" ref="T152:T197" si="13">S152*H152</f>
        <v>0</v>
      </c>
      <c r="AR152" s="161" t="s">
        <v>282</v>
      </c>
      <c r="AT152" s="161" t="s">
        <v>189</v>
      </c>
      <c r="AU152" s="161" t="s">
        <v>87</v>
      </c>
      <c r="AY152" s="17" t="s">
        <v>187</v>
      </c>
      <c r="BE152" s="162">
        <f t="shared" ref="BE152:BE197" si="14">IF(N152="základní",J152,0)</f>
        <v>0</v>
      </c>
      <c r="BF152" s="162">
        <f t="shared" ref="BF152:BF197" si="15">IF(N152="snížená",J152,0)</f>
        <v>0</v>
      </c>
      <c r="BG152" s="162">
        <f t="shared" ref="BG152:BG197" si="16">IF(N152="zákl. přenesená",J152,0)</f>
        <v>0</v>
      </c>
      <c r="BH152" s="162">
        <f t="shared" ref="BH152:BH197" si="17">IF(N152="sníž. přenesená",J152,0)</f>
        <v>0</v>
      </c>
      <c r="BI152" s="162">
        <f t="shared" ref="BI152:BI197" si="18">IF(N152="nulová",J152,0)</f>
        <v>0</v>
      </c>
      <c r="BJ152" s="17" t="s">
        <v>87</v>
      </c>
      <c r="BK152" s="162">
        <f t="shared" ref="BK152:BK197" si="19">ROUND(I152*H152,2)</f>
        <v>0</v>
      </c>
      <c r="BL152" s="17" t="s">
        <v>282</v>
      </c>
      <c r="BM152" s="161" t="s">
        <v>2410</v>
      </c>
    </row>
    <row r="153" spans="2:65" s="1" customFormat="1" ht="24" customHeight="1">
      <c r="B153" s="149"/>
      <c r="C153" s="150" t="s">
        <v>439</v>
      </c>
      <c r="D153" s="150" t="s">
        <v>189</v>
      </c>
      <c r="E153" s="151" t="s">
        <v>2411</v>
      </c>
      <c r="F153" s="152" t="s">
        <v>2412</v>
      </c>
      <c r="G153" s="153" t="s">
        <v>286</v>
      </c>
      <c r="H153" s="154">
        <v>3</v>
      </c>
      <c r="I153" s="155"/>
      <c r="J153" s="156">
        <f t="shared" si="10"/>
        <v>0</v>
      </c>
      <c r="K153" s="152" t="s">
        <v>1901</v>
      </c>
      <c r="L153" s="32"/>
      <c r="M153" s="157" t="s">
        <v>3</v>
      </c>
      <c r="N153" s="158" t="s">
        <v>46</v>
      </c>
      <c r="O153" s="52"/>
      <c r="P153" s="159">
        <f t="shared" si="11"/>
        <v>0</v>
      </c>
      <c r="Q153" s="159">
        <v>0</v>
      </c>
      <c r="R153" s="159">
        <f t="shared" si="12"/>
        <v>0</v>
      </c>
      <c r="S153" s="159">
        <v>0</v>
      </c>
      <c r="T153" s="160">
        <f t="shared" si="13"/>
        <v>0</v>
      </c>
      <c r="AR153" s="161" t="s">
        <v>282</v>
      </c>
      <c r="AT153" s="161" t="s">
        <v>189</v>
      </c>
      <c r="AU153" s="161" t="s">
        <v>87</v>
      </c>
      <c r="AY153" s="17" t="s">
        <v>187</v>
      </c>
      <c r="BE153" s="162">
        <f t="shared" si="14"/>
        <v>0</v>
      </c>
      <c r="BF153" s="162">
        <f t="shared" si="15"/>
        <v>0</v>
      </c>
      <c r="BG153" s="162">
        <f t="shared" si="16"/>
        <v>0</v>
      </c>
      <c r="BH153" s="162">
        <f t="shared" si="17"/>
        <v>0</v>
      </c>
      <c r="BI153" s="162">
        <f t="shared" si="18"/>
        <v>0</v>
      </c>
      <c r="BJ153" s="17" t="s">
        <v>87</v>
      </c>
      <c r="BK153" s="162">
        <f t="shared" si="19"/>
        <v>0</v>
      </c>
      <c r="BL153" s="17" t="s">
        <v>282</v>
      </c>
      <c r="BM153" s="161" t="s">
        <v>2413</v>
      </c>
    </row>
    <row r="154" spans="2:65" s="1" customFormat="1" ht="24" customHeight="1">
      <c r="B154" s="149"/>
      <c r="C154" s="150" t="s">
        <v>450</v>
      </c>
      <c r="D154" s="150" t="s">
        <v>189</v>
      </c>
      <c r="E154" s="151" t="s">
        <v>2414</v>
      </c>
      <c r="F154" s="152" t="s">
        <v>2415</v>
      </c>
      <c r="G154" s="153" t="s">
        <v>286</v>
      </c>
      <c r="H154" s="154">
        <v>3</v>
      </c>
      <c r="I154" s="155"/>
      <c r="J154" s="156">
        <f t="shared" si="10"/>
        <v>0</v>
      </c>
      <c r="K154" s="152" t="s">
        <v>1901</v>
      </c>
      <c r="L154" s="32"/>
      <c r="M154" s="157" t="s">
        <v>3</v>
      </c>
      <c r="N154" s="158" t="s">
        <v>46</v>
      </c>
      <c r="O154" s="52"/>
      <c r="P154" s="159">
        <f t="shared" si="11"/>
        <v>0</v>
      </c>
      <c r="Q154" s="159">
        <v>0</v>
      </c>
      <c r="R154" s="159">
        <f t="shared" si="12"/>
        <v>0</v>
      </c>
      <c r="S154" s="159">
        <v>0</v>
      </c>
      <c r="T154" s="160">
        <f t="shared" si="13"/>
        <v>0</v>
      </c>
      <c r="AR154" s="161" t="s">
        <v>282</v>
      </c>
      <c r="AT154" s="161" t="s">
        <v>189</v>
      </c>
      <c r="AU154" s="161" t="s">
        <v>87</v>
      </c>
      <c r="AY154" s="17" t="s">
        <v>187</v>
      </c>
      <c r="BE154" s="162">
        <f t="shared" si="14"/>
        <v>0</v>
      </c>
      <c r="BF154" s="162">
        <f t="shared" si="15"/>
        <v>0</v>
      </c>
      <c r="BG154" s="162">
        <f t="shared" si="16"/>
        <v>0</v>
      </c>
      <c r="BH154" s="162">
        <f t="shared" si="17"/>
        <v>0</v>
      </c>
      <c r="BI154" s="162">
        <f t="shared" si="18"/>
        <v>0</v>
      </c>
      <c r="BJ154" s="17" t="s">
        <v>87</v>
      </c>
      <c r="BK154" s="162">
        <f t="shared" si="19"/>
        <v>0</v>
      </c>
      <c r="BL154" s="17" t="s">
        <v>282</v>
      </c>
      <c r="BM154" s="161" t="s">
        <v>2416</v>
      </c>
    </row>
    <row r="155" spans="2:65" s="1" customFormat="1" ht="16.5" customHeight="1">
      <c r="B155" s="149"/>
      <c r="C155" s="150" t="s">
        <v>457</v>
      </c>
      <c r="D155" s="150" t="s">
        <v>189</v>
      </c>
      <c r="E155" s="151" t="s">
        <v>2417</v>
      </c>
      <c r="F155" s="152" t="s">
        <v>2418</v>
      </c>
      <c r="G155" s="153" t="s">
        <v>962</v>
      </c>
      <c r="H155" s="154">
        <v>5</v>
      </c>
      <c r="I155" s="155"/>
      <c r="J155" s="156">
        <f t="shared" si="10"/>
        <v>0</v>
      </c>
      <c r="K155" s="152" t="s">
        <v>1901</v>
      </c>
      <c r="L155" s="32"/>
      <c r="M155" s="157" t="s">
        <v>3</v>
      </c>
      <c r="N155" s="158" t="s">
        <v>46</v>
      </c>
      <c r="O155" s="52"/>
      <c r="P155" s="159">
        <f t="shared" si="11"/>
        <v>0</v>
      </c>
      <c r="Q155" s="159">
        <v>0</v>
      </c>
      <c r="R155" s="159">
        <f t="shared" si="12"/>
        <v>0</v>
      </c>
      <c r="S155" s="159">
        <v>0</v>
      </c>
      <c r="T155" s="160">
        <f t="shared" si="13"/>
        <v>0</v>
      </c>
      <c r="AR155" s="161" t="s">
        <v>282</v>
      </c>
      <c r="AT155" s="161" t="s">
        <v>189</v>
      </c>
      <c r="AU155" s="161" t="s">
        <v>87</v>
      </c>
      <c r="AY155" s="17" t="s">
        <v>187</v>
      </c>
      <c r="BE155" s="162">
        <f t="shared" si="14"/>
        <v>0</v>
      </c>
      <c r="BF155" s="162">
        <f t="shared" si="15"/>
        <v>0</v>
      </c>
      <c r="BG155" s="162">
        <f t="shared" si="16"/>
        <v>0</v>
      </c>
      <c r="BH155" s="162">
        <f t="shared" si="17"/>
        <v>0</v>
      </c>
      <c r="BI155" s="162">
        <f t="shared" si="18"/>
        <v>0</v>
      </c>
      <c r="BJ155" s="17" t="s">
        <v>87</v>
      </c>
      <c r="BK155" s="162">
        <f t="shared" si="19"/>
        <v>0</v>
      </c>
      <c r="BL155" s="17" t="s">
        <v>282</v>
      </c>
      <c r="BM155" s="161" t="s">
        <v>2419</v>
      </c>
    </row>
    <row r="156" spans="2:65" s="1" customFormat="1" ht="16.5" customHeight="1">
      <c r="B156" s="149"/>
      <c r="C156" s="150" t="s">
        <v>463</v>
      </c>
      <c r="D156" s="150" t="s">
        <v>189</v>
      </c>
      <c r="E156" s="151" t="s">
        <v>2420</v>
      </c>
      <c r="F156" s="152" t="s">
        <v>2421</v>
      </c>
      <c r="G156" s="153" t="s">
        <v>962</v>
      </c>
      <c r="H156" s="154">
        <v>25</v>
      </c>
      <c r="I156" s="155"/>
      <c r="J156" s="156">
        <f t="shared" si="10"/>
        <v>0</v>
      </c>
      <c r="K156" s="152" t="s">
        <v>1901</v>
      </c>
      <c r="L156" s="32"/>
      <c r="M156" s="157" t="s">
        <v>3</v>
      </c>
      <c r="N156" s="158" t="s">
        <v>46</v>
      </c>
      <c r="O156" s="52"/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AR156" s="161" t="s">
        <v>282</v>
      </c>
      <c r="AT156" s="161" t="s">
        <v>189</v>
      </c>
      <c r="AU156" s="161" t="s">
        <v>87</v>
      </c>
      <c r="AY156" s="17" t="s">
        <v>187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7" t="s">
        <v>87</v>
      </c>
      <c r="BK156" s="162">
        <f t="shared" si="19"/>
        <v>0</v>
      </c>
      <c r="BL156" s="17" t="s">
        <v>282</v>
      </c>
      <c r="BM156" s="161" t="s">
        <v>2422</v>
      </c>
    </row>
    <row r="157" spans="2:65" s="1" customFormat="1" ht="16.5" customHeight="1">
      <c r="B157" s="149"/>
      <c r="C157" s="150" t="s">
        <v>471</v>
      </c>
      <c r="D157" s="150" t="s">
        <v>189</v>
      </c>
      <c r="E157" s="151" t="s">
        <v>2423</v>
      </c>
      <c r="F157" s="152" t="s">
        <v>2424</v>
      </c>
      <c r="G157" s="153" t="s">
        <v>962</v>
      </c>
      <c r="H157" s="154">
        <v>5</v>
      </c>
      <c r="I157" s="155"/>
      <c r="J157" s="156">
        <f t="shared" si="10"/>
        <v>0</v>
      </c>
      <c r="K157" s="152" t="s">
        <v>1901</v>
      </c>
      <c r="L157" s="32"/>
      <c r="M157" s="157" t="s">
        <v>3</v>
      </c>
      <c r="N157" s="158" t="s">
        <v>46</v>
      </c>
      <c r="O157" s="52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AR157" s="161" t="s">
        <v>282</v>
      </c>
      <c r="AT157" s="161" t="s">
        <v>189</v>
      </c>
      <c r="AU157" s="161" t="s">
        <v>87</v>
      </c>
      <c r="AY157" s="17" t="s">
        <v>187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7" t="s">
        <v>87</v>
      </c>
      <c r="BK157" s="162">
        <f t="shared" si="19"/>
        <v>0</v>
      </c>
      <c r="BL157" s="17" t="s">
        <v>282</v>
      </c>
      <c r="BM157" s="161" t="s">
        <v>2425</v>
      </c>
    </row>
    <row r="158" spans="2:65" s="1" customFormat="1" ht="24" customHeight="1">
      <c r="B158" s="149"/>
      <c r="C158" s="150" t="s">
        <v>478</v>
      </c>
      <c r="D158" s="150" t="s">
        <v>189</v>
      </c>
      <c r="E158" s="151" t="s">
        <v>2426</v>
      </c>
      <c r="F158" s="152" t="s">
        <v>2427</v>
      </c>
      <c r="G158" s="153" t="s">
        <v>3</v>
      </c>
      <c r="H158" s="154">
        <v>11</v>
      </c>
      <c r="I158" s="155"/>
      <c r="J158" s="156">
        <f t="shared" si="10"/>
        <v>0</v>
      </c>
      <c r="K158" s="152" t="s">
        <v>1901</v>
      </c>
      <c r="L158" s="32"/>
      <c r="M158" s="157" t="s">
        <v>3</v>
      </c>
      <c r="N158" s="158" t="s">
        <v>46</v>
      </c>
      <c r="O158" s="52"/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AR158" s="161" t="s">
        <v>282</v>
      </c>
      <c r="AT158" s="161" t="s">
        <v>189</v>
      </c>
      <c r="AU158" s="161" t="s">
        <v>87</v>
      </c>
      <c r="AY158" s="17" t="s">
        <v>187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7" t="s">
        <v>87</v>
      </c>
      <c r="BK158" s="162">
        <f t="shared" si="19"/>
        <v>0</v>
      </c>
      <c r="BL158" s="17" t="s">
        <v>282</v>
      </c>
      <c r="BM158" s="161" t="s">
        <v>2428</v>
      </c>
    </row>
    <row r="159" spans="2:65" s="1" customFormat="1" ht="24" customHeight="1">
      <c r="B159" s="149"/>
      <c r="C159" s="150" t="s">
        <v>484</v>
      </c>
      <c r="D159" s="150" t="s">
        <v>189</v>
      </c>
      <c r="E159" s="151" t="s">
        <v>2429</v>
      </c>
      <c r="F159" s="152" t="s">
        <v>2430</v>
      </c>
      <c r="G159" s="153" t="s">
        <v>286</v>
      </c>
      <c r="H159" s="154">
        <v>1</v>
      </c>
      <c r="I159" s="155"/>
      <c r="J159" s="156">
        <f t="shared" si="10"/>
        <v>0</v>
      </c>
      <c r="K159" s="152" t="s">
        <v>193</v>
      </c>
      <c r="L159" s="32"/>
      <c r="M159" s="157" t="s">
        <v>3</v>
      </c>
      <c r="N159" s="158" t="s">
        <v>46</v>
      </c>
      <c r="O159" s="52"/>
      <c r="P159" s="159">
        <f t="shared" si="11"/>
        <v>0</v>
      </c>
      <c r="Q159" s="159">
        <v>2.4499999999999999E-3</v>
      </c>
      <c r="R159" s="159">
        <f t="shared" si="12"/>
        <v>2.4499999999999999E-3</v>
      </c>
      <c r="S159" s="159">
        <v>0</v>
      </c>
      <c r="T159" s="160">
        <f t="shared" si="13"/>
        <v>0</v>
      </c>
      <c r="AR159" s="161" t="s">
        <v>282</v>
      </c>
      <c r="AT159" s="161" t="s">
        <v>189</v>
      </c>
      <c r="AU159" s="161" t="s">
        <v>87</v>
      </c>
      <c r="AY159" s="17" t="s">
        <v>187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7" t="s">
        <v>87</v>
      </c>
      <c r="BK159" s="162">
        <f t="shared" si="19"/>
        <v>0</v>
      </c>
      <c r="BL159" s="17" t="s">
        <v>282</v>
      </c>
      <c r="BM159" s="161" t="s">
        <v>2431</v>
      </c>
    </row>
    <row r="160" spans="2:65" s="1" customFormat="1" ht="24" customHeight="1">
      <c r="B160" s="149"/>
      <c r="C160" s="150" t="s">
        <v>491</v>
      </c>
      <c r="D160" s="150" t="s">
        <v>189</v>
      </c>
      <c r="E160" s="151" t="s">
        <v>2432</v>
      </c>
      <c r="F160" s="152" t="s">
        <v>2433</v>
      </c>
      <c r="G160" s="153" t="s">
        <v>286</v>
      </c>
      <c r="H160" s="154">
        <v>2</v>
      </c>
      <c r="I160" s="155"/>
      <c r="J160" s="156">
        <f t="shared" si="10"/>
        <v>0</v>
      </c>
      <c r="K160" s="152" t="s">
        <v>193</v>
      </c>
      <c r="L160" s="32"/>
      <c r="M160" s="157" t="s">
        <v>3</v>
      </c>
      <c r="N160" s="158" t="s">
        <v>46</v>
      </c>
      <c r="O160" s="52"/>
      <c r="P160" s="159">
        <f t="shared" si="11"/>
        <v>0</v>
      </c>
      <c r="Q160" s="159">
        <v>4.5100000000000001E-3</v>
      </c>
      <c r="R160" s="159">
        <f t="shared" si="12"/>
        <v>9.0200000000000002E-3</v>
      </c>
      <c r="S160" s="159">
        <v>0</v>
      </c>
      <c r="T160" s="160">
        <f t="shared" si="13"/>
        <v>0</v>
      </c>
      <c r="AR160" s="161" t="s">
        <v>282</v>
      </c>
      <c r="AT160" s="161" t="s">
        <v>189</v>
      </c>
      <c r="AU160" s="161" t="s">
        <v>87</v>
      </c>
      <c r="AY160" s="17" t="s">
        <v>187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7" t="s">
        <v>87</v>
      </c>
      <c r="BK160" s="162">
        <f t="shared" si="19"/>
        <v>0</v>
      </c>
      <c r="BL160" s="17" t="s">
        <v>282</v>
      </c>
      <c r="BM160" s="161" t="s">
        <v>2434</v>
      </c>
    </row>
    <row r="161" spans="2:65" s="1" customFormat="1" ht="24" customHeight="1">
      <c r="B161" s="149"/>
      <c r="C161" s="150" t="s">
        <v>499</v>
      </c>
      <c r="D161" s="150" t="s">
        <v>189</v>
      </c>
      <c r="E161" s="151" t="s">
        <v>2435</v>
      </c>
      <c r="F161" s="152" t="s">
        <v>2436</v>
      </c>
      <c r="G161" s="153" t="s">
        <v>286</v>
      </c>
      <c r="H161" s="154">
        <v>140</v>
      </c>
      <c r="I161" s="155"/>
      <c r="J161" s="156">
        <f t="shared" si="10"/>
        <v>0</v>
      </c>
      <c r="K161" s="152" t="s">
        <v>193</v>
      </c>
      <c r="L161" s="32"/>
      <c r="M161" s="157" t="s">
        <v>3</v>
      </c>
      <c r="N161" s="158" t="s">
        <v>46</v>
      </c>
      <c r="O161" s="52"/>
      <c r="P161" s="159">
        <f t="shared" si="11"/>
        <v>0</v>
      </c>
      <c r="Q161" s="159">
        <v>7.7999999999999999E-4</v>
      </c>
      <c r="R161" s="159">
        <f t="shared" si="12"/>
        <v>0.10919999999999999</v>
      </c>
      <c r="S161" s="159">
        <v>0</v>
      </c>
      <c r="T161" s="160">
        <f t="shared" si="13"/>
        <v>0</v>
      </c>
      <c r="AR161" s="161" t="s">
        <v>282</v>
      </c>
      <c r="AT161" s="161" t="s">
        <v>189</v>
      </c>
      <c r="AU161" s="161" t="s">
        <v>87</v>
      </c>
      <c r="AY161" s="17" t="s">
        <v>187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7" t="s">
        <v>87</v>
      </c>
      <c r="BK161" s="162">
        <f t="shared" si="19"/>
        <v>0</v>
      </c>
      <c r="BL161" s="17" t="s">
        <v>282</v>
      </c>
      <c r="BM161" s="161" t="s">
        <v>2437</v>
      </c>
    </row>
    <row r="162" spans="2:65" s="1" customFormat="1" ht="24" customHeight="1">
      <c r="B162" s="149"/>
      <c r="C162" s="150" t="s">
        <v>504</v>
      </c>
      <c r="D162" s="150" t="s">
        <v>189</v>
      </c>
      <c r="E162" s="151" t="s">
        <v>2438</v>
      </c>
      <c r="F162" s="152" t="s">
        <v>2439</v>
      </c>
      <c r="G162" s="153" t="s">
        <v>286</v>
      </c>
      <c r="H162" s="154">
        <v>250</v>
      </c>
      <c r="I162" s="155"/>
      <c r="J162" s="156">
        <f t="shared" si="10"/>
        <v>0</v>
      </c>
      <c r="K162" s="152" t="s">
        <v>193</v>
      </c>
      <c r="L162" s="32"/>
      <c r="M162" s="157" t="s">
        <v>3</v>
      </c>
      <c r="N162" s="158" t="s">
        <v>46</v>
      </c>
      <c r="O162" s="52"/>
      <c r="P162" s="159">
        <f t="shared" si="11"/>
        <v>0</v>
      </c>
      <c r="Q162" s="159">
        <v>9.6000000000000002E-4</v>
      </c>
      <c r="R162" s="159">
        <f t="shared" si="12"/>
        <v>0.24000000000000002</v>
      </c>
      <c r="S162" s="159">
        <v>0</v>
      </c>
      <c r="T162" s="160">
        <f t="shared" si="13"/>
        <v>0</v>
      </c>
      <c r="AR162" s="161" t="s">
        <v>282</v>
      </c>
      <c r="AT162" s="161" t="s">
        <v>189</v>
      </c>
      <c r="AU162" s="161" t="s">
        <v>87</v>
      </c>
      <c r="AY162" s="17" t="s">
        <v>187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7" t="s">
        <v>87</v>
      </c>
      <c r="BK162" s="162">
        <f t="shared" si="19"/>
        <v>0</v>
      </c>
      <c r="BL162" s="17" t="s">
        <v>282</v>
      </c>
      <c r="BM162" s="161" t="s">
        <v>2440</v>
      </c>
    </row>
    <row r="163" spans="2:65" s="1" customFormat="1" ht="24" customHeight="1">
      <c r="B163" s="149"/>
      <c r="C163" s="150" t="s">
        <v>511</v>
      </c>
      <c r="D163" s="150" t="s">
        <v>189</v>
      </c>
      <c r="E163" s="151" t="s">
        <v>2441</v>
      </c>
      <c r="F163" s="152" t="s">
        <v>2442</v>
      </c>
      <c r="G163" s="153" t="s">
        <v>286</v>
      </c>
      <c r="H163" s="154">
        <v>45</v>
      </c>
      <c r="I163" s="155"/>
      <c r="J163" s="156">
        <f t="shared" si="10"/>
        <v>0</v>
      </c>
      <c r="K163" s="152" t="s">
        <v>193</v>
      </c>
      <c r="L163" s="32"/>
      <c r="M163" s="157" t="s">
        <v>3</v>
      </c>
      <c r="N163" s="158" t="s">
        <v>46</v>
      </c>
      <c r="O163" s="52"/>
      <c r="P163" s="159">
        <f t="shared" si="11"/>
        <v>0</v>
      </c>
      <c r="Q163" s="159">
        <v>1.25E-3</v>
      </c>
      <c r="R163" s="159">
        <f t="shared" si="12"/>
        <v>5.6250000000000001E-2</v>
      </c>
      <c r="S163" s="159">
        <v>0</v>
      </c>
      <c r="T163" s="160">
        <f t="shared" si="13"/>
        <v>0</v>
      </c>
      <c r="AR163" s="161" t="s">
        <v>282</v>
      </c>
      <c r="AT163" s="161" t="s">
        <v>189</v>
      </c>
      <c r="AU163" s="161" t="s">
        <v>87</v>
      </c>
      <c r="AY163" s="17" t="s">
        <v>187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7" t="s">
        <v>87</v>
      </c>
      <c r="BK163" s="162">
        <f t="shared" si="19"/>
        <v>0</v>
      </c>
      <c r="BL163" s="17" t="s">
        <v>282</v>
      </c>
      <c r="BM163" s="161" t="s">
        <v>2443</v>
      </c>
    </row>
    <row r="164" spans="2:65" s="1" customFormat="1" ht="24" customHeight="1">
      <c r="B164" s="149"/>
      <c r="C164" s="150" t="s">
        <v>515</v>
      </c>
      <c r="D164" s="150" t="s">
        <v>189</v>
      </c>
      <c r="E164" s="151" t="s">
        <v>2444</v>
      </c>
      <c r="F164" s="152" t="s">
        <v>2445</v>
      </c>
      <c r="G164" s="153" t="s">
        <v>286</v>
      </c>
      <c r="H164" s="154">
        <v>30</v>
      </c>
      <c r="I164" s="155"/>
      <c r="J164" s="156">
        <f t="shared" si="10"/>
        <v>0</v>
      </c>
      <c r="K164" s="152" t="s">
        <v>193</v>
      </c>
      <c r="L164" s="32"/>
      <c r="M164" s="157" t="s">
        <v>3</v>
      </c>
      <c r="N164" s="158" t="s">
        <v>46</v>
      </c>
      <c r="O164" s="52"/>
      <c r="P164" s="159">
        <f t="shared" si="11"/>
        <v>0</v>
      </c>
      <c r="Q164" s="159">
        <v>2.5600000000000002E-3</v>
      </c>
      <c r="R164" s="159">
        <f t="shared" si="12"/>
        <v>7.6800000000000007E-2</v>
      </c>
      <c r="S164" s="159">
        <v>0</v>
      </c>
      <c r="T164" s="160">
        <f t="shared" si="13"/>
        <v>0</v>
      </c>
      <c r="AR164" s="161" t="s">
        <v>282</v>
      </c>
      <c r="AT164" s="161" t="s">
        <v>189</v>
      </c>
      <c r="AU164" s="161" t="s">
        <v>87</v>
      </c>
      <c r="AY164" s="17" t="s">
        <v>187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7" t="s">
        <v>87</v>
      </c>
      <c r="BK164" s="162">
        <f t="shared" si="19"/>
        <v>0</v>
      </c>
      <c r="BL164" s="17" t="s">
        <v>282</v>
      </c>
      <c r="BM164" s="161" t="s">
        <v>2446</v>
      </c>
    </row>
    <row r="165" spans="2:65" s="1" customFormat="1" ht="48" customHeight="1">
      <c r="B165" s="149"/>
      <c r="C165" s="150" t="s">
        <v>520</v>
      </c>
      <c r="D165" s="150" t="s">
        <v>189</v>
      </c>
      <c r="E165" s="151" t="s">
        <v>2447</v>
      </c>
      <c r="F165" s="152" t="s">
        <v>2448</v>
      </c>
      <c r="G165" s="153" t="s">
        <v>286</v>
      </c>
      <c r="H165" s="154">
        <v>205</v>
      </c>
      <c r="I165" s="155"/>
      <c r="J165" s="156">
        <f t="shared" si="10"/>
        <v>0</v>
      </c>
      <c r="K165" s="152" t="s">
        <v>193</v>
      </c>
      <c r="L165" s="32"/>
      <c r="M165" s="157" t="s">
        <v>3</v>
      </c>
      <c r="N165" s="158" t="s">
        <v>46</v>
      </c>
      <c r="O165" s="52"/>
      <c r="P165" s="159">
        <f t="shared" si="11"/>
        <v>0</v>
      </c>
      <c r="Q165" s="159">
        <v>6.9999999999999994E-5</v>
      </c>
      <c r="R165" s="159">
        <f t="shared" si="12"/>
        <v>1.4349999999999998E-2</v>
      </c>
      <c r="S165" s="159">
        <v>0</v>
      </c>
      <c r="T165" s="160">
        <f t="shared" si="13"/>
        <v>0</v>
      </c>
      <c r="AR165" s="161" t="s">
        <v>282</v>
      </c>
      <c r="AT165" s="161" t="s">
        <v>189</v>
      </c>
      <c r="AU165" s="161" t="s">
        <v>87</v>
      </c>
      <c r="AY165" s="17" t="s">
        <v>187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7" t="s">
        <v>87</v>
      </c>
      <c r="BK165" s="162">
        <f t="shared" si="19"/>
        <v>0</v>
      </c>
      <c r="BL165" s="17" t="s">
        <v>282</v>
      </c>
      <c r="BM165" s="161" t="s">
        <v>2449</v>
      </c>
    </row>
    <row r="166" spans="2:65" s="1" customFormat="1" ht="48" customHeight="1">
      <c r="B166" s="149"/>
      <c r="C166" s="150" t="s">
        <v>525</v>
      </c>
      <c r="D166" s="150" t="s">
        <v>189</v>
      </c>
      <c r="E166" s="151" t="s">
        <v>2450</v>
      </c>
      <c r="F166" s="152" t="s">
        <v>2451</v>
      </c>
      <c r="G166" s="153" t="s">
        <v>286</v>
      </c>
      <c r="H166" s="154">
        <v>72</v>
      </c>
      <c r="I166" s="155"/>
      <c r="J166" s="156">
        <f t="shared" si="10"/>
        <v>0</v>
      </c>
      <c r="K166" s="152" t="s">
        <v>193</v>
      </c>
      <c r="L166" s="32"/>
      <c r="M166" s="157" t="s">
        <v>3</v>
      </c>
      <c r="N166" s="158" t="s">
        <v>46</v>
      </c>
      <c r="O166" s="52"/>
      <c r="P166" s="159">
        <f t="shared" si="11"/>
        <v>0</v>
      </c>
      <c r="Q166" s="159">
        <v>9.0000000000000006E-5</v>
      </c>
      <c r="R166" s="159">
        <f t="shared" si="12"/>
        <v>6.4800000000000005E-3</v>
      </c>
      <c r="S166" s="159">
        <v>0</v>
      </c>
      <c r="T166" s="160">
        <f t="shared" si="13"/>
        <v>0</v>
      </c>
      <c r="AR166" s="161" t="s">
        <v>282</v>
      </c>
      <c r="AT166" s="161" t="s">
        <v>189</v>
      </c>
      <c r="AU166" s="161" t="s">
        <v>87</v>
      </c>
      <c r="AY166" s="17" t="s">
        <v>187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7" t="s">
        <v>87</v>
      </c>
      <c r="BK166" s="162">
        <f t="shared" si="19"/>
        <v>0</v>
      </c>
      <c r="BL166" s="17" t="s">
        <v>282</v>
      </c>
      <c r="BM166" s="161" t="s">
        <v>2452</v>
      </c>
    </row>
    <row r="167" spans="2:65" s="1" customFormat="1" ht="48" customHeight="1">
      <c r="B167" s="149"/>
      <c r="C167" s="150" t="s">
        <v>1880</v>
      </c>
      <c r="D167" s="150" t="s">
        <v>189</v>
      </c>
      <c r="E167" s="151" t="s">
        <v>2453</v>
      </c>
      <c r="F167" s="152" t="s">
        <v>2454</v>
      </c>
      <c r="G167" s="153" t="s">
        <v>286</v>
      </c>
      <c r="H167" s="154">
        <v>782</v>
      </c>
      <c r="I167" s="155"/>
      <c r="J167" s="156">
        <f t="shared" si="10"/>
        <v>0</v>
      </c>
      <c r="K167" s="152" t="s">
        <v>193</v>
      </c>
      <c r="L167" s="32"/>
      <c r="M167" s="157" t="s">
        <v>3</v>
      </c>
      <c r="N167" s="158" t="s">
        <v>46</v>
      </c>
      <c r="O167" s="52"/>
      <c r="P167" s="159">
        <f t="shared" si="11"/>
        <v>0</v>
      </c>
      <c r="Q167" s="159">
        <v>2.0000000000000001E-4</v>
      </c>
      <c r="R167" s="159">
        <f t="shared" si="12"/>
        <v>0.15640000000000001</v>
      </c>
      <c r="S167" s="159">
        <v>0</v>
      </c>
      <c r="T167" s="160">
        <f t="shared" si="13"/>
        <v>0</v>
      </c>
      <c r="AR167" s="161" t="s">
        <v>282</v>
      </c>
      <c r="AT167" s="161" t="s">
        <v>189</v>
      </c>
      <c r="AU167" s="161" t="s">
        <v>87</v>
      </c>
      <c r="AY167" s="17" t="s">
        <v>187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7" t="s">
        <v>87</v>
      </c>
      <c r="BK167" s="162">
        <f t="shared" si="19"/>
        <v>0</v>
      </c>
      <c r="BL167" s="17" t="s">
        <v>282</v>
      </c>
      <c r="BM167" s="161" t="s">
        <v>2455</v>
      </c>
    </row>
    <row r="168" spans="2:65" s="1" customFormat="1" ht="48" customHeight="1">
      <c r="B168" s="149"/>
      <c r="C168" s="150" t="s">
        <v>543</v>
      </c>
      <c r="D168" s="150" t="s">
        <v>189</v>
      </c>
      <c r="E168" s="151" t="s">
        <v>2456</v>
      </c>
      <c r="F168" s="152" t="s">
        <v>2457</v>
      </c>
      <c r="G168" s="153" t="s">
        <v>286</v>
      </c>
      <c r="H168" s="154">
        <v>72</v>
      </c>
      <c r="I168" s="155"/>
      <c r="J168" s="156">
        <f t="shared" si="10"/>
        <v>0</v>
      </c>
      <c r="K168" s="152" t="s">
        <v>193</v>
      </c>
      <c r="L168" s="32"/>
      <c r="M168" s="157" t="s">
        <v>3</v>
      </c>
      <c r="N168" s="158" t="s">
        <v>46</v>
      </c>
      <c r="O168" s="52"/>
      <c r="P168" s="159">
        <f t="shared" si="11"/>
        <v>0</v>
      </c>
      <c r="Q168" s="159">
        <v>2.4000000000000001E-4</v>
      </c>
      <c r="R168" s="159">
        <f t="shared" si="12"/>
        <v>1.728E-2</v>
      </c>
      <c r="S168" s="159">
        <v>0</v>
      </c>
      <c r="T168" s="160">
        <f t="shared" si="13"/>
        <v>0</v>
      </c>
      <c r="AR168" s="161" t="s">
        <v>282</v>
      </c>
      <c r="AT168" s="161" t="s">
        <v>189</v>
      </c>
      <c r="AU168" s="161" t="s">
        <v>87</v>
      </c>
      <c r="AY168" s="17" t="s">
        <v>187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7" t="s">
        <v>87</v>
      </c>
      <c r="BK168" s="162">
        <f t="shared" si="19"/>
        <v>0</v>
      </c>
      <c r="BL168" s="17" t="s">
        <v>282</v>
      </c>
      <c r="BM168" s="161" t="s">
        <v>2458</v>
      </c>
    </row>
    <row r="169" spans="2:65" s="1" customFormat="1" ht="16.5" customHeight="1">
      <c r="B169" s="149"/>
      <c r="C169" s="150" t="s">
        <v>552</v>
      </c>
      <c r="D169" s="150" t="s">
        <v>189</v>
      </c>
      <c r="E169" s="151" t="s">
        <v>2459</v>
      </c>
      <c r="F169" s="152" t="s">
        <v>2460</v>
      </c>
      <c r="G169" s="153" t="s">
        <v>286</v>
      </c>
      <c r="H169" s="154">
        <v>30</v>
      </c>
      <c r="I169" s="155"/>
      <c r="J169" s="156">
        <f t="shared" si="10"/>
        <v>0</v>
      </c>
      <c r="K169" s="152" t="s">
        <v>193</v>
      </c>
      <c r="L169" s="32"/>
      <c r="M169" s="157" t="s">
        <v>3</v>
      </c>
      <c r="N169" s="158" t="s">
        <v>46</v>
      </c>
      <c r="O169" s="52"/>
      <c r="P169" s="159">
        <f t="shared" si="11"/>
        <v>0</v>
      </c>
      <c r="Q169" s="159">
        <v>1.8000000000000001E-4</v>
      </c>
      <c r="R169" s="159">
        <f t="shared" si="12"/>
        <v>5.4000000000000003E-3</v>
      </c>
      <c r="S169" s="159">
        <v>0</v>
      </c>
      <c r="T169" s="160">
        <f t="shared" si="13"/>
        <v>0</v>
      </c>
      <c r="AR169" s="161" t="s">
        <v>282</v>
      </c>
      <c r="AT169" s="161" t="s">
        <v>189</v>
      </c>
      <c r="AU169" s="161" t="s">
        <v>87</v>
      </c>
      <c r="AY169" s="17" t="s">
        <v>187</v>
      </c>
      <c r="BE169" s="162">
        <f t="shared" si="14"/>
        <v>0</v>
      </c>
      <c r="BF169" s="162">
        <f t="shared" si="15"/>
        <v>0</v>
      </c>
      <c r="BG169" s="162">
        <f t="shared" si="16"/>
        <v>0</v>
      </c>
      <c r="BH169" s="162">
        <f t="shared" si="17"/>
        <v>0</v>
      </c>
      <c r="BI169" s="162">
        <f t="shared" si="18"/>
        <v>0</v>
      </c>
      <c r="BJ169" s="17" t="s">
        <v>87</v>
      </c>
      <c r="BK169" s="162">
        <f t="shared" si="19"/>
        <v>0</v>
      </c>
      <c r="BL169" s="17" t="s">
        <v>282</v>
      </c>
      <c r="BM169" s="161" t="s">
        <v>2461</v>
      </c>
    </row>
    <row r="170" spans="2:65" s="1" customFormat="1" ht="16.5" customHeight="1">
      <c r="B170" s="149"/>
      <c r="C170" s="150" t="s">
        <v>556</v>
      </c>
      <c r="D170" s="150" t="s">
        <v>189</v>
      </c>
      <c r="E170" s="151" t="s">
        <v>2462</v>
      </c>
      <c r="F170" s="152" t="s">
        <v>2463</v>
      </c>
      <c r="G170" s="153" t="s">
        <v>286</v>
      </c>
      <c r="H170" s="154">
        <v>10</v>
      </c>
      <c r="I170" s="155"/>
      <c r="J170" s="156">
        <f t="shared" si="10"/>
        <v>0</v>
      </c>
      <c r="K170" s="152" t="s">
        <v>193</v>
      </c>
      <c r="L170" s="32"/>
      <c r="M170" s="157" t="s">
        <v>3</v>
      </c>
      <c r="N170" s="158" t="s">
        <v>46</v>
      </c>
      <c r="O170" s="52"/>
      <c r="P170" s="159">
        <f t="shared" si="11"/>
        <v>0</v>
      </c>
      <c r="Q170" s="159">
        <v>2.1000000000000001E-4</v>
      </c>
      <c r="R170" s="159">
        <f t="shared" si="12"/>
        <v>2.1000000000000003E-3</v>
      </c>
      <c r="S170" s="159">
        <v>0</v>
      </c>
      <c r="T170" s="160">
        <f t="shared" si="13"/>
        <v>0</v>
      </c>
      <c r="AR170" s="161" t="s">
        <v>282</v>
      </c>
      <c r="AT170" s="161" t="s">
        <v>189</v>
      </c>
      <c r="AU170" s="161" t="s">
        <v>87</v>
      </c>
      <c r="AY170" s="17" t="s">
        <v>187</v>
      </c>
      <c r="BE170" s="162">
        <f t="shared" si="14"/>
        <v>0</v>
      </c>
      <c r="BF170" s="162">
        <f t="shared" si="15"/>
        <v>0</v>
      </c>
      <c r="BG170" s="162">
        <f t="shared" si="16"/>
        <v>0</v>
      </c>
      <c r="BH170" s="162">
        <f t="shared" si="17"/>
        <v>0</v>
      </c>
      <c r="BI170" s="162">
        <f t="shared" si="18"/>
        <v>0</v>
      </c>
      <c r="BJ170" s="17" t="s">
        <v>87</v>
      </c>
      <c r="BK170" s="162">
        <f t="shared" si="19"/>
        <v>0</v>
      </c>
      <c r="BL170" s="17" t="s">
        <v>282</v>
      </c>
      <c r="BM170" s="161" t="s">
        <v>2464</v>
      </c>
    </row>
    <row r="171" spans="2:65" s="1" customFormat="1" ht="16.5" customHeight="1">
      <c r="B171" s="149"/>
      <c r="C171" s="150" t="s">
        <v>1895</v>
      </c>
      <c r="D171" s="150" t="s">
        <v>189</v>
      </c>
      <c r="E171" s="151" t="s">
        <v>2465</v>
      </c>
      <c r="F171" s="152" t="s">
        <v>2466</v>
      </c>
      <c r="G171" s="153" t="s">
        <v>286</v>
      </c>
      <c r="H171" s="154">
        <v>30</v>
      </c>
      <c r="I171" s="155"/>
      <c r="J171" s="156">
        <f t="shared" si="10"/>
        <v>0</v>
      </c>
      <c r="K171" s="152" t="s">
        <v>193</v>
      </c>
      <c r="L171" s="32"/>
      <c r="M171" s="157" t="s">
        <v>3</v>
      </c>
      <c r="N171" s="158" t="s">
        <v>46</v>
      </c>
      <c r="O171" s="52"/>
      <c r="P171" s="159">
        <f t="shared" si="11"/>
        <v>0</v>
      </c>
      <c r="Q171" s="159">
        <v>2.5999999999999998E-4</v>
      </c>
      <c r="R171" s="159">
        <f t="shared" si="12"/>
        <v>7.7999999999999996E-3</v>
      </c>
      <c r="S171" s="159">
        <v>0</v>
      </c>
      <c r="T171" s="160">
        <f t="shared" si="13"/>
        <v>0</v>
      </c>
      <c r="AR171" s="161" t="s">
        <v>282</v>
      </c>
      <c r="AT171" s="161" t="s">
        <v>189</v>
      </c>
      <c r="AU171" s="161" t="s">
        <v>87</v>
      </c>
      <c r="AY171" s="17" t="s">
        <v>187</v>
      </c>
      <c r="BE171" s="162">
        <f t="shared" si="14"/>
        <v>0</v>
      </c>
      <c r="BF171" s="162">
        <f t="shared" si="15"/>
        <v>0</v>
      </c>
      <c r="BG171" s="162">
        <f t="shared" si="16"/>
        <v>0</v>
      </c>
      <c r="BH171" s="162">
        <f t="shared" si="17"/>
        <v>0</v>
      </c>
      <c r="BI171" s="162">
        <f t="shared" si="18"/>
        <v>0</v>
      </c>
      <c r="BJ171" s="17" t="s">
        <v>87</v>
      </c>
      <c r="BK171" s="162">
        <f t="shared" si="19"/>
        <v>0</v>
      </c>
      <c r="BL171" s="17" t="s">
        <v>282</v>
      </c>
      <c r="BM171" s="161" t="s">
        <v>2467</v>
      </c>
    </row>
    <row r="172" spans="2:65" s="1" customFormat="1" ht="16.5" customHeight="1">
      <c r="B172" s="149"/>
      <c r="C172" s="150" t="s">
        <v>573</v>
      </c>
      <c r="D172" s="150" t="s">
        <v>189</v>
      </c>
      <c r="E172" s="151" t="s">
        <v>2468</v>
      </c>
      <c r="F172" s="152" t="s">
        <v>2469</v>
      </c>
      <c r="G172" s="153" t="s">
        <v>286</v>
      </c>
      <c r="H172" s="154">
        <v>20</v>
      </c>
      <c r="I172" s="155"/>
      <c r="J172" s="156">
        <f t="shared" si="10"/>
        <v>0</v>
      </c>
      <c r="K172" s="152" t="s">
        <v>193</v>
      </c>
      <c r="L172" s="32"/>
      <c r="M172" s="157" t="s">
        <v>3</v>
      </c>
      <c r="N172" s="158" t="s">
        <v>46</v>
      </c>
      <c r="O172" s="52"/>
      <c r="P172" s="159">
        <f t="shared" si="11"/>
        <v>0</v>
      </c>
      <c r="Q172" s="159">
        <v>2.9E-4</v>
      </c>
      <c r="R172" s="159">
        <f t="shared" si="12"/>
        <v>5.7999999999999996E-3</v>
      </c>
      <c r="S172" s="159">
        <v>0</v>
      </c>
      <c r="T172" s="160">
        <f t="shared" si="13"/>
        <v>0</v>
      </c>
      <c r="AR172" s="161" t="s">
        <v>282</v>
      </c>
      <c r="AT172" s="161" t="s">
        <v>189</v>
      </c>
      <c r="AU172" s="161" t="s">
        <v>87</v>
      </c>
      <c r="AY172" s="17" t="s">
        <v>187</v>
      </c>
      <c r="BE172" s="162">
        <f t="shared" si="14"/>
        <v>0</v>
      </c>
      <c r="BF172" s="162">
        <f t="shared" si="15"/>
        <v>0</v>
      </c>
      <c r="BG172" s="162">
        <f t="shared" si="16"/>
        <v>0</v>
      </c>
      <c r="BH172" s="162">
        <f t="shared" si="17"/>
        <v>0</v>
      </c>
      <c r="BI172" s="162">
        <f t="shared" si="18"/>
        <v>0</v>
      </c>
      <c r="BJ172" s="17" t="s">
        <v>87</v>
      </c>
      <c r="BK172" s="162">
        <f t="shared" si="19"/>
        <v>0</v>
      </c>
      <c r="BL172" s="17" t="s">
        <v>282</v>
      </c>
      <c r="BM172" s="161" t="s">
        <v>2470</v>
      </c>
    </row>
    <row r="173" spans="2:65" s="1" customFormat="1" ht="24" customHeight="1">
      <c r="B173" s="149"/>
      <c r="C173" s="150" t="s">
        <v>582</v>
      </c>
      <c r="D173" s="150" t="s">
        <v>189</v>
      </c>
      <c r="E173" s="151" t="s">
        <v>2471</v>
      </c>
      <c r="F173" s="152" t="s">
        <v>2472</v>
      </c>
      <c r="G173" s="153" t="s">
        <v>391</v>
      </c>
      <c r="H173" s="154">
        <v>93</v>
      </c>
      <c r="I173" s="155"/>
      <c r="J173" s="156">
        <f t="shared" si="10"/>
        <v>0</v>
      </c>
      <c r="K173" s="152" t="s">
        <v>193</v>
      </c>
      <c r="L173" s="32"/>
      <c r="M173" s="157" t="s">
        <v>3</v>
      </c>
      <c r="N173" s="158" t="s">
        <v>46</v>
      </c>
      <c r="O173" s="52"/>
      <c r="P173" s="159">
        <f t="shared" si="11"/>
        <v>0</v>
      </c>
      <c r="Q173" s="159">
        <v>0</v>
      </c>
      <c r="R173" s="159">
        <f t="shared" si="12"/>
        <v>0</v>
      </c>
      <c r="S173" s="159">
        <v>0</v>
      </c>
      <c r="T173" s="160">
        <f t="shared" si="13"/>
        <v>0</v>
      </c>
      <c r="AR173" s="161" t="s">
        <v>282</v>
      </c>
      <c r="AT173" s="161" t="s">
        <v>189</v>
      </c>
      <c r="AU173" s="161" t="s">
        <v>87</v>
      </c>
      <c r="AY173" s="17" t="s">
        <v>187</v>
      </c>
      <c r="BE173" s="162">
        <f t="shared" si="14"/>
        <v>0</v>
      </c>
      <c r="BF173" s="162">
        <f t="shared" si="15"/>
        <v>0</v>
      </c>
      <c r="BG173" s="162">
        <f t="shared" si="16"/>
        <v>0</v>
      </c>
      <c r="BH173" s="162">
        <f t="shared" si="17"/>
        <v>0</v>
      </c>
      <c r="BI173" s="162">
        <f t="shared" si="18"/>
        <v>0</v>
      </c>
      <c r="BJ173" s="17" t="s">
        <v>87</v>
      </c>
      <c r="BK173" s="162">
        <f t="shared" si="19"/>
        <v>0</v>
      </c>
      <c r="BL173" s="17" t="s">
        <v>282</v>
      </c>
      <c r="BM173" s="161" t="s">
        <v>2473</v>
      </c>
    </row>
    <row r="174" spans="2:65" s="1" customFormat="1" ht="24" customHeight="1">
      <c r="B174" s="149"/>
      <c r="C174" s="150" t="s">
        <v>592</v>
      </c>
      <c r="D174" s="150" t="s">
        <v>189</v>
      </c>
      <c r="E174" s="151" t="s">
        <v>2474</v>
      </c>
      <c r="F174" s="152" t="s">
        <v>2475</v>
      </c>
      <c r="G174" s="153" t="s">
        <v>391</v>
      </c>
      <c r="H174" s="154">
        <v>50</v>
      </c>
      <c r="I174" s="155"/>
      <c r="J174" s="156">
        <f t="shared" si="10"/>
        <v>0</v>
      </c>
      <c r="K174" s="152" t="s">
        <v>193</v>
      </c>
      <c r="L174" s="32"/>
      <c r="M174" s="157" t="s">
        <v>3</v>
      </c>
      <c r="N174" s="158" t="s">
        <v>46</v>
      </c>
      <c r="O174" s="52"/>
      <c r="P174" s="159">
        <f t="shared" si="11"/>
        <v>0</v>
      </c>
      <c r="Q174" s="159">
        <v>1.2999999999999999E-4</v>
      </c>
      <c r="R174" s="159">
        <f t="shared" si="12"/>
        <v>6.4999999999999997E-3</v>
      </c>
      <c r="S174" s="159">
        <v>0</v>
      </c>
      <c r="T174" s="160">
        <f t="shared" si="13"/>
        <v>0</v>
      </c>
      <c r="AR174" s="161" t="s">
        <v>282</v>
      </c>
      <c r="AT174" s="161" t="s">
        <v>189</v>
      </c>
      <c r="AU174" s="161" t="s">
        <v>87</v>
      </c>
      <c r="AY174" s="17" t="s">
        <v>187</v>
      </c>
      <c r="BE174" s="162">
        <f t="shared" si="14"/>
        <v>0</v>
      </c>
      <c r="BF174" s="162">
        <f t="shared" si="15"/>
        <v>0</v>
      </c>
      <c r="BG174" s="162">
        <f t="shared" si="16"/>
        <v>0</v>
      </c>
      <c r="BH174" s="162">
        <f t="shared" si="17"/>
        <v>0</v>
      </c>
      <c r="BI174" s="162">
        <f t="shared" si="18"/>
        <v>0</v>
      </c>
      <c r="BJ174" s="17" t="s">
        <v>87</v>
      </c>
      <c r="BK174" s="162">
        <f t="shared" si="19"/>
        <v>0</v>
      </c>
      <c r="BL174" s="17" t="s">
        <v>282</v>
      </c>
      <c r="BM174" s="161" t="s">
        <v>2476</v>
      </c>
    </row>
    <row r="175" spans="2:65" s="1" customFormat="1" ht="16.5" customHeight="1">
      <c r="B175" s="149"/>
      <c r="C175" s="150" t="s">
        <v>597</v>
      </c>
      <c r="D175" s="150" t="s">
        <v>189</v>
      </c>
      <c r="E175" s="151" t="s">
        <v>2477</v>
      </c>
      <c r="F175" s="152" t="s">
        <v>2478</v>
      </c>
      <c r="G175" s="153" t="s">
        <v>2479</v>
      </c>
      <c r="H175" s="154">
        <v>11</v>
      </c>
      <c r="I175" s="155"/>
      <c r="J175" s="156">
        <f t="shared" si="10"/>
        <v>0</v>
      </c>
      <c r="K175" s="152" t="s">
        <v>193</v>
      </c>
      <c r="L175" s="32"/>
      <c r="M175" s="157" t="s">
        <v>3</v>
      </c>
      <c r="N175" s="158" t="s">
        <v>46</v>
      </c>
      <c r="O175" s="52"/>
      <c r="P175" s="159">
        <f t="shared" si="11"/>
        <v>0</v>
      </c>
      <c r="Q175" s="159">
        <v>2.5000000000000001E-4</v>
      </c>
      <c r="R175" s="159">
        <f t="shared" si="12"/>
        <v>2.7499999999999998E-3</v>
      </c>
      <c r="S175" s="159">
        <v>0</v>
      </c>
      <c r="T175" s="160">
        <f t="shared" si="13"/>
        <v>0</v>
      </c>
      <c r="AR175" s="161" t="s">
        <v>282</v>
      </c>
      <c r="AT175" s="161" t="s">
        <v>189</v>
      </c>
      <c r="AU175" s="161" t="s">
        <v>87</v>
      </c>
      <c r="AY175" s="17" t="s">
        <v>187</v>
      </c>
      <c r="BE175" s="162">
        <f t="shared" si="14"/>
        <v>0</v>
      </c>
      <c r="BF175" s="162">
        <f t="shared" si="15"/>
        <v>0</v>
      </c>
      <c r="BG175" s="162">
        <f t="shared" si="16"/>
        <v>0</v>
      </c>
      <c r="BH175" s="162">
        <f t="shared" si="17"/>
        <v>0</v>
      </c>
      <c r="BI175" s="162">
        <f t="shared" si="18"/>
        <v>0</v>
      </c>
      <c r="BJ175" s="17" t="s">
        <v>87</v>
      </c>
      <c r="BK175" s="162">
        <f t="shared" si="19"/>
        <v>0</v>
      </c>
      <c r="BL175" s="17" t="s">
        <v>282</v>
      </c>
      <c r="BM175" s="161" t="s">
        <v>2480</v>
      </c>
    </row>
    <row r="176" spans="2:65" s="1" customFormat="1" ht="36" customHeight="1">
      <c r="B176" s="149"/>
      <c r="C176" s="150" t="s">
        <v>603</v>
      </c>
      <c r="D176" s="150" t="s">
        <v>189</v>
      </c>
      <c r="E176" s="151" t="s">
        <v>2481</v>
      </c>
      <c r="F176" s="152" t="s">
        <v>2482</v>
      </c>
      <c r="G176" s="153" t="s">
        <v>391</v>
      </c>
      <c r="H176" s="154">
        <v>11</v>
      </c>
      <c r="I176" s="155"/>
      <c r="J176" s="156">
        <f t="shared" si="10"/>
        <v>0</v>
      </c>
      <c r="K176" s="152" t="s">
        <v>193</v>
      </c>
      <c r="L176" s="32"/>
      <c r="M176" s="157" t="s">
        <v>3</v>
      </c>
      <c r="N176" s="158" t="s">
        <v>46</v>
      </c>
      <c r="O176" s="52"/>
      <c r="P176" s="159">
        <f t="shared" si="11"/>
        <v>0</v>
      </c>
      <c r="Q176" s="159">
        <v>6.0000000000000002E-5</v>
      </c>
      <c r="R176" s="159">
        <f t="shared" si="12"/>
        <v>6.6E-4</v>
      </c>
      <c r="S176" s="159">
        <v>0</v>
      </c>
      <c r="T176" s="160">
        <f t="shared" si="13"/>
        <v>0</v>
      </c>
      <c r="AR176" s="161" t="s">
        <v>282</v>
      </c>
      <c r="AT176" s="161" t="s">
        <v>189</v>
      </c>
      <c r="AU176" s="161" t="s">
        <v>87</v>
      </c>
      <c r="AY176" s="17" t="s">
        <v>187</v>
      </c>
      <c r="BE176" s="162">
        <f t="shared" si="14"/>
        <v>0</v>
      </c>
      <c r="BF176" s="162">
        <f t="shared" si="15"/>
        <v>0</v>
      </c>
      <c r="BG176" s="162">
        <f t="shared" si="16"/>
        <v>0</v>
      </c>
      <c r="BH176" s="162">
        <f t="shared" si="17"/>
        <v>0</v>
      </c>
      <c r="BI176" s="162">
        <f t="shared" si="18"/>
        <v>0</v>
      </c>
      <c r="BJ176" s="17" t="s">
        <v>87</v>
      </c>
      <c r="BK176" s="162">
        <f t="shared" si="19"/>
        <v>0</v>
      </c>
      <c r="BL176" s="17" t="s">
        <v>282</v>
      </c>
      <c r="BM176" s="161" t="s">
        <v>2483</v>
      </c>
    </row>
    <row r="177" spans="2:65" s="1" customFormat="1" ht="36" customHeight="1">
      <c r="B177" s="149"/>
      <c r="C177" s="150" t="s">
        <v>607</v>
      </c>
      <c r="D177" s="150" t="s">
        <v>189</v>
      </c>
      <c r="E177" s="151" t="s">
        <v>2484</v>
      </c>
      <c r="F177" s="152" t="s">
        <v>2485</v>
      </c>
      <c r="G177" s="153" t="s">
        <v>391</v>
      </c>
      <c r="H177" s="154">
        <v>21</v>
      </c>
      <c r="I177" s="155"/>
      <c r="J177" s="156">
        <f t="shared" si="10"/>
        <v>0</v>
      </c>
      <c r="K177" s="152" t="s">
        <v>193</v>
      </c>
      <c r="L177" s="32"/>
      <c r="M177" s="157" t="s">
        <v>3</v>
      </c>
      <c r="N177" s="158" t="s">
        <v>46</v>
      </c>
      <c r="O177" s="52"/>
      <c r="P177" s="159">
        <f t="shared" si="11"/>
        <v>0</v>
      </c>
      <c r="Q177" s="159">
        <v>1E-4</v>
      </c>
      <c r="R177" s="159">
        <f t="shared" si="12"/>
        <v>2.1000000000000003E-3</v>
      </c>
      <c r="S177" s="159">
        <v>0</v>
      </c>
      <c r="T177" s="160">
        <f t="shared" si="13"/>
        <v>0</v>
      </c>
      <c r="AR177" s="161" t="s">
        <v>282</v>
      </c>
      <c r="AT177" s="161" t="s">
        <v>189</v>
      </c>
      <c r="AU177" s="161" t="s">
        <v>87</v>
      </c>
      <c r="AY177" s="17" t="s">
        <v>187</v>
      </c>
      <c r="BE177" s="162">
        <f t="shared" si="14"/>
        <v>0</v>
      </c>
      <c r="BF177" s="162">
        <f t="shared" si="15"/>
        <v>0</v>
      </c>
      <c r="BG177" s="162">
        <f t="shared" si="16"/>
        <v>0</v>
      </c>
      <c r="BH177" s="162">
        <f t="shared" si="17"/>
        <v>0</v>
      </c>
      <c r="BI177" s="162">
        <f t="shared" si="18"/>
        <v>0</v>
      </c>
      <c r="BJ177" s="17" t="s">
        <v>87</v>
      </c>
      <c r="BK177" s="162">
        <f t="shared" si="19"/>
        <v>0</v>
      </c>
      <c r="BL177" s="17" t="s">
        <v>282</v>
      </c>
      <c r="BM177" s="161" t="s">
        <v>2486</v>
      </c>
    </row>
    <row r="178" spans="2:65" s="1" customFormat="1" ht="36" customHeight="1">
      <c r="B178" s="149"/>
      <c r="C178" s="150" t="s">
        <v>611</v>
      </c>
      <c r="D178" s="150" t="s">
        <v>189</v>
      </c>
      <c r="E178" s="151" t="s">
        <v>2487</v>
      </c>
      <c r="F178" s="152" t="s">
        <v>2488</v>
      </c>
      <c r="G178" s="153" t="s">
        <v>391</v>
      </c>
      <c r="H178" s="154">
        <v>2</v>
      </c>
      <c r="I178" s="155"/>
      <c r="J178" s="156">
        <f t="shared" si="10"/>
        <v>0</v>
      </c>
      <c r="K178" s="152" t="s">
        <v>193</v>
      </c>
      <c r="L178" s="32"/>
      <c r="M178" s="157" t="s">
        <v>3</v>
      </c>
      <c r="N178" s="158" t="s">
        <v>46</v>
      </c>
      <c r="O178" s="52"/>
      <c r="P178" s="159">
        <f t="shared" si="11"/>
        <v>0</v>
      </c>
      <c r="Q178" s="159">
        <v>2.9999999999999997E-4</v>
      </c>
      <c r="R178" s="159">
        <f t="shared" si="12"/>
        <v>5.9999999999999995E-4</v>
      </c>
      <c r="S178" s="159">
        <v>0</v>
      </c>
      <c r="T178" s="160">
        <f t="shared" si="13"/>
        <v>0</v>
      </c>
      <c r="AR178" s="161" t="s">
        <v>282</v>
      </c>
      <c r="AT178" s="161" t="s">
        <v>189</v>
      </c>
      <c r="AU178" s="161" t="s">
        <v>87</v>
      </c>
      <c r="AY178" s="17" t="s">
        <v>187</v>
      </c>
      <c r="BE178" s="162">
        <f t="shared" si="14"/>
        <v>0</v>
      </c>
      <c r="BF178" s="162">
        <f t="shared" si="15"/>
        <v>0</v>
      </c>
      <c r="BG178" s="162">
        <f t="shared" si="16"/>
        <v>0</v>
      </c>
      <c r="BH178" s="162">
        <f t="shared" si="17"/>
        <v>0</v>
      </c>
      <c r="BI178" s="162">
        <f t="shared" si="18"/>
        <v>0</v>
      </c>
      <c r="BJ178" s="17" t="s">
        <v>87</v>
      </c>
      <c r="BK178" s="162">
        <f t="shared" si="19"/>
        <v>0</v>
      </c>
      <c r="BL178" s="17" t="s">
        <v>282</v>
      </c>
      <c r="BM178" s="161" t="s">
        <v>2489</v>
      </c>
    </row>
    <row r="179" spans="2:65" s="1" customFormat="1" ht="24" customHeight="1">
      <c r="B179" s="149"/>
      <c r="C179" s="150" t="s">
        <v>616</v>
      </c>
      <c r="D179" s="150" t="s">
        <v>189</v>
      </c>
      <c r="E179" s="151" t="s">
        <v>2490</v>
      </c>
      <c r="F179" s="152" t="s">
        <v>2491</v>
      </c>
      <c r="G179" s="153" t="s">
        <v>391</v>
      </c>
      <c r="H179" s="154">
        <v>3</v>
      </c>
      <c r="I179" s="155"/>
      <c r="J179" s="156">
        <f t="shared" si="10"/>
        <v>0</v>
      </c>
      <c r="K179" s="152" t="s">
        <v>193</v>
      </c>
      <c r="L179" s="32"/>
      <c r="M179" s="157" t="s">
        <v>3</v>
      </c>
      <c r="N179" s="158" t="s">
        <v>46</v>
      </c>
      <c r="O179" s="52"/>
      <c r="P179" s="159">
        <f t="shared" si="11"/>
        <v>0</v>
      </c>
      <c r="Q179" s="159">
        <v>2.2000000000000001E-4</v>
      </c>
      <c r="R179" s="159">
        <f t="shared" si="12"/>
        <v>6.6E-4</v>
      </c>
      <c r="S179" s="159">
        <v>0</v>
      </c>
      <c r="T179" s="160">
        <f t="shared" si="13"/>
        <v>0</v>
      </c>
      <c r="AR179" s="161" t="s">
        <v>282</v>
      </c>
      <c r="AT179" s="161" t="s">
        <v>189</v>
      </c>
      <c r="AU179" s="161" t="s">
        <v>87</v>
      </c>
      <c r="AY179" s="17" t="s">
        <v>187</v>
      </c>
      <c r="BE179" s="162">
        <f t="shared" si="14"/>
        <v>0</v>
      </c>
      <c r="BF179" s="162">
        <f t="shared" si="15"/>
        <v>0</v>
      </c>
      <c r="BG179" s="162">
        <f t="shared" si="16"/>
        <v>0</v>
      </c>
      <c r="BH179" s="162">
        <f t="shared" si="17"/>
        <v>0</v>
      </c>
      <c r="BI179" s="162">
        <f t="shared" si="18"/>
        <v>0</v>
      </c>
      <c r="BJ179" s="17" t="s">
        <v>87</v>
      </c>
      <c r="BK179" s="162">
        <f t="shared" si="19"/>
        <v>0</v>
      </c>
      <c r="BL179" s="17" t="s">
        <v>282</v>
      </c>
      <c r="BM179" s="161" t="s">
        <v>2492</v>
      </c>
    </row>
    <row r="180" spans="2:65" s="1" customFormat="1" ht="24" customHeight="1">
      <c r="B180" s="149"/>
      <c r="C180" s="150" t="s">
        <v>621</v>
      </c>
      <c r="D180" s="150" t="s">
        <v>189</v>
      </c>
      <c r="E180" s="151" t="s">
        <v>2493</v>
      </c>
      <c r="F180" s="152" t="s">
        <v>2494</v>
      </c>
      <c r="G180" s="153" t="s">
        <v>391</v>
      </c>
      <c r="H180" s="154">
        <v>1</v>
      </c>
      <c r="I180" s="155"/>
      <c r="J180" s="156">
        <f t="shared" si="10"/>
        <v>0</v>
      </c>
      <c r="K180" s="152" t="s">
        <v>193</v>
      </c>
      <c r="L180" s="32"/>
      <c r="M180" s="157" t="s">
        <v>3</v>
      </c>
      <c r="N180" s="158" t="s">
        <v>46</v>
      </c>
      <c r="O180" s="52"/>
      <c r="P180" s="159">
        <f t="shared" si="11"/>
        <v>0</v>
      </c>
      <c r="Q180" s="159">
        <v>2.2000000000000001E-4</v>
      </c>
      <c r="R180" s="159">
        <f t="shared" si="12"/>
        <v>2.2000000000000001E-4</v>
      </c>
      <c r="S180" s="159">
        <v>0</v>
      </c>
      <c r="T180" s="160">
        <f t="shared" si="13"/>
        <v>0</v>
      </c>
      <c r="AR180" s="161" t="s">
        <v>282</v>
      </c>
      <c r="AT180" s="161" t="s">
        <v>189</v>
      </c>
      <c r="AU180" s="161" t="s">
        <v>87</v>
      </c>
      <c r="AY180" s="17" t="s">
        <v>187</v>
      </c>
      <c r="BE180" s="162">
        <f t="shared" si="14"/>
        <v>0</v>
      </c>
      <c r="BF180" s="162">
        <f t="shared" si="15"/>
        <v>0</v>
      </c>
      <c r="BG180" s="162">
        <f t="shared" si="16"/>
        <v>0</v>
      </c>
      <c r="BH180" s="162">
        <f t="shared" si="17"/>
        <v>0</v>
      </c>
      <c r="BI180" s="162">
        <f t="shared" si="18"/>
        <v>0</v>
      </c>
      <c r="BJ180" s="17" t="s">
        <v>87</v>
      </c>
      <c r="BK180" s="162">
        <f t="shared" si="19"/>
        <v>0</v>
      </c>
      <c r="BL180" s="17" t="s">
        <v>282</v>
      </c>
      <c r="BM180" s="161" t="s">
        <v>2495</v>
      </c>
    </row>
    <row r="181" spans="2:65" s="1" customFormat="1" ht="24" customHeight="1">
      <c r="B181" s="149"/>
      <c r="C181" s="150" t="s">
        <v>625</v>
      </c>
      <c r="D181" s="150" t="s">
        <v>189</v>
      </c>
      <c r="E181" s="151" t="s">
        <v>2496</v>
      </c>
      <c r="F181" s="152" t="s">
        <v>2497</v>
      </c>
      <c r="G181" s="153" t="s">
        <v>391</v>
      </c>
      <c r="H181" s="154">
        <v>1</v>
      </c>
      <c r="I181" s="155"/>
      <c r="J181" s="156">
        <f t="shared" si="10"/>
        <v>0</v>
      </c>
      <c r="K181" s="152" t="s">
        <v>193</v>
      </c>
      <c r="L181" s="32"/>
      <c r="M181" s="157" t="s">
        <v>3</v>
      </c>
      <c r="N181" s="158" t="s">
        <v>46</v>
      </c>
      <c r="O181" s="52"/>
      <c r="P181" s="159">
        <f t="shared" si="11"/>
        <v>0</v>
      </c>
      <c r="Q181" s="159">
        <v>1.2E-4</v>
      </c>
      <c r="R181" s="159">
        <f t="shared" si="12"/>
        <v>1.2E-4</v>
      </c>
      <c r="S181" s="159">
        <v>0</v>
      </c>
      <c r="T181" s="160">
        <f t="shared" si="13"/>
        <v>0</v>
      </c>
      <c r="AR181" s="161" t="s">
        <v>282</v>
      </c>
      <c r="AT181" s="161" t="s">
        <v>189</v>
      </c>
      <c r="AU181" s="161" t="s">
        <v>87</v>
      </c>
      <c r="AY181" s="17" t="s">
        <v>187</v>
      </c>
      <c r="BE181" s="162">
        <f t="shared" si="14"/>
        <v>0</v>
      </c>
      <c r="BF181" s="162">
        <f t="shared" si="15"/>
        <v>0</v>
      </c>
      <c r="BG181" s="162">
        <f t="shared" si="16"/>
        <v>0</v>
      </c>
      <c r="BH181" s="162">
        <f t="shared" si="17"/>
        <v>0</v>
      </c>
      <c r="BI181" s="162">
        <f t="shared" si="18"/>
        <v>0</v>
      </c>
      <c r="BJ181" s="17" t="s">
        <v>87</v>
      </c>
      <c r="BK181" s="162">
        <f t="shared" si="19"/>
        <v>0</v>
      </c>
      <c r="BL181" s="17" t="s">
        <v>282</v>
      </c>
      <c r="BM181" s="161" t="s">
        <v>2498</v>
      </c>
    </row>
    <row r="182" spans="2:65" s="1" customFormat="1" ht="24" customHeight="1">
      <c r="B182" s="149"/>
      <c r="C182" s="150" t="s">
        <v>631</v>
      </c>
      <c r="D182" s="150" t="s">
        <v>189</v>
      </c>
      <c r="E182" s="151" t="s">
        <v>2499</v>
      </c>
      <c r="F182" s="152" t="s">
        <v>2500</v>
      </c>
      <c r="G182" s="153" t="s">
        <v>391</v>
      </c>
      <c r="H182" s="154">
        <v>1</v>
      </c>
      <c r="I182" s="155"/>
      <c r="J182" s="156">
        <f t="shared" si="10"/>
        <v>0</v>
      </c>
      <c r="K182" s="152" t="s">
        <v>193</v>
      </c>
      <c r="L182" s="32"/>
      <c r="M182" s="157" t="s">
        <v>3</v>
      </c>
      <c r="N182" s="158" t="s">
        <v>46</v>
      </c>
      <c r="O182" s="52"/>
      <c r="P182" s="159">
        <f t="shared" si="11"/>
        <v>0</v>
      </c>
      <c r="Q182" s="159">
        <v>1.7000000000000001E-4</v>
      </c>
      <c r="R182" s="159">
        <f t="shared" si="12"/>
        <v>1.7000000000000001E-4</v>
      </c>
      <c r="S182" s="159">
        <v>0</v>
      </c>
      <c r="T182" s="160">
        <f t="shared" si="13"/>
        <v>0</v>
      </c>
      <c r="AR182" s="161" t="s">
        <v>282</v>
      </c>
      <c r="AT182" s="161" t="s">
        <v>189</v>
      </c>
      <c r="AU182" s="161" t="s">
        <v>87</v>
      </c>
      <c r="AY182" s="17" t="s">
        <v>187</v>
      </c>
      <c r="BE182" s="162">
        <f t="shared" si="14"/>
        <v>0</v>
      </c>
      <c r="BF182" s="162">
        <f t="shared" si="15"/>
        <v>0</v>
      </c>
      <c r="BG182" s="162">
        <f t="shared" si="16"/>
        <v>0</v>
      </c>
      <c r="BH182" s="162">
        <f t="shared" si="17"/>
        <v>0</v>
      </c>
      <c r="BI182" s="162">
        <f t="shared" si="18"/>
        <v>0</v>
      </c>
      <c r="BJ182" s="17" t="s">
        <v>87</v>
      </c>
      <c r="BK182" s="162">
        <f t="shared" si="19"/>
        <v>0</v>
      </c>
      <c r="BL182" s="17" t="s">
        <v>282</v>
      </c>
      <c r="BM182" s="161" t="s">
        <v>2501</v>
      </c>
    </row>
    <row r="183" spans="2:65" s="1" customFormat="1" ht="24" customHeight="1">
      <c r="B183" s="149"/>
      <c r="C183" s="150" t="s">
        <v>637</v>
      </c>
      <c r="D183" s="150" t="s">
        <v>189</v>
      </c>
      <c r="E183" s="151" t="s">
        <v>2502</v>
      </c>
      <c r="F183" s="152" t="s">
        <v>2503</v>
      </c>
      <c r="G183" s="153" t="s">
        <v>391</v>
      </c>
      <c r="H183" s="154">
        <v>2</v>
      </c>
      <c r="I183" s="155"/>
      <c r="J183" s="156">
        <f t="shared" si="10"/>
        <v>0</v>
      </c>
      <c r="K183" s="152" t="s">
        <v>193</v>
      </c>
      <c r="L183" s="32"/>
      <c r="M183" s="157" t="s">
        <v>3</v>
      </c>
      <c r="N183" s="158" t="s">
        <v>46</v>
      </c>
      <c r="O183" s="52"/>
      <c r="P183" s="159">
        <f t="shared" si="11"/>
        <v>0</v>
      </c>
      <c r="Q183" s="159">
        <v>3.6000000000000002E-4</v>
      </c>
      <c r="R183" s="159">
        <f t="shared" si="12"/>
        <v>7.2000000000000005E-4</v>
      </c>
      <c r="S183" s="159">
        <v>0</v>
      </c>
      <c r="T183" s="160">
        <f t="shared" si="13"/>
        <v>0</v>
      </c>
      <c r="AR183" s="161" t="s">
        <v>282</v>
      </c>
      <c r="AT183" s="161" t="s">
        <v>189</v>
      </c>
      <c r="AU183" s="161" t="s">
        <v>87</v>
      </c>
      <c r="AY183" s="17" t="s">
        <v>187</v>
      </c>
      <c r="BE183" s="162">
        <f t="shared" si="14"/>
        <v>0</v>
      </c>
      <c r="BF183" s="162">
        <f t="shared" si="15"/>
        <v>0</v>
      </c>
      <c r="BG183" s="162">
        <f t="shared" si="16"/>
        <v>0</v>
      </c>
      <c r="BH183" s="162">
        <f t="shared" si="17"/>
        <v>0</v>
      </c>
      <c r="BI183" s="162">
        <f t="shared" si="18"/>
        <v>0</v>
      </c>
      <c r="BJ183" s="17" t="s">
        <v>87</v>
      </c>
      <c r="BK183" s="162">
        <f t="shared" si="19"/>
        <v>0</v>
      </c>
      <c r="BL183" s="17" t="s">
        <v>282</v>
      </c>
      <c r="BM183" s="161" t="s">
        <v>2504</v>
      </c>
    </row>
    <row r="184" spans="2:65" s="1" customFormat="1" ht="24" customHeight="1">
      <c r="B184" s="149"/>
      <c r="C184" s="150" t="s">
        <v>642</v>
      </c>
      <c r="D184" s="150" t="s">
        <v>189</v>
      </c>
      <c r="E184" s="151" t="s">
        <v>2505</v>
      </c>
      <c r="F184" s="152" t="s">
        <v>2506</v>
      </c>
      <c r="G184" s="153" t="s">
        <v>391</v>
      </c>
      <c r="H184" s="154">
        <v>1</v>
      </c>
      <c r="I184" s="155"/>
      <c r="J184" s="156">
        <f t="shared" si="10"/>
        <v>0</v>
      </c>
      <c r="K184" s="152" t="s">
        <v>193</v>
      </c>
      <c r="L184" s="32"/>
      <c r="M184" s="157" t="s">
        <v>3</v>
      </c>
      <c r="N184" s="158" t="s">
        <v>46</v>
      </c>
      <c r="O184" s="52"/>
      <c r="P184" s="159">
        <f t="shared" si="11"/>
        <v>0</v>
      </c>
      <c r="Q184" s="159">
        <v>3.0000000000000001E-5</v>
      </c>
      <c r="R184" s="159">
        <f t="shared" si="12"/>
        <v>3.0000000000000001E-5</v>
      </c>
      <c r="S184" s="159">
        <v>0</v>
      </c>
      <c r="T184" s="160">
        <f t="shared" si="13"/>
        <v>0</v>
      </c>
      <c r="AR184" s="161" t="s">
        <v>282</v>
      </c>
      <c r="AT184" s="161" t="s">
        <v>189</v>
      </c>
      <c r="AU184" s="161" t="s">
        <v>87</v>
      </c>
      <c r="AY184" s="17" t="s">
        <v>187</v>
      </c>
      <c r="BE184" s="162">
        <f t="shared" si="14"/>
        <v>0</v>
      </c>
      <c r="BF184" s="162">
        <f t="shared" si="15"/>
        <v>0</v>
      </c>
      <c r="BG184" s="162">
        <f t="shared" si="16"/>
        <v>0</v>
      </c>
      <c r="BH184" s="162">
        <f t="shared" si="17"/>
        <v>0</v>
      </c>
      <c r="BI184" s="162">
        <f t="shared" si="18"/>
        <v>0</v>
      </c>
      <c r="BJ184" s="17" t="s">
        <v>87</v>
      </c>
      <c r="BK184" s="162">
        <f t="shared" si="19"/>
        <v>0</v>
      </c>
      <c r="BL184" s="17" t="s">
        <v>282</v>
      </c>
      <c r="BM184" s="161" t="s">
        <v>2507</v>
      </c>
    </row>
    <row r="185" spans="2:65" s="1" customFormat="1" ht="24" customHeight="1">
      <c r="B185" s="149"/>
      <c r="C185" s="150" t="s">
        <v>657</v>
      </c>
      <c r="D185" s="150" t="s">
        <v>189</v>
      </c>
      <c r="E185" s="151" t="s">
        <v>2508</v>
      </c>
      <c r="F185" s="152" t="s">
        <v>2509</v>
      </c>
      <c r="G185" s="153" t="s">
        <v>391</v>
      </c>
      <c r="H185" s="154">
        <v>3</v>
      </c>
      <c r="I185" s="155"/>
      <c r="J185" s="156">
        <f t="shared" si="10"/>
        <v>0</v>
      </c>
      <c r="K185" s="152" t="s">
        <v>193</v>
      </c>
      <c r="L185" s="32"/>
      <c r="M185" s="157" t="s">
        <v>3</v>
      </c>
      <c r="N185" s="158" t="s">
        <v>46</v>
      </c>
      <c r="O185" s="52"/>
      <c r="P185" s="159">
        <f t="shared" si="11"/>
        <v>0</v>
      </c>
      <c r="Q185" s="159">
        <v>2.1000000000000001E-4</v>
      </c>
      <c r="R185" s="159">
        <f t="shared" si="12"/>
        <v>6.3000000000000003E-4</v>
      </c>
      <c r="S185" s="159">
        <v>0</v>
      </c>
      <c r="T185" s="160">
        <f t="shared" si="13"/>
        <v>0</v>
      </c>
      <c r="AR185" s="161" t="s">
        <v>282</v>
      </c>
      <c r="AT185" s="161" t="s">
        <v>189</v>
      </c>
      <c r="AU185" s="161" t="s">
        <v>87</v>
      </c>
      <c r="AY185" s="17" t="s">
        <v>187</v>
      </c>
      <c r="BE185" s="162">
        <f t="shared" si="14"/>
        <v>0</v>
      </c>
      <c r="BF185" s="162">
        <f t="shared" si="15"/>
        <v>0</v>
      </c>
      <c r="BG185" s="162">
        <f t="shared" si="16"/>
        <v>0</v>
      </c>
      <c r="BH185" s="162">
        <f t="shared" si="17"/>
        <v>0</v>
      </c>
      <c r="BI185" s="162">
        <f t="shared" si="18"/>
        <v>0</v>
      </c>
      <c r="BJ185" s="17" t="s">
        <v>87</v>
      </c>
      <c r="BK185" s="162">
        <f t="shared" si="19"/>
        <v>0</v>
      </c>
      <c r="BL185" s="17" t="s">
        <v>282</v>
      </c>
      <c r="BM185" s="161" t="s">
        <v>2510</v>
      </c>
    </row>
    <row r="186" spans="2:65" s="1" customFormat="1" ht="24" customHeight="1">
      <c r="B186" s="149"/>
      <c r="C186" s="150" t="s">
        <v>671</v>
      </c>
      <c r="D186" s="150" t="s">
        <v>189</v>
      </c>
      <c r="E186" s="151" t="s">
        <v>2511</v>
      </c>
      <c r="F186" s="152" t="s">
        <v>2512</v>
      </c>
      <c r="G186" s="153" t="s">
        <v>391</v>
      </c>
      <c r="H186" s="154">
        <v>2</v>
      </c>
      <c r="I186" s="155"/>
      <c r="J186" s="156">
        <f t="shared" si="10"/>
        <v>0</v>
      </c>
      <c r="K186" s="152" t="s">
        <v>193</v>
      </c>
      <c r="L186" s="32"/>
      <c r="M186" s="157" t="s">
        <v>3</v>
      </c>
      <c r="N186" s="158" t="s">
        <v>46</v>
      </c>
      <c r="O186" s="52"/>
      <c r="P186" s="159">
        <f t="shared" si="11"/>
        <v>0</v>
      </c>
      <c r="Q186" s="159">
        <v>6.9999999999999999E-4</v>
      </c>
      <c r="R186" s="159">
        <f t="shared" si="12"/>
        <v>1.4E-3</v>
      </c>
      <c r="S186" s="159">
        <v>0</v>
      </c>
      <c r="T186" s="160">
        <f t="shared" si="13"/>
        <v>0</v>
      </c>
      <c r="AR186" s="161" t="s">
        <v>282</v>
      </c>
      <c r="AT186" s="161" t="s">
        <v>189</v>
      </c>
      <c r="AU186" s="161" t="s">
        <v>87</v>
      </c>
      <c r="AY186" s="17" t="s">
        <v>187</v>
      </c>
      <c r="BE186" s="162">
        <f t="shared" si="14"/>
        <v>0</v>
      </c>
      <c r="BF186" s="162">
        <f t="shared" si="15"/>
        <v>0</v>
      </c>
      <c r="BG186" s="162">
        <f t="shared" si="16"/>
        <v>0</v>
      </c>
      <c r="BH186" s="162">
        <f t="shared" si="17"/>
        <v>0</v>
      </c>
      <c r="BI186" s="162">
        <f t="shared" si="18"/>
        <v>0</v>
      </c>
      <c r="BJ186" s="17" t="s">
        <v>87</v>
      </c>
      <c r="BK186" s="162">
        <f t="shared" si="19"/>
        <v>0</v>
      </c>
      <c r="BL186" s="17" t="s">
        <v>282</v>
      </c>
      <c r="BM186" s="161" t="s">
        <v>2513</v>
      </c>
    </row>
    <row r="187" spans="2:65" s="1" customFormat="1" ht="24" customHeight="1">
      <c r="B187" s="149"/>
      <c r="C187" s="150" t="s">
        <v>675</v>
      </c>
      <c r="D187" s="150" t="s">
        <v>189</v>
      </c>
      <c r="E187" s="151" t="s">
        <v>2514</v>
      </c>
      <c r="F187" s="152" t="s">
        <v>2515</v>
      </c>
      <c r="G187" s="153" t="s">
        <v>391</v>
      </c>
      <c r="H187" s="154">
        <v>2</v>
      </c>
      <c r="I187" s="155"/>
      <c r="J187" s="156">
        <f t="shared" si="10"/>
        <v>0</v>
      </c>
      <c r="K187" s="152" t="s">
        <v>193</v>
      </c>
      <c r="L187" s="32"/>
      <c r="M187" s="157" t="s">
        <v>3</v>
      </c>
      <c r="N187" s="158" t="s">
        <v>46</v>
      </c>
      <c r="O187" s="52"/>
      <c r="P187" s="159">
        <f t="shared" si="11"/>
        <v>0</v>
      </c>
      <c r="Q187" s="159">
        <v>2.7E-4</v>
      </c>
      <c r="R187" s="159">
        <f t="shared" si="12"/>
        <v>5.4000000000000001E-4</v>
      </c>
      <c r="S187" s="159">
        <v>0</v>
      </c>
      <c r="T187" s="160">
        <f t="shared" si="13"/>
        <v>0</v>
      </c>
      <c r="AR187" s="161" t="s">
        <v>282</v>
      </c>
      <c r="AT187" s="161" t="s">
        <v>189</v>
      </c>
      <c r="AU187" s="161" t="s">
        <v>87</v>
      </c>
      <c r="AY187" s="17" t="s">
        <v>187</v>
      </c>
      <c r="BE187" s="162">
        <f t="shared" si="14"/>
        <v>0</v>
      </c>
      <c r="BF187" s="162">
        <f t="shared" si="15"/>
        <v>0</v>
      </c>
      <c r="BG187" s="162">
        <f t="shared" si="16"/>
        <v>0</v>
      </c>
      <c r="BH187" s="162">
        <f t="shared" si="17"/>
        <v>0</v>
      </c>
      <c r="BI187" s="162">
        <f t="shared" si="18"/>
        <v>0</v>
      </c>
      <c r="BJ187" s="17" t="s">
        <v>87</v>
      </c>
      <c r="BK187" s="162">
        <f t="shared" si="19"/>
        <v>0</v>
      </c>
      <c r="BL187" s="17" t="s">
        <v>282</v>
      </c>
      <c r="BM187" s="161" t="s">
        <v>2516</v>
      </c>
    </row>
    <row r="188" spans="2:65" s="1" customFormat="1" ht="24" customHeight="1">
      <c r="B188" s="149"/>
      <c r="C188" s="150" t="s">
        <v>685</v>
      </c>
      <c r="D188" s="150" t="s">
        <v>189</v>
      </c>
      <c r="E188" s="151" t="s">
        <v>2517</v>
      </c>
      <c r="F188" s="152" t="s">
        <v>2518</v>
      </c>
      <c r="G188" s="153" t="s">
        <v>391</v>
      </c>
      <c r="H188" s="154">
        <v>21</v>
      </c>
      <c r="I188" s="155"/>
      <c r="J188" s="156">
        <f t="shared" si="10"/>
        <v>0</v>
      </c>
      <c r="K188" s="152" t="s">
        <v>193</v>
      </c>
      <c r="L188" s="32"/>
      <c r="M188" s="157" t="s">
        <v>3</v>
      </c>
      <c r="N188" s="158" t="s">
        <v>46</v>
      </c>
      <c r="O188" s="52"/>
      <c r="P188" s="159">
        <f t="shared" si="11"/>
        <v>0</v>
      </c>
      <c r="Q188" s="159">
        <v>4.0000000000000002E-4</v>
      </c>
      <c r="R188" s="159">
        <f t="shared" si="12"/>
        <v>8.4000000000000012E-3</v>
      </c>
      <c r="S188" s="159">
        <v>0</v>
      </c>
      <c r="T188" s="160">
        <f t="shared" si="13"/>
        <v>0</v>
      </c>
      <c r="AR188" s="161" t="s">
        <v>282</v>
      </c>
      <c r="AT188" s="161" t="s">
        <v>189</v>
      </c>
      <c r="AU188" s="161" t="s">
        <v>87</v>
      </c>
      <c r="AY188" s="17" t="s">
        <v>187</v>
      </c>
      <c r="BE188" s="162">
        <f t="shared" si="14"/>
        <v>0</v>
      </c>
      <c r="BF188" s="162">
        <f t="shared" si="15"/>
        <v>0</v>
      </c>
      <c r="BG188" s="162">
        <f t="shared" si="16"/>
        <v>0</v>
      </c>
      <c r="BH188" s="162">
        <f t="shared" si="17"/>
        <v>0</v>
      </c>
      <c r="BI188" s="162">
        <f t="shared" si="18"/>
        <v>0</v>
      </c>
      <c r="BJ188" s="17" t="s">
        <v>87</v>
      </c>
      <c r="BK188" s="162">
        <f t="shared" si="19"/>
        <v>0</v>
      </c>
      <c r="BL188" s="17" t="s">
        <v>282</v>
      </c>
      <c r="BM188" s="161" t="s">
        <v>2519</v>
      </c>
    </row>
    <row r="189" spans="2:65" s="1" customFormat="1" ht="24" customHeight="1">
      <c r="B189" s="149"/>
      <c r="C189" s="150" t="s">
        <v>690</v>
      </c>
      <c r="D189" s="150" t="s">
        <v>189</v>
      </c>
      <c r="E189" s="151" t="s">
        <v>2520</v>
      </c>
      <c r="F189" s="152" t="s">
        <v>2521</v>
      </c>
      <c r="G189" s="153" t="s">
        <v>391</v>
      </c>
      <c r="H189" s="154">
        <v>1</v>
      </c>
      <c r="I189" s="155"/>
      <c r="J189" s="156">
        <f t="shared" si="10"/>
        <v>0</v>
      </c>
      <c r="K189" s="152" t="s">
        <v>193</v>
      </c>
      <c r="L189" s="32"/>
      <c r="M189" s="157" t="s">
        <v>3</v>
      </c>
      <c r="N189" s="158" t="s">
        <v>46</v>
      </c>
      <c r="O189" s="52"/>
      <c r="P189" s="159">
        <f t="shared" si="11"/>
        <v>0</v>
      </c>
      <c r="Q189" s="159">
        <v>8.0000000000000004E-4</v>
      </c>
      <c r="R189" s="159">
        <f t="shared" si="12"/>
        <v>8.0000000000000004E-4</v>
      </c>
      <c r="S189" s="159">
        <v>0</v>
      </c>
      <c r="T189" s="160">
        <f t="shared" si="13"/>
        <v>0</v>
      </c>
      <c r="AR189" s="161" t="s">
        <v>282</v>
      </c>
      <c r="AT189" s="161" t="s">
        <v>189</v>
      </c>
      <c r="AU189" s="161" t="s">
        <v>87</v>
      </c>
      <c r="AY189" s="17" t="s">
        <v>187</v>
      </c>
      <c r="BE189" s="162">
        <f t="shared" si="14"/>
        <v>0</v>
      </c>
      <c r="BF189" s="162">
        <f t="shared" si="15"/>
        <v>0</v>
      </c>
      <c r="BG189" s="162">
        <f t="shared" si="16"/>
        <v>0</v>
      </c>
      <c r="BH189" s="162">
        <f t="shared" si="17"/>
        <v>0</v>
      </c>
      <c r="BI189" s="162">
        <f t="shared" si="18"/>
        <v>0</v>
      </c>
      <c r="BJ189" s="17" t="s">
        <v>87</v>
      </c>
      <c r="BK189" s="162">
        <f t="shared" si="19"/>
        <v>0</v>
      </c>
      <c r="BL189" s="17" t="s">
        <v>282</v>
      </c>
      <c r="BM189" s="161" t="s">
        <v>2522</v>
      </c>
    </row>
    <row r="190" spans="2:65" s="1" customFormat="1" ht="24" customHeight="1">
      <c r="B190" s="149"/>
      <c r="C190" s="150" t="s">
        <v>701</v>
      </c>
      <c r="D190" s="150" t="s">
        <v>189</v>
      </c>
      <c r="E190" s="151" t="s">
        <v>2523</v>
      </c>
      <c r="F190" s="152" t="s">
        <v>2524</v>
      </c>
      <c r="G190" s="153" t="s">
        <v>391</v>
      </c>
      <c r="H190" s="154">
        <v>1</v>
      </c>
      <c r="I190" s="155"/>
      <c r="J190" s="156">
        <f t="shared" si="10"/>
        <v>0</v>
      </c>
      <c r="K190" s="152" t="s">
        <v>193</v>
      </c>
      <c r="L190" s="32"/>
      <c r="M190" s="157" t="s">
        <v>3</v>
      </c>
      <c r="N190" s="158" t="s">
        <v>46</v>
      </c>
      <c r="O190" s="52"/>
      <c r="P190" s="159">
        <f t="shared" si="11"/>
        <v>0</v>
      </c>
      <c r="Q190" s="159">
        <v>1.4999999999999999E-4</v>
      </c>
      <c r="R190" s="159">
        <f t="shared" si="12"/>
        <v>1.4999999999999999E-4</v>
      </c>
      <c r="S190" s="159">
        <v>0</v>
      </c>
      <c r="T190" s="160">
        <f t="shared" si="13"/>
        <v>0</v>
      </c>
      <c r="AR190" s="161" t="s">
        <v>282</v>
      </c>
      <c r="AT190" s="161" t="s">
        <v>189</v>
      </c>
      <c r="AU190" s="161" t="s">
        <v>87</v>
      </c>
      <c r="AY190" s="17" t="s">
        <v>187</v>
      </c>
      <c r="BE190" s="162">
        <f t="shared" si="14"/>
        <v>0</v>
      </c>
      <c r="BF190" s="162">
        <f t="shared" si="15"/>
        <v>0</v>
      </c>
      <c r="BG190" s="162">
        <f t="shared" si="16"/>
        <v>0</v>
      </c>
      <c r="BH190" s="162">
        <f t="shared" si="17"/>
        <v>0</v>
      </c>
      <c r="BI190" s="162">
        <f t="shared" si="18"/>
        <v>0</v>
      </c>
      <c r="BJ190" s="17" t="s">
        <v>87</v>
      </c>
      <c r="BK190" s="162">
        <f t="shared" si="19"/>
        <v>0</v>
      </c>
      <c r="BL190" s="17" t="s">
        <v>282</v>
      </c>
      <c r="BM190" s="161" t="s">
        <v>2525</v>
      </c>
    </row>
    <row r="191" spans="2:65" s="1" customFormat="1" ht="24" customHeight="1">
      <c r="B191" s="149"/>
      <c r="C191" s="150" t="s">
        <v>706</v>
      </c>
      <c r="D191" s="150" t="s">
        <v>189</v>
      </c>
      <c r="E191" s="151" t="s">
        <v>2526</v>
      </c>
      <c r="F191" s="152" t="s">
        <v>2527</v>
      </c>
      <c r="G191" s="153" t="s">
        <v>391</v>
      </c>
      <c r="H191" s="154">
        <v>2</v>
      </c>
      <c r="I191" s="155"/>
      <c r="J191" s="156">
        <f t="shared" si="10"/>
        <v>0</v>
      </c>
      <c r="K191" s="152" t="s">
        <v>193</v>
      </c>
      <c r="L191" s="32"/>
      <c r="M191" s="157" t="s">
        <v>3</v>
      </c>
      <c r="N191" s="158" t="s">
        <v>46</v>
      </c>
      <c r="O191" s="52"/>
      <c r="P191" s="159">
        <f t="shared" si="11"/>
        <v>0</v>
      </c>
      <c r="Q191" s="159">
        <v>1.2700000000000001E-3</v>
      </c>
      <c r="R191" s="159">
        <f t="shared" si="12"/>
        <v>2.5400000000000002E-3</v>
      </c>
      <c r="S191" s="159">
        <v>0</v>
      </c>
      <c r="T191" s="160">
        <f t="shared" si="13"/>
        <v>0</v>
      </c>
      <c r="AR191" s="161" t="s">
        <v>194</v>
      </c>
      <c r="AT191" s="161" t="s">
        <v>189</v>
      </c>
      <c r="AU191" s="161" t="s">
        <v>87</v>
      </c>
      <c r="AY191" s="17" t="s">
        <v>187</v>
      </c>
      <c r="BE191" s="162">
        <f t="shared" si="14"/>
        <v>0</v>
      </c>
      <c r="BF191" s="162">
        <f t="shared" si="15"/>
        <v>0</v>
      </c>
      <c r="BG191" s="162">
        <f t="shared" si="16"/>
        <v>0</v>
      </c>
      <c r="BH191" s="162">
        <f t="shared" si="17"/>
        <v>0</v>
      </c>
      <c r="BI191" s="162">
        <f t="shared" si="18"/>
        <v>0</v>
      </c>
      <c r="BJ191" s="17" t="s">
        <v>87</v>
      </c>
      <c r="BK191" s="162">
        <f t="shared" si="19"/>
        <v>0</v>
      </c>
      <c r="BL191" s="17" t="s">
        <v>194</v>
      </c>
      <c r="BM191" s="161" t="s">
        <v>2528</v>
      </c>
    </row>
    <row r="192" spans="2:65" s="1" customFormat="1" ht="24" customHeight="1">
      <c r="B192" s="149"/>
      <c r="C192" s="150" t="s">
        <v>715</v>
      </c>
      <c r="D192" s="150" t="s">
        <v>189</v>
      </c>
      <c r="E192" s="151" t="s">
        <v>2529</v>
      </c>
      <c r="F192" s="152" t="s">
        <v>2530</v>
      </c>
      <c r="G192" s="153" t="s">
        <v>391</v>
      </c>
      <c r="H192" s="154">
        <v>10</v>
      </c>
      <c r="I192" s="155"/>
      <c r="J192" s="156">
        <f t="shared" si="10"/>
        <v>0</v>
      </c>
      <c r="K192" s="152" t="s">
        <v>193</v>
      </c>
      <c r="L192" s="32"/>
      <c r="M192" s="157" t="s">
        <v>3</v>
      </c>
      <c r="N192" s="158" t="s">
        <v>46</v>
      </c>
      <c r="O192" s="52"/>
      <c r="P192" s="159">
        <f t="shared" si="11"/>
        <v>0</v>
      </c>
      <c r="Q192" s="159">
        <v>1.4400000000000001E-3</v>
      </c>
      <c r="R192" s="159">
        <f t="shared" si="12"/>
        <v>1.4400000000000001E-2</v>
      </c>
      <c r="S192" s="159">
        <v>0</v>
      </c>
      <c r="T192" s="160">
        <f t="shared" si="13"/>
        <v>0</v>
      </c>
      <c r="AR192" s="161" t="s">
        <v>282</v>
      </c>
      <c r="AT192" s="161" t="s">
        <v>189</v>
      </c>
      <c r="AU192" s="161" t="s">
        <v>87</v>
      </c>
      <c r="AY192" s="17" t="s">
        <v>187</v>
      </c>
      <c r="BE192" s="162">
        <f t="shared" si="14"/>
        <v>0</v>
      </c>
      <c r="BF192" s="162">
        <f t="shared" si="15"/>
        <v>0</v>
      </c>
      <c r="BG192" s="162">
        <f t="shared" si="16"/>
        <v>0</v>
      </c>
      <c r="BH192" s="162">
        <f t="shared" si="17"/>
        <v>0</v>
      </c>
      <c r="BI192" s="162">
        <f t="shared" si="18"/>
        <v>0</v>
      </c>
      <c r="BJ192" s="17" t="s">
        <v>87</v>
      </c>
      <c r="BK192" s="162">
        <f t="shared" si="19"/>
        <v>0</v>
      </c>
      <c r="BL192" s="17" t="s">
        <v>282</v>
      </c>
      <c r="BM192" s="161" t="s">
        <v>2531</v>
      </c>
    </row>
    <row r="193" spans="2:65" s="1" customFormat="1" ht="24" customHeight="1">
      <c r="B193" s="149"/>
      <c r="C193" s="150" t="s">
        <v>720</v>
      </c>
      <c r="D193" s="150" t="s">
        <v>189</v>
      </c>
      <c r="E193" s="151" t="s">
        <v>2532</v>
      </c>
      <c r="F193" s="152" t="s">
        <v>2533</v>
      </c>
      <c r="G193" s="153" t="s">
        <v>391</v>
      </c>
      <c r="H193" s="154">
        <v>1</v>
      </c>
      <c r="I193" s="155"/>
      <c r="J193" s="156">
        <f t="shared" si="10"/>
        <v>0</v>
      </c>
      <c r="K193" s="152" t="s">
        <v>193</v>
      </c>
      <c r="L193" s="32"/>
      <c r="M193" s="157" t="s">
        <v>3</v>
      </c>
      <c r="N193" s="158" t="s">
        <v>46</v>
      </c>
      <c r="O193" s="52"/>
      <c r="P193" s="159">
        <f t="shared" si="11"/>
        <v>0</v>
      </c>
      <c r="Q193" s="159">
        <v>1.16E-3</v>
      </c>
      <c r="R193" s="159">
        <f t="shared" si="12"/>
        <v>1.16E-3</v>
      </c>
      <c r="S193" s="159">
        <v>0</v>
      </c>
      <c r="T193" s="160">
        <f t="shared" si="13"/>
        <v>0</v>
      </c>
      <c r="AR193" s="161" t="s">
        <v>282</v>
      </c>
      <c r="AT193" s="161" t="s">
        <v>189</v>
      </c>
      <c r="AU193" s="161" t="s">
        <v>87</v>
      </c>
      <c r="AY193" s="17" t="s">
        <v>187</v>
      </c>
      <c r="BE193" s="162">
        <f t="shared" si="14"/>
        <v>0</v>
      </c>
      <c r="BF193" s="162">
        <f t="shared" si="15"/>
        <v>0</v>
      </c>
      <c r="BG193" s="162">
        <f t="shared" si="16"/>
        <v>0</v>
      </c>
      <c r="BH193" s="162">
        <f t="shared" si="17"/>
        <v>0</v>
      </c>
      <c r="BI193" s="162">
        <f t="shared" si="18"/>
        <v>0</v>
      </c>
      <c r="BJ193" s="17" t="s">
        <v>87</v>
      </c>
      <c r="BK193" s="162">
        <f t="shared" si="19"/>
        <v>0</v>
      </c>
      <c r="BL193" s="17" t="s">
        <v>282</v>
      </c>
      <c r="BM193" s="161" t="s">
        <v>2534</v>
      </c>
    </row>
    <row r="194" spans="2:65" s="1" customFormat="1" ht="24" customHeight="1">
      <c r="B194" s="149"/>
      <c r="C194" s="150" t="s">
        <v>728</v>
      </c>
      <c r="D194" s="150" t="s">
        <v>189</v>
      </c>
      <c r="E194" s="151" t="s">
        <v>2535</v>
      </c>
      <c r="F194" s="152" t="s">
        <v>2536</v>
      </c>
      <c r="G194" s="153" t="s">
        <v>391</v>
      </c>
      <c r="H194" s="154">
        <v>10</v>
      </c>
      <c r="I194" s="155"/>
      <c r="J194" s="156">
        <f t="shared" si="10"/>
        <v>0</v>
      </c>
      <c r="K194" s="152" t="s">
        <v>193</v>
      </c>
      <c r="L194" s="32"/>
      <c r="M194" s="157" t="s">
        <v>3</v>
      </c>
      <c r="N194" s="158" t="s">
        <v>46</v>
      </c>
      <c r="O194" s="52"/>
      <c r="P194" s="159">
        <f t="shared" si="11"/>
        <v>0</v>
      </c>
      <c r="Q194" s="159">
        <v>1.4599999999999999E-3</v>
      </c>
      <c r="R194" s="159">
        <f t="shared" si="12"/>
        <v>1.4599999999999998E-2</v>
      </c>
      <c r="S194" s="159">
        <v>0</v>
      </c>
      <c r="T194" s="160">
        <f t="shared" si="13"/>
        <v>0</v>
      </c>
      <c r="AR194" s="161" t="s">
        <v>282</v>
      </c>
      <c r="AT194" s="161" t="s">
        <v>189</v>
      </c>
      <c r="AU194" s="161" t="s">
        <v>87</v>
      </c>
      <c r="AY194" s="17" t="s">
        <v>187</v>
      </c>
      <c r="BE194" s="162">
        <f t="shared" si="14"/>
        <v>0</v>
      </c>
      <c r="BF194" s="162">
        <f t="shared" si="15"/>
        <v>0</v>
      </c>
      <c r="BG194" s="162">
        <f t="shared" si="16"/>
        <v>0</v>
      </c>
      <c r="BH194" s="162">
        <f t="shared" si="17"/>
        <v>0</v>
      </c>
      <c r="BI194" s="162">
        <f t="shared" si="18"/>
        <v>0</v>
      </c>
      <c r="BJ194" s="17" t="s">
        <v>87</v>
      </c>
      <c r="BK194" s="162">
        <f t="shared" si="19"/>
        <v>0</v>
      </c>
      <c r="BL194" s="17" t="s">
        <v>282</v>
      </c>
      <c r="BM194" s="161" t="s">
        <v>2537</v>
      </c>
    </row>
    <row r="195" spans="2:65" s="1" customFormat="1" ht="36" customHeight="1">
      <c r="B195" s="149"/>
      <c r="C195" s="150" t="s">
        <v>738</v>
      </c>
      <c r="D195" s="150" t="s">
        <v>189</v>
      </c>
      <c r="E195" s="151" t="s">
        <v>2538</v>
      </c>
      <c r="F195" s="152" t="s">
        <v>2539</v>
      </c>
      <c r="G195" s="153" t="s">
        <v>286</v>
      </c>
      <c r="H195" s="154">
        <v>448</v>
      </c>
      <c r="I195" s="155"/>
      <c r="J195" s="156">
        <f t="shared" si="10"/>
        <v>0</v>
      </c>
      <c r="K195" s="152" t="s">
        <v>193</v>
      </c>
      <c r="L195" s="32"/>
      <c r="M195" s="157" t="s">
        <v>3</v>
      </c>
      <c r="N195" s="158" t="s">
        <v>46</v>
      </c>
      <c r="O195" s="52"/>
      <c r="P195" s="159">
        <f t="shared" si="11"/>
        <v>0</v>
      </c>
      <c r="Q195" s="159">
        <v>1.9000000000000001E-4</v>
      </c>
      <c r="R195" s="159">
        <f t="shared" si="12"/>
        <v>8.5120000000000001E-2</v>
      </c>
      <c r="S195" s="159">
        <v>0</v>
      </c>
      <c r="T195" s="160">
        <f t="shared" si="13"/>
        <v>0</v>
      </c>
      <c r="AR195" s="161" t="s">
        <v>282</v>
      </c>
      <c r="AT195" s="161" t="s">
        <v>189</v>
      </c>
      <c r="AU195" s="161" t="s">
        <v>87</v>
      </c>
      <c r="AY195" s="17" t="s">
        <v>187</v>
      </c>
      <c r="BE195" s="162">
        <f t="shared" si="14"/>
        <v>0</v>
      </c>
      <c r="BF195" s="162">
        <f t="shared" si="15"/>
        <v>0</v>
      </c>
      <c r="BG195" s="162">
        <f t="shared" si="16"/>
        <v>0</v>
      </c>
      <c r="BH195" s="162">
        <f t="shared" si="17"/>
        <v>0</v>
      </c>
      <c r="BI195" s="162">
        <f t="shared" si="18"/>
        <v>0</v>
      </c>
      <c r="BJ195" s="17" t="s">
        <v>87</v>
      </c>
      <c r="BK195" s="162">
        <f t="shared" si="19"/>
        <v>0</v>
      </c>
      <c r="BL195" s="17" t="s">
        <v>282</v>
      </c>
      <c r="BM195" s="161" t="s">
        <v>2540</v>
      </c>
    </row>
    <row r="196" spans="2:65" s="1" customFormat="1" ht="24" customHeight="1">
      <c r="B196" s="149"/>
      <c r="C196" s="150" t="s">
        <v>742</v>
      </c>
      <c r="D196" s="150" t="s">
        <v>189</v>
      </c>
      <c r="E196" s="151" t="s">
        <v>2541</v>
      </c>
      <c r="F196" s="152" t="s">
        <v>2542</v>
      </c>
      <c r="G196" s="153" t="s">
        <v>286</v>
      </c>
      <c r="H196" s="154">
        <v>448</v>
      </c>
      <c r="I196" s="155"/>
      <c r="J196" s="156">
        <f t="shared" si="10"/>
        <v>0</v>
      </c>
      <c r="K196" s="152" t="s">
        <v>193</v>
      </c>
      <c r="L196" s="32"/>
      <c r="M196" s="157" t="s">
        <v>3</v>
      </c>
      <c r="N196" s="158" t="s">
        <v>46</v>
      </c>
      <c r="O196" s="52"/>
      <c r="P196" s="159">
        <f t="shared" si="11"/>
        <v>0</v>
      </c>
      <c r="Q196" s="159">
        <v>1.0000000000000001E-5</v>
      </c>
      <c r="R196" s="159">
        <f t="shared" si="12"/>
        <v>4.4800000000000005E-3</v>
      </c>
      <c r="S196" s="159">
        <v>0</v>
      </c>
      <c r="T196" s="160">
        <f t="shared" si="13"/>
        <v>0</v>
      </c>
      <c r="AR196" s="161" t="s">
        <v>282</v>
      </c>
      <c r="AT196" s="161" t="s">
        <v>189</v>
      </c>
      <c r="AU196" s="161" t="s">
        <v>87</v>
      </c>
      <c r="AY196" s="17" t="s">
        <v>187</v>
      </c>
      <c r="BE196" s="162">
        <f t="shared" si="14"/>
        <v>0</v>
      </c>
      <c r="BF196" s="162">
        <f t="shared" si="15"/>
        <v>0</v>
      </c>
      <c r="BG196" s="162">
        <f t="shared" si="16"/>
        <v>0</v>
      </c>
      <c r="BH196" s="162">
        <f t="shared" si="17"/>
        <v>0</v>
      </c>
      <c r="BI196" s="162">
        <f t="shared" si="18"/>
        <v>0</v>
      </c>
      <c r="BJ196" s="17" t="s">
        <v>87</v>
      </c>
      <c r="BK196" s="162">
        <f t="shared" si="19"/>
        <v>0</v>
      </c>
      <c r="BL196" s="17" t="s">
        <v>282</v>
      </c>
      <c r="BM196" s="161" t="s">
        <v>2543</v>
      </c>
    </row>
    <row r="197" spans="2:65" s="1" customFormat="1" ht="36" customHeight="1">
      <c r="B197" s="149"/>
      <c r="C197" s="150" t="s">
        <v>750</v>
      </c>
      <c r="D197" s="150" t="s">
        <v>189</v>
      </c>
      <c r="E197" s="151" t="s">
        <v>2544</v>
      </c>
      <c r="F197" s="152" t="s">
        <v>2545</v>
      </c>
      <c r="G197" s="153" t="s">
        <v>1034</v>
      </c>
      <c r="H197" s="205"/>
      <c r="I197" s="155"/>
      <c r="J197" s="156">
        <f t="shared" si="10"/>
        <v>0</v>
      </c>
      <c r="K197" s="152" t="s">
        <v>193</v>
      </c>
      <c r="L197" s="32"/>
      <c r="M197" s="157" t="s">
        <v>3</v>
      </c>
      <c r="N197" s="158" t="s">
        <v>46</v>
      </c>
      <c r="O197" s="52"/>
      <c r="P197" s="159">
        <f t="shared" si="11"/>
        <v>0</v>
      </c>
      <c r="Q197" s="159">
        <v>0</v>
      </c>
      <c r="R197" s="159">
        <f t="shared" si="12"/>
        <v>0</v>
      </c>
      <c r="S197" s="159">
        <v>0</v>
      </c>
      <c r="T197" s="160">
        <f t="shared" si="13"/>
        <v>0</v>
      </c>
      <c r="AR197" s="161" t="s">
        <v>282</v>
      </c>
      <c r="AT197" s="161" t="s">
        <v>189</v>
      </c>
      <c r="AU197" s="161" t="s">
        <v>87</v>
      </c>
      <c r="AY197" s="17" t="s">
        <v>187</v>
      </c>
      <c r="BE197" s="162">
        <f t="shared" si="14"/>
        <v>0</v>
      </c>
      <c r="BF197" s="162">
        <f t="shared" si="15"/>
        <v>0</v>
      </c>
      <c r="BG197" s="162">
        <f t="shared" si="16"/>
        <v>0</v>
      </c>
      <c r="BH197" s="162">
        <f t="shared" si="17"/>
        <v>0</v>
      </c>
      <c r="BI197" s="162">
        <f t="shared" si="18"/>
        <v>0</v>
      </c>
      <c r="BJ197" s="17" t="s">
        <v>87</v>
      </c>
      <c r="BK197" s="162">
        <f t="shared" si="19"/>
        <v>0</v>
      </c>
      <c r="BL197" s="17" t="s">
        <v>282</v>
      </c>
      <c r="BM197" s="161" t="s">
        <v>2546</v>
      </c>
    </row>
    <row r="198" spans="2:65" s="11" customFormat="1" ht="22.9" customHeight="1">
      <c r="B198" s="136"/>
      <c r="D198" s="137" t="s">
        <v>73</v>
      </c>
      <c r="E198" s="147" t="s">
        <v>2547</v>
      </c>
      <c r="F198" s="147" t="s">
        <v>2548</v>
      </c>
      <c r="I198" s="139"/>
      <c r="J198" s="148">
        <f>BK198</f>
        <v>0</v>
      </c>
      <c r="L198" s="136"/>
      <c r="M198" s="141"/>
      <c r="N198" s="142"/>
      <c r="O198" s="142"/>
      <c r="P198" s="143">
        <f>SUM(P199:P204)</f>
        <v>0</v>
      </c>
      <c r="Q198" s="142"/>
      <c r="R198" s="143">
        <f>SUM(R199:R204)</f>
        <v>7.79E-3</v>
      </c>
      <c r="S198" s="142"/>
      <c r="T198" s="144">
        <f>SUM(T199:T204)</f>
        <v>0</v>
      </c>
      <c r="AR198" s="137" t="s">
        <v>87</v>
      </c>
      <c r="AT198" s="145" t="s">
        <v>73</v>
      </c>
      <c r="AU198" s="145" t="s">
        <v>81</v>
      </c>
      <c r="AY198" s="137" t="s">
        <v>187</v>
      </c>
      <c r="BK198" s="146">
        <f>SUM(BK199:BK204)</f>
        <v>0</v>
      </c>
    </row>
    <row r="199" spans="2:65" s="1" customFormat="1" ht="24" customHeight="1">
      <c r="B199" s="149"/>
      <c r="C199" s="150" t="s">
        <v>758</v>
      </c>
      <c r="D199" s="150" t="s">
        <v>189</v>
      </c>
      <c r="E199" s="151" t="s">
        <v>2549</v>
      </c>
      <c r="F199" s="152" t="s">
        <v>2550</v>
      </c>
      <c r="G199" s="153" t="s">
        <v>391</v>
      </c>
      <c r="H199" s="154">
        <v>1</v>
      </c>
      <c r="I199" s="155"/>
      <c r="J199" s="156">
        <f t="shared" ref="J199:J204" si="20">ROUND(I199*H199,2)</f>
        <v>0</v>
      </c>
      <c r="K199" s="152" t="s">
        <v>1901</v>
      </c>
      <c r="L199" s="32"/>
      <c r="M199" s="157" t="s">
        <v>3</v>
      </c>
      <c r="N199" s="158" t="s">
        <v>46</v>
      </c>
      <c r="O199" s="52"/>
      <c r="P199" s="159">
        <f t="shared" ref="P199:P204" si="21">O199*H199</f>
        <v>0</v>
      </c>
      <c r="Q199" s="159">
        <v>0</v>
      </c>
      <c r="R199" s="159">
        <f t="shared" ref="R199:R204" si="22">Q199*H199</f>
        <v>0</v>
      </c>
      <c r="S199" s="159">
        <v>0</v>
      </c>
      <c r="T199" s="160">
        <f t="shared" ref="T199:T204" si="23">S199*H199</f>
        <v>0</v>
      </c>
      <c r="AR199" s="161" t="s">
        <v>282</v>
      </c>
      <c r="AT199" s="161" t="s">
        <v>189</v>
      </c>
      <c r="AU199" s="161" t="s">
        <v>87</v>
      </c>
      <c r="AY199" s="17" t="s">
        <v>187</v>
      </c>
      <c r="BE199" s="162">
        <f t="shared" ref="BE199:BE204" si="24">IF(N199="základní",J199,0)</f>
        <v>0</v>
      </c>
      <c r="BF199" s="162">
        <f t="shared" ref="BF199:BF204" si="25">IF(N199="snížená",J199,0)</f>
        <v>0</v>
      </c>
      <c r="BG199" s="162">
        <f t="shared" ref="BG199:BG204" si="26">IF(N199="zákl. přenesená",J199,0)</f>
        <v>0</v>
      </c>
      <c r="BH199" s="162">
        <f t="shared" ref="BH199:BH204" si="27">IF(N199="sníž. přenesená",J199,0)</f>
        <v>0</v>
      </c>
      <c r="BI199" s="162">
        <f t="shared" ref="BI199:BI204" si="28">IF(N199="nulová",J199,0)</f>
        <v>0</v>
      </c>
      <c r="BJ199" s="17" t="s">
        <v>87</v>
      </c>
      <c r="BK199" s="162">
        <f t="shared" ref="BK199:BK204" si="29">ROUND(I199*H199,2)</f>
        <v>0</v>
      </c>
      <c r="BL199" s="17" t="s">
        <v>282</v>
      </c>
      <c r="BM199" s="161" t="s">
        <v>2551</v>
      </c>
    </row>
    <row r="200" spans="2:65" s="1" customFormat="1" ht="24" customHeight="1">
      <c r="B200" s="149"/>
      <c r="C200" s="150" t="s">
        <v>762</v>
      </c>
      <c r="D200" s="150" t="s">
        <v>189</v>
      </c>
      <c r="E200" s="151" t="s">
        <v>2552</v>
      </c>
      <c r="F200" s="152" t="s">
        <v>2553</v>
      </c>
      <c r="G200" s="153" t="s">
        <v>1193</v>
      </c>
      <c r="H200" s="154">
        <v>1</v>
      </c>
      <c r="I200" s="155"/>
      <c r="J200" s="156">
        <f t="shared" si="20"/>
        <v>0</v>
      </c>
      <c r="K200" s="152" t="s">
        <v>193</v>
      </c>
      <c r="L200" s="32"/>
      <c r="M200" s="157" t="s">
        <v>3</v>
      </c>
      <c r="N200" s="158" t="s">
        <v>46</v>
      </c>
      <c r="O200" s="52"/>
      <c r="P200" s="159">
        <f t="shared" si="21"/>
        <v>0</v>
      </c>
      <c r="Q200" s="159">
        <v>3.5999999999999999E-3</v>
      </c>
      <c r="R200" s="159">
        <f t="shared" si="22"/>
        <v>3.5999999999999999E-3</v>
      </c>
      <c r="S200" s="159">
        <v>0</v>
      </c>
      <c r="T200" s="160">
        <f t="shared" si="23"/>
        <v>0</v>
      </c>
      <c r="AR200" s="161" t="s">
        <v>282</v>
      </c>
      <c r="AT200" s="161" t="s">
        <v>189</v>
      </c>
      <c r="AU200" s="161" t="s">
        <v>87</v>
      </c>
      <c r="AY200" s="17" t="s">
        <v>187</v>
      </c>
      <c r="BE200" s="162">
        <f t="shared" si="24"/>
        <v>0</v>
      </c>
      <c r="BF200" s="162">
        <f t="shared" si="25"/>
        <v>0</v>
      </c>
      <c r="BG200" s="162">
        <f t="shared" si="26"/>
        <v>0</v>
      </c>
      <c r="BH200" s="162">
        <f t="shared" si="27"/>
        <v>0</v>
      </c>
      <c r="BI200" s="162">
        <f t="shared" si="28"/>
        <v>0</v>
      </c>
      <c r="BJ200" s="17" t="s">
        <v>87</v>
      </c>
      <c r="BK200" s="162">
        <f t="shared" si="29"/>
        <v>0</v>
      </c>
      <c r="BL200" s="17" t="s">
        <v>282</v>
      </c>
      <c r="BM200" s="161" t="s">
        <v>2554</v>
      </c>
    </row>
    <row r="201" spans="2:65" s="1" customFormat="1" ht="16.5" customHeight="1">
      <c r="B201" s="149"/>
      <c r="C201" s="150" t="s">
        <v>766</v>
      </c>
      <c r="D201" s="150" t="s">
        <v>189</v>
      </c>
      <c r="E201" s="151" t="s">
        <v>2555</v>
      </c>
      <c r="F201" s="152" t="s">
        <v>2556</v>
      </c>
      <c r="G201" s="153" t="s">
        <v>391</v>
      </c>
      <c r="H201" s="154">
        <v>1</v>
      </c>
      <c r="I201" s="155"/>
      <c r="J201" s="156">
        <f t="shared" si="20"/>
        <v>0</v>
      </c>
      <c r="K201" s="152" t="s">
        <v>1901</v>
      </c>
      <c r="L201" s="32"/>
      <c r="M201" s="157" t="s">
        <v>3</v>
      </c>
      <c r="N201" s="158" t="s">
        <v>46</v>
      </c>
      <c r="O201" s="52"/>
      <c r="P201" s="159">
        <f t="shared" si="21"/>
        <v>0</v>
      </c>
      <c r="Q201" s="159">
        <v>0</v>
      </c>
      <c r="R201" s="159">
        <f t="shared" si="22"/>
        <v>0</v>
      </c>
      <c r="S201" s="159">
        <v>0</v>
      </c>
      <c r="T201" s="160">
        <f t="shared" si="23"/>
        <v>0</v>
      </c>
      <c r="AR201" s="161" t="s">
        <v>282</v>
      </c>
      <c r="AT201" s="161" t="s">
        <v>189</v>
      </c>
      <c r="AU201" s="161" t="s">
        <v>87</v>
      </c>
      <c r="AY201" s="17" t="s">
        <v>187</v>
      </c>
      <c r="BE201" s="162">
        <f t="shared" si="24"/>
        <v>0</v>
      </c>
      <c r="BF201" s="162">
        <f t="shared" si="25"/>
        <v>0</v>
      </c>
      <c r="BG201" s="162">
        <f t="shared" si="26"/>
        <v>0</v>
      </c>
      <c r="BH201" s="162">
        <f t="shared" si="27"/>
        <v>0</v>
      </c>
      <c r="BI201" s="162">
        <f t="shared" si="28"/>
        <v>0</v>
      </c>
      <c r="BJ201" s="17" t="s">
        <v>87</v>
      </c>
      <c r="BK201" s="162">
        <f t="shared" si="29"/>
        <v>0</v>
      </c>
      <c r="BL201" s="17" t="s">
        <v>282</v>
      </c>
      <c r="BM201" s="161" t="s">
        <v>2557</v>
      </c>
    </row>
    <row r="202" spans="2:65" s="1" customFormat="1" ht="24" customHeight="1">
      <c r="B202" s="149"/>
      <c r="C202" s="150" t="s">
        <v>771</v>
      </c>
      <c r="D202" s="150" t="s">
        <v>189</v>
      </c>
      <c r="E202" s="151" t="s">
        <v>2558</v>
      </c>
      <c r="F202" s="152" t="s">
        <v>2559</v>
      </c>
      <c r="G202" s="153" t="s">
        <v>1193</v>
      </c>
      <c r="H202" s="154">
        <v>1</v>
      </c>
      <c r="I202" s="155"/>
      <c r="J202" s="156">
        <f t="shared" si="20"/>
        <v>0</v>
      </c>
      <c r="K202" s="152" t="s">
        <v>193</v>
      </c>
      <c r="L202" s="32"/>
      <c r="M202" s="157" t="s">
        <v>3</v>
      </c>
      <c r="N202" s="158" t="s">
        <v>46</v>
      </c>
      <c r="O202" s="52"/>
      <c r="P202" s="159">
        <f t="shared" si="21"/>
        <v>0</v>
      </c>
      <c r="Q202" s="159">
        <v>4.1900000000000001E-3</v>
      </c>
      <c r="R202" s="159">
        <f t="shared" si="22"/>
        <v>4.1900000000000001E-3</v>
      </c>
      <c r="S202" s="159">
        <v>0</v>
      </c>
      <c r="T202" s="160">
        <f t="shared" si="23"/>
        <v>0</v>
      </c>
      <c r="AR202" s="161" t="s">
        <v>282</v>
      </c>
      <c r="AT202" s="161" t="s">
        <v>189</v>
      </c>
      <c r="AU202" s="161" t="s">
        <v>87</v>
      </c>
      <c r="AY202" s="17" t="s">
        <v>187</v>
      </c>
      <c r="BE202" s="162">
        <f t="shared" si="24"/>
        <v>0</v>
      </c>
      <c r="BF202" s="162">
        <f t="shared" si="25"/>
        <v>0</v>
      </c>
      <c r="BG202" s="162">
        <f t="shared" si="26"/>
        <v>0</v>
      </c>
      <c r="BH202" s="162">
        <f t="shared" si="27"/>
        <v>0</v>
      </c>
      <c r="BI202" s="162">
        <f t="shared" si="28"/>
        <v>0</v>
      </c>
      <c r="BJ202" s="17" t="s">
        <v>87</v>
      </c>
      <c r="BK202" s="162">
        <f t="shared" si="29"/>
        <v>0</v>
      </c>
      <c r="BL202" s="17" t="s">
        <v>282</v>
      </c>
      <c r="BM202" s="161" t="s">
        <v>2560</v>
      </c>
    </row>
    <row r="203" spans="2:65" s="1" customFormat="1" ht="16.5" customHeight="1">
      <c r="B203" s="149"/>
      <c r="C203" s="150" t="s">
        <v>777</v>
      </c>
      <c r="D203" s="150" t="s">
        <v>189</v>
      </c>
      <c r="E203" s="151" t="s">
        <v>2561</v>
      </c>
      <c r="F203" s="152" t="s">
        <v>2562</v>
      </c>
      <c r="G203" s="153" t="s">
        <v>391</v>
      </c>
      <c r="H203" s="154">
        <v>1</v>
      </c>
      <c r="I203" s="155"/>
      <c r="J203" s="156">
        <f t="shared" si="20"/>
        <v>0</v>
      </c>
      <c r="K203" s="152" t="s">
        <v>1901</v>
      </c>
      <c r="L203" s="32"/>
      <c r="M203" s="157" t="s">
        <v>3</v>
      </c>
      <c r="N203" s="158" t="s">
        <v>46</v>
      </c>
      <c r="O203" s="52"/>
      <c r="P203" s="159">
        <f t="shared" si="21"/>
        <v>0</v>
      </c>
      <c r="Q203" s="159">
        <v>0</v>
      </c>
      <c r="R203" s="159">
        <f t="shared" si="22"/>
        <v>0</v>
      </c>
      <c r="S203" s="159">
        <v>0</v>
      </c>
      <c r="T203" s="160">
        <f t="shared" si="23"/>
        <v>0</v>
      </c>
      <c r="AR203" s="161" t="s">
        <v>282</v>
      </c>
      <c r="AT203" s="161" t="s">
        <v>189</v>
      </c>
      <c r="AU203" s="161" t="s">
        <v>87</v>
      </c>
      <c r="AY203" s="17" t="s">
        <v>187</v>
      </c>
      <c r="BE203" s="162">
        <f t="shared" si="24"/>
        <v>0</v>
      </c>
      <c r="BF203" s="162">
        <f t="shared" si="25"/>
        <v>0</v>
      </c>
      <c r="BG203" s="162">
        <f t="shared" si="26"/>
        <v>0</v>
      </c>
      <c r="BH203" s="162">
        <f t="shared" si="27"/>
        <v>0</v>
      </c>
      <c r="BI203" s="162">
        <f t="shared" si="28"/>
        <v>0</v>
      </c>
      <c r="BJ203" s="17" t="s">
        <v>87</v>
      </c>
      <c r="BK203" s="162">
        <f t="shared" si="29"/>
        <v>0</v>
      </c>
      <c r="BL203" s="17" t="s">
        <v>282</v>
      </c>
      <c r="BM203" s="161" t="s">
        <v>2563</v>
      </c>
    </row>
    <row r="204" spans="2:65" s="1" customFormat="1" ht="24" customHeight="1">
      <c r="B204" s="149"/>
      <c r="C204" s="150" t="s">
        <v>781</v>
      </c>
      <c r="D204" s="150" t="s">
        <v>189</v>
      </c>
      <c r="E204" s="151" t="s">
        <v>2564</v>
      </c>
      <c r="F204" s="152" t="s">
        <v>2565</v>
      </c>
      <c r="G204" s="153" t="s">
        <v>391</v>
      </c>
      <c r="H204" s="154">
        <v>1</v>
      </c>
      <c r="I204" s="155"/>
      <c r="J204" s="156">
        <f t="shared" si="20"/>
        <v>0</v>
      </c>
      <c r="K204" s="152" t="s">
        <v>1901</v>
      </c>
      <c r="L204" s="32"/>
      <c r="M204" s="157" t="s">
        <v>3</v>
      </c>
      <c r="N204" s="158" t="s">
        <v>46</v>
      </c>
      <c r="O204" s="52"/>
      <c r="P204" s="159">
        <f t="shared" si="21"/>
        <v>0</v>
      </c>
      <c r="Q204" s="159">
        <v>0</v>
      </c>
      <c r="R204" s="159">
        <f t="shared" si="22"/>
        <v>0</v>
      </c>
      <c r="S204" s="159">
        <v>0</v>
      </c>
      <c r="T204" s="160">
        <f t="shared" si="23"/>
        <v>0</v>
      </c>
      <c r="AR204" s="161" t="s">
        <v>282</v>
      </c>
      <c r="AT204" s="161" t="s">
        <v>189</v>
      </c>
      <c r="AU204" s="161" t="s">
        <v>87</v>
      </c>
      <c r="AY204" s="17" t="s">
        <v>187</v>
      </c>
      <c r="BE204" s="162">
        <f t="shared" si="24"/>
        <v>0</v>
      </c>
      <c r="BF204" s="162">
        <f t="shared" si="25"/>
        <v>0</v>
      </c>
      <c r="BG204" s="162">
        <f t="shared" si="26"/>
        <v>0</v>
      </c>
      <c r="BH204" s="162">
        <f t="shared" si="27"/>
        <v>0</v>
      </c>
      <c r="BI204" s="162">
        <f t="shared" si="28"/>
        <v>0</v>
      </c>
      <c r="BJ204" s="17" t="s">
        <v>87</v>
      </c>
      <c r="BK204" s="162">
        <f t="shared" si="29"/>
        <v>0</v>
      </c>
      <c r="BL204" s="17" t="s">
        <v>282</v>
      </c>
      <c r="BM204" s="161" t="s">
        <v>2566</v>
      </c>
    </row>
    <row r="205" spans="2:65" s="11" customFormat="1" ht="22.9" customHeight="1">
      <c r="B205" s="136"/>
      <c r="D205" s="137" t="s">
        <v>73</v>
      </c>
      <c r="E205" s="147" t="s">
        <v>2567</v>
      </c>
      <c r="F205" s="147" t="s">
        <v>2568</v>
      </c>
      <c r="I205" s="139"/>
      <c r="J205" s="148">
        <f>BK205</f>
        <v>0</v>
      </c>
      <c r="L205" s="136"/>
      <c r="M205" s="141"/>
      <c r="N205" s="142"/>
      <c r="O205" s="142"/>
      <c r="P205" s="143">
        <f>SUM(P206:P223)</f>
        <v>0</v>
      </c>
      <c r="Q205" s="142"/>
      <c r="R205" s="143">
        <f>SUM(R206:R223)</f>
        <v>0.68101999999999996</v>
      </c>
      <c r="S205" s="142"/>
      <c r="T205" s="144">
        <f>SUM(T206:T223)</f>
        <v>0</v>
      </c>
      <c r="AR205" s="137" t="s">
        <v>87</v>
      </c>
      <c r="AT205" s="145" t="s">
        <v>73</v>
      </c>
      <c r="AU205" s="145" t="s">
        <v>81</v>
      </c>
      <c r="AY205" s="137" t="s">
        <v>187</v>
      </c>
      <c r="BK205" s="146">
        <f>SUM(BK206:BK223)</f>
        <v>0</v>
      </c>
    </row>
    <row r="206" spans="2:65" s="1" customFormat="1" ht="16.5" customHeight="1">
      <c r="B206" s="149"/>
      <c r="C206" s="150" t="s">
        <v>785</v>
      </c>
      <c r="D206" s="150" t="s">
        <v>189</v>
      </c>
      <c r="E206" s="151" t="s">
        <v>2569</v>
      </c>
      <c r="F206" s="152" t="s">
        <v>2570</v>
      </c>
      <c r="G206" s="153" t="s">
        <v>391</v>
      </c>
      <c r="H206" s="154">
        <v>10</v>
      </c>
      <c r="I206" s="155"/>
      <c r="J206" s="156">
        <f t="shared" ref="J206:J223" si="30">ROUND(I206*H206,2)</f>
        <v>0</v>
      </c>
      <c r="K206" s="152" t="s">
        <v>1901</v>
      </c>
      <c r="L206" s="32"/>
      <c r="M206" s="157" t="s">
        <v>3</v>
      </c>
      <c r="N206" s="158" t="s">
        <v>46</v>
      </c>
      <c r="O206" s="52"/>
      <c r="P206" s="159">
        <f t="shared" ref="P206:P223" si="31">O206*H206</f>
        <v>0</v>
      </c>
      <c r="Q206" s="159">
        <v>0</v>
      </c>
      <c r="R206" s="159">
        <f t="shared" ref="R206:R223" si="32">Q206*H206</f>
        <v>0</v>
      </c>
      <c r="S206" s="159">
        <v>0</v>
      </c>
      <c r="T206" s="160">
        <f t="shared" ref="T206:T223" si="33">S206*H206</f>
        <v>0</v>
      </c>
      <c r="AR206" s="161" t="s">
        <v>282</v>
      </c>
      <c r="AT206" s="161" t="s">
        <v>189</v>
      </c>
      <c r="AU206" s="161" t="s">
        <v>87</v>
      </c>
      <c r="AY206" s="17" t="s">
        <v>187</v>
      </c>
      <c r="BE206" s="162">
        <f t="shared" ref="BE206:BE223" si="34">IF(N206="základní",J206,0)</f>
        <v>0</v>
      </c>
      <c r="BF206" s="162">
        <f t="shared" ref="BF206:BF223" si="35">IF(N206="snížená",J206,0)</f>
        <v>0</v>
      </c>
      <c r="BG206" s="162">
        <f t="shared" ref="BG206:BG223" si="36">IF(N206="zákl. přenesená",J206,0)</f>
        <v>0</v>
      </c>
      <c r="BH206" s="162">
        <f t="shared" ref="BH206:BH223" si="37">IF(N206="sníž. přenesená",J206,0)</f>
        <v>0</v>
      </c>
      <c r="BI206" s="162">
        <f t="shared" ref="BI206:BI223" si="38">IF(N206="nulová",J206,0)</f>
        <v>0</v>
      </c>
      <c r="BJ206" s="17" t="s">
        <v>87</v>
      </c>
      <c r="BK206" s="162">
        <f t="shared" ref="BK206:BK223" si="39">ROUND(I206*H206,2)</f>
        <v>0</v>
      </c>
      <c r="BL206" s="17" t="s">
        <v>282</v>
      </c>
      <c r="BM206" s="161" t="s">
        <v>2571</v>
      </c>
    </row>
    <row r="207" spans="2:65" s="1" customFormat="1" ht="16.5" customHeight="1">
      <c r="B207" s="149"/>
      <c r="C207" s="150" t="s">
        <v>790</v>
      </c>
      <c r="D207" s="150" t="s">
        <v>189</v>
      </c>
      <c r="E207" s="151" t="s">
        <v>2572</v>
      </c>
      <c r="F207" s="152" t="s">
        <v>2573</v>
      </c>
      <c r="G207" s="153" t="s">
        <v>391</v>
      </c>
      <c r="H207" s="154">
        <v>10</v>
      </c>
      <c r="I207" s="155"/>
      <c r="J207" s="156">
        <f t="shared" si="30"/>
        <v>0</v>
      </c>
      <c r="K207" s="152" t="s">
        <v>1901</v>
      </c>
      <c r="L207" s="32"/>
      <c r="M207" s="157" t="s">
        <v>3</v>
      </c>
      <c r="N207" s="158" t="s">
        <v>46</v>
      </c>
      <c r="O207" s="52"/>
      <c r="P207" s="159">
        <f t="shared" si="31"/>
        <v>0</v>
      </c>
      <c r="Q207" s="159">
        <v>0</v>
      </c>
      <c r="R207" s="159">
        <f t="shared" si="32"/>
        <v>0</v>
      </c>
      <c r="S207" s="159">
        <v>0</v>
      </c>
      <c r="T207" s="160">
        <f t="shared" si="33"/>
        <v>0</v>
      </c>
      <c r="AR207" s="161" t="s">
        <v>282</v>
      </c>
      <c r="AT207" s="161" t="s">
        <v>189</v>
      </c>
      <c r="AU207" s="161" t="s">
        <v>87</v>
      </c>
      <c r="AY207" s="17" t="s">
        <v>187</v>
      </c>
      <c r="BE207" s="162">
        <f t="shared" si="34"/>
        <v>0</v>
      </c>
      <c r="BF207" s="162">
        <f t="shared" si="35"/>
        <v>0</v>
      </c>
      <c r="BG207" s="162">
        <f t="shared" si="36"/>
        <v>0</v>
      </c>
      <c r="BH207" s="162">
        <f t="shared" si="37"/>
        <v>0</v>
      </c>
      <c r="BI207" s="162">
        <f t="shared" si="38"/>
        <v>0</v>
      </c>
      <c r="BJ207" s="17" t="s">
        <v>87</v>
      </c>
      <c r="BK207" s="162">
        <f t="shared" si="39"/>
        <v>0</v>
      </c>
      <c r="BL207" s="17" t="s">
        <v>282</v>
      </c>
      <c r="BM207" s="161" t="s">
        <v>2574</v>
      </c>
    </row>
    <row r="208" spans="2:65" s="1" customFormat="1" ht="16.5" customHeight="1">
      <c r="B208" s="149"/>
      <c r="C208" s="150" t="s">
        <v>800</v>
      </c>
      <c r="D208" s="150" t="s">
        <v>189</v>
      </c>
      <c r="E208" s="151" t="s">
        <v>2575</v>
      </c>
      <c r="F208" s="152" t="s">
        <v>2576</v>
      </c>
      <c r="G208" s="153" t="s">
        <v>1219</v>
      </c>
      <c r="H208" s="154">
        <v>10</v>
      </c>
      <c r="I208" s="155"/>
      <c r="J208" s="156">
        <f t="shared" si="30"/>
        <v>0</v>
      </c>
      <c r="K208" s="152" t="s">
        <v>1901</v>
      </c>
      <c r="L208" s="32"/>
      <c r="M208" s="157" t="s">
        <v>3</v>
      </c>
      <c r="N208" s="158" t="s">
        <v>46</v>
      </c>
      <c r="O208" s="52"/>
      <c r="P208" s="159">
        <f t="shared" si="31"/>
        <v>0</v>
      </c>
      <c r="Q208" s="159">
        <v>0</v>
      </c>
      <c r="R208" s="159">
        <f t="shared" si="32"/>
        <v>0</v>
      </c>
      <c r="S208" s="159">
        <v>0</v>
      </c>
      <c r="T208" s="160">
        <f t="shared" si="33"/>
        <v>0</v>
      </c>
      <c r="AR208" s="161" t="s">
        <v>282</v>
      </c>
      <c r="AT208" s="161" t="s">
        <v>189</v>
      </c>
      <c r="AU208" s="161" t="s">
        <v>87</v>
      </c>
      <c r="AY208" s="17" t="s">
        <v>187</v>
      </c>
      <c r="BE208" s="162">
        <f t="shared" si="34"/>
        <v>0</v>
      </c>
      <c r="BF208" s="162">
        <f t="shared" si="35"/>
        <v>0</v>
      </c>
      <c r="BG208" s="162">
        <f t="shared" si="36"/>
        <v>0</v>
      </c>
      <c r="BH208" s="162">
        <f t="shared" si="37"/>
        <v>0</v>
      </c>
      <c r="BI208" s="162">
        <f t="shared" si="38"/>
        <v>0</v>
      </c>
      <c r="BJ208" s="17" t="s">
        <v>87</v>
      </c>
      <c r="BK208" s="162">
        <f t="shared" si="39"/>
        <v>0</v>
      </c>
      <c r="BL208" s="17" t="s">
        <v>282</v>
      </c>
      <c r="BM208" s="161" t="s">
        <v>2577</v>
      </c>
    </row>
    <row r="209" spans="2:65" s="1" customFormat="1" ht="24" customHeight="1">
      <c r="B209" s="149"/>
      <c r="C209" s="150" t="s">
        <v>806</v>
      </c>
      <c r="D209" s="150" t="s">
        <v>189</v>
      </c>
      <c r="E209" s="151" t="s">
        <v>2578</v>
      </c>
      <c r="F209" s="152" t="s">
        <v>2579</v>
      </c>
      <c r="G209" s="153" t="s">
        <v>391</v>
      </c>
      <c r="H209" s="154">
        <v>1</v>
      </c>
      <c r="I209" s="155"/>
      <c r="J209" s="156">
        <f t="shared" si="30"/>
        <v>0</v>
      </c>
      <c r="K209" s="152" t="s">
        <v>1901</v>
      </c>
      <c r="L209" s="32"/>
      <c r="M209" s="157" t="s">
        <v>3</v>
      </c>
      <c r="N209" s="158" t="s">
        <v>46</v>
      </c>
      <c r="O209" s="52"/>
      <c r="P209" s="159">
        <f t="shared" si="31"/>
        <v>0</v>
      </c>
      <c r="Q209" s="159">
        <v>0</v>
      </c>
      <c r="R209" s="159">
        <f t="shared" si="32"/>
        <v>0</v>
      </c>
      <c r="S209" s="159">
        <v>0</v>
      </c>
      <c r="T209" s="160">
        <f t="shared" si="33"/>
        <v>0</v>
      </c>
      <c r="AR209" s="161" t="s">
        <v>282</v>
      </c>
      <c r="AT209" s="161" t="s">
        <v>189</v>
      </c>
      <c r="AU209" s="161" t="s">
        <v>87</v>
      </c>
      <c r="AY209" s="17" t="s">
        <v>187</v>
      </c>
      <c r="BE209" s="162">
        <f t="shared" si="34"/>
        <v>0</v>
      </c>
      <c r="BF209" s="162">
        <f t="shared" si="35"/>
        <v>0</v>
      </c>
      <c r="BG209" s="162">
        <f t="shared" si="36"/>
        <v>0</v>
      </c>
      <c r="BH209" s="162">
        <f t="shared" si="37"/>
        <v>0</v>
      </c>
      <c r="BI209" s="162">
        <f t="shared" si="38"/>
        <v>0</v>
      </c>
      <c r="BJ209" s="17" t="s">
        <v>87</v>
      </c>
      <c r="BK209" s="162">
        <f t="shared" si="39"/>
        <v>0</v>
      </c>
      <c r="BL209" s="17" t="s">
        <v>282</v>
      </c>
      <c r="BM209" s="161" t="s">
        <v>2580</v>
      </c>
    </row>
    <row r="210" spans="2:65" s="1" customFormat="1" ht="16.5" customHeight="1">
      <c r="B210" s="149"/>
      <c r="C210" s="150" t="s">
        <v>810</v>
      </c>
      <c r="D210" s="150" t="s">
        <v>189</v>
      </c>
      <c r="E210" s="151" t="s">
        <v>2581</v>
      </c>
      <c r="F210" s="152" t="s">
        <v>2582</v>
      </c>
      <c r="G210" s="153" t="s">
        <v>391</v>
      </c>
      <c r="H210" s="154">
        <v>9</v>
      </c>
      <c r="I210" s="155"/>
      <c r="J210" s="156">
        <f t="shared" si="30"/>
        <v>0</v>
      </c>
      <c r="K210" s="152" t="s">
        <v>1901</v>
      </c>
      <c r="L210" s="32"/>
      <c r="M210" s="157" t="s">
        <v>3</v>
      </c>
      <c r="N210" s="158" t="s">
        <v>46</v>
      </c>
      <c r="O210" s="52"/>
      <c r="P210" s="159">
        <f t="shared" si="31"/>
        <v>0</v>
      </c>
      <c r="Q210" s="159">
        <v>0</v>
      </c>
      <c r="R210" s="159">
        <f t="shared" si="32"/>
        <v>0</v>
      </c>
      <c r="S210" s="159">
        <v>0</v>
      </c>
      <c r="T210" s="160">
        <f t="shared" si="33"/>
        <v>0</v>
      </c>
      <c r="AR210" s="161" t="s">
        <v>282</v>
      </c>
      <c r="AT210" s="161" t="s">
        <v>189</v>
      </c>
      <c r="AU210" s="161" t="s">
        <v>87</v>
      </c>
      <c r="AY210" s="17" t="s">
        <v>187</v>
      </c>
      <c r="BE210" s="162">
        <f t="shared" si="34"/>
        <v>0</v>
      </c>
      <c r="BF210" s="162">
        <f t="shared" si="35"/>
        <v>0</v>
      </c>
      <c r="BG210" s="162">
        <f t="shared" si="36"/>
        <v>0</v>
      </c>
      <c r="BH210" s="162">
        <f t="shared" si="37"/>
        <v>0</v>
      </c>
      <c r="BI210" s="162">
        <f t="shared" si="38"/>
        <v>0</v>
      </c>
      <c r="BJ210" s="17" t="s">
        <v>87</v>
      </c>
      <c r="BK210" s="162">
        <f t="shared" si="39"/>
        <v>0</v>
      </c>
      <c r="BL210" s="17" t="s">
        <v>282</v>
      </c>
      <c r="BM210" s="161" t="s">
        <v>2583</v>
      </c>
    </row>
    <row r="211" spans="2:65" s="1" customFormat="1" ht="24" customHeight="1">
      <c r="B211" s="149"/>
      <c r="C211" s="150" t="s">
        <v>815</v>
      </c>
      <c r="D211" s="150" t="s">
        <v>189</v>
      </c>
      <c r="E211" s="151" t="s">
        <v>2584</v>
      </c>
      <c r="F211" s="152" t="s">
        <v>2585</v>
      </c>
      <c r="G211" s="153" t="s">
        <v>391</v>
      </c>
      <c r="H211" s="154">
        <v>10</v>
      </c>
      <c r="I211" s="155"/>
      <c r="J211" s="156">
        <f t="shared" si="30"/>
        <v>0</v>
      </c>
      <c r="K211" s="152" t="s">
        <v>1901</v>
      </c>
      <c r="L211" s="32"/>
      <c r="M211" s="157" t="s">
        <v>3</v>
      </c>
      <c r="N211" s="158" t="s">
        <v>46</v>
      </c>
      <c r="O211" s="52"/>
      <c r="P211" s="159">
        <f t="shared" si="31"/>
        <v>0</v>
      </c>
      <c r="Q211" s="159">
        <v>0</v>
      </c>
      <c r="R211" s="159">
        <f t="shared" si="32"/>
        <v>0</v>
      </c>
      <c r="S211" s="159">
        <v>0</v>
      </c>
      <c r="T211" s="160">
        <f t="shared" si="33"/>
        <v>0</v>
      </c>
      <c r="AR211" s="161" t="s">
        <v>282</v>
      </c>
      <c r="AT211" s="161" t="s">
        <v>189</v>
      </c>
      <c r="AU211" s="161" t="s">
        <v>87</v>
      </c>
      <c r="AY211" s="17" t="s">
        <v>187</v>
      </c>
      <c r="BE211" s="162">
        <f t="shared" si="34"/>
        <v>0</v>
      </c>
      <c r="BF211" s="162">
        <f t="shared" si="35"/>
        <v>0</v>
      </c>
      <c r="BG211" s="162">
        <f t="shared" si="36"/>
        <v>0</v>
      </c>
      <c r="BH211" s="162">
        <f t="shared" si="37"/>
        <v>0</v>
      </c>
      <c r="BI211" s="162">
        <f t="shared" si="38"/>
        <v>0</v>
      </c>
      <c r="BJ211" s="17" t="s">
        <v>87</v>
      </c>
      <c r="BK211" s="162">
        <f t="shared" si="39"/>
        <v>0</v>
      </c>
      <c r="BL211" s="17" t="s">
        <v>282</v>
      </c>
      <c r="BM211" s="161" t="s">
        <v>2586</v>
      </c>
    </row>
    <row r="212" spans="2:65" s="1" customFormat="1" ht="24" customHeight="1">
      <c r="B212" s="149"/>
      <c r="C212" s="150" t="s">
        <v>822</v>
      </c>
      <c r="D212" s="150" t="s">
        <v>189</v>
      </c>
      <c r="E212" s="151" t="s">
        <v>2587</v>
      </c>
      <c r="F212" s="152" t="s">
        <v>2588</v>
      </c>
      <c r="G212" s="153" t="s">
        <v>1193</v>
      </c>
      <c r="H212" s="154">
        <v>10</v>
      </c>
      <c r="I212" s="155"/>
      <c r="J212" s="156">
        <f t="shared" si="30"/>
        <v>0</v>
      </c>
      <c r="K212" s="152" t="s">
        <v>193</v>
      </c>
      <c r="L212" s="32"/>
      <c r="M212" s="157" t="s">
        <v>3</v>
      </c>
      <c r="N212" s="158" t="s">
        <v>46</v>
      </c>
      <c r="O212" s="52"/>
      <c r="P212" s="159">
        <f t="shared" si="31"/>
        <v>0</v>
      </c>
      <c r="Q212" s="159">
        <v>1.6920000000000001E-2</v>
      </c>
      <c r="R212" s="159">
        <f t="shared" si="32"/>
        <v>0.16920000000000002</v>
      </c>
      <c r="S212" s="159">
        <v>0</v>
      </c>
      <c r="T212" s="160">
        <f t="shared" si="33"/>
        <v>0</v>
      </c>
      <c r="AR212" s="161" t="s">
        <v>282</v>
      </c>
      <c r="AT212" s="161" t="s">
        <v>189</v>
      </c>
      <c r="AU212" s="161" t="s">
        <v>87</v>
      </c>
      <c r="AY212" s="17" t="s">
        <v>187</v>
      </c>
      <c r="BE212" s="162">
        <f t="shared" si="34"/>
        <v>0</v>
      </c>
      <c r="BF212" s="162">
        <f t="shared" si="35"/>
        <v>0</v>
      </c>
      <c r="BG212" s="162">
        <f t="shared" si="36"/>
        <v>0</v>
      </c>
      <c r="BH212" s="162">
        <f t="shared" si="37"/>
        <v>0</v>
      </c>
      <c r="BI212" s="162">
        <f t="shared" si="38"/>
        <v>0</v>
      </c>
      <c r="BJ212" s="17" t="s">
        <v>87</v>
      </c>
      <c r="BK212" s="162">
        <f t="shared" si="39"/>
        <v>0</v>
      </c>
      <c r="BL212" s="17" t="s">
        <v>282</v>
      </c>
      <c r="BM212" s="161" t="s">
        <v>2589</v>
      </c>
    </row>
    <row r="213" spans="2:65" s="1" customFormat="1" ht="24" customHeight="1">
      <c r="B213" s="149"/>
      <c r="C213" s="150" t="s">
        <v>826</v>
      </c>
      <c r="D213" s="150" t="s">
        <v>189</v>
      </c>
      <c r="E213" s="151" t="s">
        <v>2590</v>
      </c>
      <c r="F213" s="152" t="s">
        <v>2591</v>
      </c>
      <c r="G213" s="153" t="s">
        <v>1193</v>
      </c>
      <c r="H213" s="154">
        <v>10</v>
      </c>
      <c r="I213" s="155"/>
      <c r="J213" s="156">
        <f t="shared" si="30"/>
        <v>0</v>
      </c>
      <c r="K213" s="152" t="s">
        <v>193</v>
      </c>
      <c r="L213" s="32"/>
      <c r="M213" s="157" t="s">
        <v>3</v>
      </c>
      <c r="N213" s="158" t="s">
        <v>46</v>
      </c>
      <c r="O213" s="52"/>
      <c r="P213" s="159">
        <f t="shared" si="31"/>
        <v>0</v>
      </c>
      <c r="Q213" s="159">
        <v>2.4750000000000001E-2</v>
      </c>
      <c r="R213" s="159">
        <f t="shared" si="32"/>
        <v>0.2475</v>
      </c>
      <c r="S213" s="159">
        <v>0</v>
      </c>
      <c r="T213" s="160">
        <f t="shared" si="33"/>
        <v>0</v>
      </c>
      <c r="AR213" s="161" t="s">
        <v>282</v>
      </c>
      <c r="AT213" s="161" t="s">
        <v>189</v>
      </c>
      <c r="AU213" s="161" t="s">
        <v>87</v>
      </c>
      <c r="AY213" s="17" t="s">
        <v>187</v>
      </c>
      <c r="BE213" s="162">
        <f t="shared" si="34"/>
        <v>0</v>
      </c>
      <c r="BF213" s="162">
        <f t="shared" si="35"/>
        <v>0</v>
      </c>
      <c r="BG213" s="162">
        <f t="shared" si="36"/>
        <v>0</v>
      </c>
      <c r="BH213" s="162">
        <f t="shared" si="37"/>
        <v>0</v>
      </c>
      <c r="BI213" s="162">
        <f t="shared" si="38"/>
        <v>0</v>
      </c>
      <c r="BJ213" s="17" t="s">
        <v>87</v>
      </c>
      <c r="BK213" s="162">
        <f t="shared" si="39"/>
        <v>0</v>
      </c>
      <c r="BL213" s="17" t="s">
        <v>282</v>
      </c>
      <c r="BM213" s="161" t="s">
        <v>2592</v>
      </c>
    </row>
    <row r="214" spans="2:65" s="1" customFormat="1" ht="16.5" customHeight="1">
      <c r="B214" s="149"/>
      <c r="C214" s="150" t="s">
        <v>831</v>
      </c>
      <c r="D214" s="150" t="s">
        <v>189</v>
      </c>
      <c r="E214" s="151" t="s">
        <v>2593</v>
      </c>
      <c r="F214" s="152" t="s">
        <v>2594</v>
      </c>
      <c r="G214" s="153" t="s">
        <v>1193</v>
      </c>
      <c r="H214" s="154">
        <v>10</v>
      </c>
      <c r="I214" s="155"/>
      <c r="J214" s="156">
        <f t="shared" si="30"/>
        <v>0</v>
      </c>
      <c r="K214" s="152" t="s">
        <v>193</v>
      </c>
      <c r="L214" s="32"/>
      <c r="M214" s="157" t="s">
        <v>3</v>
      </c>
      <c r="N214" s="158" t="s">
        <v>46</v>
      </c>
      <c r="O214" s="52"/>
      <c r="P214" s="159">
        <f t="shared" si="31"/>
        <v>0</v>
      </c>
      <c r="Q214" s="159">
        <v>1.452E-2</v>
      </c>
      <c r="R214" s="159">
        <f t="shared" si="32"/>
        <v>0.1452</v>
      </c>
      <c r="S214" s="159">
        <v>0</v>
      </c>
      <c r="T214" s="160">
        <f t="shared" si="33"/>
        <v>0</v>
      </c>
      <c r="AR214" s="161" t="s">
        <v>282</v>
      </c>
      <c r="AT214" s="161" t="s">
        <v>189</v>
      </c>
      <c r="AU214" s="161" t="s">
        <v>87</v>
      </c>
      <c r="AY214" s="17" t="s">
        <v>187</v>
      </c>
      <c r="BE214" s="162">
        <f t="shared" si="34"/>
        <v>0</v>
      </c>
      <c r="BF214" s="162">
        <f t="shared" si="35"/>
        <v>0</v>
      </c>
      <c r="BG214" s="162">
        <f t="shared" si="36"/>
        <v>0</v>
      </c>
      <c r="BH214" s="162">
        <f t="shared" si="37"/>
        <v>0</v>
      </c>
      <c r="BI214" s="162">
        <f t="shared" si="38"/>
        <v>0</v>
      </c>
      <c r="BJ214" s="17" t="s">
        <v>87</v>
      </c>
      <c r="BK214" s="162">
        <f t="shared" si="39"/>
        <v>0</v>
      </c>
      <c r="BL214" s="17" t="s">
        <v>282</v>
      </c>
      <c r="BM214" s="161" t="s">
        <v>2595</v>
      </c>
    </row>
    <row r="215" spans="2:65" s="1" customFormat="1" ht="24" customHeight="1">
      <c r="B215" s="149"/>
      <c r="C215" s="150" t="s">
        <v>833</v>
      </c>
      <c r="D215" s="150" t="s">
        <v>189</v>
      </c>
      <c r="E215" s="151" t="s">
        <v>2596</v>
      </c>
      <c r="F215" s="152" t="s">
        <v>2597</v>
      </c>
      <c r="G215" s="153" t="s">
        <v>1193</v>
      </c>
      <c r="H215" s="154">
        <v>1</v>
      </c>
      <c r="I215" s="155"/>
      <c r="J215" s="156">
        <f t="shared" si="30"/>
        <v>0</v>
      </c>
      <c r="K215" s="152" t="s">
        <v>193</v>
      </c>
      <c r="L215" s="32"/>
      <c r="M215" s="157" t="s">
        <v>3</v>
      </c>
      <c r="N215" s="158" t="s">
        <v>46</v>
      </c>
      <c r="O215" s="52"/>
      <c r="P215" s="159">
        <f t="shared" si="31"/>
        <v>0</v>
      </c>
      <c r="Q215" s="159">
        <v>2.4160000000000001E-2</v>
      </c>
      <c r="R215" s="159">
        <f t="shared" si="32"/>
        <v>2.4160000000000001E-2</v>
      </c>
      <c r="S215" s="159">
        <v>0</v>
      </c>
      <c r="T215" s="160">
        <f t="shared" si="33"/>
        <v>0</v>
      </c>
      <c r="AR215" s="161" t="s">
        <v>282</v>
      </c>
      <c r="AT215" s="161" t="s">
        <v>189</v>
      </c>
      <c r="AU215" s="161" t="s">
        <v>87</v>
      </c>
      <c r="AY215" s="17" t="s">
        <v>187</v>
      </c>
      <c r="BE215" s="162">
        <f t="shared" si="34"/>
        <v>0</v>
      </c>
      <c r="BF215" s="162">
        <f t="shared" si="35"/>
        <v>0</v>
      </c>
      <c r="BG215" s="162">
        <f t="shared" si="36"/>
        <v>0</v>
      </c>
      <c r="BH215" s="162">
        <f t="shared" si="37"/>
        <v>0</v>
      </c>
      <c r="BI215" s="162">
        <f t="shared" si="38"/>
        <v>0</v>
      </c>
      <c r="BJ215" s="17" t="s">
        <v>87</v>
      </c>
      <c r="BK215" s="162">
        <f t="shared" si="39"/>
        <v>0</v>
      </c>
      <c r="BL215" s="17" t="s">
        <v>282</v>
      </c>
      <c r="BM215" s="161" t="s">
        <v>2598</v>
      </c>
    </row>
    <row r="216" spans="2:65" s="1" customFormat="1" ht="24" customHeight="1">
      <c r="B216" s="149"/>
      <c r="C216" s="150" t="s">
        <v>836</v>
      </c>
      <c r="D216" s="150" t="s">
        <v>189</v>
      </c>
      <c r="E216" s="151" t="s">
        <v>2599</v>
      </c>
      <c r="F216" s="152" t="s">
        <v>2600</v>
      </c>
      <c r="G216" s="153" t="s">
        <v>1193</v>
      </c>
      <c r="H216" s="154">
        <v>40</v>
      </c>
      <c r="I216" s="155"/>
      <c r="J216" s="156">
        <f t="shared" si="30"/>
        <v>0</v>
      </c>
      <c r="K216" s="152" t="s">
        <v>193</v>
      </c>
      <c r="L216" s="32"/>
      <c r="M216" s="157" t="s">
        <v>3</v>
      </c>
      <c r="N216" s="158" t="s">
        <v>46</v>
      </c>
      <c r="O216" s="52"/>
      <c r="P216" s="159">
        <f t="shared" si="31"/>
        <v>0</v>
      </c>
      <c r="Q216" s="159">
        <v>2.9999999999999997E-4</v>
      </c>
      <c r="R216" s="159">
        <f t="shared" si="32"/>
        <v>1.1999999999999999E-2</v>
      </c>
      <c r="S216" s="159">
        <v>0</v>
      </c>
      <c r="T216" s="160">
        <f t="shared" si="33"/>
        <v>0</v>
      </c>
      <c r="AR216" s="161" t="s">
        <v>282</v>
      </c>
      <c r="AT216" s="161" t="s">
        <v>189</v>
      </c>
      <c r="AU216" s="161" t="s">
        <v>87</v>
      </c>
      <c r="AY216" s="17" t="s">
        <v>187</v>
      </c>
      <c r="BE216" s="162">
        <f t="shared" si="34"/>
        <v>0</v>
      </c>
      <c r="BF216" s="162">
        <f t="shared" si="35"/>
        <v>0</v>
      </c>
      <c r="BG216" s="162">
        <f t="shared" si="36"/>
        <v>0</v>
      </c>
      <c r="BH216" s="162">
        <f t="shared" si="37"/>
        <v>0</v>
      </c>
      <c r="BI216" s="162">
        <f t="shared" si="38"/>
        <v>0</v>
      </c>
      <c r="BJ216" s="17" t="s">
        <v>87</v>
      </c>
      <c r="BK216" s="162">
        <f t="shared" si="39"/>
        <v>0</v>
      </c>
      <c r="BL216" s="17" t="s">
        <v>282</v>
      </c>
      <c r="BM216" s="161" t="s">
        <v>2601</v>
      </c>
    </row>
    <row r="217" spans="2:65" s="1" customFormat="1" ht="24" customHeight="1">
      <c r="B217" s="149"/>
      <c r="C217" s="150" t="s">
        <v>839</v>
      </c>
      <c r="D217" s="150" t="s">
        <v>189</v>
      </c>
      <c r="E217" s="151" t="s">
        <v>2602</v>
      </c>
      <c r="F217" s="152" t="s">
        <v>2603</v>
      </c>
      <c r="G217" s="153" t="s">
        <v>391</v>
      </c>
      <c r="H217" s="154">
        <v>20</v>
      </c>
      <c r="I217" s="155"/>
      <c r="J217" s="156">
        <f t="shared" si="30"/>
        <v>0</v>
      </c>
      <c r="K217" s="152" t="s">
        <v>193</v>
      </c>
      <c r="L217" s="32"/>
      <c r="M217" s="157" t="s">
        <v>3</v>
      </c>
      <c r="N217" s="158" t="s">
        <v>46</v>
      </c>
      <c r="O217" s="52"/>
      <c r="P217" s="159">
        <f t="shared" si="31"/>
        <v>0</v>
      </c>
      <c r="Q217" s="159">
        <v>1.09E-3</v>
      </c>
      <c r="R217" s="159">
        <f t="shared" si="32"/>
        <v>2.18E-2</v>
      </c>
      <c r="S217" s="159">
        <v>0</v>
      </c>
      <c r="T217" s="160">
        <f t="shared" si="33"/>
        <v>0</v>
      </c>
      <c r="AR217" s="161" t="s">
        <v>282</v>
      </c>
      <c r="AT217" s="161" t="s">
        <v>189</v>
      </c>
      <c r="AU217" s="161" t="s">
        <v>87</v>
      </c>
      <c r="AY217" s="17" t="s">
        <v>187</v>
      </c>
      <c r="BE217" s="162">
        <f t="shared" si="34"/>
        <v>0</v>
      </c>
      <c r="BF217" s="162">
        <f t="shared" si="35"/>
        <v>0</v>
      </c>
      <c r="BG217" s="162">
        <f t="shared" si="36"/>
        <v>0</v>
      </c>
      <c r="BH217" s="162">
        <f t="shared" si="37"/>
        <v>0</v>
      </c>
      <c r="BI217" s="162">
        <f t="shared" si="38"/>
        <v>0</v>
      </c>
      <c r="BJ217" s="17" t="s">
        <v>87</v>
      </c>
      <c r="BK217" s="162">
        <f t="shared" si="39"/>
        <v>0</v>
      </c>
      <c r="BL217" s="17" t="s">
        <v>282</v>
      </c>
      <c r="BM217" s="161" t="s">
        <v>2604</v>
      </c>
    </row>
    <row r="218" spans="2:65" s="1" customFormat="1" ht="24" customHeight="1">
      <c r="B218" s="149"/>
      <c r="C218" s="150" t="s">
        <v>845</v>
      </c>
      <c r="D218" s="150" t="s">
        <v>189</v>
      </c>
      <c r="E218" s="151" t="s">
        <v>2605</v>
      </c>
      <c r="F218" s="152" t="s">
        <v>2606</v>
      </c>
      <c r="G218" s="153" t="s">
        <v>1193</v>
      </c>
      <c r="H218" s="154">
        <v>1</v>
      </c>
      <c r="I218" s="155"/>
      <c r="J218" s="156">
        <f t="shared" si="30"/>
        <v>0</v>
      </c>
      <c r="K218" s="152" t="s">
        <v>193</v>
      </c>
      <c r="L218" s="32"/>
      <c r="M218" s="157" t="s">
        <v>3</v>
      </c>
      <c r="N218" s="158" t="s">
        <v>46</v>
      </c>
      <c r="O218" s="52"/>
      <c r="P218" s="159">
        <f t="shared" si="31"/>
        <v>0</v>
      </c>
      <c r="Q218" s="159">
        <v>1.9599999999999999E-3</v>
      </c>
      <c r="R218" s="159">
        <f t="shared" si="32"/>
        <v>1.9599999999999999E-3</v>
      </c>
      <c r="S218" s="159">
        <v>0</v>
      </c>
      <c r="T218" s="160">
        <f t="shared" si="33"/>
        <v>0</v>
      </c>
      <c r="AR218" s="161" t="s">
        <v>282</v>
      </c>
      <c r="AT218" s="161" t="s">
        <v>189</v>
      </c>
      <c r="AU218" s="161" t="s">
        <v>87</v>
      </c>
      <c r="AY218" s="17" t="s">
        <v>187</v>
      </c>
      <c r="BE218" s="162">
        <f t="shared" si="34"/>
        <v>0</v>
      </c>
      <c r="BF218" s="162">
        <f t="shared" si="35"/>
        <v>0</v>
      </c>
      <c r="BG218" s="162">
        <f t="shared" si="36"/>
        <v>0</v>
      </c>
      <c r="BH218" s="162">
        <f t="shared" si="37"/>
        <v>0</v>
      </c>
      <c r="BI218" s="162">
        <f t="shared" si="38"/>
        <v>0</v>
      </c>
      <c r="BJ218" s="17" t="s">
        <v>87</v>
      </c>
      <c r="BK218" s="162">
        <f t="shared" si="39"/>
        <v>0</v>
      </c>
      <c r="BL218" s="17" t="s">
        <v>282</v>
      </c>
      <c r="BM218" s="161" t="s">
        <v>2607</v>
      </c>
    </row>
    <row r="219" spans="2:65" s="1" customFormat="1" ht="24" customHeight="1">
      <c r="B219" s="149"/>
      <c r="C219" s="150" t="s">
        <v>851</v>
      </c>
      <c r="D219" s="150" t="s">
        <v>189</v>
      </c>
      <c r="E219" s="151" t="s">
        <v>2605</v>
      </c>
      <c r="F219" s="152" t="s">
        <v>2606</v>
      </c>
      <c r="G219" s="153" t="s">
        <v>1193</v>
      </c>
      <c r="H219" s="154">
        <v>10</v>
      </c>
      <c r="I219" s="155"/>
      <c r="J219" s="156">
        <f t="shared" si="30"/>
        <v>0</v>
      </c>
      <c r="K219" s="152" t="s">
        <v>193</v>
      </c>
      <c r="L219" s="32"/>
      <c r="M219" s="157" t="s">
        <v>3</v>
      </c>
      <c r="N219" s="158" t="s">
        <v>46</v>
      </c>
      <c r="O219" s="52"/>
      <c r="P219" s="159">
        <f t="shared" si="31"/>
        <v>0</v>
      </c>
      <c r="Q219" s="159">
        <v>1.9599999999999999E-3</v>
      </c>
      <c r="R219" s="159">
        <f t="shared" si="32"/>
        <v>1.9599999999999999E-2</v>
      </c>
      <c r="S219" s="159">
        <v>0</v>
      </c>
      <c r="T219" s="160">
        <f t="shared" si="33"/>
        <v>0</v>
      </c>
      <c r="AR219" s="161" t="s">
        <v>282</v>
      </c>
      <c r="AT219" s="161" t="s">
        <v>189</v>
      </c>
      <c r="AU219" s="161" t="s">
        <v>87</v>
      </c>
      <c r="AY219" s="17" t="s">
        <v>187</v>
      </c>
      <c r="BE219" s="162">
        <f t="shared" si="34"/>
        <v>0</v>
      </c>
      <c r="BF219" s="162">
        <f t="shared" si="35"/>
        <v>0</v>
      </c>
      <c r="BG219" s="162">
        <f t="shared" si="36"/>
        <v>0</v>
      </c>
      <c r="BH219" s="162">
        <f t="shared" si="37"/>
        <v>0</v>
      </c>
      <c r="BI219" s="162">
        <f t="shared" si="38"/>
        <v>0</v>
      </c>
      <c r="BJ219" s="17" t="s">
        <v>87</v>
      </c>
      <c r="BK219" s="162">
        <f t="shared" si="39"/>
        <v>0</v>
      </c>
      <c r="BL219" s="17" t="s">
        <v>282</v>
      </c>
      <c r="BM219" s="161" t="s">
        <v>2608</v>
      </c>
    </row>
    <row r="220" spans="2:65" s="1" customFormat="1" ht="16.5" customHeight="1">
      <c r="B220" s="149"/>
      <c r="C220" s="150" t="s">
        <v>857</v>
      </c>
      <c r="D220" s="150" t="s">
        <v>189</v>
      </c>
      <c r="E220" s="151" t="s">
        <v>2609</v>
      </c>
      <c r="F220" s="152" t="s">
        <v>2610</v>
      </c>
      <c r="G220" s="153" t="s">
        <v>1193</v>
      </c>
      <c r="H220" s="154">
        <v>10</v>
      </c>
      <c r="I220" s="155"/>
      <c r="J220" s="156">
        <f t="shared" si="30"/>
        <v>0</v>
      </c>
      <c r="K220" s="152" t="s">
        <v>193</v>
      </c>
      <c r="L220" s="32"/>
      <c r="M220" s="157" t="s">
        <v>3</v>
      </c>
      <c r="N220" s="158" t="s">
        <v>46</v>
      </c>
      <c r="O220" s="52"/>
      <c r="P220" s="159">
        <f t="shared" si="31"/>
        <v>0</v>
      </c>
      <c r="Q220" s="159">
        <v>1.8400000000000001E-3</v>
      </c>
      <c r="R220" s="159">
        <f t="shared" si="32"/>
        <v>1.84E-2</v>
      </c>
      <c r="S220" s="159">
        <v>0</v>
      </c>
      <c r="T220" s="160">
        <f t="shared" si="33"/>
        <v>0</v>
      </c>
      <c r="AR220" s="161" t="s">
        <v>282</v>
      </c>
      <c r="AT220" s="161" t="s">
        <v>189</v>
      </c>
      <c r="AU220" s="161" t="s">
        <v>87</v>
      </c>
      <c r="AY220" s="17" t="s">
        <v>187</v>
      </c>
      <c r="BE220" s="162">
        <f t="shared" si="34"/>
        <v>0</v>
      </c>
      <c r="BF220" s="162">
        <f t="shared" si="35"/>
        <v>0</v>
      </c>
      <c r="BG220" s="162">
        <f t="shared" si="36"/>
        <v>0</v>
      </c>
      <c r="BH220" s="162">
        <f t="shared" si="37"/>
        <v>0</v>
      </c>
      <c r="BI220" s="162">
        <f t="shared" si="38"/>
        <v>0</v>
      </c>
      <c r="BJ220" s="17" t="s">
        <v>87</v>
      </c>
      <c r="BK220" s="162">
        <f t="shared" si="39"/>
        <v>0</v>
      </c>
      <c r="BL220" s="17" t="s">
        <v>282</v>
      </c>
      <c r="BM220" s="161" t="s">
        <v>2611</v>
      </c>
    </row>
    <row r="221" spans="2:65" s="1" customFormat="1" ht="16.5" customHeight="1">
      <c r="B221" s="149"/>
      <c r="C221" s="150" t="s">
        <v>861</v>
      </c>
      <c r="D221" s="150" t="s">
        <v>189</v>
      </c>
      <c r="E221" s="151" t="s">
        <v>2612</v>
      </c>
      <c r="F221" s="152" t="s">
        <v>2613</v>
      </c>
      <c r="G221" s="153" t="s">
        <v>1193</v>
      </c>
      <c r="H221" s="154">
        <v>10</v>
      </c>
      <c r="I221" s="155"/>
      <c r="J221" s="156">
        <f t="shared" si="30"/>
        <v>0</v>
      </c>
      <c r="K221" s="152" t="s">
        <v>193</v>
      </c>
      <c r="L221" s="32"/>
      <c r="M221" s="157" t="s">
        <v>3</v>
      </c>
      <c r="N221" s="158" t="s">
        <v>46</v>
      </c>
      <c r="O221" s="52"/>
      <c r="P221" s="159">
        <f t="shared" si="31"/>
        <v>0</v>
      </c>
      <c r="Q221" s="159">
        <v>1.8400000000000001E-3</v>
      </c>
      <c r="R221" s="159">
        <f t="shared" si="32"/>
        <v>1.84E-2</v>
      </c>
      <c r="S221" s="159">
        <v>0</v>
      </c>
      <c r="T221" s="160">
        <f t="shared" si="33"/>
        <v>0</v>
      </c>
      <c r="AR221" s="161" t="s">
        <v>282</v>
      </c>
      <c r="AT221" s="161" t="s">
        <v>189</v>
      </c>
      <c r="AU221" s="161" t="s">
        <v>87</v>
      </c>
      <c r="AY221" s="17" t="s">
        <v>187</v>
      </c>
      <c r="BE221" s="162">
        <f t="shared" si="34"/>
        <v>0</v>
      </c>
      <c r="BF221" s="162">
        <f t="shared" si="35"/>
        <v>0</v>
      </c>
      <c r="BG221" s="162">
        <f t="shared" si="36"/>
        <v>0</v>
      </c>
      <c r="BH221" s="162">
        <f t="shared" si="37"/>
        <v>0</v>
      </c>
      <c r="BI221" s="162">
        <f t="shared" si="38"/>
        <v>0</v>
      </c>
      <c r="BJ221" s="17" t="s">
        <v>87</v>
      </c>
      <c r="BK221" s="162">
        <f t="shared" si="39"/>
        <v>0</v>
      </c>
      <c r="BL221" s="17" t="s">
        <v>282</v>
      </c>
      <c r="BM221" s="161" t="s">
        <v>2614</v>
      </c>
    </row>
    <row r="222" spans="2:65" s="1" customFormat="1" ht="24" customHeight="1">
      <c r="B222" s="149"/>
      <c r="C222" s="150" t="s">
        <v>865</v>
      </c>
      <c r="D222" s="150" t="s">
        <v>189</v>
      </c>
      <c r="E222" s="151" t="s">
        <v>2615</v>
      </c>
      <c r="F222" s="152" t="s">
        <v>2616</v>
      </c>
      <c r="G222" s="153" t="s">
        <v>391</v>
      </c>
      <c r="H222" s="154">
        <v>10</v>
      </c>
      <c r="I222" s="155"/>
      <c r="J222" s="156">
        <f t="shared" si="30"/>
        <v>0</v>
      </c>
      <c r="K222" s="152" t="s">
        <v>193</v>
      </c>
      <c r="L222" s="32"/>
      <c r="M222" s="157" t="s">
        <v>3</v>
      </c>
      <c r="N222" s="158" t="s">
        <v>46</v>
      </c>
      <c r="O222" s="52"/>
      <c r="P222" s="159">
        <f t="shared" si="31"/>
        <v>0</v>
      </c>
      <c r="Q222" s="159">
        <v>2.7999999999999998E-4</v>
      </c>
      <c r="R222" s="159">
        <f t="shared" si="32"/>
        <v>2.7999999999999995E-3</v>
      </c>
      <c r="S222" s="159">
        <v>0</v>
      </c>
      <c r="T222" s="160">
        <f t="shared" si="33"/>
        <v>0</v>
      </c>
      <c r="AR222" s="161" t="s">
        <v>282</v>
      </c>
      <c r="AT222" s="161" t="s">
        <v>189</v>
      </c>
      <c r="AU222" s="161" t="s">
        <v>87</v>
      </c>
      <c r="AY222" s="17" t="s">
        <v>187</v>
      </c>
      <c r="BE222" s="162">
        <f t="shared" si="34"/>
        <v>0</v>
      </c>
      <c r="BF222" s="162">
        <f t="shared" si="35"/>
        <v>0</v>
      </c>
      <c r="BG222" s="162">
        <f t="shared" si="36"/>
        <v>0</v>
      </c>
      <c r="BH222" s="162">
        <f t="shared" si="37"/>
        <v>0</v>
      </c>
      <c r="BI222" s="162">
        <f t="shared" si="38"/>
        <v>0</v>
      </c>
      <c r="BJ222" s="17" t="s">
        <v>87</v>
      </c>
      <c r="BK222" s="162">
        <f t="shared" si="39"/>
        <v>0</v>
      </c>
      <c r="BL222" s="17" t="s">
        <v>282</v>
      </c>
      <c r="BM222" s="161" t="s">
        <v>2617</v>
      </c>
    </row>
    <row r="223" spans="2:65" s="1" customFormat="1" ht="36" customHeight="1">
      <c r="B223" s="149"/>
      <c r="C223" s="150" t="s">
        <v>872</v>
      </c>
      <c r="D223" s="150" t="s">
        <v>189</v>
      </c>
      <c r="E223" s="151" t="s">
        <v>2618</v>
      </c>
      <c r="F223" s="152" t="s">
        <v>2619</v>
      </c>
      <c r="G223" s="153" t="s">
        <v>1034</v>
      </c>
      <c r="H223" s="205"/>
      <c r="I223" s="155"/>
      <c r="J223" s="156">
        <f t="shared" si="30"/>
        <v>0</v>
      </c>
      <c r="K223" s="152" t="s">
        <v>193</v>
      </c>
      <c r="L223" s="32"/>
      <c r="M223" s="157" t="s">
        <v>3</v>
      </c>
      <c r="N223" s="158" t="s">
        <v>46</v>
      </c>
      <c r="O223" s="52"/>
      <c r="P223" s="159">
        <f t="shared" si="31"/>
        <v>0</v>
      </c>
      <c r="Q223" s="159">
        <v>0</v>
      </c>
      <c r="R223" s="159">
        <f t="shared" si="32"/>
        <v>0</v>
      </c>
      <c r="S223" s="159">
        <v>0</v>
      </c>
      <c r="T223" s="160">
        <f t="shared" si="33"/>
        <v>0</v>
      </c>
      <c r="AR223" s="161" t="s">
        <v>282</v>
      </c>
      <c r="AT223" s="161" t="s">
        <v>189</v>
      </c>
      <c r="AU223" s="161" t="s">
        <v>87</v>
      </c>
      <c r="AY223" s="17" t="s">
        <v>187</v>
      </c>
      <c r="BE223" s="162">
        <f t="shared" si="34"/>
        <v>0</v>
      </c>
      <c r="BF223" s="162">
        <f t="shared" si="35"/>
        <v>0</v>
      </c>
      <c r="BG223" s="162">
        <f t="shared" si="36"/>
        <v>0</v>
      </c>
      <c r="BH223" s="162">
        <f t="shared" si="37"/>
        <v>0</v>
      </c>
      <c r="BI223" s="162">
        <f t="shared" si="38"/>
        <v>0</v>
      </c>
      <c r="BJ223" s="17" t="s">
        <v>87</v>
      </c>
      <c r="BK223" s="162">
        <f t="shared" si="39"/>
        <v>0</v>
      </c>
      <c r="BL223" s="17" t="s">
        <v>282</v>
      </c>
      <c r="BM223" s="161" t="s">
        <v>2620</v>
      </c>
    </row>
    <row r="224" spans="2:65" s="11" customFormat="1" ht="22.9" customHeight="1">
      <c r="B224" s="136"/>
      <c r="D224" s="137" t="s">
        <v>73</v>
      </c>
      <c r="E224" s="147" t="s">
        <v>2621</v>
      </c>
      <c r="F224" s="147" t="s">
        <v>2622</v>
      </c>
      <c r="I224" s="139"/>
      <c r="J224" s="148">
        <f>BK224</f>
        <v>0</v>
      </c>
      <c r="L224" s="136"/>
      <c r="M224" s="141"/>
      <c r="N224" s="142"/>
      <c r="O224" s="142"/>
      <c r="P224" s="143">
        <f>P225</f>
        <v>0</v>
      </c>
      <c r="Q224" s="142"/>
      <c r="R224" s="143">
        <f>R225</f>
        <v>0.1865</v>
      </c>
      <c r="S224" s="142"/>
      <c r="T224" s="144">
        <f>T225</f>
        <v>0</v>
      </c>
      <c r="AR224" s="137" t="s">
        <v>87</v>
      </c>
      <c r="AT224" s="145" t="s">
        <v>73</v>
      </c>
      <c r="AU224" s="145" t="s">
        <v>81</v>
      </c>
      <c r="AY224" s="137" t="s">
        <v>187</v>
      </c>
      <c r="BK224" s="146">
        <f>BK225</f>
        <v>0</v>
      </c>
    </row>
    <row r="225" spans="2:65" s="1" customFormat="1" ht="36" customHeight="1">
      <c r="B225" s="149"/>
      <c r="C225" s="150" t="s">
        <v>876</v>
      </c>
      <c r="D225" s="150" t="s">
        <v>189</v>
      </c>
      <c r="E225" s="151" t="s">
        <v>2623</v>
      </c>
      <c r="F225" s="152" t="s">
        <v>2624</v>
      </c>
      <c r="G225" s="153" t="s">
        <v>1193</v>
      </c>
      <c r="H225" s="154">
        <v>10</v>
      </c>
      <c r="I225" s="155"/>
      <c r="J225" s="156">
        <f>ROUND(I225*H225,2)</f>
        <v>0</v>
      </c>
      <c r="K225" s="152" t="s">
        <v>193</v>
      </c>
      <c r="L225" s="32"/>
      <c r="M225" s="157" t="s">
        <v>3</v>
      </c>
      <c r="N225" s="158" t="s">
        <v>46</v>
      </c>
      <c r="O225" s="52"/>
      <c r="P225" s="159">
        <f>O225*H225</f>
        <v>0</v>
      </c>
      <c r="Q225" s="159">
        <v>1.865E-2</v>
      </c>
      <c r="R225" s="159">
        <f>Q225*H225</f>
        <v>0.1865</v>
      </c>
      <c r="S225" s="159">
        <v>0</v>
      </c>
      <c r="T225" s="160">
        <f>S225*H225</f>
        <v>0</v>
      </c>
      <c r="AR225" s="161" t="s">
        <v>282</v>
      </c>
      <c r="AT225" s="161" t="s">
        <v>189</v>
      </c>
      <c r="AU225" s="161" t="s">
        <v>87</v>
      </c>
      <c r="AY225" s="17" t="s">
        <v>187</v>
      </c>
      <c r="BE225" s="162">
        <f>IF(N225="základní",J225,0)</f>
        <v>0</v>
      </c>
      <c r="BF225" s="162">
        <f>IF(N225="snížená",J225,0)</f>
        <v>0</v>
      </c>
      <c r="BG225" s="162">
        <f>IF(N225="zákl. přenesená",J225,0)</f>
        <v>0</v>
      </c>
      <c r="BH225" s="162">
        <f>IF(N225="sníž. přenesená",J225,0)</f>
        <v>0</v>
      </c>
      <c r="BI225" s="162">
        <f>IF(N225="nulová",J225,0)</f>
        <v>0</v>
      </c>
      <c r="BJ225" s="17" t="s">
        <v>87</v>
      </c>
      <c r="BK225" s="162">
        <f>ROUND(I225*H225,2)</f>
        <v>0</v>
      </c>
      <c r="BL225" s="17" t="s">
        <v>282</v>
      </c>
      <c r="BM225" s="161" t="s">
        <v>2625</v>
      </c>
    </row>
    <row r="226" spans="2:65" s="11" customFormat="1" ht="22.9" customHeight="1">
      <c r="B226" s="136"/>
      <c r="D226" s="137" t="s">
        <v>73</v>
      </c>
      <c r="E226" s="147" t="s">
        <v>1482</v>
      </c>
      <c r="F226" s="147" t="s">
        <v>1483</v>
      </c>
      <c r="I226" s="139"/>
      <c r="J226" s="148">
        <f>BK226</f>
        <v>0</v>
      </c>
      <c r="L226" s="136"/>
      <c r="M226" s="141"/>
      <c r="N226" s="142"/>
      <c r="O226" s="142"/>
      <c r="P226" s="143">
        <f>P227</f>
        <v>0</v>
      </c>
      <c r="Q226" s="142"/>
      <c r="R226" s="143">
        <f>R227</f>
        <v>0</v>
      </c>
      <c r="S226" s="142"/>
      <c r="T226" s="144">
        <f>T227</f>
        <v>0</v>
      </c>
      <c r="AR226" s="137" t="s">
        <v>87</v>
      </c>
      <c r="AT226" s="145" t="s">
        <v>73</v>
      </c>
      <c r="AU226" s="145" t="s">
        <v>81</v>
      </c>
      <c r="AY226" s="137" t="s">
        <v>187</v>
      </c>
      <c r="BK226" s="146">
        <f>BK227</f>
        <v>0</v>
      </c>
    </row>
    <row r="227" spans="2:65" s="1" customFormat="1" ht="16.5" customHeight="1">
      <c r="B227" s="149"/>
      <c r="C227" s="150" t="s">
        <v>880</v>
      </c>
      <c r="D227" s="150" t="s">
        <v>189</v>
      </c>
      <c r="E227" s="151" t="s">
        <v>2626</v>
      </c>
      <c r="F227" s="152" t="s">
        <v>2627</v>
      </c>
      <c r="G227" s="153" t="s">
        <v>1219</v>
      </c>
      <c r="H227" s="154">
        <v>1</v>
      </c>
      <c r="I227" s="155"/>
      <c r="J227" s="156">
        <f>ROUND(I227*H227,2)</f>
        <v>0</v>
      </c>
      <c r="K227" s="152" t="s">
        <v>1901</v>
      </c>
      <c r="L227" s="32"/>
      <c r="M227" s="206" t="s">
        <v>3</v>
      </c>
      <c r="N227" s="207" t="s">
        <v>46</v>
      </c>
      <c r="O227" s="208"/>
      <c r="P227" s="209">
        <f>O227*H227</f>
        <v>0</v>
      </c>
      <c r="Q227" s="209">
        <v>0</v>
      </c>
      <c r="R227" s="209">
        <f>Q227*H227</f>
        <v>0</v>
      </c>
      <c r="S227" s="209">
        <v>0</v>
      </c>
      <c r="T227" s="210">
        <f>S227*H227</f>
        <v>0</v>
      </c>
      <c r="AR227" s="161" t="s">
        <v>282</v>
      </c>
      <c r="AT227" s="161" t="s">
        <v>189</v>
      </c>
      <c r="AU227" s="161" t="s">
        <v>87</v>
      </c>
      <c r="AY227" s="17" t="s">
        <v>187</v>
      </c>
      <c r="BE227" s="162">
        <f>IF(N227="základní",J227,0)</f>
        <v>0</v>
      </c>
      <c r="BF227" s="162">
        <f>IF(N227="snížená",J227,0)</f>
        <v>0</v>
      </c>
      <c r="BG227" s="162">
        <f>IF(N227="zákl. přenesená",J227,0)</f>
        <v>0</v>
      </c>
      <c r="BH227" s="162">
        <f>IF(N227="sníž. přenesená",J227,0)</f>
        <v>0</v>
      </c>
      <c r="BI227" s="162">
        <f>IF(N227="nulová",J227,0)</f>
        <v>0</v>
      </c>
      <c r="BJ227" s="17" t="s">
        <v>87</v>
      </c>
      <c r="BK227" s="162">
        <f>ROUND(I227*H227,2)</f>
        <v>0</v>
      </c>
      <c r="BL227" s="17" t="s">
        <v>282</v>
      </c>
      <c r="BM227" s="161" t="s">
        <v>2628</v>
      </c>
    </row>
    <row r="228" spans="2:65" s="1" customFormat="1" ht="6.95" customHeight="1">
      <c r="B228" s="41"/>
      <c r="C228" s="42"/>
      <c r="D228" s="42"/>
      <c r="E228" s="42"/>
      <c r="F228" s="42"/>
      <c r="G228" s="42"/>
      <c r="H228" s="42"/>
      <c r="I228" s="110"/>
      <c r="J228" s="42"/>
      <c r="K228" s="42"/>
      <c r="L228" s="32"/>
    </row>
  </sheetData>
  <autoFilter ref="C97:K227" xr:uid="{00000000-0009-0000-0000-000007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82"/>
  <sheetViews>
    <sheetView showGridLines="0" topLeftCell="A13" workbookViewId="0">
      <selection activeCell="Y21" sqref="Y2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90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 t="s">
        <v>6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91"/>
      <c r="J3" s="19"/>
      <c r="K3" s="19"/>
      <c r="L3" s="20"/>
      <c r="AT3" s="17" t="s">
        <v>81</v>
      </c>
    </row>
    <row r="4" spans="2:46" ht="24.95" customHeight="1">
      <c r="B4" s="20"/>
      <c r="D4" s="21" t="s">
        <v>134</v>
      </c>
      <c r="L4" s="20"/>
      <c r="M4" s="92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60" t="str">
        <f>'Rekapitulace stavby'!K6</f>
        <v>Sociální bydlení - ul. Mlýnská, BpH- doplnění - ceník</v>
      </c>
      <c r="F7" s="261"/>
      <c r="G7" s="261"/>
      <c r="H7" s="261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60" t="s">
        <v>136</v>
      </c>
      <c r="F9" s="259"/>
      <c r="G9" s="259"/>
      <c r="H9" s="259"/>
      <c r="I9" s="93"/>
      <c r="L9" s="32"/>
    </row>
    <row r="10" spans="2:46" s="1" customFormat="1" ht="12" customHeight="1">
      <c r="B10" s="32"/>
      <c r="D10" s="27" t="s">
        <v>137</v>
      </c>
      <c r="I10" s="93"/>
      <c r="L10" s="32"/>
    </row>
    <row r="11" spans="2:46" s="1" customFormat="1" ht="36.950000000000003" customHeight="1">
      <c r="B11" s="32"/>
      <c r="E11" s="242" t="s">
        <v>3556</v>
      </c>
      <c r="F11" s="259"/>
      <c r="G11" s="259"/>
      <c r="H11" s="259"/>
      <c r="I11" s="93"/>
      <c r="L11" s="32"/>
    </row>
    <row r="12" spans="2:46" s="1" customFormat="1">
      <c r="B12" s="32"/>
      <c r="I12" s="93"/>
      <c r="L12" s="32"/>
    </row>
    <row r="13" spans="2:46" s="1" customFormat="1" ht="12" customHeight="1">
      <c r="B13" s="32"/>
      <c r="D13" s="27" t="s">
        <v>19</v>
      </c>
      <c r="F13" s="25" t="s">
        <v>3</v>
      </c>
      <c r="I13" s="94" t="s">
        <v>20</v>
      </c>
      <c r="J13" s="25" t="s">
        <v>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94" t="s">
        <v>23</v>
      </c>
      <c r="J14" s="49" t="str">
        <f>'Rekapitulace stavby'!AN8</f>
        <v>11. 12. 2019</v>
      </c>
      <c r="L14" s="32"/>
    </row>
    <row r="15" spans="2:46" s="1" customFormat="1" ht="10.9" customHeight="1">
      <c r="B15" s="32"/>
      <c r="I15" s="93"/>
      <c r="L15" s="32"/>
    </row>
    <row r="16" spans="2:46" s="1" customFormat="1" ht="12" customHeight="1">
      <c r="B16" s="32"/>
      <c r="D16" s="27" t="s">
        <v>25</v>
      </c>
      <c r="I16" s="94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94" t="s">
        <v>29</v>
      </c>
      <c r="J17" s="25" t="s">
        <v>3</v>
      </c>
      <c r="L17" s="32"/>
    </row>
    <row r="18" spans="2:12" s="1" customFormat="1" ht="6.95" customHeight="1">
      <c r="B18" s="32"/>
      <c r="I18" s="93"/>
      <c r="L18" s="32"/>
    </row>
    <row r="19" spans="2:12" s="1" customFormat="1" ht="12" customHeight="1">
      <c r="B19" s="32"/>
      <c r="D19" s="27" t="s">
        <v>30</v>
      </c>
      <c r="I19" s="94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62" t="str">
        <f>'Rekapitulace stavby'!E14</f>
        <v>Vyplň údaj</v>
      </c>
      <c r="F20" s="245"/>
      <c r="G20" s="245"/>
      <c r="H20" s="245"/>
      <c r="I20" s="94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I21" s="93"/>
      <c r="L21" s="32"/>
    </row>
    <row r="22" spans="2:12" s="1" customFormat="1" ht="12" customHeight="1">
      <c r="B22" s="32"/>
      <c r="D22" s="27" t="s">
        <v>32</v>
      </c>
      <c r="I22" s="94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94" t="s">
        <v>29</v>
      </c>
      <c r="J23" s="25" t="s">
        <v>3</v>
      </c>
      <c r="L23" s="32"/>
    </row>
    <row r="24" spans="2:12" s="1" customFormat="1" ht="6.95" customHeight="1">
      <c r="B24" s="32"/>
      <c r="I24" s="93"/>
      <c r="L24" s="32"/>
    </row>
    <row r="25" spans="2:12" s="1" customFormat="1" ht="12" customHeight="1">
      <c r="B25" s="32"/>
      <c r="D25" s="27" t="s">
        <v>36</v>
      </c>
      <c r="I25" s="94" t="s">
        <v>26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94" t="s">
        <v>29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I27" s="93"/>
      <c r="L27" s="32"/>
    </row>
    <row r="28" spans="2:12" s="1" customFormat="1" ht="12" customHeight="1">
      <c r="B28" s="32"/>
      <c r="D28" s="27" t="s">
        <v>38</v>
      </c>
      <c r="I28" s="93"/>
      <c r="L28" s="32"/>
    </row>
    <row r="29" spans="2:12" s="7" customFormat="1" ht="16.5" customHeight="1">
      <c r="B29" s="95"/>
      <c r="E29" s="249" t="s">
        <v>3</v>
      </c>
      <c r="F29" s="249"/>
      <c r="G29" s="249"/>
      <c r="H29" s="249"/>
      <c r="I29" s="96"/>
      <c r="L29" s="95"/>
    </row>
    <row r="30" spans="2:12" s="1" customFormat="1" ht="6.95" customHeight="1">
      <c r="B30" s="32"/>
      <c r="I30" s="93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97"/>
      <c r="J31" s="50"/>
      <c r="K31" s="50"/>
      <c r="L31" s="32"/>
    </row>
    <row r="32" spans="2:12" s="1" customFormat="1" ht="25.35" customHeight="1">
      <c r="B32" s="32"/>
      <c r="D32" s="98" t="s">
        <v>40</v>
      </c>
      <c r="I32" s="93"/>
      <c r="J32" s="63">
        <f>ROUND(J96,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97"/>
      <c r="J33" s="50"/>
      <c r="K33" s="50"/>
      <c r="L33" s="32"/>
    </row>
    <row r="34" spans="2:12" s="1" customFormat="1" ht="14.45" customHeight="1">
      <c r="B34" s="32"/>
      <c r="F34" s="35" t="s">
        <v>42</v>
      </c>
      <c r="I34" s="99" t="s">
        <v>41</v>
      </c>
      <c r="J34" s="35" t="s">
        <v>43</v>
      </c>
      <c r="L34" s="32"/>
    </row>
    <row r="35" spans="2:12" s="1" customFormat="1" ht="14.45" customHeight="1">
      <c r="B35" s="32"/>
      <c r="D35" s="100" t="s">
        <v>44</v>
      </c>
      <c r="E35" s="27" t="s">
        <v>45</v>
      </c>
      <c r="F35" s="101">
        <f>ROUND((SUM(BE96:BE181)),  2)</f>
        <v>0</v>
      </c>
      <c r="I35" s="102">
        <v>0.21</v>
      </c>
      <c r="J35" s="101">
        <f>ROUND(((SUM(BE96:BE181))*I35),  2)</f>
        <v>0</v>
      </c>
      <c r="L35" s="32"/>
    </row>
    <row r="36" spans="2:12" s="1" customFormat="1" ht="14.45" customHeight="1">
      <c r="B36" s="32"/>
      <c r="E36" s="213" t="s">
        <v>46</v>
      </c>
      <c r="F36" s="214">
        <f>ROUND((SUM(BF96:BF181)),  2)</f>
        <v>0</v>
      </c>
      <c r="G36" s="215"/>
      <c r="H36" s="215"/>
      <c r="I36" s="216">
        <v>0.15</v>
      </c>
      <c r="J36" s="214">
        <f>ROUND(((SUM(BF96:BF181))*I36),  2)</f>
        <v>0</v>
      </c>
      <c r="L36" s="32"/>
    </row>
    <row r="37" spans="2:12" s="1" customFormat="1" ht="14.45" hidden="1" customHeight="1">
      <c r="B37" s="32"/>
      <c r="E37" s="27" t="s">
        <v>47</v>
      </c>
      <c r="F37" s="101">
        <f>ROUND((SUM(BG96:BG181)),  2)</f>
        <v>0</v>
      </c>
      <c r="I37" s="102">
        <v>0.21</v>
      </c>
      <c r="J37" s="101">
        <f>0</f>
        <v>0</v>
      </c>
      <c r="L37" s="32"/>
    </row>
    <row r="38" spans="2:12" s="1" customFormat="1" ht="14.45" hidden="1" customHeight="1">
      <c r="B38" s="32"/>
      <c r="E38" s="27" t="s">
        <v>48</v>
      </c>
      <c r="F38" s="101">
        <f>ROUND((SUM(BH96:BH181)),  2)</f>
        <v>0</v>
      </c>
      <c r="I38" s="102">
        <v>0.15</v>
      </c>
      <c r="J38" s="101">
        <f>0</f>
        <v>0</v>
      </c>
      <c r="L38" s="32"/>
    </row>
    <row r="39" spans="2:12" s="1" customFormat="1" ht="14.45" hidden="1" customHeight="1">
      <c r="B39" s="32"/>
      <c r="E39" s="27" t="s">
        <v>49</v>
      </c>
      <c r="F39" s="101">
        <f>ROUND((SUM(BI96:BI181)),  2)</f>
        <v>0</v>
      </c>
      <c r="I39" s="102">
        <v>0</v>
      </c>
      <c r="J39" s="101">
        <f>0</f>
        <v>0</v>
      </c>
      <c r="L39" s="32"/>
    </row>
    <row r="40" spans="2:12" s="1" customFormat="1" ht="6.95" customHeight="1">
      <c r="B40" s="32"/>
      <c r="I40" s="93"/>
      <c r="L40" s="32"/>
    </row>
    <row r="41" spans="2:12" s="1" customFormat="1" ht="25.35" customHeight="1">
      <c r="B41" s="32"/>
      <c r="C41" s="103"/>
      <c r="D41" s="104" t="s">
        <v>50</v>
      </c>
      <c r="E41" s="54"/>
      <c r="F41" s="54"/>
      <c r="G41" s="105" t="s">
        <v>51</v>
      </c>
      <c r="H41" s="106" t="s">
        <v>52</v>
      </c>
      <c r="I41" s="107"/>
      <c r="J41" s="108">
        <f>SUM(J32:J39)</f>
        <v>0</v>
      </c>
      <c r="K41" s="10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110"/>
      <c r="J42" s="42"/>
      <c r="K42" s="42"/>
      <c r="L42" s="32"/>
    </row>
    <row r="46" spans="2:12" s="1" customFormat="1" ht="6.95" hidden="1" customHeight="1">
      <c r="B46" s="43"/>
      <c r="C46" s="44"/>
      <c r="D46" s="44"/>
      <c r="E46" s="44"/>
      <c r="F46" s="44"/>
      <c r="G46" s="44"/>
      <c r="H46" s="44"/>
      <c r="I46" s="111"/>
      <c r="J46" s="44"/>
      <c r="K46" s="44"/>
      <c r="L46" s="32"/>
    </row>
    <row r="47" spans="2:12" s="1" customFormat="1" ht="24.95" hidden="1" customHeight="1">
      <c r="B47" s="32"/>
      <c r="C47" s="21" t="s">
        <v>139</v>
      </c>
      <c r="I47" s="93"/>
      <c r="L47" s="32"/>
    </row>
    <row r="48" spans="2:12" s="1" customFormat="1" ht="6.95" hidden="1" customHeight="1">
      <c r="B48" s="32"/>
      <c r="I48" s="93"/>
      <c r="L48" s="32"/>
    </row>
    <row r="49" spans="2:47" s="1" customFormat="1" ht="12" hidden="1" customHeight="1">
      <c r="B49" s="32"/>
      <c r="C49" s="27" t="s">
        <v>17</v>
      </c>
      <c r="I49" s="93"/>
      <c r="L49" s="32"/>
    </row>
    <row r="50" spans="2:47" s="1" customFormat="1" ht="16.5" hidden="1" customHeight="1">
      <c r="B50" s="32"/>
      <c r="E50" s="260" t="str">
        <f>E7</f>
        <v>Sociální bydlení - ul. Mlýnská, BpH- doplnění - ceník</v>
      </c>
      <c r="F50" s="261"/>
      <c r="G50" s="261"/>
      <c r="H50" s="261"/>
      <c r="I50" s="93"/>
      <c r="L50" s="32"/>
    </row>
    <row r="51" spans="2:47" ht="12" hidden="1" customHeight="1">
      <c r="B51" s="20"/>
      <c r="C51" s="27" t="s">
        <v>135</v>
      </c>
      <c r="L51" s="20"/>
    </row>
    <row r="52" spans="2:47" s="1" customFormat="1" ht="16.5" hidden="1" customHeight="1">
      <c r="B52" s="32"/>
      <c r="E52" s="260" t="s">
        <v>136</v>
      </c>
      <c r="F52" s="259"/>
      <c r="G52" s="259"/>
      <c r="H52" s="259"/>
      <c r="I52" s="93"/>
      <c r="L52" s="32"/>
    </row>
    <row r="53" spans="2:47" s="1" customFormat="1" ht="12" hidden="1" customHeight="1">
      <c r="B53" s="32"/>
      <c r="C53" s="27" t="s">
        <v>137</v>
      </c>
      <c r="I53" s="93"/>
      <c r="L53" s="32"/>
    </row>
    <row r="54" spans="2:47" s="1" customFormat="1" ht="16.5" hidden="1" customHeight="1">
      <c r="B54" s="32"/>
      <c r="E54" s="242" t="str">
        <f>E11</f>
        <v>SO01 - 04 - Vytápění</v>
      </c>
      <c r="F54" s="259"/>
      <c r="G54" s="259"/>
      <c r="H54" s="259"/>
      <c r="I54" s="93"/>
      <c r="L54" s="32"/>
    </row>
    <row r="55" spans="2:47" s="1" customFormat="1" ht="6.95" hidden="1" customHeight="1">
      <c r="B55" s="32"/>
      <c r="I55" s="93"/>
      <c r="L55" s="32"/>
    </row>
    <row r="56" spans="2:47" s="1" customFormat="1" ht="12" hidden="1" customHeight="1">
      <c r="B56" s="32"/>
      <c r="C56" s="27" t="s">
        <v>21</v>
      </c>
      <c r="F56" s="25" t="str">
        <f>F14</f>
        <v>Bystřice pod Hostýnem</v>
      </c>
      <c r="I56" s="94" t="s">
        <v>23</v>
      </c>
      <c r="J56" s="49" t="str">
        <f>IF(J14="","",J14)</f>
        <v>11. 12. 2019</v>
      </c>
      <c r="L56" s="32"/>
    </row>
    <row r="57" spans="2:47" s="1" customFormat="1" ht="6.95" hidden="1" customHeight="1">
      <c r="B57" s="32"/>
      <c r="I57" s="93"/>
      <c r="L57" s="32"/>
    </row>
    <row r="58" spans="2:47" s="1" customFormat="1" ht="15.2" hidden="1" customHeight="1">
      <c r="B58" s="32"/>
      <c r="C58" s="27" t="s">
        <v>25</v>
      </c>
      <c r="F58" s="25" t="str">
        <f>E17</f>
        <v>Město Bystřice pod Hostýnem, Masarykovo nám. 137</v>
      </c>
      <c r="I58" s="94" t="s">
        <v>32</v>
      </c>
      <c r="J58" s="30" t="str">
        <f>E23</f>
        <v>dnprojekce s.r.o.</v>
      </c>
      <c r="L58" s="32"/>
    </row>
    <row r="59" spans="2:47" s="1" customFormat="1" ht="15.2" hidden="1" customHeight="1">
      <c r="B59" s="32"/>
      <c r="C59" s="27" t="s">
        <v>30</v>
      </c>
      <c r="F59" s="25" t="str">
        <f>IF(E20="","",E20)</f>
        <v>Vyplň údaj</v>
      </c>
      <c r="I59" s="94" t="s">
        <v>36</v>
      </c>
      <c r="J59" s="30" t="str">
        <f>E26</f>
        <v xml:space="preserve"> </v>
      </c>
      <c r="L59" s="32"/>
    </row>
    <row r="60" spans="2:47" s="1" customFormat="1" ht="10.35" hidden="1" customHeight="1">
      <c r="B60" s="32"/>
      <c r="I60" s="93"/>
      <c r="L60" s="32"/>
    </row>
    <row r="61" spans="2:47" s="1" customFormat="1" ht="29.25" hidden="1" customHeight="1">
      <c r="B61" s="32"/>
      <c r="C61" s="112" t="s">
        <v>140</v>
      </c>
      <c r="D61" s="103"/>
      <c r="E61" s="103"/>
      <c r="F61" s="103"/>
      <c r="G61" s="103"/>
      <c r="H61" s="103"/>
      <c r="I61" s="113"/>
      <c r="J61" s="114" t="s">
        <v>141</v>
      </c>
      <c r="K61" s="103"/>
      <c r="L61" s="32"/>
    </row>
    <row r="62" spans="2:47" s="1" customFormat="1" ht="10.35" hidden="1" customHeight="1">
      <c r="B62" s="32"/>
      <c r="I62" s="93"/>
      <c r="L62" s="32"/>
    </row>
    <row r="63" spans="2:47" s="1" customFormat="1" ht="22.9" hidden="1" customHeight="1">
      <c r="B63" s="32"/>
      <c r="C63" s="115" t="s">
        <v>72</v>
      </c>
      <c r="I63" s="93"/>
      <c r="J63" s="63">
        <f>J96</f>
        <v>0</v>
      </c>
      <c r="L63" s="32"/>
      <c r="AU63" s="17" t="s">
        <v>142</v>
      </c>
    </row>
    <row r="64" spans="2:47" s="8" customFormat="1" ht="24.95" hidden="1" customHeight="1">
      <c r="B64" s="116"/>
      <c r="D64" s="117" t="s">
        <v>143</v>
      </c>
      <c r="E64" s="118"/>
      <c r="F64" s="118"/>
      <c r="G64" s="118"/>
      <c r="H64" s="118"/>
      <c r="I64" s="119"/>
      <c r="J64" s="120">
        <f>J97</f>
        <v>0</v>
      </c>
      <c r="L64" s="116"/>
    </row>
    <row r="65" spans="2:12" s="9" customFormat="1" ht="19.899999999999999" hidden="1" customHeight="1">
      <c r="B65" s="121"/>
      <c r="D65" s="122" t="s">
        <v>1713</v>
      </c>
      <c r="E65" s="123"/>
      <c r="F65" s="123"/>
      <c r="G65" s="123"/>
      <c r="H65" s="123"/>
      <c r="I65" s="124"/>
      <c r="J65" s="125">
        <f>J98</f>
        <v>0</v>
      </c>
      <c r="L65" s="121"/>
    </row>
    <row r="66" spans="2:12" s="9" customFormat="1" ht="19.899999999999999" hidden="1" customHeight="1">
      <c r="B66" s="121"/>
      <c r="D66" s="122" t="s">
        <v>153</v>
      </c>
      <c r="E66" s="123"/>
      <c r="F66" s="123"/>
      <c r="G66" s="123"/>
      <c r="H66" s="123"/>
      <c r="I66" s="124"/>
      <c r="J66" s="125">
        <f>J102</f>
        <v>0</v>
      </c>
      <c r="L66" s="121"/>
    </row>
    <row r="67" spans="2:12" s="9" customFormat="1" ht="19.899999999999999" hidden="1" customHeight="1">
      <c r="B67" s="121"/>
      <c r="D67" s="122" t="s">
        <v>1714</v>
      </c>
      <c r="E67" s="123"/>
      <c r="F67" s="123"/>
      <c r="G67" s="123"/>
      <c r="H67" s="123"/>
      <c r="I67" s="124"/>
      <c r="J67" s="125">
        <f>J104</f>
        <v>0</v>
      </c>
      <c r="L67" s="121"/>
    </row>
    <row r="68" spans="2:12" s="9" customFormat="1" ht="19.899999999999999" hidden="1" customHeight="1">
      <c r="B68" s="121"/>
      <c r="D68" s="122" t="s">
        <v>155</v>
      </c>
      <c r="E68" s="123"/>
      <c r="F68" s="123"/>
      <c r="G68" s="123"/>
      <c r="H68" s="123"/>
      <c r="I68" s="124"/>
      <c r="J68" s="125">
        <f>J111</f>
        <v>0</v>
      </c>
      <c r="L68" s="121"/>
    </row>
    <row r="69" spans="2:12" s="8" customFormat="1" ht="24.95" hidden="1" customHeight="1">
      <c r="B69" s="116"/>
      <c r="D69" s="117" t="s">
        <v>156</v>
      </c>
      <c r="E69" s="118"/>
      <c r="F69" s="118"/>
      <c r="G69" s="118"/>
      <c r="H69" s="118"/>
      <c r="I69" s="119"/>
      <c r="J69" s="120">
        <f>J113</f>
        <v>0</v>
      </c>
      <c r="L69" s="116"/>
    </row>
    <row r="70" spans="2:12" s="9" customFormat="1" ht="19.899999999999999" hidden="1" customHeight="1">
      <c r="B70" s="121"/>
      <c r="D70" s="122" t="s">
        <v>2629</v>
      </c>
      <c r="E70" s="123"/>
      <c r="F70" s="123"/>
      <c r="G70" s="123"/>
      <c r="H70" s="123"/>
      <c r="I70" s="124"/>
      <c r="J70" s="125">
        <f>J114</f>
        <v>0</v>
      </c>
      <c r="L70" s="121"/>
    </row>
    <row r="71" spans="2:12" s="9" customFormat="1" ht="19.899999999999999" hidden="1" customHeight="1">
      <c r="B71" s="121"/>
      <c r="D71" s="122" t="s">
        <v>2630</v>
      </c>
      <c r="E71" s="123"/>
      <c r="F71" s="123"/>
      <c r="G71" s="123"/>
      <c r="H71" s="123"/>
      <c r="I71" s="124"/>
      <c r="J71" s="125">
        <f>J120</f>
        <v>0</v>
      </c>
      <c r="L71" s="121"/>
    </row>
    <row r="72" spans="2:12" s="9" customFormat="1" ht="19.899999999999999" hidden="1" customHeight="1">
      <c r="B72" s="121"/>
      <c r="D72" s="122" t="s">
        <v>2631</v>
      </c>
      <c r="E72" s="123"/>
      <c r="F72" s="123"/>
      <c r="G72" s="123"/>
      <c r="H72" s="123"/>
      <c r="I72" s="124"/>
      <c r="J72" s="125">
        <f>J134</f>
        <v>0</v>
      </c>
      <c r="L72" s="121"/>
    </row>
    <row r="73" spans="2:12" s="9" customFormat="1" ht="19.899999999999999" hidden="1" customHeight="1">
      <c r="B73" s="121"/>
      <c r="D73" s="122" t="s">
        <v>2632</v>
      </c>
      <c r="E73" s="123"/>
      <c r="F73" s="123"/>
      <c r="G73" s="123"/>
      <c r="H73" s="123"/>
      <c r="I73" s="124"/>
      <c r="J73" s="125">
        <f>J146</f>
        <v>0</v>
      </c>
      <c r="L73" s="121"/>
    </row>
    <row r="74" spans="2:12" s="9" customFormat="1" ht="19.899999999999999" hidden="1" customHeight="1">
      <c r="B74" s="121"/>
      <c r="D74" s="122" t="s">
        <v>2633</v>
      </c>
      <c r="E74" s="123"/>
      <c r="F74" s="123"/>
      <c r="G74" s="123"/>
      <c r="H74" s="123"/>
      <c r="I74" s="124"/>
      <c r="J74" s="125">
        <f>J170</f>
        <v>0</v>
      </c>
      <c r="L74" s="121"/>
    </row>
    <row r="75" spans="2:12" s="1" customFormat="1" ht="21.75" hidden="1" customHeight="1">
      <c r="B75" s="32"/>
      <c r="I75" s="93"/>
      <c r="L75" s="32"/>
    </row>
    <row r="76" spans="2:12" s="1" customFormat="1" ht="6.95" hidden="1" customHeight="1">
      <c r="B76" s="41"/>
      <c r="C76" s="42"/>
      <c r="D76" s="42"/>
      <c r="E76" s="42"/>
      <c r="F76" s="42"/>
      <c r="G76" s="42"/>
      <c r="H76" s="42"/>
      <c r="I76" s="110"/>
      <c r="J76" s="42"/>
      <c r="K76" s="42"/>
      <c r="L76" s="32"/>
    </row>
    <row r="77" spans="2:12" hidden="1"/>
    <row r="78" spans="2:12" hidden="1"/>
    <row r="79" spans="2:12" hidden="1"/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111"/>
      <c r="J80" s="44"/>
      <c r="K80" s="44"/>
      <c r="L80" s="32"/>
    </row>
    <row r="81" spans="2:63" s="1" customFormat="1" ht="24.95" customHeight="1">
      <c r="B81" s="32"/>
      <c r="C81" s="21" t="s">
        <v>172</v>
      </c>
      <c r="I81" s="93"/>
      <c r="L81" s="32"/>
    </row>
    <row r="82" spans="2:63" s="1" customFormat="1" ht="6.95" customHeight="1">
      <c r="B82" s="32"/>
      <c r="I82" s="93"/>
      <c r="L82" s="32"/>
    </row>
    <row r="83" spans="2:63" s="1" customFormat="1" ht="12" customHeight="1">
      <c r="B83" s="32"/>
      <c r="C83" s="27" t="s">
        <v>17</v>
      </c>
      <c r="I83" s="93"/>
      <c r="L83" s="32"/>
    </row>
    <row r="84" spans="2:63" s="1" customFormat="1" ht="16.5" customHeight="1">
      <c r="B84" s="32"/>
      <c r="E84" s="260" t="str">
        <f>E7</f>
        <v>Sociální bydlení - ul. Mlýnská, BpH- doplnění - ceník</v>
      </c>
      <c r="F84" s="261"/>
      <c r="G84" s="261"/>
      <c r="H84" s="261"/>
      <c r="I84" s="93"/>
      <c r="L84" s="32"/>
    </row>
    <row r="85" spans="2:63" ht="12" customHeight="1">
      <c r="B85" s="20"/>
      <c r="C85" s="27" t="s">
        <v>135</v>
      </c>
      <c r="L85" s="20"/>
    </row>
    <row r="86" spans="2:63" s="1" customFormat="1" ht="16.5" customHeight="1">
      <c r="B86" s="32"/>
      <c r="E86" s="260" t="s">
        <v>136</v>
      </c>
      <c r="F86" s="259"/>
      <c r="G86" s="259"/>
      <c r="H86" s="259"/>
      <c r="I86" s="93"/>
      <c r="L86" s="32"/>
    </row>
    <row r="87" spans="2:63" s="1" customFormat="1" ht="12" customHeight="1">
      <c r="B87" s="32"/>
      <c r="C87" s="27" t="s">
        <v>137</v>
      </c>
      <c r="I87" s="93"/>
      <c r="L87" s="32"/>
    </row>
    <row r="88" spans="2:63" s="1" customFormat="1" ht="16.5" customHeight="1">
      <c r="B88" s="32"/>
      <c r="E88" s="242" t="str">
        <f>E11</f>
        <v>SO01 - 04 - Vytápění</v>
      </c>
      <c r="F88" s="259"/>
      <c r="G88" s="259"/>
      <c r="H88" s="259"/>
      <c r="I88" s="93"/>
      <c r="L88" s="32"/>
    </row>
    <row r="89" spans="2:63" s="1" customFormat="1" ht="6.95" customHeight="1">
      <c r="B89" s="32"/>
      <c r="I89" s="93"/>
      <c r="L89" s="32"/>
    </row>
    <row r="90" spans="2:63" s="1" customFormat="1" ht="12" customHeight="1">
      <c r="B90" s="32"/>
      <c r="C90" s="27" t="s">
        <v>21</v>
      </c>
      <c r="F90" s="25" t="str">
        <f>F14</f>
        <v>Bystřice pod Hostýnem</v>
      </c>
      <c r="I90" s="94" t="s">
        <v>23</v>
      </c>
      <c r="J90" s="49" t="str">
        <f>IF(J14="","",J14)</f>
        <v>11. 12. 2019</v>
      </c>
      <c r="L90" s="32"/>
    </row>
    <row r="91" spans="2:63" s="1" customFormat="1" ht="6.95" customHeight="1">
      <c r="B91" s="32"/>
      <c r="I91" s="93"/>
      <c r="L91" s="32"/>
    </row>
    <row r="92" spans="2:63" s="1" customFormat="1" ht="15.2" customHeight="1">
      <c r="B92" s="32"/>
      <c r="C92" s="27" t="s">
        <v>25</v>
      </c>
      <c r="F92" s="25" t="str">
        <f>E17</f>
        <v>Město Bystřice pod Hostýnem, Masarykovo nám. 137</v>
      </c>
      <c r="I92" s="94" t="s">
        <v>32</v>
      </c>
      <c r="J92" s="30" t="str">
        <f>E23</f>
        <v>dnprojekce s.r.o.</v>
      </c>
      <c r="L92" s="32"/>
    </row>
    <row r="93" spans="2:63" s="1" customFormat="1" ht="15.2" customHeight="1">
      <c r="B93" s="32"/>
      <c r="C93" s="27" t="s">
        <v>30</v>
      </c>
      <c r="F93" s="25" t="str">
        <f>IF(E20="","",E20)</f>
        <v>Vyplň údaj</v>
      </c>
      <c r="I93" s="94" t="s">
        <v>36</v>
      </c>
      <c r="J93" s="30" t="str">
        <f>E26</f>
        <v xml:space="preserve"> </v>
      </c>
      <c r="L93" s="32"/>
    </row>
    <row r="94" spans="2:63" s="1" customFormat="1" ht="10.35" customHeight="1">
      <c r="B94" s="32"/>
      <c r="I94" s="93"/>
      <c r="L94" s="32"/>
    </row>
    <row r="95" spans="2:63" s="10" customFormat="1" ht="29.25" customHeight="1">
      <c r="B95" s="126"/>
      <c r="C95" s="127" t="s">
        <v>173</v>
      </c>
      <c r="D95" s="128" t="s">
        <v>59</v>
      </c>
      <c r="E95" s="128" t="s">
        <v>55</v>
      </c>
      <c r="F95" s="128" t="s">
        <v>56</v>
      </c>
      <c r="G95" s="128" t="s">
        <v>174</v>
      </c>
      <c r="H95" s="128" t="s">
        <v>175</v>
      </c>
      <c r="I95" s="129" t="s">
        <v>176</v>
      </c>
      <c r="J95" s="130" t="s">
        <v>141</v>
      </c>
      <c r="K95" s="131" t="s">
        <v>177</v>
      </c>
      <c r="L95" s="126"/>
      <c r="M95" s="56" t="s">
        <v>3</v>
      </c>
      <c r="N95" s="57" t="s">
        <v>44</v>
      </c>
      <c r="O95" s="57" t="s">
        <v>178</v>
      </c>
      <c r="P95" s="57" t="s">
        <v>179</v>
      </c>
      <c r="Q95" s="57" t="s">
        <v>180</v>
      </c>
      <c r="R95" s="57" t="s">
        <v>181</v>
      </c>
      <c r="S95" s="57" t="s">
        <v>182</v>
      </c>
      <c r="T95" s="58" t="s">
        <v>183</v>
      </c>
    </row>
    <row r="96" spans="2:63" s="1" customFormat="1" ht="22.9" customHeight="1">
      <c r="B96" s="32"/>
      <c r="C96" s="61" t="s">
        <v>184</v>
      </c>
      <c r="I96" s="93"/>
      <c r="J96" s="132">
        <f>BK96</f>
        <v>0</v>
      </c>
      <c r="L96" s="32"/>
      <c r="M96" s="59"/>
      <c r="N96" s="50"/>
      <c r="O96" s="50"/>
      <c r="P96" s="133">
        <f>P97+P113</f>
        <v>0</v>
      </c>
      <c r="Q96" s="50"/>
      <c r="R96" s="133">
        <f>R97+R113</f>
        <v>3.3738000000000001</v>
      </c>
      <c r="S96" s="50"/>
      <c r="T96" s="134">
        <f>T97+T113</f>
        <v>3</v>
      </c>
      <c r="AT96" s="17" t="s">
        <v>73</v>
      </c>
      <c r="AU96" s="17" t="s">
        <v>142</v>
      </c>
      <c r="BK96" s="135">
        <f>BK97+BK113</f>
        <v>0</v>
      </c>
    </row>
    <row r="97" spans="2:65" s="11" customFormat="1" ht="25.9" customHeight="1">
      <c r="B97" s="136"/>
      <c r="D97" s="137" t="s">
        <v>73</v>
      </c>
      <c r="E97" s="138" t="s">
        <v>185</v>
      </c>
      <c r="F97" s="138" t="s">
        <v>186</v>
      </c>
      <c r="I97" s="139"/>
      <c r="J97" s="140">
        <f>BK97</f>
        <v>0</v>
      </c>
      <c r="L97" s="136"/>
      <c r="M97" s="141"/>
      <c r="N97" s="142"/>
      <c r="O97" s="142"/>
      <c r="P97" s="143">
        <f>P98+P102+P104+P111</f>
        <v>0</v>
      </c>
      <c r="Q97" s="142"/>
      <c r="R97" s="143">
        <f>R98+R102+R104+R111</f>
        <v>2.1</v>
      </c>
      <c r="S97" s="142"/>
      <c r="T97" s="144">
        <f>T98+T102+T104+T111</f>
        <v>3</v>
      </c>
      <c r="AR97" s="137" t="s">
        <v>81</v>
      </c>
      <c r="AT97" s="145" t="s">
        <v>73</v>
      </c>
      <c r="AU97" s="145" t="s">
        <v>74</v>
      </c>
      <c r="AY97" s="137" t="s">
        <v>187</v>
      </c>
      <c r="BK97" s="146">
        <f>BK98+BK102+BK104+BK111</f>
        <v>0</v>
      </c>
    </row>
    <row r="98" spans="2:65" s="11" customFormat="1" ht="22.9" customHeight="1">
      <c r="B98" s="136"/>
      <c r="D98" s="137" t="s">
        <v>73</v>
      </c>
      <c r="E98" s="147" t="s">
        <v>230</v>
      </c>
      <c r="F98" s="147" t="s">
        <v>1716</v>
      </c>
      <c r="I98" s="139"/>
      <c r="J98" s="148">
        <f>BK98</f>
        <v>0</v>
      </c>
      <c r="L98" s="136"/>
      <c r="M98" s="141"/>
      <c r="N98" s="142"/>
      <c r="O98" s="142"/>
      <c r="P98" s="143">
        <f>SUM(P99:P101)</f>
        <v>0</v>
      </c>
      <c r="Q98" s="142"/>
      <c r="R98" s="143">
        <f>SUM(R99:R101)</f>
        <v>2.1</v>
      </c>
      <c r="S98" s="142"/>
      <c r="T98" s="144">
        <f>SUM(T99:T101)</f>
        <v>0</v>
      </c>
      <c r="AR98" s="137" t="s">
        <v>81</v>
      </c>
      <c r="AT98" s="145" t="s">
        <v>73</v>
      </c>
      <c r="AU98" s="145" t="s">
        <v>81</v>
      </c>
      <c r="AY98" s="137" t="s">
        <v>187</v>
      </c>
      <c r="BK98" s="146">
        <f>SUM(BK99:BK101)</f>
        <v>0</v>
      </c>
    </row>
    <row r="99" spans="2:65" s="1" customFormat="1" ht="16.5" customHeight="1">
      <c r="B99" s="149"/>
      <c r="C99" s="150" t="s">
        <v>81</v>
      </c>
      <c r="D99" s="150" t="s">
        <v>189</v>
      </c>
      <c r="E99" s="151" t="s">
        <v>1717</v>
      </c>
      <c r="F99" s="152" t="s">
        <v>1718</v>
      </c>
      <c r="G99" s="153" t="s">
        <v>254</v>
      </c>
      <c r="H99" s="154">
        <v>52.5</v>
      </c>
      <c r="I99" s="155"/>
      <c r="J99" s="156">
        <f>ROUND(I99*H99,2)</f>
        <v>0</v>
      </c>
      <c r="K99" s="152" t="s">
        <v>193</v>
      </c>
      <c r="L99" s="32"/>
      <c r="M99" s="157" t="s">
        <v>3</v>
      </c>
      <c r="N99" s="158" t="s">
        <v>46</v>
      </c>
      <c r="O99" s="52"/>
      <c r="P99" s="159">
        <f>O99*H99</f>
        <v>0</v>
      </c>
      <c r="Q99" s="159">
        <v>0.04</v>
      </c>
      <c r="R99" s="159">
        <f>Q99*H99</f>
        <v>2.1</v>
      </c>
      <c r="S99" s="159">
        <v>0</v>
      </c>
      <c r="T99" s="160">
        <f>S99*H99</f>
        <v>0</v>
      </c>
      <c r="AR99" s="161" t="s">
        <v>194</v>
      </c>
      <c r="AT99" s="161" t="s">
        <v>189</v>
      </c>
      <c r="AU99" s="161" t="s">
        <v>87</v>
      </c>
      <c r="AY99" s="17" t="s">
        <v>187</v>
      </c>
      <c r="BE99" s="162">
        <f>IF(N99="základní",J99,0)</f>
        <v>0</v>
      </c>
      <c r="BF99" s="162">
        <f>IF(N99="snížená",J99,0)</f>
        <v>0</v>
      </c>
      <c r="BG99" s="162">
        <f>IF(N99="zákl. přenesená",J99,0)</f>
        <v>0</v>
      </c>
      <c r="BH99" s="162">
        <f>IF(N99="sníž. přenesená",J99,0)</f>
        <v>0</v>
      </c>
      <c r="BI99" s="162">
        <f>IF(N99="nulová",J99,0)</f>
        <v>0</v>
      </c>
      <c r="BJ99" s="17" t="s">
        <v>87</v>
      </c>
      <c r="BK99" s="162">
        <f>ROUND(I99*H99,2)</f>
        <v>0</v>
      </c>
      <c r="BL99" s="17" t="s">
        <v>194</v>
      </c>
      <c r="BM99" s="161" t="s">
        <v>2634</v>
      </c>
    </row>
    <row r="100" spans="2:65" s="13" customFormat="1">
      <c r="B100" s="171"/>
      <c r="D100" s="164" t="s">
        <v>196</v>
      </c>
      <c r="E100" s="172" t="s">
        <v>3</v>
      </c>
      <c r="F100" s="173" t="s">
        <v>2325</v>
      </c>
      <c r="H100" s="174">
        <v>52.5</v>
      </c>
      <c r="I100" s="175"/>
      <c r="L100" s="171"/>
      <c r="M100" s="176"/>
      <c r="N100" s="177"/>
      <c r="O100" s="177"/>
      <c r="P100" s="177"/>
      <c r="Q100" s="177"/>
      <c r="R100" s="177"/>
      <c r="S100" s="177"/>
      <c r="T100" s="178"/>
      <c r="AT100" s="172" t="s">
        <v>196</v>
      </c>
      <c r="AU100" s="172" t="s">
        <v>87</v>
      </c>
      <c r="AV100" s="13" t="s">
        <v>87</v>
      </c>
      <c r="AW100" s="13" t="s">
        <v>35</v>
      </c>
      <c r="AX100" s="13" t="s">
        <v>74</v>
      </c>
      <c r="AY100" s="172" t="s">
        <v>187</v>
      </c>
    </row>
    <row r="101" spans="2:65" s="14" customFormat="1">
      <c r="B101" s="179"/>
      <c r="D101" s="164" t="s">
        <v>196</v>
      </c>
      <c r="E101" s="180" t="s">
        <v>3</v>
      </c>
      <c r="F101" s="181" t="s">
        <v>201</v>
      </c>
      <c r="H101" s="182">
        <v>52.5</v>
      </c>
      <c r="I101" s="183"/>
      <c r="L101" s="179"/>
      <c r="M101" s="184"/>
      <c r="N101" s="185"/>
      <c r="O101" s="185"/>
      <c r="P101" s="185"/>
      <c r="Q101" s="185"/>
      <c r="R101" s="185"/>
      <c r="S101" s="185"/>
      <c r="T101" s="186"/>
      <c r="AT101" s="180" t="s">
        <v>196</v>
      </c>
      <c r="AU101" s="180" t="s">
        <v>87</v>
      </c>
      <c r="AV101" s="14" t="s">
        <v>194</v>
      </c>
      <c r="AW101" s="14" t="s">
        <v>35</v>
      </c>
      <c r="AX101" s="14" t="s">
        <v>81</v>
      </c>
      <c r="AY101" s="180" t="s">
        <v>187</v>
      </c>
    </row>
    <row r="102" spans="2:65" s="11" customFormat="1" ht="22.9" customHeight="1">
      <c r="B102" s="136"/>
      <c r="D102" s="137" t="s">
        <v>73</v>
      </c>
      <c r="E102" s="147" t="s">
        <v>245</v>
      </c>
      <c r="F102" s="147" t="s">
        <v>898</v>
      </c>
      <c r="I102" s="139"/>
      <c r="J102" s="148">
        <f>BK102</f>
        <v>0</v>
      </c>
      <c r="L102" s="136"/>
      <c r="M102" s="141"/>
      <c r="N102" s="142"/>
      <c r="O102" s="142"/>
      <c r="P102" s="143">
        <f>P103</f>
        <v>0</v>
      </c>
      <c r="Q102" s="142"/>
      <c r="R102" s="143">
        <f>R103</f>
        <v>0</v>
      </c>
      <c r="S102" s="142"/>
      <c r="T102" s="144">
        <f>T103</f>
        <v>3</v>
      </c>
      <c r="AR102" s="137" t="s">
        <v>81</v>
      </c>
      <c r="AT102" s="145" t="s">
        <v>73</v>
      </c>
      <c r="AU102" s="145" t="s">
        <v>81</v>
      </c>
      <c r="AY102" s="137" t="s">
        <v>187</v>
      </c>
      <c r="BK102" s="146">
        <f>BK103</f>
        <v>0</v>
      </c>
    </row>
    <row r="103" spans="2:65" s="1" customFormat="1" ht="36" customHeight="1">
      <c r="B103" s="149"/>
      <c r="C103" s="150" t="s">
        <v>87</v>
      </c>
      <c r="D103" s="150" t="s">
        <v>189</v>
      </c>
      <c r="E103" s="151" t="s">
        <v>2327</v>
      </c>
      <c r="F103" s="152" t="s">
        <v>2328</v>
      </c>
      <c r="G103" s="153" t="s">
        <v>286</v>
      </c>
      <c r="H103" s="154">
        <v>500</v>
      </c>
      <c r="I103" s="155"/>
      <c r="J103" s="156">
        <f>ROUND(I103*H103,2)</f>
        <v>0</v>
      </c>
      <c r="K103" s="152" t="s">
        <v>193</v>
      </c>
      <c r="L103" s="32"/>
      <c r="M103" s="157" t="s">
        <v>3</v>
      </c>
      <c r="N103" s="158" t="s">
        <v>46</v>
      </c>
      <c r="O103" s="52"/>
      <c r="P103" s="159">
        <f>O103*H103</f>
        <v>0</v>
      </c>
      <c r="Q103" s="159">
        <v>0</v>
      </c>
      <c r="R103" s="159">
        <f>Q103*H103</f>
        <v>0</v>
      </c>
      <c r="S103" s="159">
        <v>6.0000000000000001E-3</v>
      </c>
      <c r="T103" s="160">
        <f>S103*H103</f>
        <v>3</v>
      </c>
      <c r="AR103" s="161" t="s">
        <v>194</v>
      </c>
      <c r="AT103" s="161" t="s">
        <v>189</v>
      </c>
      <c r="AU103" s="161" t="s">
        <v>87</v>
      </c>
      <c r="AY103" s="17" t="s">
        <v>187</v>
      </c>
      <c r="BE103" s="162">
        <f>IF(N103="základní",J103,0)</f>
        <v>0</v>
      </c>
      <c r="BF103" s="162">
        <f>IF(N103="snížená",J103,0)</f>
        <v>0</v>
      </c>
      <c r="BG103" s="162">
        <f>IF(N103="zákl. přenesená",J103,0)</f>
        <v>0</v>
      </c>
      <c r="BH103" s="162">
        <f>IF(N103="sníž. přenesená",J103,0)</f>
        <v>0</v>
      </c>
      <c r="BI103" s="162">
        <f>IF(N103="nulová",J103,0)</f>
        <v>0</v>
      </c>
      <c r="BJ103" s="17" t="s">
        <v>87</v>
      </c>
      <c r="BK103" s="162">
        <f>ROUND(I103*H103,2)</f>
        <v>0</v>
      </c>
      <c r="BL103" s="17" t="s">
        <v>194</v>
      </c>
      <c r="BM103" s="161" t="s">
        <v>2635</v>
      </c>
    </row>
    <row r="104" spans="2:65" s="11" customFormat="1" ht="22.9" customHeight="1">
      <c r="B104" s="136"/>
      <c r="D104" s="137" t="s">
        <v>73</v>
      </c>
      <c r="E104" s="147" t="s">
        <v>1742</v>
      </c>
      <c r="F104" s="147" t="s">
        <v>1743</v>
      </c>
      <c r="I104" s="139"/>
      <c r="J104" s="148">
        <f>BK104</f>
        <v>0</v>
      </c>
      <c r="L104" s="136"/>
      <c r="M104" s="141"/>
      <c r="N104" s="142"/>
      <c r="O104" s="142"/>
      <c r="P104" s="143">
        <f>SUM(P105:P110)</f>
        <v>0</v>
      </c>
      <c r="Q104" s="142"/>
      <c r="R104" s="143">
        <f>SUM(R105:R110)</f>
        <v>0</v>
      </c>
      <c r="S104" s="142"/>
      <c r="T104" s="144">
        <f>SUM(T105:T110)</f>
        <v>0</v>
      </c>
      <c r="AR104" s="137" t="s">
        <v>81</v>
      </c>
      <c r="AT104" s="145" t="s">
        <v>73</v>
      </c>
      <c r="AU104" s="145" t="s">
        <v>81</v>
      </c>
      <c r="AY104" s="137" t="s">
        <v>187</v>
      </c>
      <c r="BK104" s="146">
        <f>SUM(BK105:BK110)</f>
        <v>0</v>
      </c>
    </row>
    <row r="105" spans="2:65" s="1" customFormat="1" ht="24" customHeight="1">
      <c r="B105" s="149"/>
      <c r="C105" s="150" t="s">
        <v>207</v>
      </c>
      <c r="D105" s="150" t="s">
        <v>189</v>
      </c>
      <c r="E105" s="151" t="s">
        <v>1744</v>
      </c>
      <c r="F105" s="152" t="s">
        <v>1745</v>
      </c>
      <c r="G105" s="153" t="s">
        <v>242</v>
      </c>
      <c r="H105" s="154">
        <v>3.6</v>
      </c>
      <c r="I105" s="155"/>
      <c r="J105" s="156">
        <f>ROUND(I105*H105,2)</f>
        <v>0</v>
      </c>
      <c r="K105" s="152" t="s">
        <v>193</v>
      </c>
      <c r="L105" s="32"/>
      <c r="M105" s="157" t="s">
        <v>3</v>
      </c>
      <c r="N105" s="158" t="s">
        <v>46</v>
      </c>
      <c r="O105" s="52"/>
      <c r="P105" s="159">
        <f>O105*H105</f>
        <v>0</v>
      </c>
      <c r="Q105" s="159">
        <v>0</v>
      </c>
      <c r="R105" s="159">
        <f>Q105*H105</f>
        <v>0</v>
      </c>
      <c r="S105" s="159">
        <v>0</v>
      </c>
      <c r="T105" s="160">
        <f>S105*H105</f>
        <v>0</v>
      </c>
      <c r="AR105" s="161" t="s">
        <v>194</v>
      </c>
      <c r="AT105" s="161" t="s">
        <v>189</v>
      </c>
      <c r="AU105" s="161" t="s">
        <v>87</v>
      </c>
      <c r="AY105" s="17" t="s">
        <v>187</v>
      </c>
      <c r="BE105" s="162">
        <f>IF(N105="základní",J105,0)</f>
        <v>0</v>
      </c>
      <c r="BF105" s="162">
        <f>IF(N105="snížená",J105,0)</f>
        <v>0</v>
      </c>
      <c r="BG105" s="162">
        <f>IF(N105="zákl. přenesená",J105,0)</f>
        <v>0</v>
      </c>
      <c r="BH105" s="162">
        <f>IF(N105="sníž. přenesená",J105,0)</f>
        <v>0</v>
      </c>
      <c r="BI105" s="162">
        <f>IF(N105="nulová",J105,0)</f>
        <v>0</v>
      </c>
      <c r="BJ105" s="17" t="s">
        <v>87</v>
      </c>
      <c r="BK105" s="162">
        <f>ROUND(I105*H105,2)</f>
        <v>0</v>
      </c>
      <c r="BL105" s="17" t="s">
        <v>194</v>
      </c>
      <c r="BM105" s="161" t="s">
        <v>2636</v>
      </c>
    </row>
    <row r="106" spans="2:65" s="1" customFormat="1" ht="36" customHeight="1">
      <c r="B106" s="149"/>
      <c r="C106" s="150" t="s">
        <v>194</v>
      </c>
      <c r="D106" s="150" t="s">
        <v>189</v>
      </c>
      <c r="E106" s="151" t="s">
        <v>1747</v>
      </c>
      <c r="F106" s="152" t="s">
        <v>1748</v>
      </c>
      <c r="G106" s="153" t="s">
        <v>242</v>
      </c>
      <c r="H106" s="154">
        <v>3</v>
      </c>
      <c r="I106" s="155"/>
      <c r="J106" s="156">
        <f>ROUND(I106*H106,2)</f>
        <v>0</v>
      </c>
      <c r="K106" s="152" t="s">
        <v>193</v>
      </c>
      <c r="L106" s="32"/>
      <c r="M106" s="157" t="s">
        <v>3</v>
      </c>
      <c r="N106" s="158" t="s">
        <v>46</v>
      </c>
      <c r="O106" s="52"/>
      <c r="P106" s="159">
        <f>O106*H106</f>
        <v>0</v>
      </c>
      <c r="Q106" s="159">
        <v>0</v>
      </c>
      <c r="R106" s="159">
        <f>Q106*H106</f>
        <v>0</v>
      </c>
      <c r="S106" s="159">
        <v>0</v>
      </c>
      <c r="T106" s="160">
        <f>S106*H106</f>
        <v>0</v>
      </c>
      <c r="AR106" s="161" t="s">
        <v>194</v>
      </c>
      <c r="AT106" s="161" t="s">
        <v>189</v>
      </c>
      <c r="AU106" s="161" t="s">
        <v>87</v>
      </c>
      <c r="AY106" s="17" t="s">
        <v>187</v>
      </c>
      <c r="BE106" s="162">
        <f>IF(N106="základní",J106,0)</f>
        <v>0</v>
      </c>
      <c r="BF106" s="162">
        <f>IF(N106="snížená",J106,0)</f>
        <v>0</v>
      </c>
      <c r="BG106" s="162">
        <f>IF(N106="zákl. přenesená",J106,0)</f>
        <v>0</v>
      </c>
      <c r="BH106" s="162">
        <f>IF(N106="sníž. přenesená",J106,0)</f>
        <v>0</v>
      </c>
      <c r="BI106" s="162">
        <f>IF(N106="nulová",J106,0)</f>
        <v>0</v>
      </c>
      <c r="BJ106" s="17" t="s">
        <v>87</v>
      </c>
      <c r="BK106" s="162">
        <f>ROUND(I106*H106,2)</f>
        <v>0</v>
      </c>
      <c r="BL106" s="17" t="s">
        <v>194</v>
      </c>
      <c r="BM106" s="161" t="s">
        <v>2637</v>
      </c>
    </row>
    <row r="107" spans="2:65" s="1" customFormat="1" ht="24" customHeight="1">
      <c r="B107" s="149"/>
      <c r="C107" s="150" t="s">
        <v>226</v>
      </c>
      <c r="D107" s="150" t="s">
        <v>189</v>
      </c>
      <c r="E107" s="151" t="s">
        <v>1750</v>
      </c>
      <c r="F107" s="152" t="s">
        <v>1751</v>
      </c>
      <c r="G107" s="153" t="s">
        <v>242</v>
      </c>
      <c r="H107" s="154">
        <v>3</v>
      </c>
      <c r="I107" s="155"/>
      <c r="J107" s="156">
        <f>ROUND(I107*H107,2)</f>
        <v>0</v>
      </c>
      <c r="K107" s="152" t="s">
        <v>193</v>
      </c>
      <c r="L107" s="32"/>
      <c r="M107" s="157" t="s">
        <v>3</v>
      </c>
      <c r="N107" s="158" t="s">
        <v>46</v>
      </c>
      <c r="O107" s="52"/>
      <c r="P107" s="159">
        <f>O107*H107</f>
        <v>0</v>
      </c>
      <c r="Q107" s="159">
        <v>0</v>
      </c>
      <c r="R107" s="159">
        <f>Q107*H107</f>
        <v>0</v>
      </c>
      <c r="S107" s="159">
        <v>0</v>
      </c>
      <c r="T107" s="160">
        <f>S107*H107</f>
        <v>0</v>
      </c>
      <c r="AR107" s="161" t="s">
        <v>194</v>
      </c>
      <c r="AT107" s="161" t="s">
        <v>189</v>
      </c>
      <c r="AU107" s="161" t="s">
        <v>87</v>
      </c>
      <c r="AY107" s="17" t="s">
        <v>187</v>
      </c>
      <c r="BE107" s="162">
        <f>IF(N107="základní",J107,0)</f>
        <v>0</v>
      </c>
      <c r="BF107" s="162">
        <f>IF(N107="snížená",J107,0)</f>
        <v>0</v>
      </c>
      <c r="BG107" s="162">
        <f>IF(N107="zákl. přenesená",J107,0)</f>
        <v>0</v>
      </c>
      <c r="BH107" s="162">
        <f>IF(N107="sníž. přenesená",J107,0)</f>
        <v>0</v>
      </c>
      <c r="BI107" s="162">
        <f>IF(N107="nulová",J107,0)</f>
        <v>0</v>
      </c>
      <c r="BJ107" s="17" t="s">
        <v>87</v>
      </c>
      <c r="BK107" s="162">
        <f>ROUND(I107*H107,2)</f>
        <v>0</v>
      </c>
      <c r="BL107" s="17" t="s">
        <v>194</v>
      </c>
      <c r="BM107" s="161" t="s">
        <v>2638</v>
      </c>
    </row>
    <row r="108" spans="2:65" s="1" customFormat="1" ht="36" customHeight="1">
      <c r="B108" s="149"/>
      <c r="C108" s="150" t="s">
        <v>230</v>
      </c>
      <c r="D108" s="150" t="s">
        <v>189</v>
      </c>
      <c r="E108" s="151" t="s">
        <v>1753</v>
      </c>
      <c r="F108" s="152" t="s">
        <v>1754</v>
      </c>
      <c r="G108" s="153" t="s">
        <v>242</v>
      </c>
      <c r="H108" s="154">
        <v>9</v>
      </c>
      <c r="I108" s="155"/>
      <c r="J108" s="156">
        <f>ROUND(I108*H108,2)</f>
        <v>0</v>
      </c>
      <c r="K108" s="152" t="s">
        <v>193</v>
      </c>
      <c r="L108" s="32"/>
      <c r="M108" s="157" t="s">
        <v>3</v>
      </c>
      <c r="N108" s="158" t="s">
        <v>46</v>
      </c>
      <c r="O108" s="52"/>
      <c r="P108" s="159">
        <f>O108*H108</f>
        <v>0</v>
      </c>
      <c r="Q108" s="159">
        <v>0</v>
      </c>
      <c r="R108" s="159">
        <f>Q108*H108</f>
        <v>0</v>
      </c>
      <c r="S108" s="159">
        <v>0</v>
      </c>
      <c r="T108" s="160">
        <f>S108*H108</f>
        <v>0</v>
      </c>
      <c r="AR108" s="161" t="s">
        <v>194</v>
      </c>
      <c r="AT108" s="161" t="s">
        <v>189</v>
      </c>
      <c r="AU108" s="161" t="s">
        <v>87</v>
      </c>
      <c r="AY108" s="17" t="s">
        <v>187</v>
      </c>
      <c r="BE108" s="162">
        <f>IF(N108="základní",J108,0)</f>
        <v>0</v>
      </c>
      <c r="BF108" s="162">
        <f>IF(N108="snížená",J108,0)</f>
        <v>0</v>
      </c>
      <c r="BG108" s="162">
        <f>IF(N108="zákl. přenesená",J108,0)</f>
        <v>0</v>
      </c>
      <c r="BH108" s="162">
        <f>IF(N108="sníž. přenesená",J108,0)</f>
        <v>0</v>
      </c>
      <c r="BI108" s="162">
        <f>IF(N108="nulová",J108,0)</f>
        <v>0</v>
      </c>
      <c r="BJ108" s="17" t="s">
        <v>87</v>
      </c>
      <c r="BK108" s="162">
        <f>ROUND(I108*H108,2)</f>
        <v>0</v>
      </c>
      <c r="BL108" s="17" t="s">
        <v>194</v>
      </c>
      <c r="BM108" s="161" t="s">
        <v>2639</v>
      </c>
    </row>
    <row r="109" spans="2:65" s="13" customFormat="1">
      <c r="B109" s="171"/>
      <c r="D109" s="164" t="s">
        <v>196</v>
      </c>
      <c r="F109" s="173" t="s">
        <v>2640</v>
      </c>
      <c r="H109" s="174">
        <v>9</v>
      </c>
      <c r="I109" s="175"/>
      <c r="L109" s="171"/>
      <c r="M109" s="176"/>
      <c r="N109" s="177"/>
      <c r="O109" s="177"/>
      <c r="P109" s="177"/>
      <c r="Q109" s="177"/>
      <c r="R109" s="177"/>
      <c r="S109" s="177"/>
      <c r="T109" s="178"/>
      <c r="AT109" s="172" t="s">
        <v>196</v>
      </c>
      <c r="AU109" s="172" t="s">
        <v>87</v>
      </c>
      <c r="AV109" s="13" t="s">
        <v>87</v>
      </c>
      <c r="AW109" s="13" t="s">
        <v>4</v>
      </c>
      <c r="AX109" s="13" t="s">
        <v>81</v>
      </c>
      <c r="AY109" s="172" t="s">
        <v>187</v>
      </c>
    </row>
    <row r="110" spans="2:65" s="1" customFormat="1" ht="36" customHeight="1">
      <c r="B110" s="149"/>
      <c r="C110" s="150" t="s">
        <v>235</v>
      </c>
      <c r="D110" s="150" t="s">
        <v>189</v>
      </c>
      <c r="E110" s="151" t="s">
        <v>1758</v>
      </c>
      <c r="F110" s="152" t="s">
        <v>1759</v>
      </c>
      <c r="G110" s="153" t="s">
        <v>242</v>
      </c>
      <c r="H110" s="154">
        <v>3.6</v>
      </c>
      <c r="I110" s="155"/>
      <c r="J110" s="156">
        <f>ROUND(I110*H110,2)</f>
        <v>0</v>
      </c>
      <c r="K110" s="152" t="s">
        <v>193</v>
      </c>
      <c r="L110" s="32"/>
      <c r="M110" s="157" t="s">
        <v>3</v>
      </c>
      <c r="N110" s="158" t="s">
        <v>46</v>
      </c>
      <c r="O110" s="52"/>
      <c r="P110" s="159">
        <f>O110*H110</f>
        <v>0</v>
      </c>
      <c r="Q110" s="159">
        <v>0</v>
      </c>
      <c r="R110" s="159">
        <f>Q110*H110</f>
        <v>0</v>
      </c>
      <c r="S110" s="159">
        <v>0</v>
      </c>
      <c r="T110" s="160">
        <f>S110*H110</f>
        <v>0</v>
      </c>
      <c r="AR110" s="161" t="s">
        <v>194</v>
      </c>
      <c r="AT110" s="161" t="s">
        <v>189</v>
      </c>
      <c r="AU110" s="161" t="s">
        <v>87</v>
      </c>
      <c r="AY110" s="17" t="s">
        <v>187</v>
      </c>
      <c r="BE110" s="162">
        <f>IF(N110="základní",J110,0)</f>
        <v>0</v>
      </c>
      <c r="BF110" s="162">
        <f>IF(N110="snížená",J110,0)</f>
        <v>0</v>
      </c>
      <c r="BG110" s="162">
        <f>IF(N110="zákl. přenesená",J110,0)</f>
        <v>0</v>
      </c>
      <c r="BH110" s="162">
        <f>IF(N110="sníž. přenesená",J110,0)</f>
        <v>0</v>
      </c>
      <c r="BI110" s="162">
        <f>IF(N110="nulová",J110,0)</f>
        <v>0</v>
      </c>
      <c r="BJ110" s="17" t="s">
        <v>87</v>
      </c>
      <c r="BK110" s="162">
        <f>ROUND(I110*H110,2)</f>
        <v>0</v>
      </c>
      <c r="BL110" s="17" t="s">
        <v>194</v>
      </c>
      <c r="BM110" s="161" t="s">
        <v>2641</v>
      </c>
    </row>
    <row r="111" spans="2:65" s="11" customFormat="1" ht="22.9" customHeight="1">
      <c r="B111" s="136"/>
      <c r="D111" s="137" t="s">
        <v>73</v>
      </c>
      <c r="E111" s="147" t="s">
        <v>949</v>
      </c>
      <c r="F111" s="147" t="s">
        <v>950</v>
      </c>
      <c r="I111" s="139"/>
      <c r="J111" s="148">
        <f>BK111</f>
        <v>0</v>
      </c>
      <c r="L111" s="136"/>
      <c r="M111" s="141"/>
      <c r="N111" s="142"/>
      <c r="O111" s="142"/>
      <c r="P111" s="143">
        <f>P112</f>
        <v>0</v>
      </c>
      <c r="Q111" s="142"/>
      <c r="R111" s="143">
        <f>R112</f>
        <v>0</v>
      </c>
      <c r="S111" s="142"/>
      <c r="T111" s="144">
        <f>T112</f>
        <v>0</v>
      </c>
      <c r="AR111" s="137" t="s">
        <v>81</v>
      </c>
      <c r="AT111" s="145" t="s">
        <v>73</v>
      </c>
      <c r="AU111" s="145" t="s">
        <v>81</v>
      </c>
      <c r="AY111" s="137" t="s">
        <v>187</v>
      </c>
      <c r="BK111" s="146">
        <f>BK112</f>
        <v>0</v>
      </c>
    </row>
    <row r="112" spans="2:65" s="1" customFormat="1" ht="48" customHeight="1">
      <c r="B112" s="149"/>
      <c r="C112" s="150" t="s">
        <v>239</v>
      </c>
      <c r="D112" s="150" t="s">
        <v>189</v>
      </c>
      <c r="E112" s="151" t="s">
        <v>1761</v>
      </c>
      <c r="F112" s="152" t="s">
        <v>1762</v>
      </c>
      <c r="G112" s="153" t="s">
        <v>242</v>
      </c>
      <c r="H112" s="154">
        <v>2.1</v>
      </c>
      <c r="I112" s="155"/>
      <c r="J112" s="156">
        <f>ROUND(I112*H112,2)</f>
        <v>0</v>
      </c>
      <c r="K112" s="152" t="s">
        <v>193</v>
      </c>
      <c r="L112" s="32"/>
      <c r="M112" s="157" t="s">
        <v>3</v>
      </c>
      <c r="N112" s="158" t="s">
        <v>46</v>
      </c>
      <c r="O112" s="52"/>
      <c r="P112" s="159">
        <f>O112*H112</f>
        <v>0</v>
      </c>
      <c r="Q112" s="159">
        <v>0</v>
      </c>
      <c r="R112" s="159">
        <f>Q112*H112</f>
        <v>0</v>
      </c>
      <c r="S112" s="159">
        <v>0</v>
      </c>
      <c r="T112" s="160">
        <f>S112*H112</f>
        <v>0</v>
      </c>
      <c r="AR112" s="161" t="s">
        <v>194</v>
      </c>
      <c r="AT112" s="161" t="s">
        <v>189</v>
      </c>
      <c r="AU112" s="161" t="s">
        <v>87</v>
      </c>
      <c r="AY112" s="17" t="s">
        <v>187</v>
      </c>
      <c r="BE112" s="162">
        <f>IF(N112="základní",J112,0)</f>
        <v>0</v>
      </c>
      <c r="BF112" s="162">
        <f>IF(N112="snížená",J112,0)</f>
        <v>0</v>
      </c>
      <c r="BG112" s="162">
        <f>IF(N112="zákl. přenesená",J112,0)</f>
        <v>0</v>
      </c>
      <c r="BH112" s="162">
        <f>IF(N112="sníž. přenesená",J112,0)</f>
        <v>0</v>
      </c>
      <c r="BI112" s="162">
        <f>IF(N112="nulová",J112,0)</f>
        <v>0</v>
      </c>
      <c r="BJ112" s="17" t="s">
        <v>87</v>
      </c>
      <c r="BK112" s="162">
        <f>ROUND(I112*H112,2)</f>
        <v>0</v>
      </c>
      <c r="BL112" s="17" t="s">
        <v>194</v>
      </c>
      <c r="BM112" s="161" t="s">
        <v>2642</v>
      </c>
    </row>
    <row r="113" spans="2:65" s="11" customFormat="1" ht="25.9" customHeight="1">
      <c r="B113" s="136"/>
      <c r="D113" s="137" t="s">
        <v>73</v>
      </c>
      <c r="E113" s="138" t="s">
        <v>955</v>
      </c>
      <c r="F113" s="138" t="s">
        <v>956</v>
      </c>
      <c r="I113" s="139"/>
      <c r="J113" s="140">
        <f>BK113</f>
        <v>0</v>
      </c>
      <c r="L113" s="136"/>
      <c r="M113" s="141"/>
      <c r="N113" s="142"/>
      <c r="O113" s="142"/>
      <c r="P113" s="143">
        <f>P114+P120+P134+P146+P170</f>
        <v>0</v>
      </c>
      <c r="Q113" s="142"/>
      <c r="R113" s="143">
        <f>R114+R120+R134+R146+R170</f>
        <v>1.2738</v>
      </c>
      <c r="S113" s="142"/>
      <c r="T113" s="144">
        <f>T114+T120+T134+T146+T170</f>
        <v>0</v>
      </c>
      <c r="AR113" s="137" t="s">
        <v>87</v>
      </c>
      <c r="AT113" s="145" t="s">
        <v>73</v>
      </c>
      <c r="AU113" s="145" t="s">
        <v>74</v>
      </c>
      <c r="AY113" s="137" t="s">
        <v>187</v>
      </c>
      <c r="BK113" s="146">
        <f>BK114+BK120+BK134+BK146+BK170</f>
        <v>0</v>
      </c>
    </row>
    <row r="114" spans="2:65" s="11" customFormat="1" ht="22.9" customHeight="1">
      <c r="B114" s="136"/>
      <c r="D114" s="137" t="s">
        <v>73</v>
      </c>
      <c r="E114" s="147" t="s">
        <v>2643</v>
      </c>
      <c r="F114" s="147" t="s">
        <v>2644</v>
      </c>
      <c r="I114" s="139"/>
      <c r="J114" s="148">
        <f>BK114</f>
        <v>0</v>
      </c>
      <c r="L114" s="136"/>
      <c r="M114" s="141"/>
      <c r="N114" s="142"/>
      <c r="O114" s="142"/>
      <c r="P114" s="143">
        <f>SUM(P115:P119)</f>
        <v>0</v>
      </c>
      <c r="Q114" s="142"/>
      <c r="R114" s="143">
        <f>SUM(R115:R119)</f>
        <v>9.4300000000000009E-3</v>
      </c>
      <c r="S114" s="142"/>
      <c r="T114" s="144">
        <f>SUM(T115:T119)</f>
        <v>0</v>
      </c>
      <c r="AR114" s="137" t="s">
        <v>87</v>
      </c>
      <c r="AT114" s="145" t="s">
        <v>73</v>
      </c>
      <c r="AU114" s="145" t="s">
        <v>81</v>
      </c>
      <c r="AY114" s="137" t="s">
        <v>187</v>
      </c>
      <c r="BK114" s="146">
        <f>SUM(BK115:BK119)</f>
        <v>0</v>
      </c>
    </row>
    <row r="115" spans="2:65" s="1" customFormat="1" ht="36" customHeight="1">
      <c r="B115" s="149"/>
      <c r="C115" s="150" t="s">
        <v>245</v>
      </c>
      <c r="D115" s="150" t="s">
        <v>189</v>
      </c>
      <c r="E115" s="151" t="s">
        <v>2645</v>
      </c>
      <c r="F115" s="152" t="s">
        <v>2646</v>
      </c>
      <c r="G115" s="153" t="s">
        <v>1193</v>
      </c>
      <c r="H115" s="154">
        <v>2</v>
      </c>
      <c r="I115" s="155"/>
      <c r="J115" s="156">
        <f>ROUND(I115*H115,2)</f>
        <v>0</v>
      </c>
      <c r="K115" s="152" t="s">
        <v>193</v>
      </c>
      <c r="L115" s="32"/>
      <c r="M115" s="157" t="s">
        <v>3</v>
      </c>
      <c r="N115" s="158" t="s">
        <v>46</v>
      </c>
      <c r="O115" s="52"/>
      <c r="P115" s="159">
        <f>O115*H115</f>
        <v>0</v>
      </c>
      <c r="Q115" s="159">
        <v>2.5500000000000002E-3</v>
      </c>
      <c r="R115" s="159">
        <f>Q115*H115</f>
        <v>5.1000000000000004E-3</v>
      </c>
      <c r="S115" s="159">
        <v>0</v>
      </c>
      <c r="T115" s="160">
        <f>S115*H115</f>
        <v>0</v>
      </c>
      <c r="AR115" s="161" t="s">
        <v>282</v>
      </c>
      <c r="AT115" s="161" t="s">
        <v>189</v>
      </c>
      <c r="AU115" s="161" t="s">
        <v>87</v>
      </c>
      <c r="AY115" s="17" t="s">
        <v>187</v>
      </c>
      <c r="BE115" s="162">
        <f>IF(N115="základní",J115,0)</f>
        <v>0</v>
      </c>
      <c r="BF115" s="162">
        <f>IF(N115="snížená",J115,0)</f>
        <v>0</v>
      </c>
      <c r="BG115" s="162">
        <f>IF(N115="zákl. přenesená",J115,0)</f>
        <v>0</v>
      </c>
      <c r="BH115" s="162">
        <f>IF(N115="sníž. přenesená",J115,0)</f>
        <v>0</v>
      </c>
      <c r="BI115" s="162">
        <f>IF(N115="nulová",J115,0)</f>
        <v>0</v>
      </c>
      <c r="BJ115" s="17" t="s">
        <v>87</v>
      </c>
      <c r="BK115" s="162">
        <f>ROUND(I115*H115,2)</f>
        <v>0</v>
      </c>
      <c r="BL115" s="17" t="s">
        <v>282</v>
      </c>
      <c r="BM115" s="161" t="s">
        <v>2647</v>
      </c>
    </row>
    <row r="116" spans="2:65" s="1" customFormat="1" ht="36" customHeight="1">
      <c r="B116" s="149"/>
      <c r="C116" s="195" t="s">
        <v>251</v>
      </c>
      <c r="D116" s="195" t="s">
        <v>283</v>
      </c>
      <c r="E116" s="196" t="s">
        <v>2648</v>
      </c>
      <c r="F116" s="197" t="s">
        <v>2649</v>
      </c>
      <c r="G116" s="198" t="s">
        <v>391</v>
      </c>
      <c r="H116" s="199">
        <v>2</v>
      </c>
      <c r="I116" s="200"/>
      <c r="J116" s="201">
        <f>ROUND(I116*H116,2)</f>
        <v>0</v>
      </c>
      <c r="K116" s="197" t="s">
        <v>1901</v>
      </c>
      <c r="L116" s="202"/>
      <c r="M116" s="203" t="s">
        <v>3</v>
      </c>
      <c r="N116" s="204" t="s">
        <v>46</v>
      </c>
      <c r="O116" s="52"/>
      <c r="P116" s="159">
        <f>O116*H116</f>
        <v>0</v>
      </c>
      <c r="Q116" s="159">
        <v>0</v>
      </c>
      <c r="R116" s="159">
        <f>Q116*H116</f>
        <v>0</v>
      </c>
      <c r="S116" s="159">
        <v>0</v>
      </c>
      <c r="T116" s="160">
        <f>S116*H116</f>
        <v>0</v>
      </c>
      <c r="AR116" s="161" t="s">
        <v>405</v>
      </c>
      <c r="AT116" s="161" t="s">
        <v>283</v>
      </c>
      <c r="AU116" s="161" t="s">
        <v>87</v>
      </c>
      <c r="AY116" s="17" t="s">
        <v>187</v>
      </c>
      <c r="BE116" s="162">
        <f>IF(N116="základní",J116,0)</f>
        <v>0</v>
      </c>
      <c r="BF116" s="162">
        <f>IF(N116="snížená",J116,0)</f>
        <v>0</v>
      </c>
      <c r="BG116" s="162">
        <f>IF(N116="zákl. přenesená",J116,0)</f>
        <v>0</v>
      </c>
      <c r="BH116" s="162">
        <f>IF(N116="sníž. přenesená",J116,0)</f>
        <v>0</v>
      </c>
      <c r="BI116" s="162">
        <f>IF(N116="nulová",J116,0)</f>
        <v>0</v>
      </c>
      <c r="BJ116" s="17" t="s">
        <v>87</v>
      </c>
      <c r="BK116" s="162">
        <f>ROUND(I116*H116,2)</f>
        <v>0</v>
      </c>
      <c r="BL116" s="17" t="s">
        <v>282</v>
      </c>
      <c r="BM116" s="161" t="s">
        <v>2650</v>
      </c>
    </row>
    <row r="117" spans="2:65" s="1" customFormat="1" ht="36" customHeight="1">
      <c r="B117" s="149"/>
      <c r="C117" s="150" t="s">
        <v>257</v>
      </c>
      <c r="D117" s="150" t="s">
        <v>189</v>
      </c>
      <c r="E117" s="151" t="s">
        <v>2651</v>
      </c>
      <c r="F117" s="152" t="s">
        <v>2652</v>
      </c>
      <c r="G117" s="153" t="s">
        <v>1193</v>
      </c>
      <c r="H117" s="154">
        <v>2</v>
      </c>
      <c r="I117" s="155"/>
      <c r="J117" s="156">
        <f>ROUND(I117*H117,2)</f>
        <v>0</v>
      </c>
      <c r="K117" s="152" t="s">
        <v>193</v>
      </c>
      <c r="L117" s="32"/>
      <c r="M117" s="157" t="s">
        <v>3</v>
      </c>
      <c r="N117" s="158" t="s">
        <v>46</v>
      </c>
      <c r="O117" s="52"/>
      <c r="P117" s="159">
        <f>O117*H117</f>
        <v>0</v>
      </c>
      <c r="Q117" s="159">
        <v>1.49E-3</v>
      </c>
      <c r="R117" s="159">
        <f>Q117*H117</f>
        <v>2.98E-3</v>
      </c>
      <c r="S117" s="159">
        <v>0</v>
      </c>
      <c r="T117" s="160">
        <f>S117*H117</f>
        <v>0</v>
      </c>
      <c r="AR117" s="161" t="s">
        <v>282</v>
      </c>
      <c r="AT117" s="161" t="s">
        <v>189</v>
      </c>
      <c r="AU117" s="161" t="s">
        <v>87</v>
      </c>
      <c r="AY117" s="17" t="s">
        <v>187</v>
      </c>
      <c r="BE117" s="162">
        <f>IF(N117="základní",J117,0)</f>
        <v>0</v>
      </c>
      <c r="BF117" s="162">
        <f>IF(N117="snížená",J117,0)</f>
        <v>0</v>
      </c>
      <c r="BG117" s="162">
        <f>IF(N117="zákl. přenesená",J117,0)</f>
        <v>0</v>
      </c>
      <c r="BH117" s="162">
        <f>IF(N117="sníž. přenesená",J117,0)</f>
        <v>0</v>
      </c>
      <c r="BI117" s="162">
        <f>IF(N117="nulová",J117,0)</f>
        <v>0</v>
      </c>
      <c r="BJ117" s="17" t="s">
        <v>87</v>
      </c>
      <c r="BK117" s="162">
        <f>ROUND(I117*H117,2)</f>
        <v>0</v>
      </c>
      <c r="BL117" s="17" t="s">
        <v>282</v>
      </c>
      <c r="BM117" s="161" t="s">
        <v>2653</v>
      </c>
    </row>
    <row r="118" spans="2:65" s="1" customFormat="1" ht="36" customHeight="1">
      <c r="B118" s="149"/>
      <c r="C118" s="150" t="s">
        <v>1757</v>
      </c>
      <c r="D118" s="150" t="s">
        <v>189</v>
      </c>
      <c r="E118" s="151" t="s">
        <v>2654</v>
      </c>
      <c r="F118" s="152" t="s">
        <v>2655</v>
      </c>
      <c r="G118" s="153" t="s">
        <v>286</v>
      </c>
      <c r="H118" s="154">
        <v>3</v>
      </c>
      <c r="I118" s="155"/>
      <c r="J118" s="156">
        <f>ROUND(I118*H118,2)</f>
        <v>0</v>
      </c>
      <c r="K118" s="152" t="s">
        <v>193</v>
      </c>
      <c r="L118" s="32"/>
      <c r="M118" s="157" t="s">
        <v>3</v>
      </c>
      <c r="N118" s="158" t="s">
        <v>46</v>
      </c>
      <c r="O118" s="52"/>
      <c r="P118" s="159">
        <f>O118*H118</f>
        <v>0</v>
      </c>
      <c r="Q118" s="159">
        <v>4.4999999999999999E-4</v>
      </c>
      <c r="R118" s="159">
        <f>Q118*H118</f>
        <v>1.3500000000000001E-3</v>
      </c>
      <c r="S118" s="159">
        <v>0</v>
      </c>
      <c r="T118" s="160">
        <f>S118*H118</f>
        <v>0</v>
      </c>
      <c r="AR118" s="161" t="s">
        <v>282</v>
      </c>
      <c r="AT118" s="161" t="s">
        <v>189</v>
      </c>
      <c r="AU118" s="161" t="s">
        <v>87</v>
      </c>
      <c r="AY118" s="17" t="s">
        <v>187</v>
      </c>
      <c r="BE118" s="162">
        <f>IF(N118="základní",J118,0)</f>
        <v>0</v>
      </c>
      <c r="BF118" s="162">
        <f>IF(N118="snížená",J118,0)</f>
        <v>0</v>
      </c>
      <c r="BG118" s="162">
        <f>IF(N118="zákl. přenesená",J118,0)</f>
        <v>0</v>
      </c>
      <c r="BH118" s="162">
        <f>IF(N118="sníž. přenesená",J118,0)</f>
        <v>0</v>
      </c>
      <c r="BI118" s="162">
        <f>IF(N118="nulová",J118,0)</f>
        <v>0</v>
      </c>
      <c r="BJ118" s="17" t="s">
        <v>87</v>
      </c>
      <c r="BK118" s="162">
        <f>ROUND(I118*H118,2)</f>
        <v>0</v>
      </c>
      <c r="BL118" s="17" t="s">
        <v>282</v>
      </c>
      <c r="BM118" s="161" t="s">
        <v>2656</v>
      </c>
    </row>
    <row r="119" spans="2:65" s="1" customFormat="1" ht="24" customHeight="1">
      <c r="B119" s="149"/>
      <c r="C119" s="195" t="s">
        <v>268</v>
      </c>
      <c r="D119" s="195" t="s">
        <v>283</v>
      </c>
      <c r="E119" s="196" t="s">
        <v>2657</v>
      </c>
      <c r="F119" s="197" t="s">
        <v>2658</v>
      </c>
      <c r="G119" s="198" t="s">
        <v>1219</v>
      </c>
      <c r="H119" s="199">
        <v>1</v>
      </c>
      <c r="I119" s="200"/>
      <c r="J119" s="201">
        <f>ROUND(I119*H119,2)</f>
        <v>0</v>
      </c>
      <c r="K119" s="197" t="s">
        <v>1901</v>
      </c>
      <c r="L119" s="202"/>
      <c r="M119" s="203" t="s">
        <v>3</v>
      </c>
      <c r="N119" s="204" t="s">
        <v>46</v>
      </c>
      <c r="O119" s="52"/>
      <c r="P119" s="159">
        <f>O119*H119</f>
        <v>0</v>
      </c>
      <c r="Q119" s="159">
        <v>0</v>
      </c>
      <c r="R119" s="159">
        <f>Q119*H119</f>
        <v>0</v>
      </c>
      <c r="S119" s="159">
        <v>0</v>
      </c>
      <c r="T119" s="160">
        <f>S119*H119</f>
        <v>0</v>
      </c>
      <c r="AR119" s="161" t="s">
        <v>405</v>
      </c>
      <c r="AT119" s="161" t="s">
        <v>283</v>
      </c>
      <c r="AU119" s="161" t="s">
        <v>87</v>
      </c>
      <c r="AY119" s="17" t="s">
        <v>187</v>
      </c>
      <c r="BE119" s="162">
        <f>IF(N119="základní",J119,0)</f>
        <v>0</v>
      </c>
      <c r="BF119" s="162">
        <f>IF(N119="snížená",J119,0)</f>
        <v>0</v>
      </c>
      <c r="BG119" s="162">
        <f>IF(N119="zákl. přenesená",J119,0)</f>
        <v>0</v>
      </c>
      <c r="BH119" s="162">
        <f>IF(N119="sníž. přenesená",J119,0)</f>
        <v>0</v>
      </c>
      <c r="BI119" s="162">
        <f>IF(N119="nulová",J119,0)</f>
        <v>0</v>
      </c>
      <c r="BJ119" s="17" t="s">
        <v>87</v>
      </c>
      <c r="BK119" s="162">
        <f>ROUND(I119*H119,2)</f>
        <v>0</v>
      </c>
      <c r="BL119" s="17" t="s">
        <v>282</v>
      </c>
      <c r="BM119" s="161" t="s">
        <v>2659</v>
      </c>
    </row>
    <row r="120" spans="2:65" s="11" customFormat="1" ht="22.9" customHeight="1">
      <c r="B120" s="136"/>
      <c r="D120" s="137" t="s">
        <v>73</v>
      </c>
      <c r="E120" s="147" t="s">
        <v>2660</v>
      </c>
      <c r="F120" s="147" t="s">
        <v>2661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SUM(P121:P133)</f>
        <v>0</v>
      </c>
      <c r="Q120" s="142"/>
      <c r="R120" s="143">
        <f>SUM(R121:R133)</f>
        <v>0.15119999999999997</v>
      </c>
      <c r="S120" s="142"/>
      <c r="T120" s="144">
        <f>SUM(T121:T133)</f>
        <v>0</v>
      </c>
      <c r="AR120" s="137" t="s">
        <v>87</v>
      </c>
      <c r="AT120" s="145" t="s">
        <v>73</v>
      </c>
      <c r="AU120" s="145" t="s">
        <v>81</v>
      </c>
      <c r="AY120" s="137" t="s">
        <v>187</v>
      </c>
      <c r="BK120" s="146">
        <f>SUM(BK121:BK133)</f>
        <v>0</v>
      </c>
    </row>
    <row r="121" spans="2:65" s="1" customFormat="1" ht="16.5" customHeight="1">
      <c r="B121" s="149"/>
      <c r="C121" s="150" t="s">
        <v>273</v>
      </c>
      <c r="D121" s="150" t="s">
        <v>189</v>
      </c>
      <c r="E121" s="151" t="s">
        <v>2662</v>
      </c>
      <c r="F121" s="152" t="s">
        <v>2663</v>
      </c>
      <c r="G121" s="153" t="s">
        <v>1193</v>
      </c>
      <c r="H121" s="154">
        <v>15</v>
      </c>
      <c r="I121" s="155"/>
      <c r="J121" s="156">
        <f t="shared" ref="J121:J133" si="0">ROUND(I121*H121,2)</f>
        <v>0</v>
      </c>
      <c r="K121" s="152" t="s">
        <v>193</v>
      </c>
      <c r="L121" s="32"/>
      <c r="M121" s="157" t="s">
        <v>3</v>
      </c>
      <c r="N121" s="158" t="s">
        <v>46</v>
      </c>
      <c r="O121" s="52"/>
      <c r="P121" s="159">
        <f t="shared" ref="P121:P133" si="1">O121*H121</f>
        <v>0</v>
      </c>
      <c r="Q121" s="159">
        <v>1.1299999999999999E-3</v>
      </c>
      <c r="R121" s="159">
        <f t="shared" ref="R121:R133" si="2">Q121*H121</f>
        <v>1.695E-2</v>
      </c>
      <c r="S121" s="159">
        <v>0</v>
      </c>
      <c r="T121" s="160">
        <f t="shared" ref="T121:T133" si="3">S121*H121</f>
        <v>0</v>
      </c>
      <c r="AR121" s="161" t="s">
        <v>282</v>
      </c>
      <c r="AT121" s="161" t="s">
        <v>189</v>
      </c>
      <c r="AU121" s="161" t="s">
        <v>87</v>
      </c>
      <c r="AY121" s="17" t="s">
        <v>187</v>
      </c>
      <c r="BE121" s="162">
        <f t="shared" ref="BE121:BE133" si="4">IF(N121="základní",J121,0)</f>
        <v>0</v>
      </c>
      <c r="BF121" s="162">
        <f t="shared" ref="BF121:BF133" si="5">IF(N121="snížená",J121,0)</f>
        <v>0</v>
      </c>
      <c r="BG121" s="162">
        <f t="shared" ref="BG121:BG133" si="6">IF(N121="zákl. přenesená",J121,0)</f>
        <v>0</v>
      </c>
      <c r="BH121" s="162">
        <f t="shared" ref="BH121:BH133" si="7">IF(N121="sníž. přenesená",J121,0)</f>
        <v>0</v>
      </c>
      <c r="BI121" s="162">
        <f t="shared" ref="BI121:BI133" si="8">IF(N121="nulová",J121,0)</f>
        <v>0</v>
      </c>
      <c r="BJ121" s="17" t="s">
        <v>87</v>
      </c>
      <c r="BK121" s="162">
        <f t="shared" ref="BK121:BK133" si="9">ROUND(I121*H121,2)</f>
        <v>0</v>
      </c>
      <c r="BL121" s="17" t="s">
        <v>282</v>
      </c>
      <c r="BM121" s="161" t="s">
        <v>2664</v>
      </c>
    </row>
    <row r="122" spans="2:65" s="1" customFormat="1" ht="16.5" customHeight="1">
      <c r="B122" s="149"/>
      <c r="C122" s="195" t="s">
        <v>9</v>
      </c>
      <c r="D122" s="195" t="s">
        <v>283</v>
      </c>
      <c r="E122" s="196" t="s">
        <v>2665</v>
      </c>
      <c r="F122" s="197" t="s">
        <v>2666</v>
      </c>
      <c r="G122" s="198" t="s">
        <v>391</v>
      </c>
      <c r="H122" s="199">
        <v>15</v>
      </c>
      <c r="I122" s="200"/>
      <c r="J122" s="201">
        <f t="shared" si="0"/>
        <v>0</v>
      </c>
      <c r="K122" s="197" t="s">
        <v>1901</v>
      </c>
      <c r="L122" s="202"/>
      <c r="M122" s="203" t="s">
        <v>3</v>
      </c>
      <c r="N122" s="204" t="s">
        <v>46</v>
      </c>
      <c r="O122" s="52"/>
      <c r="P122" s="159">
        <f t="shared" si="1"/>
        <v>0</v>
      </c>
      <c r="Q122" s="159">
        <v>0</v>
      </c>
      <c r="R122" s="159">
        <f t="shared" si="2"/>
        <v>0</v>
      </c>
      <c r="S122" s="159">
        <v>0</v>
      </c>
      <c r="T122" s="160">
        <f t="shared" si="3"/>
        <v>0</v>
      </c>
      <c r="AR122" s="161" t="s">
        <v>405</v>
      </c>
      <c r="AT122" s="161" t="s">
        <v>283</v>
      </c>
      <c r="AU122" s="161" t="s">
        <v>87</v>
      </c>
      <c r="AY122" s="17" t="s">
        <v>187</v>
      </c>
      <c r="BE122" s="162">
        <f t="shared" si="4"/>
        <v>0</v>
      </c>
      <c r="BF122" s="162">
        <f t="shared" si="5"/>
        <v>0</v>
      </c>
      <c r="BG122" s="162">
        <f t="shared" si="6"/>
        <v>0</v>
      </c>
      <c r="BH122" s="162">
        <f t="shared" si="7"/>
        <v>0</v>
      </c>
      <c r="BI122" s="162">
        <f t="shared" si="8"/>
        <v>0</v>
      </c>
      <c r="BJ122" s="17" t="s">
        <v>87</v>
      </c>
      <c r="BK122" s="162">
        <f t="shared" si="9"/>
        <v>0</v>
      </c>
      <c r="BL122" s="17" t="s">
        <v>282</v>
      </c>
      <c r="BM122" s="161" t="s">
        <v>2667</v>
      </c>
    </row>
    <row r="123" spans="2:65" s="1" customFormat="1" ht="24" customHeight="1">
      <c r="B123" s="149"/>
      <c r="C123" s="195" t="s">
        <v>282</v>
      </c>
      <c r="D123" s="195" t="s">
        <v>283</v>
      </c>
      <c r="E123" s="196" t="s">
        <v>2668</v>
      </c>
      <c r="F123" s="197" t="s">
        <v>2669</v>
      </c>
      <c r="G123" s="198" t="s">
        <v>1219</v>
      </c>
      <c r="H123" s="199">
        <v>1</v>
      </c>
      <c r="I123" s="200"/>
      <c r="J123" s="201">
        <f t="shared" si="0"/>
        <v>0</v>
      </c>
      <c r="K123" s="197" t="s">
        <v>1901</v>
      </c>
      <c r="L123" s="202"/>
      <c r="M123" s="203" t="s">
        <v>3</v>
      </c>
      <c r="N123" s="204" t="s">
        <v>46</v>
      </c>
      <c r="O123" s="52"/>
      <c r="P123" s="159">
        <f t="shared" si="1"/>
        <v>0</v>
      </c>
      <c r="Q123" s="159">
        <v>0</v>
      </c>
      <c r="R123" s="159">
        <f t="shared" si="2"/>
        <v>0</v>
      </c>
      <c r="S123" s="159">
        <v>0</v>
      </c>
      <c r="T123" s="160">
        <f t="shared" si="3"/>
        <v>0</v>
      </c>
      <c r="AR123" s="161" t="s">
        <v>405</v>
      </c>
      <c r="AT123" s="161" t="s">
        <v>283</v>
      </c>
      <c r="AU123" s="161" t="s">
        <v>87</v>
      </c>
      <c r="AY123" s="17" t="s">
        <v>187</v>
      </c>
      <c r="BE123" s="162">
        <f t="shared" si="4"/>
        <v>0</v>
      </c>
      <c r="BF123" s="162">
        <f t="shared" si="5"/>
        <v>0</v>
      </c>
      <c r="BG123" s="162">
        <f t="shared" si="6"/>
        <v>0</v>
      </c>
      <c r="BH123" s="162">
        <f t="shared" si="7"/>
        <v>0</v>
      </c>
      <c r="BI123" s="162">
        <f t="shared" si="8"/>
        <v>0</v>
      </c>
      <c r="BJ123" s="17" t="s">
        <v>87</v>
      </c>
      <c r="BK123" s="162">
        <f t="shared" si="9"/>
        <v>0</v>
      </c>
      <c r="BL123" s="17" t="s">
        <v>282</v>
      </c>
      <c r="BM123" s="161" t="s">
        <v>2670</v>
      </c>
    </row>
    <row r="124" spans="2:65" s="1" customFormat="1" ht="24" customHeight="1">
      <c r="B124" s="149"/>
      <c r="C124" s="150" t="s">
        <v>1775</v>
      </c>
      <c r="D124" s="150" t="s">
        <v>189</v>
      </c>
      <c r="E124" s="151" t="s">
        <v>2671</v>
      </c>
      <c r="F124" s="152" t="s">
        <v>2672</v>
      </c>
      <c r="G124" s="153" t="s">
        <v>1193</v>
      </c>
      <c r="H124" s="154">
        <v>1</v>
      </c>
      <c r="I124" s="155"/>
      <c r="J124" s="156">
        <f t="shared" si="0"/>
        <v>0</v>
      </c>
      <c r="K124" s="152" t="s">
        <v>193</v>
      </c>
      <c r="L124" s="32"/>
      <c r="M124" s="157" t="s">
        <v>3</v>
      </c>
      <c r="N124" s="158" t="s">
        <v>46</v>
      </c>
      <c r="O124" s="52"/>
      <c r="P124" s="159">
        <f t="shared" si="1"/>
        <v>0</v>
      </c>
      <c r="Q124" s="159">
        <v>6.2899999999999996E-3</v>
      </c>
      <c r="R124" s="159">
        <f t="shared" si="2"/>
        <v>6.2899999999999996E-3</v>
      </c>
      <c r="S124" s="159">
        <v>0</v>
      </c>
      <c r="T124" s="160">
        <f t="shared" si="3"/>
        <v>0</v>
      </c>
      <c r="AR124" s="161" t="s">
        <v>282</v>
      </c>
      <c r="AT124" s="161" t="s">
        <v>189</v>
      </c>
      <c r="AU124" s="161" t="s">
        <v>87</v>
      </c>
      <c r="AY124" s="17" t="s">
        <v>187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7" t="s">
        <v>87</v>
      </c>
      <c r="BK124" s="162">
        <f t="shared" si="9"/>
        <v>0</v>
      </c>
      <c r="BL124" s="17" t="s">
        <v>282</v>
      </c>
      <c r="BM124" s="161" t="s">
        <v>2673</v>
      </c>
    </row>
    <row r="125" spans="2:65" s="1" customFormat="1" ht="24" customHeight="1">
      <c r="B125" s="149"/>
      <c r="C125" s="150" t="s">
        <v>302</v>
      </c>
      <c r="D125" s="150" t="s">
        <v>189</v>
      </c>
      <c r="E125" s="151" t="s">
        <v>2674</v>
      </c>
      <c r="F125" s="152" t="s">
        <v>2675</v>
      </c>
      <c r="G125" s="153" t="s">
        <v>391</v>
      </c>
      <c r="H125" s="154">
        <v>1</v>
      </c>
      <c r="I125" s="155"/>
      <c r="J125" s="156">
        <f t="shared" si="0"/>
        <v>0</v>
      </c>
      <c r="K125" s="152" t="s">
        <v>193</v>
      </c>
      <c r="L125" s="32"/>
      <c r="M125" s="157" t="s">
        <v>3</v>
      </c>
      <c r="N125" s="158" t="s">
        <v>46</v>
      </c>
      <c r="O125" s="52"/>
      <c r="P125" s="159">
        <f t="shared" si="1"/>
        <v>0</v>
      </c>
      <c r="Q125" s="159">
        <v>6.8000000000000005E-4</v>
      </c>
      <c r="R125" s="159">
        <f t="shared" si="2"/>
        <v>6.8000000000000005E-4</v>
      </c>
      <c r="S125" s="159">
        <v>0</v>
      </c>
      <c r="T125" s="160">
        <f t="shared" si="3"/>
        <v>0</v>
      </c>
      <c r="AR125" s="161" t="s">
        <v>282</v>
      </c>
      <c r="AT125" s="161" t="s">
        <v>189</v>
      </c>
      <c r="AU125" s="161" t="s">
        <v>87</v>
      </c>
      <c r="AY125" s="17" t="s">
        <v>187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7" t="s">
        <v>87</v>
      </c>
      <c r="BK125" s="162">
        <f t="shared" si="9"/>
        <v>0</v>
      </c>
      <c r="BL125" s="17" t="s">
        <v>282</v>
      </c>
      <c r="BM125" s="161" t="s">
        <v>2676</v>
      </c>
    </row>
    <row r="126" spans="2:65" s="1" customFormat="1" ht="48" customHeight="1">
      <c r="B126" s="149"/>
      <c r="C126" s="150" t="s">
        <v>1782</v>
      </c>
      <c r="D126" s="150" t="s">
        <v>189</v>
      </c>
      <c r="E126" s="151" t="s">
        <v>2677</v>
      </c>
      <c r="F126" s="152" t="s">
        <v>2678</v>
      </c>
      <c r="G126" s="153" t="s">
        <v>1193</v>
      </c>
      <c r="H126" s="154">
        <v>1</v>
      </c>
      <c r="I126" s="155"/>
      <c r="J126" s="156">
        <f t="shared" si="0"/>
        <v>0</v>
      </c>
      <c r="K126" s="152" t="s">
        <v>193</v>
      </c>
      <c r="L126" s="32"/>
      <c r="M126" s="157" t="s">
        <v>3</v>
      </c>
      <c r="N126" s="158" t="s">
        <v>46</v>
      </c>
      <c r="O126" s="52"/>
      <c r="P126" s="159">
        <f t="shared" si="1"/>
        <v>0</v>
      </c>
      <c r="Q126" s="159">
        <v>0.12540999999999999</v>
      </c>
      <c r="R126" s="159">
        <f t="shared" si="2"/>
        <v>0.12540999999999999</v>
      </c>
      <c r="S126" s="159">
        <v>0</v>
      </c>
      <c r="T126" s="160">
        <f t="shared" si="3"/>
        <v>0</v>
      </c>
      <c r="AR126" s="161" t="s">
        <v>282</v>
      </c>
      <c r="AT126" s="161" t="s">
        <v>189</v>
      </c>
      <c r="AU126" s="161" t="s">
        <v>87</v>
      </c>
      <c r="AY126" s="17" t="s">
        <v>187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7" t="s">
        <v>87</v>
      </c>
      <c r="BK126" s="162">
        <f t="shared" si="9"/>
        <v>0</v>
      </c>
      <c r="BL126" s="17" t="s">
        <v>282</v>
      </c>
      <c r="BM126" s="161" t="s">
        <v>2679</v>
      </c>
    </row>
    <row r="127" spans="2:65" s="1" customFormat="1" ht="48" customHeight="1">
      <c r="B127" s="149"/>
      <c r="C127" s="150" t="s">
        <v>330</v>
      </c>
      <c r="D127" s="150" t="s">
        <v>189</v>
      </c>
      <c r="E127" s="151" t="s">
        <v>2680</v>
      </c>
      <c r="F127" s="152" t="s">
        <v>2681</v>
      </c>
      <c r="G127" s="153" t="s">
        <v>1219</v>
      </c>
      <c r="H127" s="154">
        <v>1</v>
      </c>
      <c r="I127" s="155"/>
      <c r="J127" s="156">
        <f t="shared" si="0"/>
        <v>0</v>
      </c>
      <c r="K127" s="152" t="s">
        <v>1901</v>
      </c>
      <c r="L127" s="32"/>
      <c r="M127" s="157" t="s">
        <v>3</v>
      </c>
      <c r="N127" s="158" t="s">
        <v>46</v>
      </c>
      <c r="O127" s="52"/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AR127" s="161" t="s">
        <v>282</v>
      </c>
      <c r="AT127" s="161" t="s">
        <v>189</v>
      </c>
      <c r="AU127" s="161" t="s">
        <v>87</v>
      </c>
      <c r="AY127" s="17" t="s">
        <v>187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7" t="s">
        <v>87</v>
      </c>
      <c r="BK127" s="162">
        <f t="shared" si="9"/>
        <v>0</v>
      </c>
      <c r="BL127" s="17" t="s">
        <v>282</v>
      </c>
      <c r="BM127" s="161" t="s">
        <v>2682</v>
      </c>
    </row>
    <row r="128" spans="2:65" s="1" customFormat="1" ht="24" customHeight="1">
      <c r="B128" s="149"/>
      <c r="C128" s="150" t="s">
        <v>8</v>
      </c>
      <c r="D128" s="150" t="s">
        <v>189</v>
      </c>
      <c r="E128" s="151" t="s">
        <v>2683</v>
      </c>
      <c r="F128" s="152" t="s">
        <v>2684</v>
      </c>
      <c r="G128" s="153" t="s">
        <v>1193</v>
      </c>
      <c r="H128" s="154">
        <v>1</v>
      </c>
      <c r="I128" s="155"/>
      <c r="J128" s="156">
        <f t="shared" si="0"/>
        <v>0</v>
      </c>
      <c r="K128" s="152" t="s">
        <v>193</v>
      </c>
      <c r="L128" s="32"/>
      <c r="M128" s="157" t="s">
        <v>3</v>
      </c>
      <c r="N128" s="158" t="s">
        <v>46</v>
      </c>
      <c r="O128" s="52"/>
      <c r="P128" s="159">
        <f t="shared" si="1"/>
        <v>0</v>
      </c>
      <c r="Q128" s="159">
        <v>6.8000000000000005E-4</v>
      </c>
      <c r="R128" s="159">
        <f t="shared" si="2"/>
        <v>6.8000000000000005E-4</v>
      </c>
      <c r="S128" s="159">
        <v>0</v>
      </c>
      <c r="T128" s="160">
        <f t="shared" si="3"/>
        <v>0</v>
      </c>
      <c r="AR128" s="161" t="s">
        <v>282</v>
      </c>
      <c r="AT128" s="161" t="s">
        <v>189</v>
      </c>
      <c r="AU128" s="161" t="s">
        <v>87</v>
      </c>
      <c r="AY128" s="17" t="s">
        <v>187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7" t="s">
        <v>87</v>
      </c>
      <c r="BK128" s="162">
        <f t="shared" si="9"/>
        <v>0</v>
      </c>
      <c r="BL128" s="17" t="s">
        <v>282</v>
      </c>
      <c r="BM128" s="161" t="s">
        <v>2685</v>
      </c>
    </row>
    <row r="129" spans="2:65" s="1" customFormat="1" ht="24" customHeight="1">
      <c r="B129" s="149"/>
      <c r="C129" s="150" t="s">
        <v>339</v>
      </c>
      <c r="D129" s="150" t="s">
        <v>189</v>
      </c>
      <c r="E129" s="151" t="s">
        <v>2686</v>
      </c>
      <c r="F129" s="152" t="s">
        <v>2687</v>
      </c>
      <c r="G129" s="153" t="s">
        <v>1193</v>
      </c>
      <c r="H129" s="154">
        <v>1</v>
      </c>
      <c r="I129" s="155"/>
      <c r="J129" s="156">
        <f t="shared" si="0"/>
        <v>0</v>
      </c>
      <c r="K129" s="152" t="s">
        <v>193</v>
      </c>
      <c r="L129" s="32"/>
      <c r="M129" s="157" t="s">
        <v>3</v>
      </c>
      <c r="N129" s="158" t="s">
        <v>46</v>
      </c>
      <c r="O129" s="52"/>
      <c r="P129" s="159">
        <f t="shared" si="1"/>
        <v>0</v>
      </c>
      <c r="Q129" s="159">
        <v>1.1900000000000001E-3</v>
      </c>
      <c r="R129" s="159">
        <f t="shared" si="2"/>
        <v>1.1900000000000001E-3</v>
      </c>
      <c r="S129" s="159">
        <v>0</v>
      </c>
      <c r="T129" s="160">
        <f t="shared" si="3"/>
        <v>0</v>
      </c>
      <c r="AR129" s="161" t="s">
        <v>282</v>
      </c>
      <c r="AT129" s="161" t="s">
        <v>189</v>
      </c>
      <c r="AU129" s="161" t="s">
        <v>87</v>
      </c>
      <c r="AY129" s="17" t="s">
        <v>187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7" t="s">
        <v>87</v>
      </c>
      <c r="BK129" s="162">
        <f t="shared" si="9"/>
        <v>0</v>
      </c>
      <c r="BL129" s="17" t="s">
        <v>282</v>
      </c>
      <c r="BM129" s="161" t="s">
        <v>2688</v>
      </c>
    </row>
    <row r="130" spans="2:65" s="1" customFormat="1" ht="36" customHeight="1">
      <c r="B130" s="149"/>
      <c r="C130" s="195" t="s">
        <v>348</v>
      </c>
      <c r="D130" s="195" t="s">
        <v>283</v>
      </c>
      <c r="E130" s="196" t="s">
        <v>2689</v>
      </c>
      <c r="F130" s="197" t="s">
        <v>2690</v>
      </c>
      <c r="G130" s="198" t="s">
        <v>391</v>
      </c>
      <c r="H130" s="199">
        <v>1</v>
      </c>
      <c r="I130" s="200"/>
      <c r="J130" s="201">
        <f t="shared" si="0"/>
        <v>0</v>
      </c>
      <c r="K130" s="197" t="s">
        <v>1901</v>
      </c>
      <c r="L130" s="202"/>
      <c r="M130" s="203" t="s">
        <v>3</v>
      </c>
      <c r="N130" s="204" t="s">
        <v>46</v>
      </c>
      <c r="O130" s="52"/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AR130" s="161" t="s">
        <v>405</v>
      </c>
      <c r="AT130" s="161" t="s">
        <v>283</v>
      </c>
      <c r="AU130" s="161" t="s">
        <v>87</v>
      </c>
      <c r="AY130" s="17" t="s">
        <v>187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7" t="s">
        <v>87</v>
      </c>
      <c r="BK130" s="162">
        <f t="shared" si="9"/>
        <v>0</v>
      </c>
      <c r="BL130" s="17" t="s">
        <v>282</v>
      </c>
      <c r="BM130" s="161" t="s">
        <v>2691</v>
      </c>
    </row>
    <row r="131" spans="2:65" s="1" customFormat="1" ht="24" customHeight="1">
      <c r="B131" s="149"/>
      <c r="C131" s="195" t="s">
        <v>354</v>
      </c>
      <c r="D131" s="195" t="s">
        <v>283</v>
      </c>
      <c r="E131" s="196" t="s">
        <v>2692</v>
      </c>
      <c r="F131" s="197" t="s">
        <v>2693</v>
      </c>
      <c r="G131" s="198" t="s">
        <v>391</v>
      </c>
      <c r="H131" s="199">
        <v>1</v>
      </c>
      <c r="I131" s="200"/>
      <c r="J131" s="201">
        <f t="shared" si="0"/>
        <v>0</v>
      </c>
      <c r="K131" s="197" t="s">
        <v>1901</v>
      </c>
      <c r="L131" s="202"/>
      <c r="M131" s="203" t="s">
        <v>3</v>
      </c>
      <c r="N131" s="204" t="s">
        <v>46</v>
      </c>
      <c r="O131" s="52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AR131" s="161" t="s">
        <v>405</v>
      </c>
      <c r="AT131" s="161" t="s">
        <v>283</v>
      </c>
      <c r="AU131" s="161" t="s">
        <v>87</v>
      </c>
      <c r="AY131" s="17" t="s">
        <v>187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7" t="s">
        <v>87</v>
      </c>
      <c r="BK131" s="162">
        <f t="shared" si="9"/>
        <v>0</v>
      </c>
      <c r="BL131" s="17" t="s">
        <v>282</v>
      </c>
      <c r="BM131" s="161" t="s">
        <v>2694</v>
      </c>
    </row>
    <row r="132" spans="2:65" s="1" customFormat="1" ht="72" customHeight="1">
      <c r="B132" s="149"/>
      <c r="C132" s="150" t="s">
        <v>362</v>
      </c>
      <c r="D132" s="150" t="s">
        <v>189</v>
      </c>
      <c r="E132" s="151" t="s">
        <v>2695</v>
      </c>
      <c r="F132" s="152" t="s">
        <v>2696</v>
      </c>
      <c r="G132" s="153" t="s">
        <v>1219</v>
      </c>
      <c r="H132" s="154">
        <v>1</v>
      </c>
      <c r="I132" s="155"/>
      <c r="J132" s="156">
        <f t="shared" si="0"/>
        <v>0</v>
      </c>
      <c r="K132" s="152" t="s">
        <v>1901</v>
      </c>
      <c r="L132" s="32"/>
      <c r="M132" s="157" t="s">
        <v>3</v>
      </c>
      <c r="N132" s="158" t="s">
        <v>46</v>
      </c>
      <c r="O132" s="52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AR132" s="161" t="s">
        <v>282</v>
      </c>
      <c r="AT132" s="161" t="s">
        <v>189</v>
      </c>
      <c r="AU132" s="161" t="s">
        <v>87</v>
      </c>
      <c r="AY132" s="17" t="s">
        <v>187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7" t="s">
        <v>87</v>
      </c>
      <c r="BK132" s="162">
        <f t="shared" si="9"/>
        <v>0</v>
      </c>
      <c r="BL132" s="17" t="s">
        <v>282</v>
      </c>
      <c r="BM132" s="161" t="s">
        <v>2697</v>
      </c>
    </row>
    <row r="133" spans="2:65" s="1" customFormat="1" ht="36" customHeight="1">
      <c r="B133" s="149"/>
      <c r="C133" s="150" t="s">
        <v>372</v>
      </c>
      <c r="D133" s="150" t="s">
        <v>189</v>
      </c>
      <c r="E133" s="151" t="s">
        <v>2698</v>
      </c>
      <c r="F133" s="152" t="s">
        <v>2699</v>
      </c>
      <c r="G133" s="153" t="s">
        <v>1034</v>
      </c>
      <c r="H133" s="205"/>
      <c r="I133" s="155"/>
      <c r="J133" s="156">
        <f t="shared" si="0"/>
        <v>0</v>
      </c>
      <c r="K133" s="152" t="s">
        <v>193</v>
      </c>
      <c r="L133" s="32"/>
      <c r="M133" s="157" t="s">
        <v>3</v>
      </c>
      <c r="N133" s="158" t="s">
        <v>46</v>
      </c>
      <c r="O133" s="52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AR133" s="161" t="s">
        <v>282</v>
      </c>
      <c r="AT133" s="161" t="s">
        <v>189</v>
      </c>
      <c r="AU133" s="161" t="s">
        <v>87</v>
      </c>
      <c r="AY133" s="17" t="s">
        <v>187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7" t="s">
        <v>87</v>
      </c>
      <c r="BK133" s="162">
        <f t="shared" si="9"/>
        <v>0</v>
      </c>
      <c r="BL133" s="17" t="s">
        <v>282</v>
      </c>
      <c r="BM133" s="161" t="s">
        <v>2700</v>
      </c>
    </row>
    <row r="134" spans="2:65" s="11" customFormat="1" ht="22.9" customHeight="1">
      <c r="B134" s="136"/>
      <c r="D134" s="137" t="s">
        <v>73</v>
      </c>
      <c r="E134" s="147" t="s">
        <v>2701</v>
      </c>
      <c r="F134" s="147" t="s">
        <v>2702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SUM(P135:P145)</f>
        <v>0</v>
      </c>
      <c r="Q134" s="142"/>
      <c r="R134" s="143">
        <f>SUM(R135:R145)</f>
        <v>0.38560000000000005</v>
      </c>
      <c r="S134" s="142"/>
      <c r="T134" s="144">
        <f>SUM(T135:T145)</f>
        <v>0</v>
      </c>
      <c r="AR134" s="137" t="s">
        <v>87</v>
      </c>
      <c r="AT134" s="145" t="s">
        <v>73</v>
      </c>
      <c r="AU134" s="145" t="s">
        <v>81</v>
      </c>
      <c r="AY134" s="137" t="s">
        <v>187</v>
      </c>
      <c r="BK134" s="146">
        <f>SUM(BK135:BK145)</f>
        <v>0</v>
      </c>
    </row>
    <row r="135" spans="2:65" s="1" customFormat="1" ht="24" customHeight="1">
      <c r="B135" s="149"/>
      <c r="C135" s="150" t="s">
        <v>381</v>
      </c>
      <c r="D135" s="150" t="s">
        <v>189</v>
      </c>
      <c r="E135" s="151" t="s">
        <v>2703</v>
      </c>
      <c r="F135" s="152" t="s">
        <v>2704</v>
      </c>
      <c r="G135" s="153" t="s">
        <v>286</v>
      </c>
      <c r="H135" s="154">
        <v>250</v>
      </c>
      <c r="I135" s="155"/>
      <c r="J135" s="156">
        <f t="shared" ref="J135:J145" si="10">ROUND(I135*H135,2)</f>
        <v>0</v>
      </c>
      <c r="K135" s="152" t="s">
        <v>193</v>
      </c>
      <c r="L135" s="32"/>
      <c r="M135" s="157" t="s">
        <v>3</v>
      </c>
      <c r="N135" s="158" t="s">
        <v>46</v>
      </c>
      <c r="O135" s="52"/>
      <c r="P135" s="159">
        <f t="shared" ref="P135:P145" si="11">O135*H135</f>
        <v>0</v>
      </c>
      <c r="Q135" s="159">
        <v>4.4999999999999999E-4</v>
      </c>
      <c r="R135" s="159">
        <f t="shared" ref="R135:R145" si="12">Q135*H135</f>
        <v>0.1125</v>
      </c>
      <c r="S135" s="159">
        <v>0</v>
      </c>
      <c r="T135" s="160">
        <f t="shared" ref="T135:T145" si="13">S135*H135</f>
        <v>0</v>
      </c>
      <c r="AR135" s="161" t="s">
        <v>282</v>
      </c>
      <c r="AT135" s="161" t="s">
        <v>189</v>
      </c>
      <c r="AU135" s="161" t="s">
        <v>87</v>
      </c>
      <c r="AY135" s="17" t="s">
        <v>187</v>
      </c>
      <c r="BE135" s="162">
        <f t="shared" ref="BE135:BE145" si="14">IF(N135="základní",J135,0)</f>
        <v>0</v>
      </c>
      <c r="BF135" s="162">
        <f t="shared" ref="BF135:BF145" si="15">IF(N135="snížená",J135,0)</f>
        <v>0</v>
      </c>
      <c r="BG135" s="162">
        <f t="shared" ref="BG135:BG145" si="16">IF(N135="zákl. přenesená",J135,0)</f>
        <v>0</v>
      </c>
      <c r="BH135" s="162">
        <f t="shared" ref="BH135:BH145" si="17">IF(N135="sníž. přenesená",J135,0)</f>
        <v>0</v>
      </c>
      <c r="BI135" s="162">
        <f t="shared" ref="BI135:BI145" si="18">IF(N135="nulová",J135,0)</f>
        <v>0</v>
      </c>
      <c r="BJ135" s="17" t="s">
        <v>87</v>
      </c>
      <c r="BK135" s="162">
        <f t="shared" ref="BK135:BK145" si="19">ROUND(I135*H135,2)</f>
        <v>0</v>
      </c>
      <c r="BL135" s="17" t="s">
        <v>282</v>
      </c>
      <c r="BM135" s="161" t="s">
        <v>2705</v>
      </c>
    </row>
    <row r="136" spans="2:65" s="1" customFormat="1" ht="24" customHeight="1">
      <c r="B136" s="149"/>
      <c r="C136" s="150" t="s">
        <v>388</v>
      </c>
      <c r="D136" s="150" t="s">
        <v>189</v>
      </c>
      <c r="E136" s="151" t="s">
        <v>2706</v>
      </c>
      <c r="F136" s="152" t="s">
        <v>2707</v>
      </c>
      <c r="G136" s="153" t="s">
        <v>286</v>
      </c>
      <c r="H136" s="154">
        <v>120</v>
      </c>
      <c r="I136" s="155"/>
      <c r="J136" s="156">
        <f t="shared" si="10"/>
        <v>0</v>
      </c>
      <c r="K136" s="152" t="s">
        <v>193</v>
      </c>
      <c r="L136" s="32"/>
      <c r="M136" s="157" t="s">
        <v>3</v>
      </c>
      <c r="N136" s="158" t="s">
        <v>46</v>
      </c>
      <c r="O136" s="52"/>
      <c r="P136" s="159">
        <f t="shared" si="11"/>
        <v>0</v>
      </c>
      <c r="Q136" s="159">
        <v>5.5999999999999995E-4</v>
      </c>
      <c r="R136" s="159">
        <f t="shared" si="12"/>
        <v>6.7199999999999996E-2</v>
      </c>
      <c r="S136" s="159">
        <v>0</v>
      </c>
      <c r="T136" s="160">
        <f t="shared" si="13"/>
        <v>0</v>
      </c>
      <c r="AR136" s="161" t="s">
        <v>282</v>
      </c>
      <c r="AT136" s="161" t="s">
        <v>189</v>
      </c>
      <c r="AU136" s="161" t="s">
        <v>87</v>
      </c>
      <c r="AY136" s="17" t="s">
        <v>187</v>
      </c>
      <c r="BE136" s="162">
        <f t="shared" si="14"/>
        <v>0</v>
      </c>
      <c r="BF136" s="162">
        <f t="shared" si="15"/>
        <v>0</v>
      </c>
      <c r="BG136" s="162">
        <f t="shared" si="16"/>
        <v>0</v>
      </c>
      <c r="BH136" s="162">
        <f t="shared" si="17"/>
        <v>0</v>
      </c>
      <c r="BI136" s="162">
        <f t="shared" si="18"/>
        <v>0</v>
      </c>
      <c r="BJ136" s="17" t="s">
        <v>87</v>
      </c>
      <c r="BK136" s="162">
        <f t="shared" si="19"/>
        <v>0</v>
      </c>
      <c r="BL136" s="17" t="s">
        <v>282</v>
      </c>
      <c r="BM136" s="161" t="s">
        <v>2708</v>
      </c>
    </row>
    <row r="137" spans="2:65" s="1" customFormat="1" ht="24" customHeight="1">
      <c r="B137" s="149"/>
      <c r="C137" s="150" t="s">
        <v>393</v>
      </c>
      <c r="D137" s="150" t="s">
        <v>189</v>
      </c>
      <c r="E137" s="151" t="s">
        <v>2709</v>
      </c>
      <c r="F137" s="152" t="s">
        <v>2710</v>
      </c>
      <c r="G137" s="153" t="s">
        <v>286</v>
      </c>
      <c r="H137" s="154">
        <v>50</v>
      </c>
      <c r="I137" s="155"/>
      <c r="J137" s="156">
        <f t="shared" si="10"/>
        <v>0</v>
      </c>
      <c r="K137" s="152" t="s">
        <v>193</v>
      </c>
      <c r="L137" s="32"/>
      <c r="M137" s="157" t="s">
        <v>3</v>
      </c>
      <c r="N137" s="158" t="s">
        <v>46</v>
      </c>
      <c r="O137" s="52"/>
      <c r="P137" s="159">
        <f t="shared" si="11"/>
        <v>0</v>
      </c>
      <c r="Q137" s="159">
        <v>6.8999999999999997E-4</v>
      </c>
      <c r="R137" s="159">
        <f t="shared" si="12"/>
        <v>3.4499999999999996E-2</v>
      </c>
      <c r="S137" s="159">
        <v>0</v>
      </c>
      <c r="T137" s="160">
        <f t="shared" si="13"/>
        <v>0</v>
      </c>
      <c r="AR137" s="161" t="s">
        <v>282</v>
      </c>
      <c r="AT137" s="161" t="s">
        <v>189</v>
      </c>
      <c r="AU137" s="161" t="s">
        <v>87</v>
      </c>
      <c r="AY137" s="17" t="s">
        <v>187</v>
      </c>
      <c r="BE137" s="162">
        <f t="shared" si="14"/>
        <v>0</v>
      </c>
      <c r="BF137" s="162">
        <f t="shared" si="15"/>
        <v>0</v>
      </c>
      <c r="BG137" s="162">
        <f t="shared" si="16"/>
        <v>0</v>
      </c>
      <c r="BH137" s="162">
        <f t="shared" si="17"/>
        <v>0</v>
      </c>
      <c r="BI137" s="162">
        <f t="shared" si="18"/>
        <v>0</v>
      </c>
      <c r="BJ137" s="17" t="s">
        <v>87</v>
      </c>
      <c r="BK137" s="162">
        <f t="shared" si="19"/>
        <v>0</v>
      </c>
      <c r="BL137" s="17" t="s">
        <v>282</v>
      </c>
      <c r="BM137" s="161" t="s">
        <v>2711</v>
      </c>
    </row>
    <row r="138" spans="2:65" s="1" customFormat="1" ht="24" customHeight="1">
      <c r="B138" s="149"/>
      <c r="C138" s="150" t="s">
        <v>397</v>
      </c>
      <c r="D138" s="150" t="s">
        <v>189</v>
      </c>
      <c r="E138" s="151" t="s">
        <v>2712</v>
      </c>
      <c r="F138" s="152" t="s">
        <v>2713</v>
      </c>
      <c r="G138" s="153" t="s">
        <v>286</v>
      </c>
      <c r="H138" s="154">
        <v>20</v>
      </c>
      <c r="I138" s="155"/>
      <c r="J138" s="156">
        <f t="shared" si="10"/>
        <v>0</v>
      </c>
      <c r="K138" s="152" t="s">
        <v>193</v>
      </c>
      <c r="L138" s="32"/>
      <c r="M138" s="157" t="s">
        <v>3</v>
      </c>
      <c r="N138" s="158" t="s">
        <v>46</v>
      </c>
      <c r="O138" s="52"/>
      <c r="P138" s="159">
        <f t="shared" si="11"/>
        <v>0</v>
      </c>
      <c r="Q138" s="159">
        <v>1.2600000000000001E-3</v>
      </c>
      <c r="R138" s="159">
        <f t="shared" si="12"/>
        <v>2.52E-2</v>
      </c>
      <c r="S138" s="159">
        <v>0</v>
      </c>
      <c r="T138" s="160">
        <f t="shared" si="13"/>
        <v>0</v>
      </c>
      <c r="AR138" s="161" t="s">
        <v>282</v>
      </c>
      <c r="AT138" s="161" t="s">
        <v>189</v>
      </c>
      <c r="AU138" s="161" t="s">
        <v>87</v>
      </c>
      <c r="AY138" s="17" t="s">
        <v>187</v>
      </c>
      <c r="BE138" s="162">
        <f t="shared" si="14"/>
        <v>0</v>
      </c>
      <c r="BF138" s="162">
        <f t="shared" si="15"/>
        <v>0</v>
      </c>
      <c r="BG138" s="162">
        <f t="shared" si="16"/>
        <v>0</v>
      </c>
      <c r="BH138" s="162">
        <f t="shared" si="17"/>
        <v>0</v>
      </c>
      <c r="BI138" s="162">
        <f t="shared" si="18"/>
        <v>0</v>
      </c>
      <c r="BJ138" s="17" t="s">
        <v>87</v>
      </c>
      <c r="BK138" s="162">
        <f t="shared" si="19"/>
        <v>0</v>
      </c>
      <c r="BL138" s="17" t="s">
        <v>282</v>
      </c>
      <c r="BM138" s="161" t="s">
        <v>2714</v>
      </c>
    </row>
    <row r="139" spans="2:65" s="1" customFormat="1" ht="24" customHeight="1">
      <c r="B139" s="149"/>
      <c r="C139" s="150" t="s">
        <v>401</v>
      </c>
      <c r="D139" s="150" t="s">
        <v>189</v>
      </c>
      <c r="E139" s="151" t="s">
        <v>2715</v>
      </c>
      <c r="F139" s="152" t="s">
        <v>2716</v>
      </c>
      <c r="G139" s="153" t="s">
        <v>286</v>
      </c>
      <c r="H139" s="154">
        <v>30</v>
      </c>
      <c r="I139" s="155"/>
      <c r="J139" s="156">
        <f t="shared" si="10"/>
        <v>0</v>
      </c>
      <c r="K139" s="152" t="s">
        <v>193</v>
      </c>
      <c r="L139" s="32"/>
      <c r="M139" s="157" t="s">
        <v>3</v>
      </c>
      <c r="N139" s="158" t="s">
        <v>46</v>
      </c>
      <c r="O139" s="52"/>
      <c r="P139" s="159">
        <f t="shared" si="11"/>
        <v>0</v>
      </c>
      <c r="Q139" s="159">
        <v>1.5900000000000001E-3</v>
      </c>
      <c r="R139" s="159">
        <f t="shared" si="12"/>
        <v>4.7699999999999999E-2</v>
      </c>
      <c r="S139" s="159">
        <v>0</v>
      </c>
      <c r="T139" s="160">
        <f t="shared" si="13"/>
        <v>0</v>
      </c>
      <c r="AR139" s="161" t="s">
        <v>282</v>
      </c>
      <c r="AT139" s="161" t="s">
        <v>189</v>
      </c>
      <c r="AU139" s="161" t="s">
        <v>87</v>
      </c>
      <c r="AY139" s="17" t="s">
        <v>187</v>
      </c>
      <c r="BE139" s="162">
        <f t="shared" si="14"/>
        <v>0</v>
      </c>
      <c r="BF139" s="162">
        <f t="shared" si="15"/>
        <v>0</v>
      </c>
      <c r="BG139" s="162">
        <f t="shared" si="16"/>
        <v>0</v>
      </c>
      <c r="BH139" s="162">
        <f t="shared" si="17"/>
        <v>0</v>
      </c>
      <c r="BI139" s="162">
        <f t="shared" si="18"/>
        <v>0</v>
      </c>
      <c r="BJ139" s="17" t="s">
        <v>87</v>
      </c>
      <c r="BK139" s="162">
        <f t="shared" si="19"/>
        <v>0</v>
      </c>
      <c r="BL139" s="17" t="s">
        <v>282</v>
      </c>
      <c r="BM139" s="161" t="s">
        <v>2717</v>
      </c>
    </row>
    <row r="140" spans="2:65" s="1" customFormat="1" ht="24" customHeight="1">
      <c r="B140" s="149"/>
      <c r="C140" s="195" t="s">
        <v>405</v>
      </c>
      <c r="D140" s="195" t="s">
        <v>283</v>
      </c>
      <c r="E140" s="196" t="s">
        <v>2718</v>
      </c>
      <c r="F140" s="197" t="s">
        <v>2719</v>
      </c>
      <c r="G140" s="198" t="s">
        <v>286</v>
      </c>
      <c r="H140" s="199">
        <v>5</v>
      </c>
      <c r="I140" s="200"/>
      <c r="J140" s="201">
        <f t="shared" si="10"/>
        <v>0</v>
      </c>
      <c r="K140" s="197" t="s">
        <v>1901</v>
      </c>
      <c r="L140" s="202"/>
      <c r="M140" s="203" t="s">
        <v>3</v>
      </c>
      <c r="N140" s="204" t="s">
        <v>46</v>
      </c>
      <c r="O140" s="52"/>
      <c r="P140" s="159">
        <f t="shared" si="11"/>
        <v>0</v>
      </c>
      <c r="Q140" s="159">
        <v>0</v>
      </c>
      <c r="R140" s="159">
        <f t="shared" si="12"/>
        <v>0</v>
      </c>
      <c r="S140" s="159">
        <v>0</v>
      </c>
      <c r="T140" s="160">
        <f t="shared" si="13"/>
        <v>0</v>
      </c>
      <c r="AR140" s="161" t="s">
        <v>405</v>
      </c>
      <c r="AT140" s="161" t="s">
        <v>283</v>
      </c>
      <c r="AU140" s="161" t="s">
        <v>87</v>
      </c>
      <c r="AY140" s="17" t="s">
        <v>187</v>
      </c>
      <c r="BE140" s="162">
        <f t="shared" si="14"/>
        <v>0</v>
      </c>
      <c r="BF140" s="162">
        <f t="shared" si="15"/>
        <v>0</v>
      </c>
      <c r="BG140" s="162">
        <f t="shared" si="16"/>
        <v>0</v>
      </c>
      <c r="BH140" s="162">
        <f t="shared" si="17"/>
        <v>0</v>
      </c>
      <c r="BI140" s="162">
        <f t="shared" si="18"/>
        <v>0</v>
      </c>
      <c r="BJ140" s="17" t="s">
        <v>87</v>
      </c>
      <c r="BK140" s="162">
        <f t="shared" si="19"/>
        <v>0</v>
      </c>
      <c r="BL140" s="17" t="s">
        <v>282</v>
      </c>
      <c r="BM140" s="161" t="s">
        <v>2720</v>
      </c>
    </row>
    <row r="141" spans="2:65" s="1" customFormat="1" ht="24" customHeight="1">
      <c r="B141" s="149"/>
      <c r="C141" s="150" t="s">
        <v>409</v>
      </c>
      <c r="D141" s="150" t="s">
        <v>189</v>
      </c>
      <c r="E141" s="151" t="s">
        <v>2721</v>
      </c>
      <c r="F141" s="152" t="s">
        <v>2722</v>
      </c>
      <c r="G141" s="153" t="s">
        <v>391</v>
      </c>
      <c r="H141" s="154">
        <v>50</v>
      </c>
      <c r="I141" s="155"/>
      <c r="J141" s="156">
        <f t="shared" si="10"/>
        <v>0</v>
      </c>
      <c r="K141" s="152" t="s">
        <v>193</v>
      </c>
      <c r="L141" s="32"/>
      <c r="M141" s="157" t="s">
        <v>3</v>
      </c>
      <c r="N141" s="158" t="s">
        <v>46</v>
      </c>
      <c r="O141" s="52"/>
      <c r="P141" s="159">
        <f t="shared" si="11"/>
        <v>0</v>
      </c>
      <c r="Q141" s="159">
        <v>1.0000000000000001E-5</v>
      </c>
      <c r="R141" s="159">
        <f t="shared" si="12"/>
        <v>5.0000000000000001E-4</v>
      </c>
      <c r="S141" s="159">
        <v>0</v>
      </c>
      <c r="T141" s="160">
        <f t="shared" si="13"/>
        <v>0</v>
      </c>
      <c r="AR141" s="161" t="s">
        <v>282</v>
      </c>
      <c r="AT141" s="161" t="s">
        <v>189</v>
      </c>
      <c r="AU141" s="161" t="s">
        <v>87</v>
      </c>
      <c r="AY141" s="17" t="s">
        <v>187</v>
      </c>
      <c r="BE141" s="162">
        <f t="shared" si="14"/>
        <v>0</v>
      </c>
      <c r="BF141" s="162">
        <f t="shared" si="15"/>
        <v>0</v>
      </c>
      <c r="BG141" s="162">
        <f t="shared" si="16"/>
        <v>0</v>
      </c>
      <c r="BH141" s="162">
        <f t="shared" si="17"/>
        <v>0</v>
      </c>
      <c r="BI141" s="162">
        <f t="shared" si="18"/>
        <v>0</v>
      </c>
      <c r="BJ141" s="17" t="s">
        <v>87</v>
      </c>
      <c r="BK141" s="162">
        <f t="shared" si="19"/>
        <v>0</v>
      </c>
      <c r="BL141" s="17" t="s">
        <v>282</v>
      </c>
      <c r="BM141" s="161" t="s">
        <v>2723</v>
      </c>
    </row>
    <row r="142" spans="2:65" s="1" customFormat="1" ht="24" customHeight="1">
      <c r="B142" s="149"/>
      <c r="C142" s="150" t="s">
        <v>413</v>
      </c>
      <c r="D142" s="150" t="s">
        <v>189</v>
      </c>
      <c r="E142" s="151" t="s">
        <v>2724</v>
      </c>
      <c r="F142" s="152" t="s">
        <v>2725</v>
      </c>
      <c r="G142" s="153" t="s">
        <v>286</v>
      </c>
      <c r="H142" s="154">
        <v>470</v>
      </c>
      <c r="I142" s="155"/>
      <c r="J142" s="156">
        <f t="shared" si="10"/>
        <v>0</v>
      </c>
      <c r="K142" s="152" t="s">
        <v>193</v>
      </c>
      <c r="L142" s="32"/>
      <c r="M142" s="157" t="s">
        <v>3</v>
      </c>
      <c r="N142" s="158" t="s">
        <v>46</v>
      </c>
      <c r="O142" s="52"/>
      <c r="P142" s="159">
        <f t="shared" si="11"/>
        <v>0</v>
      </c>
      <c r="Q142" s="159">
        <v>0</v>
      </c>
      <c r="R142" s="159">
        <f t="shared" si="12"/>
        <v>0</v>
      </c>
      <c r="S142" s="159">
        <v>0</v>
      </c>
      <c r="T142" s="160">
        <f t="shared" si="13"/>
        <v>0</v>
      </c>
      <c r="AR142" s="161" t="s">
        <v>282</v>
      </c>
      <c r="AT142" s="161" t="s">
        <v>189</v>
      </c>
      <c r="AU142" s="161" t="s">
        <v>87</v>
      </c>
      <c r="AY142" s="17" t="s">
        <v>187</v>
      </c>
      <c r="BE142" s="162">
        <f t="shared" si="14"/>
        <v>0</v>
      </c>
      <c r="BF142" s="162">
        <f t="shared" si="15"/>
        <v>0</v>
      </c>
      <c r="BG142" s="162">
        <f t="shared" si="16"/>
        <v>0</v>
      </c>
      <c r="BH142" s="162">
        <f t="shared" si="17"/>
        <v>0</v>
      </c>
      <c r="BI142" s="162">
        <f t="shared" si="18"/>
        <v>0</v>
      </c>
      <c r="BJ142" s="17" t="s">
        <v>87</v>
      </c>
      <c r="BK142" s="162">
        <f t="shared" si="19"/>
        <v>0</v>
      </c>
      <c r="BL142" s="17" t="s">
        <v>282</v>
      </c>
      <c r="BM142" s="161" t="s">
        <v>2726</v>
      </c>
    </row>
    <row r="143" spans="2:65" s="1" customFormat="1" ht="48" customHeight="1">
      <c r="B143" s="149"/>
      <c r="C143" s="150" t="s">
        <v>418</v>
      </c>
      <c r="D143" s="150" t="s">
        <v>189</v>
      </c>
      <c r="E143" s="151" t="s">
        <v>2727</v>
      </c>
      <c r="F143" s="152" t="s">
        <v>2728</v>
      </c>
      <c r="G143" s="153" t="s">
        <v>286</v>
      </c>
      <c r="H143" s="154">
        <v>370</v>
      </c>
      <c r="I143" s="155"/>
      <c r="J143" s="156">
        <f t="shared" si="10"/>
        <v>0</v>
      </c>
      <c r="K143" s="152" t="s">
        <v>193</v>
      </c>
      <c r="L143" s="32"/>
      <c r="M143" s="157" t="s">
        <v>3</v>
      </c>
      <c r="N143" s="158" t="s">
        <v>46</v>
      </c>
      <c r="O143" s="52"/>
      <c r="P143" s="159">
        <f t="shared" si="11"/>
        <v>0</v>
      </c>
      <c r="Q143" s="159">
        <v>2.0000000000000001E-4</v>
      </c>
      <c r="R143" s="159">
        <f t="shared" si="12"/>
        <v>7.400000000000001E-2</v>
      </c>
      <c r="S143" s="159">
        <v>0</v>
      </c>
      <c r="T143" s="160">
        <f t="shared" si="13"/>
        <v>0</v>
      </c>
      <c r="AR143" s="161" t="s">
        <v>282</v>
      </c>
      <c r="AT143" s="161" t="s">
        <v>189</v>
      </c>
      <c r="AU143" s="161" t="s">
        <v>87</v>
      </c>
      <c r="AY143" s="17" t="s">
        <v>187</v>
      </c>
      <c r="BE143" s="162">
        <f t="shared" si="14"/>
        <v>0</v>
      </c>
      <c r="BF143" s="162">
        <f t="shared" si="15"/>
        <v>0</v>
      </c>
      <c r="BG143" s="162">
        <f t="shared" si="16"/>
        <v>0</v>
      </c>
      <c r="BH143" s="162">
        <f t="shared" si="17"/>
        <v>0</v>
      </c>
      <c r="BI143" s="162">
        <f t="shared" si="18"/>
        <v>0</v>
      </c>
      <c r="BJ143" s="17" t="s">
        <v>87</v>
      </c>
      <c r="BK143" s="162">
        <f t="shared" si="19"/>
        <v>0</v>
      </c>
      <c r="BL143" s="17" t="s">
        <v>282</v>
      </c>
      <c r="BM143" s="161" t="s">
        <v>2729</v>
      </c>
    </row>
    <row r="144" spans="2:65" s="1" customFormat="1" ht="48" customHeight="1">
      <c r="B144" s="149"/>
      <c r="C144" s="150" t="s">
        <v>430</v>
      </c>
      <c r="D144" s="150" t="s">
        <v>189</v>
      </c>
      <c r="E144" s="151" t="s">
        <v>2730</v>
      </c>
      <c r="F144" s="152" t="s">
        <v>2731</v>
      </c>
      <c r="G144" s="153" t="s">
        <v>286</v>
      </c>
      <c r="H144" s="154">
        <v>100</v>
      </c>
      <c r="I144" s="155"/>
      <c r="J144" s="156">
        <f t="shared" si="10"/>
        <v>0</v>
      </c>
      <c r="K144" s="152" t="s">
        <v>193</v>
      </c>
      <c r="L144" s="32"/>
      <c r="M144" s="157" t="s">
        <v>3</v>
      </c>
      <c r="N144" s="158" t="s">
        <v>46</v>
      </c>
      <c r="O144" s="52"/>
      <c r="P144" s="159">
        <f t="shared" si="11"/>
        <v>0</v>
      </c>
      <c r="Q144" s="159">
        <v>2.4000000000000001E-4</v>
      </c>
      <c r="R144" s="159">
        <f t="shared" si="12"/>
        <v>2.4E-2</v>
      </c>
      <c r="S144" s="159">
        <v>0</v>
      </c>
      <c r="T144" s="160">
        <f t="shared" si="13"/>
        <v>0</v>
      </c>
      <c r="AR144" s="161" t="s">
        <v>282</v>
      </c>
      <c r="AT144" s="161" t="s">
        <v>189</v>
      </c>
      <c r="AU144" s="161" t="s">
        <v>87</v>
      </c>
      <c r="AY144" s="17" t="s">
        <v>187</v>
      </c>
      <c r="BE144" s="162">
        <f t="shared" si="14"/>
        <v>0</v>
      </c>
      <c r="BF144" s="162">
        <f t="shared" si="15"/>
        <v>0</v>
      </c>
      <c r="BG144" s="162">
        <f t="shared" si="16"/>
        <v>0</v>
      </c>
      <c r="BH144" s="162">
        <f t="shared" si="17"/>
        <v>0</v>
      </c>
      <c r="BI144" s="162">
        <f t="shared" si="18"/>
        <v>0</v>
      </c>
      <c r="BJ144" s="17" t="s">
        <v>87</v>
      </c>
      <c r="BK144" s="162">
        <f t="shared" si="19"/>
        <v>0</v>
      </c>
      <c r="BL144" s="17" t="s">
        <v>282</v>
      </c>
      <c r="BM144" s="161" t="s">
        <v>2732</v>
      </c>
    </row>
    <row r="145" spans="2:65" s="1" customFormat="1" ht="36" customHeight="1">
      <c r="B145" s="149"/>
      <c r="C145" s="150" t="s">
        <v>439</v>
      </c>
      <c r="D145" s="150" t="s">
        <v>189</v>
      </c>
      <c r="E145" s="151" t="s">
        <v>2733</v>
      </c>
      <c r="F145" s="152" t="s">
        <v>2734</v>
      </c>
      <c r="G145" s="153" t="s">
        <v>1034</v>
      </c>
      <c r="H145" s="205"/>
      <c r="I145" s="155"/>
      <c r="J145" s="156">
        <f t="shared" si="10"/>
        <v>0</v>
      </c>
      <c r="K145" s="152" t="s">
        <v>193</v>
      </c>
      <c r="L145" s="32"/>
      <c r="M145" s="157" t="s">
        <v>3</v>
      </c>
      <c r="N145" s="158" t="s">
        <v>46</v>
      </c>
      <c r="O145" s="52"/>
      <c r="P145" s="159">
        <f t="shared" si="11"/>
        <v>0</v>
      </c>
      <c r="Q145" s="159">
        <v>0</v>
      </c>
      <c r="R145" s="159">
        <f t="shared" si="12"/>
        <v>0</v>
      </c>
      <c r="S145" s="159">
        <v>0</v>
      </c>
      <c r="T145" s="160">
        <f t="shared" si="13"/>
        <v>0</v>
      </c>
      <c r="AR145" s="161" t="s">
        <v>282</v>
      </c>
      <c r="AT145" s="161" t="s">
        <v>189</v>
      </c>
      <c r="AU145" s="161" t="s">
        <v>87</v>
      </c>
      <c r="AY145" s="17" t="s">
        <v>187</v>
      </c>
      <c r="BE145" s="162">
        <f t="shared" si="14"/>
        <v>0</v>
      </c>
      <c r="BF145" s="162">
        <f t="shared" si="15"/>
        <v>0</v>
      </c>
      <c r="BG145" s="162">
        <f t="shared" si="16"/>
        <v>0</v>
      </c>
      <c r="BH145" s="162">
        <f t="shared" si="17"/>
        <v>0</v>
      </c>
      <c r="BI145" s="162">
        <f t="shared" si="18"/>
        <v>0</v>
      </c>
      <c r="BJ145" s="17" t="s">
        <v>87</v>
      </c>
      <c r="BK145" s="162">
        <f t="shared" si="19"/>
        <v>0</v>
      </c>
      <c r="BL145" s="17" t="s">
        <v>282</v>
      </c>
      <c r="BM145" s="161" t="s">
        <v>2735</v>
      </c>
    </row>
    <row r="146" spans="2:65" s="11" customFormat="1" ht="22.9" customHeight="1">
      <c r="B146" s="136"/>
      <c r="D146" s="137" t="s">
        <v>73</v>
      </c>
      <c r="E146" s="147" t="s">
        <v>2736</v>
      </c>
      <c r="F146" s="147" t="s">
        <v>2737</v>
      </c>
      <c r="I146" s="139"/>
      <c r="J146" s="148">
        <f>BK146</f>
        <v>0</v>
      </c>
      <c r="L146" s="136"/>
      <c r="M146" s="141"/>
      <c r="N146" s="142"/>
      <c r="O146" s="142"/>
      <c r="P146" s="143">
        <f>SUM(P147:P169)</f>
        <v>0</v>
      </c>
      <c r="Q146" s="142"/>
      <c r="R146" s="143">
        <f>SUM(R147:R169)</f>
        <v>5.8869999999999992E-2</v>
      </c>
      <c r="S146" s="142"/>
      <c r="T146" s="144">
        <f>SUM(T147:T169)</f>
        <v>0</v>
      </c>
      <c r="AR146" s="137" t="s">
        <v>87</v>
      </c>
      <c r="AT146" s="145" t="s">
        <v>73</v>
      </c>
      <c r="AU146" s="145" t="s">
        <v>81</v>
      </c>
      <c r="AY146" s="137" t="s">
        <v>187</v>
      </c>
      <c r="BK146" s="146">
        <f>SUM(BK147:BK169)</f>
        <v>0</v>
      </c>
    </row>
    <row r="147" spans="2:65" s="1" customFormat="1" ht="16.5" customHeight="1">
      <c r="B147" s="149"/>
      <c r="C147" s="150" t="s">
        <v>450</v>
      </c>
      <c r="D147" s="150" t="s">
        <v>189</v>
      </c>
      <c r="E147" s="151" t="s">
        <v>2738</v>
      </c>
      <c r="F147" s="152" t="s">
        <v>2739</v>
      </c>
      <c r="G147" s="153" t="s">
        <v>391</v>
      </c>
      <c r="H147" s="154">
        <v>8</v>
      </c>
      <c r="I147" s="155"/>
      <c r="J147" s="156">
        <f t="shared" ref="J147:J169" si="20">ROUND(I147*H147,2)</f>
        <v>0</v>
      </c>
      <c r="K147" s="152" t="s">
        <v>193</v>
      </c>
      <c r="L147" s="32"/>
      <c r="M147" s="157" t="s">
        <v>3</v>
      </c>
      <c r="N147" s="158" t="s">
        <v>46</v>
      </c>
      <c r="O147" s="52"/>
      <c r="P147" s="159">
        <f t="shared" ref="P147:P169" si="21">O147*H147</f>
        <v>0</v>
      </c>
      <c r="Q147" s="159">
        <v>3.6000000000000002E-4</v>
      </c>
      <c r="R147" s="159">
        <f t="shared" ref="R147:R169" si="22">Q147*H147</f>
        <v>2.8800000000000002E-3</v>
      </c>
      <c r="S147" s="159">
        <v>0</v>
      </c>
      <c r="T147" s="160">
        <f t="shared" ref="T147:T169" si="23">S147*H147</f>
        <v>0</v>
      </c>
      <c r="AR147" s="161" t="s">
        <v>282</v>
      </c>
      <c r="AT147" s="161" t="s">
        <v>189</v>
      </c>
      <c r="AU147" s="161" t="s">
        <v>87</v>
      </c>
      <c r="AY147" s="17" t="s">
        <v>187</v>
      </c>
      <c r="BE147" s="162">
        <f t="shared" ref="BE147:BE169" si="24">IF(N147="základní",J147,0)</f>
        <v>0</v>
      </c>
      <c r="BF147" s="162">
        <f t="shared" ref="BF147:BF169" si="25">IF(N147="snížená",J147,0)</f>
        <v>0</v>
      </c>
      <c r="BG147" s="162">
        <f t="shared" ref="BG147:BG169" si="26">IF(N147="zákl. přenesená",J147,0)</f>
        <v>0</v>
      </c>
      <c r="BH147" s="162">
        <f t="shared" ref="BH147:BH169" si="27">IF(N147="sníž. přenesená",J147,0)</f>
        <v>0</v>
      </c>
      <c r="BI147" s="162">
        <f t="shared" ref="BI147:BI169" si="28">IF(N147="nulová",J147,0)</f>
        <v>0</v>
      </c>
      <c r="BJ147" s="17" t="s">
        <v>87</v>
      </c>
      <c r="BK147" s="162">
        <f t="shared" ref="BK147:BK169" si="29">ROUND(I147*H147,2)</f>
        <v>0</v>
      </c>
      <c r="BL147" s="17" t="s">
        <v>282</v>
      </c>
      <c r="BM147" s="161" t="s">
        <v>2740</v>
      </c>
    </row>
    <row r="148" spans="2:65" s="1" customFormat="1" ht="16.5" customHeight="1">
      <c r="B148" s="149"/>
      <c r="C148" s="150" t="s">
        <v>457</v>
      </c>
      <c r="D148" s="150" t="s">
        <v>189</v>
      </c>
      <c r="E148" s="151" t="s">
        <v>2741</v>
      </c>
      <c r="F148" s="152" t="s">
        <v>2742</v>
      </c>
      <c r="G148" s="153" t="s">
        <v>391</v>
      </c>
      <c r="H148" s="154">
        <v>8</v>
      </c>
      <c r="I148" s="155"/>
      <c r="J148" s="156">
        <f t="shared" si="20"/>
        <v>0</v>
      </c>
      <c r="K148" s="152" t="s">
        <v>193</v>
      </c>
      <c r="L148" s="32"/>
      <c r="M148" s="157" t="s">
        <v>3</v>
      </c>
      <c r="N148" s="158" t="s">
        <v>46</v>
      </c>
      <c r="O148" s="52"/>
      <c r="P148" s="159">
        <f t="shared" si="21"/>
        <v>0</v>
      </c>
      <c r="Q148" s="159">
        <v>4.4000000000000002E-4</v>
      </c>
      <c r="R148" s="159">
        <f t="shared" si="22"/>
        <v>3.5200000000000001E-3</v>
      </c>
      <c r="S148" s="159">
        <v>0</v>
      </c>
      <c r="T148" s="160">
        <f t="shared" si="23"/>
        <v>0</v>
      </c>
      <c r="AR148" s="161" t="s">
        <v>282</v>
      </c>
      <c r="AT148" s="161" t="s">
        <v>189</v>
      </c>
      <c r="AU148" s="161" t="s">
        <v>87</v>
      </c>
      <c r="AY148" s="17" t="s">
        <v>187</v>
      </c>
      <c r="BE148" s="162">
        <f t="shared" si="24"/>
        <v>0</v>
      </c>
      <c r="BF148" s="162">
        <f t="shared" si="25"/>
        <v>0</v>
      </c>
      <c r="BG148" s="162">
        <f t="shared" si="26"/>
        <v>0</v>
      </c>
      <c r="BH148" s="162">
        <f t="shared" si="27"/>
        <v>0</v>
      </c>
      <c r="BI148" s="162">
        <f t="shared" si="28"/>
        <v>0</v>
      </c>
      <c r="BJ148" s="17" t="s">
        <v>87</v>
      </c>
      <c r="BK148" s="162">
        <f t="shared" si="29"/>
        <v>0</v>
      </c>
      <c r="BL148" s="17" t="s">
        <v>282</v>
      </c>
      <c r="BM148" s="161" t="s">
        <v>2743</v>
      </c>
    </row>
    <row r="149" spans="2:65" s="1" customFormat="1" ht="16.5" customHeight="1">
      <c r="B149" s="149"/>
      <c r="C149" s="150" t="s">
        <v>463</v>
      </c>
      <c r="D149" s="150" t="s">
        <v>189</v>
      </c>
      <c r="E149" s="151" t="s">
        <v>2744</v>
      </c>
      <c r="F149" s="152" t="s">
        <v>2745</v>
      </c>
      <c r="G149" s="153" t="s">
        <v>391</v>
      </c>
      <c r="H149" s="154">
        <v>10</v>
      </c>
      <c r="I149" s="155"/>
      <c r="J149" s="156">
        <f t="shared" si="20"/>
        <v>0</v>
      </c>
      <c r="K149" s="152" t="s">
        <v>193</v>
      </c>
      <c r="L149" s="32"/>
      <c r="M149" s="157" t="s">
        <v>3</v>
      </c>
      <c r="N149" s="158" t="s">
        <v>46</v>
      </c>
      <c r="O149" s="52"/>
      <c r="P149" s="159">
        <f t="shared" si="21"/>
        <v>0</v>
      </c>
      <c r="Q149" s="159">
        <v>7.5000000000000002E-4</v>
      </c>
      <c r="R149" s="159">
        <f t="shared" si="22"/>
        <v>7.4999999999999997E-3</v>
      </c>
      <c r="S149" s="159">
        <v>0</v>
      </c>
      <c r="T149" s="160">
        <f t="shared" si="23"/>
        <v>0</v>
      </c>
      <c r="AR149" s="161" t="s">
        <v>282</v>
      </c>
      <c r="AT149" s="161" t="s">
        <v>189</v>
      </c>
      <c r="AU149" s="161" t="s">
        <v>87</v>
      </c>
      <c r="AY149" s="17" t="s">
        <v>187</v>
      </c>
      <c r="BE149" s="162">
        <f t="shared" si="24"/>
        <v>0</v>
      </c>
      <c r="BF149" s="162">
        <f t="shared" si="25"/>
        <v>0</v>
      </c>
      <c r="BG149" s="162">
        <f t="shared" si="26"/>
        <v>0</v>
      </c>
      <c r="BH149" s="162">
        <f t="shared" si="27"/>
        <v>0</v>
      </c>
      <c r="BI149" s="162">
        <f t="shared" si="28"/>
        <v>0</v>
      </c>
      <c r="BJ149" s="17" t="s">
        <v>87</v>
      </c>
      <c r="BK149" s="162">
        <f t="shared" si="29"/>
        <v>0</v>
      </c>
      <c r="BL149" s="17" t="s">
        <v>282</v>
      </c>
      <c r="BM149" s="161" t="s">
        <v>2746</v>
      </c>
    </row>
    <row r="150" spans="2:65" s="1" customFormat="1" ht="24" customHeight="1">
      <c r="B150" s="149"/>
      <c r="C150" s="150" t="s">
        <v>471</v>
      </c>
      <c r="D150" s="150" t="s">
        <v>189</v>
      </c>
      <c r="E150" s="151" t="s">
        <v>2747</v>
      </c>
      <c r="F150" s="152" t="s">
        <v>2748</v>
      </c>
      <c r="G150" s="153" t="s">
        <v>391</v>
      </c>
      <c r="H150" s="154">
        <v>5</v>
      </c>
      <c r="I150" s="155"/>
      <c r="J150" s="156">
        <f t="shared" si="20"/>
        <v>0</v>
      </c>
      <c r="K150" s="152" t="s">
        <v>193</v>
      </c>
      <c r="L150" s="32"/>
      <c r="M150" s="157" t="s">
        <v>3</v>
      </c>
      <c r="N150" s="158" t="s">
        <v>46</v>
      </c>
      <c r="O150" s="52"/>
      <c r="P150" s="159">
        <f t="shared" si="21"/>
        <v>0</v>
      </c>
      <c r="Q150" s="159">
        <v>2.4000000000000001E-4</v>
      </c>
      <c r="R150" s="159">
        <f t="shared" si="22"/>
        <v>1.2000000000000001E-3</v>
      </c>
      <c r="S150" s="159">
        <v>0</v>
      </c>
      <c r="T150" s="160">
        <f t="shared" si="23"/>
        <v>0</v>
      </c>
      <c r="AR150" s="161" t="s">
        <v>282</v>
      </c>
      <c r="AT150" s="161" t="s">
        <v>189</v>
      </c>
      <c r="AU150" s="161" t="s">
        <v>87</v>
      </c>
      <c r="AY150" s="17" t="s">
        <v>187</v>
      </c>
      <c r="BE150" s="162">
        <f t="shared" si="24"/>
        <v>0</v>
      </c>
      <c r="BF150" s="162">
        <f t="shared" si="25"/>
        <v>0</v>
      </c>
      <c r="BG150" s="162">
        <f t="shared" si="26"/>
        <v>0</v>
      </c>
      <c r="BH150" s="162">
        <f t="shared" si="27"/>
        <v>0</v>
      </c>
      <c r="BI150" s="162">
        <f t="shared" si="28"/>
        <v>0</v>
      </c>
      <c r="BJ150" s="17" t="s">
        <v>87</v>
      </c>
      <c r="BK150" s="162">
        <f t="shared" si="29"/>
        <v>0</v>
      </c>
      <c r="BL150" s="17" t="s">
        <v>282</v>
      </c>
      <c r="BM150" s="161" t="s">
        <v>2749</v>
      </c>
    </row>
    <row r="151" spans="2:65" s="1" customFormat="1" ht="24" customHeight="1">
      <c r="B151" s="149"/>
      <c r="C151" s="150" t="s">
        <v>478</v>
      </c>
      <c r="D151" s="150" t="s">
        <v>189</v>
      </c>
      <c r="E151" s="151" t="s">
        <v>2750</v>
      </c>
      <c r="F151" s="152" t="s">
        <v>2751</v>
      </c>
      <c r="G151" s="153" t="s">
        <v>391</v>
      </c>
      <c r="H151" s="154">
        <v>12</v>
      </c>
      <c r="I151" s="155"/>
      <c r="J151" s="156">
        <f t="shared" si="20"/>
        <v>0</v>
      </c>
      <c r="K151" s="152" t="s">
        <v>193</v>
      </c>
      <c r="L151" s="32"/>
      <c r="M151" s="157" t="s">
        <v>3</v>
      </c>
      <c r="N151" s="158" t="s">
        <v>46</v>
      </c>
      <c r="O151" s="52"/>
      <c r="P151" s="159">
        <f t="shared" si="21"/>
        <v>0</v>
      </c>
      <c r="Q151" s="159">
        <v>2.2000000000000001E-4</v>
      </c>
      <c r="R151" s="159">
        <f t="shared" si="22"/>
        <v>2.64E-3</v>
      </c>
      <c r="S151" s="159">
        <v>0</v>
      </c>
      <c r="T151" s="160">
        <f t="shared" si="23"/>
        <v>0</v>
      </c>
      <c r="AR151" s="161" t="s">
        <v>282</v>
      </c>
      <c r="AT151" s="161" t="s">
        <v>189</v>
      </c>
      <c r="AU151" s="161" t="s">
        <v>87</v>
      </c>
      <c r="AY151" s="17" t="s">
        <v>187</v>
      </c>
      <c r="BE151" s="162">
        <f t="shared" si="24"/>
        <v>0</v>
      </c>
      <c r="BF151" s="162">
        <f t="shared" si="25"/>
        <v>0</v>
      </c>
      <c r="BG151" s="162">
        <f t="shared" si="26"/>
        <v>0</v>
      </c>
      <c r="BH151" s="162">
        <f t="shared" si="27"/>
        <v>0</v>
      </c>
      <c r="BI151" s="162">
        <f t="shared" si="28"/>
        <v>0</v>
      </c>
      <c r="BJ151" s="17" t="s">
        <v>87</v>
      </c>
      <c r="BK151" s="162">
        <f t="shared" si="29"/>
        <v>0</v>
      </c>
      <c r="BL151" s="17" t="s">
        <v>282</v>
      </c>
      <c r="BM151" s="161" t="s">
        <v>2752</v>
      </c>
    </row>
    <row r="152" spans="2:65" s="1" customFormat="1" ht="24" customHeight="1">
      <c r="B152" s="149"/>
      <c r="C152" s="150" t="s">
        <v>484</v>
      </c>
      <c r="D152" s="150" t="s">
        <v>189</v>
      </c>
      <c r="E152" s="151" t="s">
        <v>2753</v>
      </c>
      <c r="F152" s="152" t="s">
        <v>2754</v>
      </c>
      <c r="G152" s="153" t="s">
        <v>391</v>
      </c>
      <c r="H152" s="154">
        <v>6</v>
      </c>
      <c r="I152" s="155"/>
      <c r="J152" s="156">
        <f t="shared" si="20"/>
        <v>0</v>
      </c>
      <c r="K152" s="152" t="s">
        <v>193</v>
      </c>
      <c r="L152" s="32"/>
      <c r="M152" s="157" t="s">
        <v>3</v>
      </c>
      <c r="N152" s="158" t="s">
        <v>46</v>
      </c>
      <c r="O152" s="52"/>
      <c r="P152" s="159">
        <f t="shared" si="21"/>
        <v>0</v>
      </c>
      <c r="Q152" s="159">
        <v>3.4000000000000002E-4</v>
      </c>
      <c r="R152" s="159">
        <f t="shared" si="22"/>
        <v>2.0400000000000001E-3</v>
      </c>
      <c r="S152" s="159">
        <v>0</v>
      </c>
      <c r="T152" s="160">
        <f t="shared" si="23"/>
        <v>0</v>
      </c>
      <c r="AR152" s="161" t="s">
        <v>282</v>
      </c>
      <c r="AT152" s="161" t="s">
        <v>189</v>
      </c>
      <c r="AU152" s="161" t="s">
        <v>87</v>
      </c>
      <c r="AY152" s="17" t="s">
        <v>187</v>
      </c>
      <c r="BE152" s="162">
        <f t="shared" si="24"/>
        <v>0</v>
      </c>
      <c r="BF152" s="162">
        <f t="shared" si="25"/>
        <v>0</v>
      </c>
      <c r="BG152" s="162">
        <f t="shared" si="26"/>
        <v>0</v>
      </c>
      <c r="BH152" s="162">
        <f t="shared" si="27"/>
        <v>0</v>
      </c>
      <c r="BI152" s="162">
        <f t="shared" si="28"/>
        <v>0</v>
      </c>
      <c r="BJ152" s="17" t="s">
        <v>87</v>
      </c>
      <c r="BK152" s="162">
        <f t="shared" si="29"/>
        <v>0</v>
      </c>
      <c r="BL152" s="17" t="s">
        <v>282</v>
      </c>
      <c r="BM152" s="161" t="s">
        <v>2755</v>
      </c>
    </row>
    <row r="153" spans="2:65" s="1" customFormat="1" ht="24" customHeight="1">
      <c r="B153" s="149"/>
      <c r="C153" s="150" t="s">
        <v>491</v>
      </c>
      <c r="D153" s="150" t="s">
        <v>189</v>
      </c>
      <c r="E153" s="151" t="s">
        <v>2756</v>
      </c>
      <c r="F153" s="152" t="s">
        <v>2757</v>
      </c>
      <c r="G153" s="153" t="s">
        <v>391</v>
      </c>
      <c r="H153" s="154">
        <v>6</v>
      </c>
      <c r="I153" s="155"/>
      <c r="J153" s="156">
        <f t="shared" si="20"/>
        <v>0</v>
      </c>
      <c r="K153" s="152" t="s">
        <v>193</v>
      </c>
      <c r="L153" s="32"/>
      <c r="M153" s="157" t="s">
        <v>3</v>
      </c>
      <c r="N153" s="158" t="s">
        <v>46</v>
      </c>
      <c r="O153" s="52"/>
      <c r="P153" s="159">
        <f t="shared" si="21"/>
        <v>0</v>
      </c>
      <c r="Q153" s="159">
        <v>5.0000000000000001E-4</v>
      </c>
      <c r="R153" s="159">
        <f t="shared" si="22"/>
        <v>3.0000000000000001E-3</v>
      </c>
      <c r="S153" s="159">
        <v>0</v>
      </c>
      <c r="T153" s="160">
        <f t="shared" si="23"/>
        <v>0</v>
      </c>
      <c r="AR153" s="161" t="s">
        <v>282</v>
      </c>
      <c r="AT153" s="161" t="s">
        <v>189</v>
      </c>
      <c r="AU153" s="161" t="s">
        <v>87</v>
      </c>
      <c r="AY153" s="17" t="s">
        <v>187</v>
      </c>
      <c r="BE153" s="162">
        <f t="shared" si="24"/>
        <v>0</v>
      </c>
      <c r="BF153" s="162">
        <f t="shared" si="25"/>
        <v>0</v>
      </c>
      <c r="BG153" s="162">
        <f t="shared" si="26"/>
        <v>0</v>
      </c>
      <c r="BH153" s="162">
        <f t="shared" si="27"/>
        <v>0</v>
      </c>
      <c r="BI153" s="162">
        <f t="shared" si="28"/>
        <v>0</v>
      </c>
      <c r="BJ153" s="17" t="s">
        <v>87</v>
      </c>
      <c r="BK153" s="162">
        <f t="shared" si="29"/>
        <v>0</v>
      </c>
      <c r="BL153" s="17" t="s">
        <v>282</v>
      </c>
      <c r="BM153" s="161" t="s">
        <v>2758</v>
      </c>
    </row>
    <row r="154" spans="2:65" s="1" customFormat="1" ht="24" customHeight="1">
      <c r="B154" s="149"/>
      <c r="C154" s="150" t="s">
        <v>499</v>
      </c>
      <c r="D154" s="150" t="s">
        <v>189</v>
      </c>
      <c r="E154" s="151" t="s">
        <v>2759</v>
      </c>
      <c r="F154" s="152" t="s">
        <v>2760</v>
      </c>
      <c r="G154" s="153" t="s">
        <v>391</v>
      </c>
      <c r="H154" s="154">
        <v>8</v>
      </c>
      <c r="I154" s="155"/>
      <c r="J154" s="156">
        <f t="shared" si="20"/>
        <v>0</v>
      </c>
      <c r="K154" s="152" t="s">
        <v>193</v>
      </c>
      <c r="L154" s="32"/>
      <c r="M154" s="157" t="s">
        <v>3</v>
      </c>
      <c r="N154" s="158" t="s">
        <v>46</v>
      </c>
      <c r="O154" s="52"/>
      <c r="P154" s="159">
        <f t="shared" si="21"/>
        <v>0</v>
      </c>
      <c r="Q154" s="159">
        <v>6.9999999999999999E-4</v>
      </c>
      <c r="R154" s="159">
        <f t="shared" si="22"/>
        <v>5.5999999999999999E-3</v>
      </c>
      <c r="S154" s="159">
        <v>0</v>
      </c>
      <c r="T154" s="160">
        <f t="shared" si="23"/>
        <v>0</v>
      </c>
      <c r="AR154" s="161" t="s">
        <v>282</v>
      </c>
      <c r="AT154" s="161" t="s">
        <v>189</v>
      </c>
      <c r="AU154" s="161" t="s">
        <v>87</v>
      </c>
      <c r="AY154" s="17" t="s">
        <v>187</v>
      </c>
      <c r="BE154" s="162">
        <f t="shared" si="24"/>
        <v>0</v>
      </c>
      <c r="BF154" s="162">
        <f t="shared" si="25"/>
        <v>0</v>
      </c>
      <c r="BG154" s="162">
        <f t="shared" si="26"/>
        <v>0</v>
      </c>
      <c r="BH154" s="162">
        <f t="shared" si="27"/>
        <v>0</v>
      </c>
      <c r="BI154" s="162">
        <f t="shared" si="28"/>
        <v>0</v>
      </c>
      <c r="BJ154" s="17" t="s">
        <v>87</v>
      </c>
      <c r="BK154" s="162">
        <f t="shared" si="29"/>
        <v>0</v>
      </c>
      <c r="BL154" s="17" t="s">
        <v>282</v>
      </c>
      <c r="BM154" s="161" t="s">
        <v>2761</v>
      </c>
    </row>
    <row r="155" spans="2:65" s="1" customFormat="1" ht="24" customHeight="1">
      <c r="B155" s="149"/>
      <c r="C155" s="150" t="s">
        <v>504</v>
      </c>
      <c r="D155" s="150" t="s">
        <v>189</v>
      </c>
      <c r="E155" s="151" t="s">
        <v>2762</v>
      </c>
      <c r="F155" s="152" t="s">
        <v>2763</v>
      </c>
      <c r="G155" s="153" t="s">
        <v>391</v>
      </c>
      <c r="H155" s="154">
        <v>2</v>
      </c>
      <c r="I155" s="155"/>
      <c r="J155" s="156">
        <f t="shared" si="20"/>
        <v>0</v>
      </c>
      <c r="K155" s="152" t="s">
        <v>193</v>
      </c>
      <c r="L155" s="32"/>
      <c r="M155" s="157" t="s">
        <v>3</v>
      </c>
      <c r="N155" s="158" t="s">
        <v>46</v>
      </c>
      <c r="O155" s="52"/>
      <c r="P155" s="159">
        <f t="shared" si="21"/>
        <v>0</v>
      </c>
      <c r="Q155" s="159">
        <v>3.3E-4</v>
      </c>
      <c r="R155" s="159">
        <f t="shared" si="22"/>
        <v>6.6E-4</v>
      </c>
      <c r="S155" s="159">
        <v>0</v>
      </c>
      <c r="T155" s="160">
        <f t="shared" si="23"/>
        <v>0</v>
      </c>
      <c r="AR155" s="161" t="s">
        <v>282</v>
      </c>
      <c r="AT155" s="161" t="s">
        <v>189</v>
      </c>
      <c r="AU155" s="161" t="s">
        <v>87</v>
      </c>
      <c r="AY155" s="17" t="s">
        <v>187</v>
      </c>
      <c r="BE155" s="162">
        <f t="shared" si="24"/>
        <v>0</v>
      </c>
      <c r="BF155" s="162">
        <f t="shared" si="25"/>
        <v>0</v>
      </c>
      <c r="BG155" s="162">
        <f t="shared" si="26"/>
        <v>0</v>
      </c>
      <c r="BH155" s="162">
        <f t="shared" si="27"/>
        <v>0</v>
      </c>
      <c r="BI155" s="162">
        <f t="shared" si="28"/>
        <v>0</v>
      </c>
      <c r="BJ155" s="17" t="s">
        <v>87</v>
      </c>
      <c r="BK155" s="162">
        <f t="shared" si="29"/>
        <v>0</v>
      </c>
      <c r="BL155" s="17" t="s">
        <v>282</v>
      </c>
      <c r="BM155" s="161" t="s">
        <v>2764</v>
      </c>
    </row>
    <row r="156" spans="2:65" s="1" customFormat="1" ht="24" customHeight="1">
      <c r="B156" s="149"/>
      <c r="C156" s="150" t="s">
        <v>511</v>
      </c>
      <c r="D156" s="150" t="s">
        <v>189</v>
      </c>
      <c r="E156" s="151" t="s">
        <v>2765</v>
      </c>
      <c r="F156" s="152" t="s">
        <v>2766</v>
      </c>
      <c r="G156" s="153" t="s">
        <v>391</v>
      </c>
      <c r="H156" s="154">
        <v>1</v>
      </c>
      <c r="I156" s="155"/>
      <c r="J156" s="156">
        <f t="shared" si="20"/>
        <v>0</v>
      </c>
      <c r="K156" s="152" t="s">
        <v>193</v>
      </c>
      <c r="L156" s="32"/>
      <c r="M156" s="157" t="s">
        <v>3</v>
      </c>
      <c r="N156" s="158" t="s">
        <v>46</v>
      </c>
      <c r="O156" s="52"/>
      <c r="P156" s="159">
        <f t="shared" si="21"/>
        <v>0</v>
      </c>
      <c r="Q156" s="159">
        <v>5.6999999999999998E-4</v>
      </c>
      <c r="R156" s="159">
        <f t="shared" si="22"/>
        <v>5.6999999999999998E-4</v>
      </c>
      <c r="S156" s="159">
        <v>0</v>
      </c>
      <c r="T156" s="160">
        <f t="shared" si="23"/>
        <v>0</v>
      </c>
      <c r="AR156" s="161" t="s">
        <v>282</v>
      </c>
      <c r="AT156" s="161" t="s">
        <v>189</v>
      </c>
      <c r="AU156" s="161" t="s">
        <v>87</v>
      </c>
      <c r="AY156" s="17" t="s">
        <v>187</v>
      </c>
      <c r="BE156" s="162">
        <f t="shared" si="24"/>
        <v>0</v>
      </c>
      <c r="BF156" s="162">
        <f t="shared" si="25"/>
        <v>0</v>
      </c>
      <c r="BG156" s="162">
        <f t="shared" si="26"/>
        <v>0</v>
      </c>
      <c r="BH156" s="162">
        <f t="shared" si="27"/>
        <v>0</v>
      </c>
      <c r="BI156" s="162">
        <f t="shared" si="28"/>
        <v>0</v>
      </c>
      <c r="BJ156" s="17" t="s">
        <v>87</v>
      </c>
      <c r="BK156" s="162">
        <f t="shared" si="29"/>
        <v>0</v>
      </c>
      <c r="BL156" s="17" t="s">
        <v>282</v>
      </c>
      <c r="BM156" s="161" t="s">
        <v>2767</v>
      </c>
    </row>
    <row r="157" spans="2:65" s="1" customFormat="1" ht="24" customHeight="1">
      <c r="B157" s="149"/>
      <c r="C157" s="150" t="s">
        <v>515</v>
      </c>
      <c r="D157" s="150" t="s">
        <v>189</v>
      </c>
      <c r="E157" s="151" t="s">
        <v>2768</v>
      </c>
      <c r="F157" s="152" t="s">
        <v>2769</v>
      </c>
      <c r="G157" s="153" t="s">
        <v>391</v>
      </c>
      <c r="H157" s="154">
        <v>1</v>
      </c>
      <c r="I157" s="155"/>
      <c r="J157" s="156">
        <f t="shared" si="20"/>
        <v>0</v>
      </c>
      <c r="K157" s="152" t="s">
        <v>193</v>
      </c>
      <c r="L157" s="32"/>
      <c r="M157" s="157" t="s">
        <v>3</v>
      </c>
      <c r="N157" s="158" t="s">
        <v>46</v>
      </c>
      <c r="O157" s="52"/>
      <c r="P157" s="159">
        <f t="shared" si="21"/>
        <v>0</v>
      </c>
      <c r="Q157" s="159">
        <v>1.24E-3</v>
      </c>
      <c r="R157" s="159">
        <f t="shared" si="22"/>
        <v>1.24E-3</v>
      </c>
      <c r="S157" s="159">
        <v>0</v>
      </c>
      <c r="T157" s="160">
        <f t="shared" si="23"/>
        <v>0</v>
      </c>
      <c r="AR157" s="161" t="s">
        <v>282</v>
      </c>
      <c r="AT157" s="161" t="s">
        <v>189</v>
      </c>
      <c r="AU157" s="161" t="s">
        <v>87</v>
      </c>
      <c r="AY157" s="17" t="s">
        <v>187</v>
      </c>
      <c r="BE157" s="162">
        <f t="shared" si="24"/>
        <v>0</v>
      </c>
      <c r="BF157" s="162">
        <f t="shared" si="25"/>
        <v>0</v>
      </c>
      <c r="BG157" s="162">
        <f t="shared" si="26"/>
        <v>0</v>
      </c>
      <c r="BH157" s="162">
        <f t="shared" si="27"/>
        <v>0</v>
      </c>
      <c r="BI157" s="162">
        <f t="shared" si="28"/>
        <v>0</v>
      </c>
      <c r="BJ157" s="17" t="s">
        <v>87</v>
      </c>
      <c r="BK157" s="162">
        <f t="shared" si="29"/>
        <v>0</v>
      </c>
      <c r="BL157" s="17" t="s">
        <v>282</v>
      </c>
      <c r="BM157" s="161" t="s">
        <v>2770</v>
      </c>
    </row>
    <row r="158" spans="2:65" s="1" customFormat="1" ht="16.5" customHeight="1">
      <c r="B158" s="149"/>
      <c r="C158" s="195" t="s">
        <v>520</v>
      </c>
      <c r="D158" s="195" t="s">
        <v>283</v>
      </c>
      <c r="E158" s="196" t="s">
        <v>2771</v>
      </c>
      <c r="F158" s="197" t="s">
        <v>2772</v>
      </c>
      <c r="G158" s="198" t="s">
        <v>391</v>
      </c>
      <c r="H158" s="199">
        <v>2</v>
      </c>
      <c r="I158" s="200"/>
      <c r="J158" s="201">
        <f t="shared" si="20"/>
        <v>0</v>
      </c>
      <c r="K158" s="197" t="s">
        <v>1901</v>
      </c>
      <c r="L158" s="202"/>
      <c r="M158" s="203" t="s">
        <v>3</v>
      </c>
      <c r="N158" s="204" t="s">
        <v>46</v>
      </c>
      <c r="O158" s="52"/>
      <c r="P158" s="159">
        <f t="shared" si="21"/>
        <v>0</v>
      </c>
      <c r="Q158" s="159">
        <v>0</v>
      </c>
      <c r="R158" s="159">
        <f t="shared" si="22"/>
        <v>0</v>
      </c>
      <c r="S158" s="159">
        <v>0</v>
      </c>
      <c r="T158" s="160">
        <f t="shared" si="23"/>
        <v>0</v>
      </c>
      <c r="AR158" s="161" t="s">
        <v>405</v>
      </c>
      <c r="AT158" s="161" t="s">
        <v>283</v>
      </c>
      <c r="AU158" s="161" t="s">
        <v>87</v>
      </c>
      <c r="AY158" s="17" t="s">
        <v>187</v>
      </c>
      <c r="BE158" s="162">
        <f t="shared" si="24"/>
        <v>0</v>
      </c>
      <c r="BF158" s="162">
        <f t="shared" si="25"/>
        <v>0</v>
      </c>
      <c r="BG158" s="162">
        <f t="shared" si="26"/>
        <v>0</v>
      </c>
      <c r="BH158" s="162">
        <f t="shared" si="27"/>
        <v>0</v>
      </c>
      <c r="BI158" s="162">
        <f t="shared" si="28"/>
        <v>0</v>
      </c>
      <c r="BJ158" s="17" t="s">
        <v>87</v>
      </c>
      <c r="BK158" s="162">
        <f t="shared" si="29"/>
        <v>0</v>
      </c>
      <c r="BL158" s="17" t="s">
        <v>282</v>
      </c>
      <c r="BM158" s="161" t="s">
        <v>2773</v>
      </c>
    </row>
    <row r="159" spans="2:65" s="1" customFormat="1" ht="16.5" customHeight="1">
      <c r="B159" s="149"/>
      <c r="C159" s="150" t="s">
        <v>525</v>
      </c>
      <c r="D159" s="150" t="s">
        <v>189</v>
      </c>
      <c r="E159" s="151" t="s">
        <v>2774</v>
      </c>
      <c r="F159" s="152" t="s">
        <v>2775</v>
      </c>
      <c r="G159" s="153" t="s">
        <v>391</v>
      </c>
      <c r="H159" s="154">
        <v>2</v>
      </c>
      <c r="I159" s="155"/>
      <c r="J159" s="156">
        <f t="shared" si="20"/>
        <v>0</v>
      </c>
      <c r="K159" s="152" t="s">
        <v>193</v>
      </c>
      <c r="L159" s="32"/>
      <c r="M159" s="157" t="s">
        <v>3</v>
      </c>
      <c r="N159" s="158" t="s">
        <v>46</v>
      </c>
      <c r="O159" s="52"/>
      <c r="P159" s="159">
        <f t="shared" si="21"/>
        <v>0</v>
      </c>
      <c r="Q159" s="159">
        <v>1.8000000000000001E-4</v>
      </c>
      <c r="R159" s="159">
        <f t="shared" si="22"/>
        <v>3.6000000000000002E-4</v>
      </c>
      <c r="S159" s="159">
        <v>0</v>
      </c>
      <c r="T159" s="160">
        <f t="shared" si="23"/>
        <v>0</v>
      </c>
      <c r="AR159" s="161" t="s">
        <v>282</v>
      </c>
      <c r="AT159" s="161" t="s">
        <v>189</v>
      </c>
      <c r="AU159" s="161" t="s">
        <v>87</v>
      </c>
      <c r="AY159" s="17" t="s">
        <v>187</v>
      </c>
      <c r="BE159" s="162">
        <f t="shared" si="24"/>
        <v>0</v>
      </c>
      <c r="BF159" s="162">
        <f t="shared" si="25"/>
        <v>0</v>
      </c>
      <c r="BG159" s="162">
        <f t="shared" si="26"/>
        <v>0</v>
      </c>
      <c r="BH159" s="162">
        <f t="shared" si="27"/>
        <v>0</v>
      </c>
      <c r="BI159" s="162">
        <f t="shared" si="28"/>
        <v>0</v>
      </c>
      <c r="BJ159" s="17" t="s">
        <v>87</v>
      </c>
      <c r="BK159" s="162">
        <f t="shared" si="29"/>
        <v>0</v>
      </c>
      <c r="BL159" s="17" t="s">
        <v>282</v>
      </c>
      <c r="BM159" s="161" t="s">
        <v>2776</v>
      </c>
    </row>
    <row r="160" spans="2:65" s="1" customFormat="1" ht="16.5" customHeight="1">
      <c r="B160" s="149"/>
      <c r="C160" s="150" t="s">
        <v>1880</v>
      </c>
      <c r="D160" s="150" t="s">
        <v>189</v>
      </c>
      <c r="E160" s="151" t="s">
        <v>2777</v>
      </c>
      <c r="F160" s="152" t="s">
        <v>2778</v>
      </c>
      <c r="G160" s="153" t="s">
        <v>391</v>
      </c>
      <c r="H160" s="154">
        <v>1</v>
      </c>
      <c r="I160" s="155"/>
      <c r="J160" s="156">
        <f t="shared" si="20"/>
        <v>0</v>
      </c>
      <c r="K160" s="152" t="s">
        <v>193</v>
      </c>
      <c r="L160" s="32"/>
      <c r="M160" s="157" t="s">
        <v>3</v>
      </c>
      <c r="N160" s="158" t="s">
        <v>46</v>
      </c>
      <c r="O160" s="52"/>
      <c r="P160" s="159">
        <f t="shared" si="21"/>
        <v>0</v>
      </c>
      <c r="Q160" s="159">
        <v>2.5000000000000001E-4</v>
      </c>
      <c r="R160" s="159">
        <f t="shared" si="22"/>
        <v>2.5000000000000001E-4</v>
      </c>
      <c r="S160" s="159">
        <v>0</v>
      </c>
      <c r="T160" s="160">
        <f t="shared" si="23"/>
        <v>0</v>
      </c>
      <c r="AR160" s="161" t="s">
        <v>282</v>
      </c>
      <c r="AT160" s="161" t="s">
        <v>189</v>
      </c>
      <c r="AU160" s="161" t="s">
        <v>87</v>
      </c>
      <c r="AY160" s="17" t="s">
        <v>187</v>
      </c>
      <c r="BE160" s="162">
        <f t="shared" si="24"/>
        <v>0</v>
      </c>
      <c r="BF160" s="162">
        <f t="shared" si="25"/>
        <v>0</v>
      </c>
      <c r="BG160" s="162">
        <f t="shared" si="26"/>
        <v>0</v>
      </c>
      <c r="BH160" s="162">
        <f t="shared" si="27"/>
        <v>0</v>
      </c>
      <c r="BI160" s="162">
        <f t="shared" si="28"/>
        <v>0</v>
      </c>
      <c r="BJ160" s="17" t="s">
        <v>87</v>
      </c>
      <c r="BK160" s="162">
        <f t="shared" si="29"/>
        <v>0</v>
      </c>
      <c r="BL160" s="17" t="s">
        <v>282</v>
      </c>
      <c r="BM160" s="161" t="s">
        <v>2779</v>
      </c>
    </row>
    <row r="161" spans="2:65" s="1" customFormat="1" ht="16.5" customHeight="1">
      <c r="B161" s="149"/>
      <c r="C161" s="150" t="s">
        <v>543</v>
      </c>
      <c r="D161" s="150" t="s">
        <v>189</v>
      </c>
      <c r="E161" s="151" t="s">
        <v>2780</v>
      </c>
      <c r="F161" s="152" t="s">
        <v>2781</v>
      </c>
      <c r="G161" s="153" t="s">
        <v>391</v>
      </c>
      <c r="H161" s="154">
        <v>1</v>
      </c>
      <c r="I161" s="155"/>
      <c r="J161" s="156">
        <f t="shared" si="20"/>
        <v>0</v>
      </c>
      <c r="K161" s="152" t="s">
        <v>193</v>
      </c>
      <c r="L161" s="32"/>
      <c r="M161" s="157" t="s">
        <v>3</v>
      </c>
      <c r="N161" s="158" t="s">
        <v>46</v>
      </c>
      <c r="O161" s="52"/>
      <c r="P161" s="159">
        <f t="shared" si="21"/>
        <v>0</v>
      </c>
      <c r="Q161" s="159">
        <v>3.8000000000000002E-4</v>
      </c>
      <c r="R161" s="159">
        <f t="shared" si="22"/>
        <v>3.8000000000000002E-4</v>
      </c>
      <c r="S161" s="159">
        <v>0</v>
      </c>
      <c r="T161" s="160">
        <f t="shared" si="23"/>
        <v>0</v>
      </c>
      <c r="AR161" s="161" t="s">
        <v>282</v>
      </c>
      <c r="AT161" s="161" t="s">
        <v>189</v>
      </c>
      <c r="AU161" s="161" t="s">
        <v>87</v>
      </c>
      <c r="AY161" s="17" t="s">
        <v>187</v>
      </c>
      <c r="BE161" s="162">
        <f t="shared" si="24"/>
        <v>0</v>
      </c>
      <c r="BF161" s="162">
        <f t="shared" si="25"/>
        <v>0</v>
      </c>
      <c r="BG161" s="162">
        <f t="shared" si="26"/>
        <v>0</v>
      </c>
      <c r="BH161" s="162">
        <f t="shared" si="27"/>
        <v>0</v>
      </c>
      <c r="BI161" s="162">
        <f t="shared" si="28"/>
        <v>0</v>
      </c>
      <c r="BJ161" s="17" t="s">
        <v>87</v>
      </c>
      <c r="BK161" s="162">
        <f t="shared" si="29"/>
        <v>0</v>
      </c>
      <c r="BL161" s="17" t="s">
        <v>282</v>
      </c>
      <c r="BM161" s="161" t="s">
        <v>2782</v>
      </c>
    </row>
    <row r="162" spans="2:65" s="1" customFormat="1" ht="36" customHeight="1">
      <c r="B162" s="149"/>
      <c r="C162" s="150" t="s">
        <v>552</v>
      </c>
      <c r="D162" s="150" t="s">
        <v>189</v>
      </c>
      <c r="E162" s="151" t="s">
        <v>2783</v>
      </c>
      <c r="F162" s="152" t="s">
        <v>2784</v>
      </c>
      <c r="G162" s="153" t="s">
        <v>391</v>
      </c>
      <c r="H162" s="154">
        <v>1</v>
      </c>
      <c r="I162" s="155"/>
      <c r="J162" s="156">
        <f t="shared" si="20"/>
        <v>0</v>
      </c>
      <c r="K162" s="152" t="s">
        <v>193</v>
      </c>
      <c r="L162" s="32"/>
      <c r="M162" s="157" t="s">
        <v>3</v>
      </c>
      <c r="N162" s="158" t="s">
        <v>46</v>
      </c>
      <c r="O162" s="52"/>
      <c r="P162" s="159">
        <f t="shared" si="21"/>
        <v>0</v>
      </c>
      <c r="Q162" s="159">
        <v>2.2100000000000002E-3</v>
      </c>
      <c r="R162" s="159">
        <f t="shared" si="22"/>
        <v>2.2100000000000002E-3</v>
      </c>
      <c r="S162" s="159">
        <v>0</v>
      </c>
      <c r="T162" s="160">
        <f t="shared" si="23"/>
        <v>0</v>
      </c>
      <c r="AR162" s="161" t="s">
        <v>282</v>
      </c>
      <c r="AT162" s="161" t="s">
        <v>189</v>
      </c>
      <c r="AU162" s="161" t="s">
        <v>87</v>
      </c>
      <c r="AY162" s="17" t="s">
        <v>187</v>
      </c>
      <c r="BE162" s="162">
        <f t="shared" si="24"/>
        <v>0</v>
      </c>
      <c r="BF162" s="162">
        <f t="shared" si="25"/>
        <v>0</v>
      </c>
      <c r="BG162" s="162">
        <f t="shared" si="26"/>
        <v>0</v>
      </c>
      <c r="BH162" s="162">
        <f t="shared" si="27"/>
        <v>0</v>
      </c>
      <c r="BI162" s="162">
        <f t="shared" si="28"/>
        <v>0</v>
      </c>
      <c r="BJ162" s="17" t="s">
        <v>87</v>
      </c>
      <c r="BK162" s="162">
        <f t="shared" si="29"/>
        <v>0</v>
      </c>
      <c r="BL162" s="17" t="s">
        <v>282</v>
      </c>
      <c r="BM162" s="161" t="s">
        <v>2785</v>
      </c>
    </row>
    <row r="163" spans="2:65" s="1" customFormat="1" ht="16.5" customHeight="1">
      <c r="B163" s="149"/>
      <c r="C163" s="195" t="s">
        <v>556</v>
      </c>
      <c r="D163" s="195" t="s">
        <v>283</v>
      </c>
      <c r="E163" s="196" t="s">
        <v>2786</v>
      </c>
      <c r="F163" s="197" t="s">
        <v>2787</v>
      </c>
      <c r="G163" s="198" t="s">
        <v>391</v>
      </c>
      <c r="H163" s="199">
        <v>1</v>
      </c>
      <c r="I163" s="200"/>
      <c r="J163" s="201">
        <f t="shared" si="20"/>
        <v>0</v>
      </c>
      <c r="K163" s="197" t="s">
        <v>1901</v>
      </c>
      <c r="L163" s="202"/>
      <c r="M163" s="203" t="s">
        <v>3</v>
      </c>
      <c r="N163" s="204" t="s">
        <v>46</v>
      </c>
      <c r="O163" s="52"/>
      <c r="P163" s="159">
        <f t="shared" si="21"/>
        <v>0</v>
      </c>
      <c r="Q163" s="159">
        <v>0</v>
      </c>
      <c r="R163" s="159">
        <f t="shared" si="22"/>
        <v>0</v>
      </c>
      <c r="S163" s="159">
        <v>0</v>
      </c>
      <c r="T163" s="160">
        <f t="shared" si="23"/>
        <v>0</v>
      </c>
      <c r="AR163" s="161" t="s">
        <v>405</v>
      </c>
      <c r="AT163" s="161" t="s">
        <v>283</v>
      </c>
      <c r="AU163" s="161" t="s">
        <v>87</v>
      </c>
      <c r="AY163" s="17" t="s">
        <v>187</v>
      </c>
      <c r="BE163" s="162">
        <f t="shared" si="24"/>
        <v>0</v>
      </c>
      <c r="BF163" s="162">
        <f t="shared" si="25"/>
        <v>0</v>
      </c>
      <c r="BG163" s="162">
        <f t="shared" si="26"/>
        <v>0</v>
      </c>
      <c r="BH163" s="162">
        <f t="shared" si="27"/>
        <v>0</v>
      </c>
      <c r="BI163" s="162">
        <f t="shared" si="28"/>
        <v>0</v>
      </c>
      <c r="BJ163" s="17" t="s">
        <v>87</v>
      </c>
      <c r="BK163" s="162">
        <f t="shared" si="29"/>
        <v>0</v>
      </c>
      <c r="BL163" s="17" t="s">
        <v>282</v>
      </c>
      <c r="BM163" s="161" t="s">
        <v>2788</v>
      </c>
    </row>
    <row r="164" spans="2:65" s="1" customFormat="1" ht="36" customHeight="1">
      <c r="B164" s="149"/>
      <c r="C164" s="150" t="s">
        <v>1895</v>
      </c>
      <c r="D164" s="150" t="s">
        <v>189</v>
      </c>
      <c r="E164" s="151" t="s">
        <v>2789</v>
      </c>
      <c r="F164" s="152" t="s">
        <v>2790</v>
      </c>
      <c r="G164" s="153" t="s">
        <v>391</v>
      </c>
      <c r="H164" s="154">
        <v>4</v>
      </c>
      <c r="I164" s="155"/>
      <c r="J164" s="156">
        <f t="shared" si="20"/>
        <v>0</v>
      </c>
      <c r="K164" s="152" t="s">
        <v>193</v>
      </c>
      <c r="L164" s="32"/>
      <c r="M164" s="157" t="s">
        <v>3</v>
      </c>
      <c r="N164" s="158" t="s">
        <v>46</v>
      </c>
      <c r="O164" s="52"/>
      <c r="P164" s="159">
        <f t="shared" si="21"/>
        <v>0</v>
      </c>
      <c r="Q164" s="159">
        <v>5.6999999999999998E-4</v>
      </c>
      <c r="R164" s="159">
        <f t="shared" si="22"/>
        <v>2.2799999999999999E-3</v>
      </c>
      <c r="S164" s="159">
        <v>0</v>
      </c>
      <c r="T164" s="160">
        <f t="shared" si="23"/>
        <v>0</v>
      </c>
      <c r="AR164" s="161" t="s">
        <v>282</v>
      </c>
      <c r="AT164" s="161" t="s">
        <v>189</v>
      </c>
      <c r="AU164" s="161" t="s">
        <v>87</v>
      </c>
      <c r="AY164" s="17" t="s">
        <v>187</v>
      </c>
      <c r="BE164" s="162">
        <f t="shared" si="24"/>
        <v>0</v>
      </c>
      <c r="BF164" s="162">
        <f t="shared" si="25"/>
        <v>0</v>
      </c>
      <c r="BG164" s="162">
        <f t="shared" si="26"/>
        <v>0</v>
      </c>
      <c r="BH164" s="162">
        <f t="shared" si="27"/>
        <v>0</v>
      </c>
      <c r="BI164" s="162">
        <f t="shared" si="28"/>
        <v>0</v>
      </c>
      <c r="BJ164" s="17" t="s">
        <v>87</v>
      </c>
      <c r="BK164" s="162">
        <f t="shared" si="29"/>
        <v>0</v>
      </c>
      <c r="BL164" s="17" t="s">
        <v>282</v>
      </c>
      <c r="BM164" s="161" t="s">
        <v>2791</v>
      </c>
    </row>
    <row r="165" spans="2:65" s="1" customFormat="1" ht="24" customHeight="1">
      <c r="B165" s="149"/>
      <c r="C165" s="150" t="s">
        <v>573</v>
      </c>
      <c r="D165" s="150" t="s">
        <v>189</v>
      </c>
      <c r="E165" s="151" t="s">
        <v>2792</v>
      </c>
      <c r="F165" s="152" t="s">
        <v>2793</v>
      </c>
      <c r="G165" s="153" t="s">
        <v>391</v>
      </c>
      <c r="H165" s="154">
        <v>1</v>
      </c>
      <c r="I165" s="155"/>
      <c r="J165" s="156">
        <f t="shared" si="20"/>
        <v>0</v>
      </c>
      <c r="K165" s="152" t="s">
        <v>193</v>
      </c>
      <c r="L165" s="32"/>
      <c r="M165" s="157" t="s">
        <v>3</v>
      </c>
      <c r="N165" s="158" t="s">
        <v>46</v>
      </c>
      <c r="O165" s="52"/>
      <c r="P165" s="159">
        <f t="shared" si="21"/>
        <v>0</v>
      </c>
      <c r="Q165" s="159">
        <v>1.5399999999999999E-3</v>
      </c>
      <c r="R165" s="159">
        <f t="shared" si="22"/>
        <v>1.5399999999999999E-3</v>
      </c>
      <c r="S165" s="159">
        <v>0</v>
      </c>
      <c r="T165" s="160">
        <f t="shared" si="23"/>
        <v>0</v>
      </c>
      <c r="AR165" s="161" t="s">
        <v>282</v>
      </c>
      <c r="AT165" s="161" t="s">
        <v>189</v>
      </c>
      <c r="AU165" s="161" t="s">
        <v>87</v>
      </c>
      <c r="AY165" s="17" t="s">
        <v>187</v>
      </c>
      <c r="BE165" s="162">
        <f t="shared" si="24"/>
        <v>0</v>
      </c>
      <c r="BF165" s="162">
        <f t="shared" si="25"/>
        <v>0</v>
      </c>
      <c r="BG165" s="162">
        <f t="shared" si="26"/>
        <v>0</v>
      </c>
      <c r="BH165" s="162">
        <f t="shared" si="27"/>
        <v>0</v>
      </c>
      <c r="BI165" s="162">
        <f t="shared" si="28"/>
        <v>0</v>
      </c>
      <c r="BJ165" s="17" t="s">
        <v>87</v>
      </c>
      <c r="BK165" s="162">
        <f t="shared" si="29"/>
        <v>0</v>
      </c>
      <c r="BL165" s="17" t="s">
        <v>282</v>
      </c>
      <c r="BM165" s="161" t="s">
        <v>2794</v>
      </c>
    </row>
    <row r="166" spans="2:65" s="1" customFormat="1" ht="24" customHeight="1">
      <c r="B166" s="149"/>
      <c r="C166" s="150" t="s">
        <v>582</v>
      </c>
      <c r="D166" s="150" t="s">
        <v>189</v>
      </c>
      <c r="E166" s="151" t="s">
        <v>2795</v>
      </c>
      <c r="F166" s="152" t="s">
        <v>2796</v>
      </c>
      <c r="G166" s="153" t="s">
        <v>391</v>
      </c>
      <c r="H166" s="154">
        <v>30</v>
      </c>
      <c r="I166" s="155"/>
      <c r="J166" s="156">
        <f t="shared" si="20"/>
        <v>0</v>
      </c>
      <c r="K166" s="152" t="s">
        <v>193</v>
      </c>
      <c r="L166" s="32"/>
      <c r="M166" s="157" t="s">
        <v>3</v>
      </c>
      <c r="N166" s="158" t="s">
        <v>46</v>
      </c>
      <c r="O166" s="52"/>
      <c r="P166" s="159">
        <f t="shared" si="21"/>
        <v>0</v>
      </c>
      <c r="Q166" s="159">
        <v>6.9999999999999999E-4</v>
      </c>
      <c r="R166" s="159">
        <f t="shared" si="22"/>
        <v>2.1000000000000001E-2</v>
      </c>
      <c r="S166" s="159">
        <v>0</v>
      </c>
      <c r="T166" s="160">
        <f t="shared" si="23"/>
        <v>0</v>
      </c>
      <c r="AR166" s="161" t="s">
        <v>282</v>
      </c>
      <c r="AT166" s="161" t="s">
        <v>189</v>
      </c>
      <c r="AU166" s="161" t="s">
        <v>87</v>
      </c>
      <c r="AY166" s="17" t="s">
        <v>187</v>
      </c>
      <c r="BE166" s="162">
        <f t="shared" si="24"/>
        <v>0</v>
      </c>
      <c r="BF166" s="162">
        <f t="shared" si="25"/>
        <v>0</v>
      </c>
      <c r="BG166" s="162">
        <f t="shared" si="26"/>
        <v>0</v>
      </c>
      <c r="BH166" s="162">
        <f t="shared" si="27"/>
        <v>0</v>
      </c>
      <c r="BI166" s="162">
        <f t="shared" si="28"/>
        <v>0</v>
      </c>
      <c r="BJ166" s="17" t="s">
        <v>87</v>
      </c>
      <c r="BK166" s="162">
        <f t="shared" si="29"/>
        <v>0</v>
      </c>
      <c r="BL166" s="17" t="s">
        <v>282</v>
      </c>
      <c r="BM166" s="161" t="s">
        <v>2797</v>
      </c>
    </row>
    <row r="167" spans="2:65" s="1" customFormat="1" ht="36" customHeight="1">
      <c r="B167" s="149"/>
      <c r="C167" s="195" t="s">
        <v>592</v>
      </c>
      <c r="D167" s="195" t="s">
        <v>283</v>
      </c>
      <c r="E167" s="196" t="s">
        <v>2798</v>
      </c>
      <c r="F167" s="197" t="s">
        <v>2799</v>
      </c>
      <c r="G167" s="198" t="s">
        <v>391</v>
      </c>
      <c r="H167" s="199">
        <v>1</v>
      </c>
      <c r="I167" s="200"/>
      <c r="J167" s="201">
        <f t="shared" si="20"/>
        <v>0</v>
      </c>
      <c r="K167" s="197" t="s">
        <v>1901</v>
      </c>
      <c r="L167" s="202"/>
      <c r="M167" s="203" t="s">
        <v>3</v>
      </c>
      <c r="N167" s="204" t="s">
        <v>46</v>
      </c>
      <c r="O167" s="52"/>
      <c r="P167" s="159">
        <f t="shared" si="21"/>
        <v>0</v>
      </c>
      <c r="Q167" s="159">
        <v>0</v>
      </c>
      <c r="R167" s="159">
        <f t="shared" si="22"/>
        <v>0</v>
      </c>
      <c r="S167" s="159">
        <v>0</v>
      </c>
      <c r="T167" s="160">
        <f t="shared" si="23"/>
        <v>0</v>
      </c>
      <c r="AR167" s="161" t="s">
        <v>405</v>
      </c>
      <c r="AT167" s="161" t="s">
        <v>283</v>
      </c>
      <c r="AU167" s="161" t="s">
        <v>87</v>
      </c>
      <c r="AY167" s="17" t="s">
        <v>187</v>
      </c>
      <c r="BE167" s="162">
        <f t="shared" si="24"/>
        <v>0</v>
      </c>
      <c r="BF167" s="162">
        <f t="shared" si="25"/>
        <v>0</v>
      </c>
      <c r="BG167" s="162">
        <f t="shared" si="26"/>
        <v>0</v>
      </c>
      <c r="BH167" s="162">
        <f t="shared" si="27"/>
        <v>0</v>
      </c>
      <c r="BI167" s="162">
        <f t="shared" si="28"/>
        <v>0</v>
      </c>
      <c r="BJ167" s="17" t="s">
        <v>87</v>
      </c>
      <c r="BK167" s="162">
        <f t="shared" si="29"/>
        <v>0</v>
      </c>
      <c r="BL167" s="17" t="s">
        <v>282</v>
      </c>
      <c r="BM167" s="161" t="s">
        <v>2800</v>
      </c>
    </row>
    <row r="168" spans="2:65" s="1" customFormat="1" ht="16.5" customHeight="1">
      <c r="B168" s="149"/>
      <c r="C168" s="195" t="s">
        <v>597</v>
      </c>
      <c r="D168" s="195" t="s">
        <v>283</v>
      </c>
      <c r="E168" s="196" t="s">
        <v>2801</v>
      </c>
      <c r="F168" s="197" t="s">
        <v>2802</v>
      </c>
      <c r="G168" s="198" t="s">
        <v>391</v>
      </c>
      <c r="H168" s="199">
        <v>40</v>
      </c>
      <c r="I168" s="200"/>
      <c r="J168" s="201">
        <f t="shared" si="20"/>
        <v>0</v>
      </c>
      <c r="K168" s="197" t="s">
        <v>1901</v>
      </c>
      <c r="L168" s="202"/>
      <c r="M168" s="203" t="s">
        <v>3</v>
      </c>
      <c r="N168" s="204" t="s">
        <v>46</v>
      </c>
      <c r="O168" s="52"/>
      <c r="P168" s="159">
        <f t="shared" si="21"/>
        <v>0</v>
      </c>
      <c r="Q168" s="159">
        <v>0</v>
      </c>
      <c r="R168" s="159">
        <f t="shared" si="22"/>
        <v>0</v>
      </c>
      <c r="S168" s="159">
        <v>0</v>
      </c>
      <c r="T168" s="160">
        <f t="shared" si="23"/>
        <v>0</v>
      </c>
      <c r="AR168" s="161" t="s">
        <v>405</v>
      </c>
      <c r="AT168" s="161" t="s">
        <v>283</v>
      </c>
      <c r="AU168" s="161" t="s">
        <v>87</v>
      </c>
      <c r="AY168" s="17" t="s">
        <v>187</v>
      </c>
      <c r="BE168" s="162">
        <f t="shared" si="24"/>
        <v>0</v>
      </c>
      <c r="BF168" s="162">
        <f t="shared" si="25"/>
        <v>0</v>
      </c>
      <c r="BG168" s="162">
        <f t="shared" si="26"/>
        <v>0</v>
      </c>
      <c r="BH168" s="162">
        <f t="shared" si="27"/>
        <v>0</v>
      </c>
      <c r="BI168" s="162">
        <f t="shared" si="28"/>
        <v>0</v>
      </c>
      <c r="BJ168" s="17" t="s">
        <v>87</v>
      </c>
      <c r="BK168" s="162">
        <f t="shared" si="29"/>
        <v>0</v>
      </c>
      <c r="BL168" s="17" t="s">
        <v>282</v>
      </c>
      <c r="BM168" s="161" t="s">
        <v>2803</v>
      </c>
    </row>
    <row r="169" spans="2:65" s="1" customFormat="1" ht="36" customHeight="1">
      <c r="B169" s="149"/>
      <c r="C169" s="150" t="s">
        <v>603</v>
      </c>
      <c r="D169" s="150" t="s">
        <v>189</v>
      </c>
      <c r="E169" s="151" t="s">
        <v>2804</v>
      </c>
      <c r="F169" s="152" t="s">
        <v>2805</v>
      </c>
      <c r="G169" s="153" t="s">
        <v>1034</v>
      </c>
      <c r="H169" s="205"/>
      <c r="I169" s="155"/>
      <c r="J169" s="156">
        <f t="shared" si="20"/>
        <v>0</v>
      </c>
      <c r="K169" s="152" t="s">
        <v>193</v>
      </c>
      <c r="L169" s="32"/>
      <c r="M169" s="157" t="s">
        <v>3</v>
      </c>
      <c r="N169" s="158" t="s">
        <v>46</v>
      </c>
      <c r="O169" s="52"/>
      <c r="P169" s="159">
        <f t="shared" si="21"/>
        <v>0</v>
      </c>
      <c r="Q169" s="159">
        <v>0</v>
      </c>
      <c r="R169" s="159">
        <f t="shared" si="22"/>
        <v>0</v>
      </c>
      <c r="S169" s="159">
        <v>0</v>
      </c>
      <c r="T169" s="160">
        <f t="shared" si="23"/>
        <v>0</v>
      </c>
      <c r="AR169" s="161" t="s">
        <v>282</v>
      </c>
      <c r="AT169" s="161" t="s">
        <v>189</v>
      </c>
      <c r="AU169" s="161" t="s">
        <v>87</v>
      </c>
      <c r="AY169" s="17" t="s">
        <v>187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7" t="s">
        <v>87</v>
      </c>
      <c r="BK169" s="162">
        <f t="shared" si="29"/>
        <v>0</v>
      </c>
      <c r="BL169" s="17" t="s">
        <v>282</v>
      </c>
      <c r="BM169" s="161" t="s">
        <v>2806</v>
      </c>
    </row>
    <row r="170" spans="2:65" s="11" customFormat="1" ht="22.9" customHeight="1">
      <c r="B170" s="136"/>
      <c r="D170" s="137" t="s">
        <v>73</v>
      </c>
      <c r="E170" s="147" t="s">
        <v>2807</v>
      </c>
      <c r="F170" s="147" t="s">
        <v>2808</v>
      </c>
      <c r="I170" s="139"/>
      <c r="J170" s="148">
        <f>BK170</f>
        <v>0</v>
      </c>
      <c r="L170" s="136"/>
      <c r="M170" s="141"/>
      <c r="N170" s="142"/>
      <c r="O170" s="142"/>
      <c r="P170" s="143">
        <f>SUM(P171:P181)</f>
        <v>0</v>
      </c>
      <c r="Q170" s="142"/>
      <c r="R170" s="143">
        <f>SUM(R171:R181)</f>
        <v>0.66870000000000007</v>
      </c>
      <c r="S170" s="142"/>
      <c r="T170" s="144">
        <f>SUM(T171:T181)</f>
        <v>0</v>
      </c>
      <c r="AR170" s="137" t="s">
        <v>87</v>
      </c>
      <c r="AT170" s="145" t="s">
        <v>73</v>
      </c>
      <c r="AU170" s="145" t="s">
        <v>81</v>
      </c>
      <c r="AY170" s="137" t="s">
        <v>187</v>
      </c>
      <c r="BK170" s="146">
        <f>SUM(BK171:BK181)</f>
        <v>0</v>
      </c>
    </row>
    <row r="171" spans="2:65" s="1" customFormat="1" ht="16.5" customHeight="1">
      <c r="B171" s="149"/>
      <c r="C171" s="150" t="s">
        <v>607</v>
      </c>
      <c r="D171" s="150" t="s">
        <v>189</v>
      </c>
      <c r="E171" s="151" t="s">
        <v>2809</v>
      </c>
      <c r="F171" s="152" t="s">
        <v>2810</v>
      </c>
      <c r="G171" s="153" t="s">
        <v>1219</v>
      </c>
      <c r="H171" s="154">
        <v>1</v>
      </c>
      <c r="I171" s="155"/>
      <c r="J171" s="156">
        <f t="shared" ref="J171:J181" si="30">ROUND(I171*H171,2)</f>
        <v>0</v>
      </c>
      <c r="K171" s="152" t="s">
        <v>1901</v>
      </c>
      <c r="L171" s="32"/>
      <c r="M171" s="157" t="s">
        <v>3</v>
      </c>
      <c r="N171" s="158" t="s">
        <v>46</v>
      </c>
      <c r="O171" s="52"/>
      <c r="P171" s="159">
        <f t="shared" ref="P171:P181" si="31">O171*H171</f>
        <v>0</v>
      </c>
      <c r="Q171" s="159">
        <v>0</v>
      </c>
      <c r="R171" s="159">
        <f t="shared" ref="R171:R181" si="32">Q171*H171</f>
        <v>0</v>
      </c>
      <c r="S171" s="159">
        <v>0</v>
      </c>
      <c r="T171" s="160">
        <f t="shared" ref="T171:T181" si="33">S171*H171</f>
        <v>0</v>
      </c>
      <c r="AR171" s="161" t="s">
        <v>282</v>
      </c>
      <c r="AT171" s="161" t="s">
        <v>189</v>
      </c>
      <c r="AU171" s="161" t="s">
        <v>87</v>
      </c>
      <c r="AY171" s="17" t="s">
        <v>187</v>
      </c>
      <c r="BE171" s="162">
        <f t="shared" ref="BE171:BE181" si="34">IF(N171="základní",J171,0)</f>
        <v>0</v>
      </c>
      <c r="BF171" s="162">
        <f t="shared" ref="BF171:BF181" si="35">IF(N171="snížená",J171,0)</f>
        <v>0</v>
      </c>
      <c r="BG171" s="162">
        <f t="shared" ref="BG171:BG181" si="36">IF(N171="zákl. přenesená",J171,0)</f>
        <v>0</v>
      </c>
      <c r="BH171" s="162">
        <f t="shared" ref="BH171:BH181" si="37">IF(N171="sníž. přenesená",J171,0)</f>
        <v>0</v>
      </c>
      <c r="BI171" s="162">
        <f t="shared" ref="BI171:BI181" si="38">IF(N171="nulová",J171,0)</f>
        <v>0</v>
      </c>
      <c r="BJ171" s="17" t="s">
        <v>87</v>
      </c>
      <c r="BK171" s="162">
        <f t="shared" ref="BK171:BK181" si="39">ROUND(I171*H171,2)</f>
        <v>0</v>
      </c>
      <c r="BL171" s="17" t="s">
        <v>282</v>
      </c>
      <c r="BM171" s="161" t="s">
        <v>2811</v>
      </c>
    </row>
    <row r="172" spans="2:65" s="1" customFormat="1" ht="16.5" customHeight="1">
      <c r="B172" s="149"/>
      <c r="C172" s="150" t="s">
        <v>611</v>
      </c>
      <c r="D172" s="150" t="s">
        <v>189</v>
      </c>
      <c r="E172" s="151" t="s">
        <v>2812</v>
      </c>
      <c r="F172" s="152" t="s">
        <v>2813</v>
      </c>
      <c r="G172" s="153" t="s">
        <v>1219</v>
      </c>
      <c r="H172" s="154">
        <v>1</v>
      </c>
      <c r="I172" s="155"/>
      <c r="J172" s="156">
        <f t="shared" si="30"/>
        <v>0</v>
      </c>
      <c r="K172" s="152" t="s">
        <v>1901</v>
      </c>
      <c r="L172" s="32"/>
      <c r="M172" s="157" t="s">
        <v>3</v>
      </c>
      <c r="N172" s="158" t="s">
        <v>46</v>
      </c>
      <c r="O172" s="52"/>
      <c r="P172" s="159">
        <f t="shared" si="31"/>
        <v>0</v>
      </c>
      <c r="Q172" s="159">
        <v>0</v>
      </c>
      <c r="R172" s="159">
        <f t="shared" si="32"/>
        <v>0</v>
      </c>
      <c r="S172" s="159">
        <v>0</v>
      </c>
      <c r="T172" s="160">
        <f t="shared" si="33"/>
        <v>0</v>
      </c>
      <c r="AR172" s="161" t="s">
        <v>282</v>
      </c>
      <c r="AT172" s="161" t="s">
        <v>189</v>
      </c>
      <c r="AU172" s="161" t="s">
        <v>87</v>
      </c>
      <c r="AY172" s="17" t="s">
        <v>187</v>
      </c>
      <c r="BE172" s="162">
        <f t="shared" si="34"/>
        <v>0</v>
      </c>
      <c r="BF172" s="162">
        <f t="shared" si="35"/>
        <v>0</v>
      </c>
      <c r="BG172" s="162">
        <f t="shared" si="36"/>
        <v>0</v>
      </c>
      <c r="BH172" s="162">
        <f t="shared" si="37"/>
        <v>0</v>
      </c>
      <c r="BI172" s="162">
        <f t="shared" si="38"/>
        <v>0</v>
      </c>
      <c r="BJ172" s="17" t="s">
        <v>87</v>
      </c>
      <c r="BK172" s="162">
        <f t="shared" si="39"/>
        <v>0</v>
      </c>
      <c r="BL172" s="17" t="s">
        <v>282</v>
      </c>
      <c r="BM172" s="161" t="s">
        <v>2814</v>
      </c>
    </row>
    <row r="173" spans="2:65" s="1" customFormat="1" ht="48" customHeight="1">
      <c r="B173" s="149"/>
      <c r="C173" s="150" t="s">
        <v>616</v>
      </c>
      <c r="D173" s="150" t="s">
        <v>189</v>
      </c>
      <c r="E173" s="151" t="s">
        <v>2815</v>
      </c>
      <c r="F173" s="152" t="s">
        <v>2816</v>
      </c>
      <c r="G173" s="153" t="s">
        <v>391</v>
      </c>
      <c r="H173" s="154">
        <v>8</v>
      </c>
      <c r="I173" s="155"/>
      <c r="J173" s="156">
        <f t="shared" si="30"/>
        <v>0</v>
      </c>
      <c r="K173" s="152" t="s">
        <v>193</v>
      </c>
      <c r="L173" s="32"/>
      <c r="M173" s="157" t="s">
        <v>3</v>
      </c>
      <c r="N173" s="158" t="s">
        <v>46</v>
      </c>
      <c r="O173" s="52"/>
      <c r="P173" s="159">
        <f t="shared" si="31"/>
        <v>0</v>
      </c>
      <c r="Q173" s="159">
        <v>1.2449999999999999E-2</v>
      </c>
      <c r="R173" s="159">
        <f t="shared" si="32"/>
        <v>9.9599999999999994E-2</v>
      </c>
      <c r="S173" s="159">
        <v>0</v>
      </c>
      <c r="T173" s="160">
        <f t="shared" si="33"/>
        <v>0</v>
      </c>
      <c r="AR173" s="161" t="s">
        <v>282</v>
      </c>
      <c r="AT173" s="161" t="s">
        <v>189</v>
      </c>
      <c r="AU173" s="161" t="s">
        <v>87</v>
      </c>
      <c r="AY173" s="17" t="s">
        <v>187</v>
      </c>
      <c r="BE173" s="162">
        <f t="shared" si="34"/>
        <v>0</v>
      </c>
      <c r="BF173" s="162">
        <f t="shared" si="35"/>
        <v>0</v>
      </c>
      <c r="BG173" s="162">
        <f t="shared" si="36"/>
        <v>0</v>
      </c>
      <c r="BH173" s="162">
        <f t="shared" si="37"/>
        <v>0</v>
      </c>
      <c r="BI173" s="162">
        <f t="shared" si="38"/>
        <v>0</v>
      </c>
      <c r="BJ173" s="17" t="s">
        <v>87</v>
      </c>
      <c r="BK173" s="162">
        <f t="shared" si="39"/>
        <v>0</v>
      </c>
      <c r="BL173" s="17" t="s">
        <v>282</v>
      </c>
      <c r="BM173" s="161" t="s">
        <v>2817</v>
      </c>
    </row>
    <row r="174" spans="2:65" s="1" customFormat="1" ht="48" customHeight="1">
      <c r="B174" s="149"/>
      <c r="C174" s="150" t="s">
        <v>621</v>
      </c>
      <c r="D174" s="150" t="s">
        <v>189</v>
      </c>
      <c r="E174" s="151" t="s">
        <v>2818</v>
      </c>
      <c r="F174" s="152" t="s">
        <v>2819</v>
      </c>
      <c r="G174" s="153" t="s">
        <v>391</v>
      </c>
      <c r="H174" s="154">
        <v>20</v>
      </c>
      <c r="I174" s="155"/>
      <c r="J174" s="156">
        <f t="shared" si="30"/>
        <v>0</v>
      </c>
      <c r="K174" s="152" t="s">
        <v>193</v>
      </c>
      <c r="L174" s="32"/>
      <c r="M174" s="157" t="s">
        <v>3</v>
      </c>
      <c r="N174" s="158" t="s">
        <v>46</v>
      </c>
      <c r="O174" s="52"/>
      <c r="P174" s="159">
        <f t="shared" si="31"/>
        <v>0</v>
      </c>
      <c r="Q174" s="159">
        <v>2.6800000000000001E-2</v>
      </c>
      <c r="R174" s="159">
        <f t="shared" si="32"/>
        <v>0.53600000000000003</v>
      </c>
      <c r="S174" s="159">
        <v>0</v>
      </c>
      <c r="T174" s="160">
        <f t="shared" si="33"/>
        <v>0</v>
      </c>
      <c r="AR174" s="161" t="s">
        <v>282</v>
      </c>
      <c r="AT174" s="161" t="s">
        <v>189</v>
      </c>
      <c r="AU174" s="161" t="s">
        <v>87</v>
      </c>
      <c r="AY174" s="17" t="s">
        <v>187</v>
      </c>
      <c r="BE174" s="162">
        <f t="shared" si="34"/>
        <v>0</v>
      </c>
      <c r="BF174" s="162">
        <f t="shared" si="35"/>
        <v>0</v>
      </c>
      <c r="BG174" s="162">
        <f t="shared" si="36"/>
        <v>0</v>
      </c>
      <c r="BH174" s="162">
        <f t="shared" si="37"/>
        <v>0</v>
      </c>
      <c r="BI174" s="162">
        <f t="shared" si="38"/>
        <v>0</v>
      </c>
      <c r="BJ174" s="17" t="s">
        <v>87</v>
      </c>
      <c r="BK174" s="162">
        <f t="shared" si="39"/>
        <v>0</v>
      </c>
      <c r="BL174" s="17" t="s">
        <v>282</v>
      </c>
      <c r="BM174" s="161" t="s">
        <v>2820</v>
      </c>
    </row>
    <row r="175" spans="2:65" s="1" customFormat="1" ht="48" customHeight="1">
      <c r="B175" s="149"/>
      <c r="C175" s="150" t="s">
        <v>625</v>
      </c>
      <c r="D175" s="150" t="s">
        <v>189</v>
      </c>
      <c r="E175" s="151" t="s">
        <v>2821</v>
      </c>
      <c r="F175" s="152" t="s">
        <v>2822</v>
      </c>
      <c r="G175" s="153" t="s">
        <v>391</v>
      </c>
      <c r="H175" s="154">
        <v>2</v>
      </c>
      <c r="I175" s="155"/>
      <c r="J175" s="156">
        <f t="shared" si="30"/>
        <v>0</v>
      </c>
      <c r="K175" s="152" t="s">
        <v>193</v>
      </c>
      <c r="L175" s="32"/>
      <c r="M175" s="157" t="s">
        <v>3</v>
      </c>
      <c r="N175" s="158" t="s">
        <v>46</v>
      </c>
      <c r="O175" s="52"/>
      <c r="P175" s="159">
        <f t="shared" si="31"/>
        <v>0</v>
      </c>
      <c r="Q175" s="159">
        <v>1.6549999999999999E-2</v>
      </c>
      <c r="R175" s="159">
        <f t="shared" si="32"/>
        <v>3.3099999999999997E-2</v>
      </c>
      <c r="S175" s="159">
        <v>0</v>
      </c>
      <c r="T175" s="160">
        <f t="shared" si="33"/>
        <v>0</v>
      </c>
      <c r="AR175" s="161" t="s">
        <v>282</v>
      </c>
      <c r="AT175" s="161" t="s">
        <v>189</v>
      </c>
      <c r="AU175" s="161" t="s">
        <v>87</v>
      </c>
      <c r="AY175" s="17" t="s">
        <v>187</v>
      </c>
      <c r="BE175" s="162">
        <f t="shared" si="34"/>
        <v>0</v>
      </c>
      <c r="BF175" s="162">
        <f t="shared" si="35"/>
        <v>0</v>
      </c>
      <c r="BG175" s="162">
        <f t="shared" si="36"/>
        <v>0</v>
      </c>
      <c r="BH175" s="162">
        <f t="shared" si="37"/>
        <v>0</v>
      </c>
      <c r="BI175" s="162">
        <f t="shared" si="38"/>
        <v>0</v>
      </c>
      <c r="BJ175" s="17" t="s">
        <v>87</v>
      </c>
      <c r="BK175" s="162">
        <f t="shared" si="39"/>
        <v>0</v>
      </c>
      <c r="BL175" s="17" t="s">
        <v>282</v>
      </c>
      <c r="BM175" s="161" t="s">
        <v>2823</v>
      </c>
    </row>
    <row r="176" spans="2:65" s="1" customFormat="1" ht="24" customHeight="1">
      <c r="B176" s="149"/>
      <c r="C176" s="150" t="s">
        <v>631</v>
      </c>
      <c r="D176" s="150" t="s">
        <v>189</v>
      </c>
      <c r="E176" s="151" t="s">
        <v>2824</v>
      </c>
      <c r="F176" s="152" t="s">
        <v>2825</v>
      </c>
      <c r="G176" s="153" t="s">
        <v>391</v>
      </c>
      <c r="H176" s="154">
        <v>28</v>
      </c>
      <c r="I176" s="155"/>
      <c r="J176" s="156">
        <f t="shared" si="30"/>
        <v>0</v>
      </c>
      <c r="K176" s="152" t="s">
        <v>193</v>
      </c>
      <c r="L176" s="32"/>
      <c r="M176" s="157" t="s">
        <v>3</v>
      </c>
      <c r="N176" s="158" t="s">
        <v>46</v>
      </c>
      <c r="O176" s="52"/>
      <c r="P176" s="159">
        <f t="shared" si="31"/>
        <v>0</v>
      </c>
      <c r="Q176" s="159">
        <v>0</v>
      </c>
      <c r="R176" s="159">
        <f t="shared" si="32"/>
        <v>0</v>
      </c>
      <c r="S176" s="159">
        <v>0</v>
      </c>
      <c r="T176" s="160">
        <f t="shared" si="33"/>
        <v>0</v>
      </c>
      <c r="AR176" s="161" t="s">
        <v>282</v>
      </c>
      <c r="AT176" s="161" t="s">
        <v>189</v>
      </c>
      <c r="AU176" s="161" t="s">
        <v>87</v>
      </c>
      <c r="AY176" s="17" t="s">
        <v>187</v>
      </c>
      <c r="BE176" s="162">
        <f t="shared" si="34"/>
        <v>0</v>
      </c>
      <c r="BF176" s="162">
        <f t="shared" si="35"/>
        <v>0</v>
      </c>
      <c r="BG176" s="162">
        <f t="shared" si="36"/>
        <v>0</v>
      </c>
      <c r="BH176" s="162">
        <f t="shared" si="37"/>
        <v>0</v>
      </c>
      <c r="BI176" s="162">
        <f t="shared" si="38"/>
        <v>0</v>
      </c>
      <c r="BJ176" s="17" t="s">
        <v>87</v>
      </c>
      <c r="BK176" s="162">
        <f t="shared" si="39"/>
        <v>0</v>
      </c>
      <c r="BL176" s="17" t="s">
        <v>282</v>
      </c>
      <c r="BM176" s="161" t="s">
        <v>2826</v>
      </c>
    </row>
    <row r="177" spans="2:65" s="1" customFormat="1" ht="24" customHeight="1">
      <c r="B177" s="149"/>
      <c r="C177" s="150" t="s">
        <v>637</v>
      </c>
      <c r="D177" s="150" t="s">
        <v>189</v>
      </c>
      <c r="E177" s="151" t="s">
        <v>2827</v>
      </c>
      <c r="F177" s="152" t="s">
        <v>2828</v>
      </c>
      <c r="G177" s="153" t="s">
        <v>391</v>
      </c>
      <c r="H177" s="154">
        <v>2</v>
      </c>
      <c r="I177" s="155"/>
      <c r="J177" s="156">
        <f t="shared" si="30"/>
        <v>0</v>
      </c>
      <c r="K177" s="152" t="s">
        <v>193</v>
      </c>
      <c r="L177" s="32"/>
      <c r="M177" s="157" t="s">
        <v>3</v>
      </c>
      <c r="N177" s="158" t="s">
        <v>46</v>
      </c>
      <c r="O177" s="52"/>
      <c r="P177" s="159">
        <f t="shared" si="31"/>
        <v>0</v>
      </c>
      <c r="Q177" s="159">
        <v>0</v>
      </c>
      <c r="R177" s="159">
        <f t="shared" si="32"/>
        <v>0</v>
      </c>
      <c r="S177" s="159">
        <v>0</v>
      </c>
      <c r="T177" s="160">
        <f t="shared" si="33"/>
        <v>0</v>
      </c>
      <c r="AR177" s="161" t="s">
        <v>282</v>
      </c>
      <c r="AT177" s="161" t="s">
        <v>189</v>
      </c>
      <c r="AU177" s="161" t="s">
        <v>87</v>
      </c>
      <c r="AY177" s="17" t="s">
        <v>187</v>
      </c>
      <c r="BE177" s="162">
        <f t="shared" si="34"/>
        <v>0</v>
      </c>
      <c r="BF177" s="162">
        <f t="shared" si="35"/>
        <v>0</v>
      </c>
      <c r="BG177" s="162">
        <f t="shared" si="36"/>
        <v>0</v>
      </c>
      <c r="BH177" s="162">
        <f t="shared" si="37"/>
        <v>0</v>
      </c>
      <c r="BI177" s="162">
        <f t="shared" si="38"/>
        <v>0</v>
      </c>
      <c r="BJ177" s="17" t="s">
        <v>87</v>
      </c>
      <c r="BK177" s="162">
        <f t="shared" si="39"/>
        <v>0</v>
      </c>
      <c r="BL177" s="17" t="s">
        <v>282</v>
      </c>
      <c r="BM177" s="161" t="s">
        <v>2829</v>
      </c>
    </row>
    <row r="178" spans="2:65" s="1" customFormat="1" ht="24" customHeight="1">
      <c r="B178" s="149"/>
      <c r="C178" s="195" t="s">
        <v>642</v>
      </c>
      <c r="D178" s="195" t="s">
        <v>283</v>
      </c>
      <c r="E178" s="196" t="s">
        <v>2830</v>
      </c>
      <c r="F178" s="197" t="s">
        <v>2831</v>
      </c>
      <c r="G178" s="198" t="s">
        <v>391</v>
      </c>
      <c r="H178" s="199">
        <v>10</v>
      </c>
      <c r="I178" s="200"/>
      <c r="J178" s="201">
        <f t="shared" si="30"/>
        <v>0</v>
      </c>
      <c r="K178" s="197" t="s">
        <v>1901</v>
      </c>
      <c r="L178" s="202"/>
      <c r="M178" s="203" t="s">
        <v>3</v>
      </c>
      <c r="N178" s="204" t="s">
        <v>46</v>
      </c>
      <c r="O178" s="52"/>
      <c r="P178" s="159">
        <f t="shared" si="31"/>
        <v>0</v>
      </c>
      <c r="Q178" s="159">
        <v>0</v>
      </c>
      <c r="R178" s="159">
        <f t="shared" si="32"/>
        <v>0</v>
      </c>
      <c r="S178" s="159">
        <v>0</v>
      </c>
      <c r="T178" s="160">
        <f t="shared" si="33"/>
        <v>0</v>
      </c>
      <c r="AR178" s="161" t="s">
        <v>405</v>
      </c>
      <c r="AT178" s="161" t="s">
        <v>283</v>
      </c>
      <c r="AU178" s="161" t="s">
        <v>87</v>
      </c>
      <c r="AY178" s="17" t="s">
        <v>187</v>
      </c>
      <c r="BE178" s="162">
        <f t="shared" si="34"/>
        <v>0</v>
      </c>
      <c r="BF178" s="162">
        <f t="shared" si="35"/>
        <v>0</v>
      </c>
      <c r="BG178" s="162">
        <f t="shared" si="36"/>
        <v>0</v>
      </c>
      <c r="BH178" s="162">
        <f t="shared" si="37"/>
        <v>0</v>
      </c>
      <c r="BI178" s="162">
        <f t="shared" si="38"/>
        <v>0</v>
      </c>
      <c r="BJ178" s="17" t="s">
        <v>87</v>
      </c>
      <c r="BK178" s="162">
        <f t="shared" si="39"/>
        <v>0</v>
      </c>
      <c r="BL178" s="17" t="s">
        <v>282</v>
      </c>
      <c r="BM178" s="161" t="s">
        <v>2832</v>
      </c>
    </row>
    <row r="179" spans="2:65" s="1" customFormat="1" ht="16.5" customHeight="1">
      <c r="B179" s="149"/>
      <c r="C179" s="195" t="s">
        <v>657</v>
      </c>
      <c r="D179" s="195" t="s">
        <v>283</v>
      </c>
      <c r="E179" s="196" t="s">
        <v>2833</v>
      </c>
      <c r="F179" s="197" t="s">
        <v>2834</v>
      </c>
      <c r="G179" s="198" t="s">
        <v>391</v>
      </c>
      <c r="H179" s="199">
        <v>10</v>
      </c>
      <c r="I179" s="200"/>
      <c r="J179" s="201">
        <f t="shared" si="30"/>
        <v>0</v>
      </c>
      <c r="K179" s="197" t="s">
        <v>1901</v>
      </c>
      <c r="L179" s="202"/>
      <c r="M179" s="203" t="s">
        <v>3</v>
      </c>
      <c r="N179" s="204" t="s">
        <v>46</v>
      </c>
      <c r="O179" s="52"/>
      <c r="P179" s="159">
        <f t="shared" si="31"/>
        <v>0</v>
      </c>
      <c r="Q179" s="159">
        <v>0</v>
      </c>
      <c r="R179" s="159">
        <f t="shared" si="32"/>
        <v>0</v>
      </c>
      <c r="S179" s="159">
        <v>0</v>
      </c>
      <c r="T179" s="160">
        <f t="shared" si="33"/>
        <v>0</v>
      </c>
      <c r="AR179" s="161" t="s">
        <v>405</v>
      </c>
      <c r="AT179" s="161" t="s">
        <v>283</v>
      </c>
      <c r="AU179" s="161" t="s">
        <v>87</v>
      </c>
      <c r="AY179" s="17" t="s">
        <v>187</v>
      </c>
      <c r="BE179" s="162">
        <f t="shared" si="34"/>
        <v>0</v>
      </c>
      <c r="BF179" s="162">
        <f t="shared" si="35"/>
        <v>0</v>
      </c>
      <c r="BG179" s="162">
        <f t="shared" si="36"/>
        <v>0</v>
      </c>
      <c r="BH179" s="162">
        <f t="shared" si="37"/>
        <v>0</v>
      </c>
      <c r="BI179" s="162">
        <f t="shared" si="38"/>
        <v>0</v>
      </c>
      <c r="BJ179" s="17" t="s">
        <v>87</v>
      </c>
      <c r="BK179" s="162">
        <f t="shared" si="39"/>
        <v>0</v>
      </c>
      <c r="BL179" s="17" t="s">
        <v>282</v>
      </c>
      <c r="BM179" s="161" t="s">
        <v>2835</v>
      </c>
    </row>
    <row r="180" spans="2:65" s="1" customFormat="1" ht="24" customHeight="1">
      <c r="B180" s="149"/>
      <c r="C180" s="150" t="s">
        <v>671</v>
      </c>
      <c r="D180" s="150" t="s">
        <v>189</v>
      </c>
      <c r="E180" s="151" t="s">
        <v>2836</v>
      </c>
      <c r="F180" s="152" t="s">
        <v>2837</v>
      </c>
      <c r="G180" s="153" t="s">
        <v>391</v>
      </c>
      <c r="H180" s="154">
        <v>10</v>
      </c>
      <c r="I180" s="155"/>
      <c r="J180" s="156">
        <f t="shared" si="30"/>
        <v>0</v>
      </c>
      <c r="K180" s="152" t="s">
        <v>193</v>
      </c>
      <c r="L180" s="32"/>
      <c r="M180" s="157" t="s">
        <v>3</v>
      </c>
      <c r="N180" s="158" t="s">
        <v>46</v>
      </c>
      <c r="O180" s="52"/>
      <c r="P180" s="159">
        <f t="shared" si="31"/>
        <v>0</v>
      </c>
      <c r="Q180" s="159">
        <v>0</v>
      </c>
      <c r="R180" s="159">
        <f t="shared" si="32"/>
        <v>0</v>
      </c>
      <c r="S180" s="159">
        <v>0</v>
      </c>
      <c r="T180" s="160">
        <f t="shared" si="33"/>
        <v>0</v>
      </c>
      <c r="AR180" s="161" t="s">
        <v>282</v>
      </c>
      <c r="AT180" s="161" t="s">
        <v>189</v>
      </c>
      <c r="AU180" s="161" t="s">
        <v>87</v>
      </c>
      <c r="AY180" s="17" t="s">
        <v>187</v>
      </c>
      <c r="BE180" s="162">
        <f t="shared" si="34"/>
        <v>0</v>
      </c>
      <c r="BF180" s="162">
        <f t="shared" si="35"/>
        <v>0</v>
      </c>
      <c r="BG180" s="162">
        <f t="shared" si="36"/>
        <v>0</v>
      </c>
      <c r="BH180" s="162">
        <f t="shared" si="37"/>
        <v>0</v>
      </c>
      <c r="BI180" s="162">
        <f t="shared" si="38"/>
        <v>0</v>
      </c>
      <c r="BJ180" s="17" t="s">
        <v>87</v>
      </c>
      <c r="BK180" s="162">
        <f t="shared" si="39"/>
        <v>0</v>
      </c>
      <c r="BL180" s="17" t="s">
        <v>282</v>
      </c>
      <c r="BM180" s="161" t="s">
        <v>2838</v>
      </c>
    </row>
    <row r="181" spans="2:65" s="1" customFormat="1" ht="36" customHeight="1">
      <c r="B181" s="149"/>
      <c r="C181" s="150" t="s">
        <v>675</v>
      </c>
      <c r="D181" s="150" t="s">
        <v>189</v>
      </c>
      <c r="E181" s="151" t="s">
        <v>2839</v>
      </c>
      <c r="F181" s="152" t="s">
        <v>2840</v>
      </c>
      <c r="G181" s="153" t="s">
        <v>1034</v>
      </c>
      <c r="H181" s="205"/>
      <c r="I181" s="155"/>
      <c r="J181" s="156">
        <f t="shared" si="30"/>
        <v>0</v>
      </c>
      <c r="K181" s="152" t="s">
        <v>193</v>
      </c>
      <c r="L181" s="32"/>
      <c r="M181" s="206" t="s">
        <v>3</v>
      </c>
      <c r="N181" s="207" t="s">
        <v>46</v>
      </c>
      <c r="O181" s="208"/>
      <c r="P181" s="209">
        <f t="shared" si="31"/>
        <v>0</v>
      </c>
      <c r="Q181" s="209">
        <v>0</v>
      </c>
      <c r="R181" s="209">
        <f t="shared" si="32"/>
        <v>0</v>
      </c>
      <c r="S181" s="209">
        <v>0</v>
      </c>
      <c r="T181" s="210">
        <f t="shared" si="33"/>
        <v>0</v>
      </c>
      <c r="AR181" s="161" t="s">
        <v>282</v>
      </c>
      <c r="AT181" s="161" t="s">
        <v>189</v>
      </c>
      <c r="AU181" s="161" t="s">
        <v>87</v>
      </c>
      <c r="AY181" s="17" t="s">
        <v>187</v>
      </c>
      <c r="BE181" s="162">
        <f t="shared" si="34"/>
        <v>0</v>
      </c>
      <c r="BF181" s="162">
        <f t="shared" si="35"/>
        <v>0</v>
      </c>
      <c r="BG181" s="162">
        <f t="shared" si="36"/>
        <v>0</v>
      </c>
      <c r="BH181" s="162">
        <f t="shared" si="37"/>
        <v>0</v>
      </c>
      <c r="BI181" s="162">
        <f t="shared" si="38"/>
        <v>0</v>
      </c>
      <c r="BJ181" s="17" t="s">
        <v>87</v>
      </c>
      <c r="BK181" s="162">
        <f t="shared" si="39"/>
        <v>0</v>
      </c>
      <c r="BL181" s="17" t="s">
        <v>282</v>
      </c>
      <c r="BM181" s="161" t="s">
        <v>2841</v>
      </c>
    </row>
    <row r="182" spans="2:65" s="1" customFormat="1" ht="6.95" customHeight="1">
      <c r="B182" s="41"/>
      <c r="C182" s="42"/>
      <c r="D182" s="42"/>
      <c r="E182" s="42"/>
      <c r="F182" s="42"/>
      <c r="G182" s="42"/>
      <c r="H182" s="42"/>
      <c r="I182" s="110"/>
      <c r="J182" s="42"/>
      <c r="K182" s="42"/>
      <c r="L182" s="32"/>
    </row>
  </sheetData>
  <autoFilter ref="C95:K181" xr:uid="{00000000-0009-0000-0000-000008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36</vt:i4>
      </vt:variant>
    </vt:vector>
  </HeadingPairs>
  <TitlesOfParts>
    <vt:vector size="54" baseType="lpstr">
      <vt:lpstr>Rekapitulace stavby</vt:lpstr>
      <vt:lpstr>SO01 - 01 - Novostavba by...</vt:lpstr>
      <vt:lpstr>SO01 - 02.1 - Elektro - s...</vt:lpstr>
      <vt:lpstr>SO01 - 02.2 - Elektro - h...</vt:lpstr>
      <vt:lpstr>SO01 - 02.3 - Elektro - s...</vt:lpstr>
      <vt:lpstr>SO01 - 06 - VZT</vt:lpstr>
      <vt:lpstr>SO01 - 07 - MaR</vt:lpstr>
      <vt:lpstr>SO01 - 03 - ZTI</vt:lpstr>
      <vt:lpstr>SO01 - 04 - Vytápění</vt:lpstr>
      <vt:lpstr>SO01 - 05 - Plyn</vt:lpstr>
      <vt:lpstr>SO02 - 01 - Zpevněné plochy</vt:lpstr>
      <vt:lpstr>SO02 - 02 - IO 01 - Přípo...</vt:lpstr>
      <vt:lpstr>SO02 - 03 - IO 02 - Přípo...</vt:lpstr>
      <vt:lpstr>SO02 - 04 - IO 03 - Přípo...</vt:lpstr>
      <vt:lpstr>SO02 - 05 - IO 04 - Přípo...</vt:lpstr>
      <vt:lpstr>SO02 - 06 - IO 05 - Venko...</vt:lpstr>
      <vt:lpstr>SO03 - Přístřešek na jízd...</vt:lpstr>
      <vt:lpstr>00 - VRNY</vt:lpstr>
      <vt:lpstr>'00 - VRNY'!Názvy_tisku</vt:lpstr>
      <vt:lpstr>'Rekapitulace stavby'!Názvy_tisku</vt:lpstr>
      <vt:lpstr>'SO01 - 01 - Novostavba by...'!Názvy_tisku</vt:lpstr>
      <vt:lpstr>'SO01 - 02.1 - Elektro - s...'!Názvy_tisku</vt:lpstr>
      <vt:lpstr>'SO01 - 02.2 - Elektro - h...'!Názvy_tisku</vt:lpstr>
      <vt:lpstr>'SO01 - 02.3 - Elektro - s...'!Názvy_tisku</vt:lpstr>
      <vt:lpstr>'SO01 - 03 - ZTI'!Názvy_tisku</vt:lpstr>
      <vt:lpstr>'SO01 - 04 - Vytápění'!Názvy_tisku</vt:lpstr>
      <vt:lpstr>'SO01 - 05 - Plyn'!Názvy_tisku</vt:lpstr>
      <vt:lpstr>'SO01 - 06 - VZT'!Názvy_tisku</vt:lpstr>
      <vt:lpstr>'SO01 - 07 - MaR'!Názvy_tisku</vt:lpstr>
      <vt:lpstr>'SO02 - 01 - Zpevněné plochy'!Názvy_tisku</vt:lpstr>
      <vt:lpstr>'SO02 - 02 - IO 01 - Přípo...'!Názvy_tisku</vt:lpstr>
      <vt:lpstr>'SO02 - 03 - IO 02 - Přípo...'!Názvy_tisku</vt:lpstr>
      <vt:lpstr>'SO02 - 04 - IO 03 - Přípo...'!Názvy_tisku</vt:lpstr>
      <vt:lpstr>'SO02 - 05 - IO 04 - Přípo...'!Názvy_tisku</vt:lpstr>
      <vt:lpstr>'SO02 - 06 - IO 05 - Venko...'!Názvy_tisku</vt:lpstr>
      <vt:lpstr>'SO03 - Přístřešek na jízd...'!Názvy_tisku</vt:lpstr>
      <vt:lpstr>'00 - VRNY'!Oblast_tisku</vt:lpstr>
      <vt:lpstr>'Rekapitulace stavby'!Oblast_tisku</vt:lpstr>
      <vt:lpstr>'SO01 - 01 - Novostavba by...'!Oblast_tisku</vt:lpstr>
      <vt:lpstr>'SO01 - 02.1 - Elektro - s...'!Oblast_tisku</vt:lpstr>
      <vt:lpstr>'SO01 - 02.2 - Elektro - h...'!Oblast_tisku</vt:lpstr>
      <vt:lpstr>'SO01 - 02.3 - Elektro - s...'!Oblast_tisku</vt:lpstr>
      <vt:lpstr>'SO01 - 03 - ZTI'!Oblast_tisku</vt:lpstr>
      <vt:lpstr>'SO01 - 04 - Vytápění'!Oblast_tisku</vt:lpstr>
      <vt:lpstr>'SO01 - 05 - Plyn'!Oblast_tisku</vt:lpstr>
      <vt:lpstr>'SO01 - 06 - VZT'!Oblast_tisku</vt:lpstr>
      <vt:lpstr>'SO01 - 07 - MaR'!Oblast_tisku</vt:lpstr>
      <vt:lpstr>'SO02 - 01 - Zpevněné plochy'!Oblast_tisku</vt:lpstr>
      <vt:lpstr>'SO02 - 02 - IO 01 - Přípo...'!Oblast_tisku</vt:lpstr>
      <vt:lpstr>'SO02 - 03 - IO 02 - Přípo...'!Oblast_tisku</vt:lpstr>
      <vt:lpstr>'SO02 - 04 - IO 03 - Přípo...'!Oblast_tisku</vt:lpstr>
      <vt:lpstr>'SO02 - 05 - IO 04 - Přípo...'!Oblast_tisku</vt:lpstr>
      <vt:lpstr>'SO02 - 06 - IO 05 - Venko...'!Oblast_tisku</vt:lpstr>
      <vt:lpstr>'SO03 - Přístřešek na jízd...'!Oblast_tisku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PC-HLJ\hlavica</dc:creator>
  <cp:lastModifiedBy>Kateřina Škarpichová</cp:lastModifiedBy>
  <dcterms:created xsi:type="dcterms:W3CDTF">2019-12-11T11:10:17Z</dcterms:created>
  <dcterms:modified xsi:type="dcterms:W3CDTF">2019-12-19T07:04:32Z</dcterms:modified>
</cp:coreProperties>
</file>