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8920" windowHeight="15840" activeTab="1"/>
  </bookViews>
  <sheets>
    <sheet name="Pokyny pro vyplnění" sheetId="11" r:id="rId1"/>
    <sheet name="Stavba" sheetId="1" r:id="rId2"/>
    <sheet name="VzorPolozky" sheetId="10" state="hidden" r:id="rId3"/>
    <sheet name="0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'001 001 Pol'!$A$1:$X$318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0" i="1"/>
  <c r="I59" i="1"/>
  <c r="I58" i="1"/>
  <c r="I57" i="1"/>
  <c r="I56" i="1"/>
  <c r="I55" i="1"/>
  <c r="I54" i="1"/>
  <c r="I53" i="1"/>
  <c r="I52" i="1"/>
  <c r="I51" i="1"/>
  <c r="I49" i="1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I10" i="12"/>
  <c r="G11" i="12"/>
  <c r="I11" i="12"/>
  <c r="K11" i="12"/>
  <c r="K10" i="12" s="1"/>
  <c r="M11" i="12"/>
  <c r="O11" i="12"/>
  <c r="O10" i="12" s="1"/>
  <c r="Q11" i="12"/>
  <c r="Q10" i="12" s="1"/>
  <c r="V11" i="12"/>
  <c r="V10" i="12" s="1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2" i="12"/>
  <c r="I52" i="12"/>
  <c r="K52" i="12"/>
  <c r="M52" i="12"/>
  <c r="O52" i="12"/>
  <c r="Q52" i="12"/>
  <c r="V52" i="12"/>
  <c r="G54" i="12"/>
  <c r="I54" i="12"/>
  <c r="K54" i="12"/>
  <c r="M54" i="12"/>
  <c r="O54" i="12"/>
  <c r="Q54" i="12"/>
  <c r="V54" i="12"/>
  <c r="G63" i="12"/>
  <c r="I63" i="12"/>
  <c r="K63" i="12"/>
  <c r="M63" i="12"/>
  <c r="O63" i="12"/>
  <c r="Q63" i="12"/>
  <c r="V63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71" i="12"/>
  <c r="M71" i="12" s="1"/>
  <c r="I71" i="12"/>
  <c r="K71" i="12"/>
  <c r="O71" i="12"/>
  <c r="Q71" i="12"/>
  <c r="V71" i="12"/>
  <c r="G73" i="12"/>
  <c r="I73" i="12"/>
  <c r="K73" i="12"/>
  <c r="M73" i="12"/>
  <c r="O73" i="12"/>
  <c r="Q73" i="12"/>
  <c r="V73" i="12"/>
  <c r="K76" i="12"/>
  <c r="O76" i="12"/>
  <c r="G77" i="12"/>
  <c r="I77" i="12"/>
  <c r="K77" i="12"/>
  <c r="M77" i="12"/>
  <c r="O77" i="12"/>
  <c r="Q77" i="12"/>
  <c r="Q76" i="12" s="1"/>
  <c r="V77" i="12"/>
  <c r="V76" i="12" s="1"/>
  <c r="G79" i="12"/>
  <c r="I79" i="12"/>
  <c r="K79" i="12"/>
  <c r="M79" i="12"/>
  <c r="O79" i="12"/>
  <c r="Q79" i="12"/>
  <c r="V79" i="12"/>
  <c r="G82" i="12"/>
  <c r="M82" i="12" s="1"/>
  <c r="M76" i="12" s="1"/>
  <c r="I82" i="12"/>
  <c r="K82" i="12"/>
  <c r="O82" i="12"/>
  <c r="Q82" i="12"/>
  <c r="V82" i="12"/>
  <c r="G84" i="12"/>
  <c r="I84" i="12"/>
  <c r="K84" i="12"/>
  <c r="M84" i="12"/>
  <c r="O84" i="12"/>
  <c r="Q84" i="12"/>
  <c r="V84" i="12"/>
  <c r="G87" i="12"/>
  <c r="M87" i="12" s="1"/>
  <c r="I87" i="12"/>
  <c r="I76" i="12" s="1"/>
  <c r="K87" i="12"/>
  <c r="O87" i="12"/>
  <c r="Q87" i="12"/>
  <c r="V87" i="12"/>
  <c r="G90" i="12"/>
  <c r="G89" i="12" s="1"/>
  <c r="I90" i="12"/>
  <c r="I89" i="12" s="1"/>
  <c r="K90" i="12"/>
  <c r="K89" i="12" s="1"/>
  <c r="M90" i="12"/>
  <c r="M89" i="12" s="1"/>
  <c r="O90" i="12"/>
  <c r="Q90" i="12"/>
  <c r="V90" i="12"/>
  <c r="G93" i="12"/>
  <c r="I93" i="12"/>
  <c r="K93" i="12"/>
  <c r="M93" i="12"/>
  <c r="O93" i="12"/>
  <c r="O89" i="12" s="1"/>
  <c r="Q93" i="12"/>
  <c r="Q89" i="12" s="1"/>
  <c r="V93" i="12"/>
  <c r="G95" i="12"/>
  <c r="I95" i="12"/>
  <c r="K95" i="12"/>
  <c r="M95" i="12"/>
  <c r="O95" i="12"/>
  <c r="Q95" i="12"/>
  <c r="V95" i="12"/>
  <c r="G98" i="12"/>
  <c r="I98" i="12"/>
  <c r="K98" i="12"/>
  <c r="M98" i="12"/>
  <c r="O98" i="12"/>
  <c r="Q98" i="12"/>
  <c r="V98" i="12"/>
  <c r="G100" i="12"/>
  <c r="I100" i="12"/>
  <c r="K100" i="12"/>
  <c r="M100" i="12"/>
  <c r="O100" i="12"/>
  <c r="Q100" i="12"/>
  <c r="V100" i="12"/>
  <c r="V89" i="12" s="1"/>
  <c r="G102" i="12"/>
  <c r="G103" i="12"/>
  <c r="I103" i="12"/>
  <c r="I102" i="12" s="1"/>
  <c r="K103" i="12"/>
  <c r="K102" i="12" s="1"/>
  <c r="M103" i="12"/>
  <c r="O103" i="12"/>
  <c r="O102" i="12" s="1"/>
  <c r="Q103" i="12"/>
  <c r="Q102" i="12" s="1"/>
  <c r="V103" i="12"/>
  <c r="V102" i="12" s="1"/>
  <c r="G105" i="12"/>
  <c r="M105" i="12" s="1"/>
  <c r="I105" i="12"/>
  <c r="K105" i="12"/>
  <c r="O105" i="12"/>
  <c r="Q105" i="12"/>
  <c r="V105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3" i="12"/>
  <c r="I113" i="12"/>
  <c r="K113" i="12"/>
  <c r="M113" i="12"/>
  <c r="O113" i="12"/>
  <c r="Q113" i="12"/>
  <c r="V113" i="12"/>
  <c r="G115" i="12"/>
  <c r="I115" i="12"/>
  <c r="K115" i="12"/>
  <c r="O115" i="12"/>
  <c r="Q115" i="12"/>
  <c r="V115" i="12"/>
  <c r="G116" i="12"/>
  <c r="M116" i="12" s="1"/>
  <c r="M115" i="12" s="1"/>
  <c r="I116" i="12"/>
  <c r="K116" i="12"/>
  <c r="O116" i="12"/>
  <c r="Q116" i="12"/>
  <c r="V116" i="12"/>
  <c r="V117" i="12"/>
  <c r="G118" i="12"/>
  <c r="M118" i="12" s="1"/>
  <c r="M117" i="12" s="1"/>
  <c r="I118" i="12"/>
  <c r="I117" i="12" s="1"/>
  <c r="K118" i="12"/>
  <c r="O118" i="12"/>
  <c r="Q118" i="12"/>
  <c r="V118" i="12"/>
  <c r="G120" i="12"/>
  <c r="I120" i="12"/>
  <c r="K120" i="12"/>
  <c r="M120" i="12"/>
  <c r="O120" i="12"/>
  <c r="O117" i="12" s="1"/>
  <c r="Q120" i="12"/>
  <c r="V120" i="12"/>
  <c r="G122" i="12"/>
  <c r="I122" i="12"/>
  <c r="K122" i="12"/>
  <c r="K117" i="12" s="1"/>
  <c r="M122" i="12"/>
  <c r="O122" i="12"/>
  <c r="Q122" i="12"/>
  <c r="V122" i="12"/>
  <c r="G124" i="12"/>
  <c r="I124" i="12"/>
  <c r="K124" i="12"/>
  <c r="M124" i="12"/>
  <c r="O124" i="12"/>
  <c r="Q124" i="12"/>
  <c r="Q117" i="12" s="1"/>
  <c r="V124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Q128" i="12"/>
  <c r="V128" i="12"/>
  <c r="G129" i="12"/>
  <c r="M129" i="12" s="1"/>
  <c r="M128" i="12" s="1"/>
  <c r="I129" i="12"/>
  <c r="K129" i="12"/>
  <c r="O129" i="12"/>
  <c r="Q129" i="12"/>
  <c r="V129" i="12"/>
  <c r="G131" i="12"/>
  <c r="I131" i="12"/>
  <c r="K131" i="12"/>
  <c r="K128" i="12" s="1"/>
  <c r="M131" i="12"/>
  <c r="O131" i="12"/>
  <c r="Q131" i="12"/>
  <c r="V131" i="12"/>
  <c r="G133" i="12"/>
  <c r="M133" i="12" s="1"/>
  <c r="I133" i="12"/>
  <c r="I128" i="12" s="1"/>
  <c r="K133" i="12"/>
  <c r="O133" i="12"/>
  <c r="Q133" i="12"/>
  <c r="V133" i="12"/>
  <c r="G135" i="12"/>
  <c r="I135" i="12"/>
  <c r="K135" i="12"/>
  <c r="M135" i="12"/>
  <c r="O135" i="12"/>
  <c r="O128" i="12" s="1"/>
  <c r="Q135" i="12"/>
  <c r="V135" i="12"/>
  <c r="G137" i="12"/>
  <c r="I137" i="12"/>
  <c r="K137" i="12"/>
  <c r="M137" i="12"/>
  <c r="O137" i="12"/>
  <c r="Q137" i="12"/>
  <c r="V137" i="12"/>
  <c r="G140" i="12"/>
  <c r="I140" i="12"/>
  <c r="K140" i="12"/>
  <c r="M140" i="12"/>
  <c r="O140" i="12"/>
  <c r="Q140" i="12"/>
  <c r="V140" i="12"/>
  <c r="G141" i="12"/>
  <c r="O141" i="12"/>
  <c r="Q141" i="12"/>
  <c r="V141" i="12"/>
  <c r="G142" i="12"/>
  <c r="M142" i="12" s="1"/>
  <c r="M141" i="12" s="1"/>
  <c r="I142" i="12"/>
  <c r="K142" i="12"/>
  <c r="O142" i="12"/>
  <c r="Q142" i="12"/>
  <c r="V142" i="12"/>
  <c r="G144" i="12"/>
  <c r="I144" i="12"/>
  <c r="I141" i="12" s="1"/>
  <c r="K144" i="12"/>
  <c r="K141" i="12" s="1"/>
  <c r="M144" i="12"/>
  <c r="O144" i="12"/>
  <c r="Q144" i="12"/>
  <c r="V144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I149" i="12"/>
  <c r="K149" i="12"/>
  <c r="M149" i="12"/>
  <c r="O149" i="12"/>
  <c r="Q149" i="12"/>
  <c r="V149" i="12"/>
  <c r="G151" i="12"/>
  <c r="G150" i="12" s="1"/>
  <c r="I151" i="12"/>
  <c r="I150" i="12" s="1"/>
  <c r="K151" i="12"/>
  <c r="K150" i="12" s="1"/>
  <c r="M151" i="12"/>
  <c r="O151" i="12"/>
  <c r="O150" i="12" s="1"/>
  <c r="Q151" i="12"/>
  <c r="Q150" i="12" s="1"/>
  <c r="V151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V150" i="12" s="1"/>
  <c r="G163" i="12"/>
  <c r="M163" i="12" s="1"/>
  <c r="I163" i="12"/>
  <c r="K163" i="12"/>
  <c r="O163" i="12"/>
  <c r="Q163" i="12"/>
  <c r="V163" i="12"/>
  <c r="G169" i="12"/>
  <c r="I169" i="12"/>
  <c r="K169" i="12"/>
  <c r="M169" i="12"/>
  <c r="O169" i="12"/>
  <c r="Q169" i="12"/>
  <c r="V169" i="12"/>
  <c r="G176" i="12"/>
  <c r="M176" i="12" s="1"/>
  <c r="I176" i="12"/>
  <c r="K176" i="12"/>
  <c r="O176" i="12"/>
  <c r="Q176" i="12"/>
  <c r="V176" i="12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7" i="12"/>
  <c r="I187" i="12"/>
  <c r="K187" i="12"/>
  <c r="M187" i="12"/>
  <c r="O187" i="12"/>
  <c r="Q187" i="12"/>
  <c r="V187" i="12"/>
  <c r="G189" i="12"/>
  <c r="M189" i="12" s="1"/>
  <c r="I189" i="12"/>
  <c r="K189" i="12"/>
  <c r="O189" i="12"/>
  <c r="Q189" i="12"/>
  <c r="V189" i="12"/>
  <c r="G196" i="12"/>
  <c r="I196" i="12"/>
  <c r="K196" i="12"/>
  <c r="M196" i="12"/>
  <c r="O196" i="12"/>
  <c r="Q196" i="12"/>
  <c r="V196" i="12"/>
  <c r="G204" i="12"/>
  <c r="I204" i="12"/>
  <c r="K204" i="12"/>
  <c r="M204" i="12"/>
  <c r="O204" i="12"/>
  <c r="Q204" i="12"/>
  <c r="V204" i="12"/>
  <c r="G212" i="12"/>
  <c r="M212" i="12" s="1"/>
  <c r="I212" i="12"/>
  <c r="K212" i="12"/>
  <c r="O212" i="12"/>
  <c r="Q212" i="12"/>
  <c r="V212" i="12"/>
  <c r="G214" i="12"/>
  <c r="I214" i="12"/>
  <c r="K214" i="12"/>
  <c r="M214" i="12"/>
  <c r="O214" i="12"/>
  <c r="Q214" i="12"/>
  <c r="V214" i="12"/>
  <c r="G216" i="12"/>
  <c r="I216" i="12"/>
  <c r="K216" i="12"/>
  <c r="M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I220" i="12"/>
  <c r="K220" i="12"/>
  <c r="M220" i="12"/>
  <c r="O220" i="12"/>
  <c r="Q220" i="12"/>
  <c r="V220" i="12"/>
  <c r="G222" i="12"/>
  <c r="G221" i="12" s="1"/>
  <c r="I222" i="12"/>
  <c r="I221" i="12" s="1"/>
  <c r="K222" i="12"/>
  <c r="K221" i="12" s="1"/>
  <c r="M222" i="12"/>
  <c r="M221" i="12" s="1"/>
  <c r="O222" i="12"/>
  <c r="O221" i="12" s="1"/>
  <c r="Q222" i="12"/>
  <c r="Q221" i="12" s="1"/>
  <c r="V222" i="12"/>
  <c r="V221" i="12" s="1"/>
  <c r="G224" i="12"/>
  <c r="M224" i="12" s="1"/>
  <c r="I224" i="12"/>
  <c r="K224" i="12"/>
  <c r="O224" i="12"/>
  <c r="Q224" i="12"/>
  <c r="V224" i="12"/>
  <c r="G229" i="12"/>
  <c r="I229" i="12"/>
  <c r="K229" i="12"/>
  <c r="M229" i="12"/>
  <c r="O229" i="12"/>
  <c r="Q229" i="12"/>
  <c r="V229" i="12"/>
  <c r="G234" i="12"/>
  <c r="M234" i="12" s="1"/>
  <c r="I234" i="12"/>
  <c r="K234" i="12"/>
  <c r="O234" i="12"/>
  <c r="Q234" i="12"/>
  <c r="V234" i="12"/>
  <c r="G236" i="12"/>
  <c r="I236" i="12"/>
  <c r="K236" i="12"/>
  <c r="M236" i="12"/>
  <c r="O236" i="12"/>
  <c r="Q236" i="12"/>
  <c r="V236" i="12"/>
  <c r="G241" i="12"/>
  <c r="I241" i="12"/>
  <c r="K241" i="12"/>
  <c r="M241" i="12"/>
  <c r="O241" i="12"/>
  <c r="Q241" i="12"/>
  <c r="V241" i="12"/>
  <c r="G244" i="12"/>
  <c r="I244" i="12"/>
  <c r="K244" i="12"/>
  <c r="M244" i="12"/>
  <c r="O244" i="12"/>
  <c r="Q244" i="12"/>
  <c r="V244" i="12"/>
  <c r="G249" i="12"/>
  <c r="M249" i="12" s="1"/>
  <c r="I249" i="12"/>
  <c r="K249" i="12"/>
  <c r="O249" i="12"/>
  <c r="Q249" i="12"/>
  <c r="V249" i="12"/>
  <c r="G251" i="12"/>
  <c r="G250" i="12" s="1"/>
  <c r="I251" i="12"/>
  <c r="I250" i="12" s="1"/>
  <c r="K251" i="12"/>
  <c r="K250" i="12" s="1"/>
  <c r="M251" i="12"/>
  <c r="O251" i="12"/>
  <c r="O250" i="12" s="1"/>
  <c r="Q251" i="12"/>
  <c r="Q250" i="12" s="1"/>
  <c r="V251" i="12"/>
  <c r="V250" i="12" s="1"/>
  <c r="G253" i="12"/>
  <c r="M253" i="12" s="1"/>
  <c r="I253" i="12"/>
  <c r="K253" i="12"/>
  <c r="O253" i="12"/>
  <c r="Q253" i="12"/>
  <c r="V253" i="12"/>
  <c r="G255" i="12"/>
  <c r="I255" i="12"/>
  <c r="K255" i="12"/>
  <c r="M255" i="12"/>
  <c r="O255" i="12"/>
  <c r="Q255" i="12"/>
  <c r="V255" i="12"/>
  <c r="G257" i="12"/>
  <c r="I257" i="12"/>
  <c r="K257" i="12"/>
  <c r="M257" i="12"/>
  <c r="O257" i="12"/>
  <c r="Q257" i="12"/>
  <c r="V257" i="12"/>
  <c r="G259" i="12"/>
  <c r="I259" i="12"/>
  <c r="K259" i="12"/>
  <c r="M259" i="12"/>
  <c r="O259" i="12"/>
  <c r="Q259" i="12"/>
  <c r="V259" i="12"/>
  <c r="G261" i="12"/>
  <c r="I261" i="12"/>
  <c r="K261" i="12"/>
  <c r="M261" i="12"/>
  <c r="O261" i="12"/>
  <c r="Q261" i="12"/>
  <c r="V261" i="12"/>
  <c r="G263" i="12"/>
  <c r="G262" i="12" s="1"/>
  <c r="I61" i="1" s="1"/>
  <c r="I263" i="12"/>
  <c r="I262" i="12" s="1"/>
  <c r="K263" i="12"/>
  <c r="K262" i="12" s="1"/>
  <c r="O263" i="12"/>
  <c r="O262" i="12" s="1"/>
  <c r="Q263" i="12"/>
  <c r="Q262" i="12" s="1"/>
  <c r="V263" i="12"/>
  <c r="V262" i="12" s="1"/>
  <c r="G267" i="12"/>
  <c r="I62" i="1" s="1"/>
  <c r="G268" i="12"/>
  <c r="M268" i="12" s="1"/>
  <c r="M267" i="12" s="1"/>
  <c r="I268" i="12"/>
  <c r="I267" i="12" s="1"/>
  <c r="K268" i="12"/>
  <c r="K267" i="12" s="1"/>
  <c r="O268" i="12"/>
  <c r="O267" i="12" s="1"/>
  <c r="Q268" i="12"/>
  <c r="Q267" i="12" s="1"/>
  <c r="V268" i="12"/>
  <c r="V267" i="12" s="1"/>
  <c r="K274" i="12"/>
  <c r="G275" i="12"/>
  <c r="I275" i="12"/>
  <c r="K275" i="12"/>
  <c r="M275" i="12"/>
  <c r="O275" i="12"/>
  <c r="O274" i="12" s="1"/>
  <c r="Q275" i="12"/>
  <c r="Q274" i="12" s="1"/>
  <c r="V275" i="12"/>
  <c r="V274" i="12" s="1"/>
  <c r="G277" i="12"/>
  <c r="I277" i="12"/>
  <c r="K277" i="12"/>
  <c r="M277" i="12"/>
  <c r="O277" i="12"/>
  <c r="Q277" i="12"/>
  <c r="V277" i="12"/>
  <c r="G279" i="12"/>
  <c r="I279" i="12"/>
  <c r="K279" i="12"/>
  <c r="M279" i="12"/>
  <c r="O279" i="12"/>
  <c r="Q279" i="12"/>
  <c r="V279" i="12"/>
  <c r="G283" i="12"/>
  <c r="M283" i="12" s="1"/>
  <c r="I283" i="12"/>
  <c r="K283" i="12"/>
  <c r="O283" i="12"/>
  <c r="Q283" i="12"/>
  <c r="V283" i="12"/>
  <c r="G287" i="12"/>
  <c r="I287" i="12"/>
  <c r="K287" i="12"/>
  <c r="M287" i="12"/>
  <c r="O287" i="12"/>
  <c r="Q287" i="12"/>
  <c r="V287" i="12"/>
  <c r="G290" i="12"/>
  <c r="I290" i="12"/>
  <c r="K290" i="12"/>
  <c r="M290" i="12"/>
  <c r="O290" i="12"/>
  <c r="Q290" i="12"/>
  <c r="V290" i="12"/>
  <c r="G292" i="12"/>
  <c r="G274" i="12" s="1"/>
  <c r="I292" i="12"/>
  <c r="I274" i="12" s="1"/>
  <c r="K292" i="12"/>
  <c r="O292" i="12"/>
  <c r="Q292" i="12"/>
  <c r="V292" i="12"/>
  <c r="G294" i="12"/>
  <c r="I294" i="12"/>
  <c r="K294" i="12"/>
  <c r="M294" i="12"/>
  <c r="O294" i="12"/>
  <c r="Q294" i="12"/>
  <c r="V294" i="12"/>
  <c r="G297" i="12"/>
  <c r="M297" i="12" s="1"/>
  <c r="I297" i="12"/>
  <c r="K297" i="12"/>
  <c r="O297" i="12"/>
  <c r="O296" i="12" s="1"/>
  <c r="Q297" i="12"/>
  <c r="Q296" i="12" s="1"/>
  <c r="V297" i="12"/>
  <c r="V296" i="12" s="1"/>
  <c r="G298" i="12"/>
  <c r="I298" i="12"/>
  <c r="K298" i="12"/>
  <c r="M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I300" i="12"/>
  <c r="K300" i="12"/>
  <c r="M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I302" i="12"/>
  <c r="K302" i="12"/>
  <c r="M302" i="12"/>
  <c r="O302" i="12"/>
  <c r="Q302" i="12"/>
  <c r="V302" i="12"/>
  <c r="G303" i="12"/>
  <c r="M303" i="12" s="1"/>
  <c r="I303" i="12"/>
  <c r="I296" i="12" s="1"/>
  <c r="K303" i="12"/>
  <c r="K296" i="12" s="1"/>
  <c r="O303" i="12"/>
  <c r="Q303" i="12"/>
  <c r="V303" i="12"/>
  <c r="Q304" i="12"/>
  <c r="G305" i="12"/>
  <c r="G304" i="12" s="1"/>
  <c r="I305" i="12"/>
  <c r="I304" i="12" s="1"/>
  <c r="K305" i="12"/>
  <c r="K304" i="12" s="1"/>
  <c r="M305" i="12"/>
  <c r="M304" i="12" s="1"/>
  <c r="O305" i="12"/>
  <c r="O304" i="12" s="1"/>
  <c r="Q305" i="12"/>
  <c r="V305" i="12"/>
  <c r="G306" i="12"/>
  <c r="I306" i="12"/>
  <c r="K306" i="12"/>
  <c r="M306" i="12"/>
  <c r="O306" i="12"/>
  <c r="Q306" i="12"/>
  <c r="V306" i="12"/>
  <c r="V304" i="12" s="1"/>
  <c r="AE308" i="12"/>
  <c r="F41" i="1" s="1"/>
  <c r="I20" i="1"/>
  <c r="I19" i="1"/>
  <c r="I18" i="1"/>
  <c r="M263" i="12" l="1"/>
  <c r="M262" i="12" s="1"/>
  <c r="I17" i="1"/>
  <c r="F39" i="1"/>
  <c r="F40" i="1"/>
  <c r="M150" i="12"/>
  <c r="M10" i="12"/>
  <c r="M102" i="12"/>
  <c r="M250" i="12"/>
  <c r="M296" i="12"/>
  <c r="G10" i="12"/>
  <c r="G296" i="12"/>
  <c r="G76" i="12"/>
  <c r="AF308" i="12"/>
  <c r="G117" i="12"/>
  <c r="G128" i="12"/>
  <c r="M292" i="12"/>
  <c r="M274" i="12" s="1"/>
  <c r="J28" i="1"/>
  <c r="J26" i="1"/>
  <c r="G38" i="1"/>
  <c r="F38" i="1"/>
  <c r="J23" i="1"/>
  <c r="J24" i="1"/>
  <c r="J25" i="1"/>
  <c r="J27" i="1"/>
  <c r="E24" i="1"/>
  <c r="E26" i="1"/>
  <c r="I50" i="1" l="1"/>
  <c r="G308" i="12"/>
  <c r="F42" i="1"/>
  <c r="G41" i="1"/>
  <c r="H41" i="1" s="1"/>
  <c r="I41" i="1" s="1"/>
  <c r="G40" i="1"/>
  <c r="H40" i="1" s="1"/>
  <c r="I40" i="1" s="1"/>
  <c r="G39" i="1"/>
  <c r="H39" i="1" s="1"/>
  <c r="H42" i="1" s="1"/>
  <c r="G42" i="1" l="1"/>
  <c r="G25" i="1" s="1"/>
  <c r="A25" i="1" s="1"/>
  <c r="I39" i="1"/>
  <c r="I42" i="1" s="1"/>
  <c r="G23" i="1"/>
  <c r="A23" i="1" s="1"/>
  <c r="G28" i="1"/>
  <c r="I16" i="1"/>
  <c r="I21" i="1" s="1"/>
  <c r="I66" i="1"/>
  <c r="J62" i="1" l="1"/>
  <c r="J50" i="1"/>
  <c r="J58" i="1"/>
  <c r="J59" i="1"/>
  <c r="J52" i="1"/>
  <c r="J57" i="1"/>
  <c r="J55" i="1"/>
  <c r="J51" i="1"/>
  <c r="J61" i="1"/>
  <c r="J60" i="1"/>
  <c r="J53" i="1"/>
  <c r="J63" i="1"/>
  <c r="J56" i="1"/>
  <c r="J64" i="1"/>
  <c r="J65" i="1"/>
  <c r="J49" i="1"/>
  <c r="J54" i="1"/>
  <c r="G24" i="1"/>
  <c r="A24" i="1"/>
  <c r="J41" i="1"/>
  <c r="J40" i="1"/>
  <c r="J39" i="1"/>
  <c r="J42" i="1" s="1"/>
  <c r="G26" i="1"/>
  <c r="A26" i="1"/>
  <c r="J66" i="1" l="1"/>
  <c r="A27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<sst xmlns="http://schemas.openxmlformats.org/spreadsheetml/2006/main" count="1284" uniqueCount="482">
  <si>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</si>
  <si>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</si>
  <si>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</si>
  <si>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</si>
  <si>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</si>
  <si>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</si>
  <si>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</si>
  <si>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</si>
  <si>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</si>
  <si>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</si>
  <si>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</si>
  <si>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</si>
  <si>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</si>
  <si>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</si>
  <si>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</si>
  <si>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</si>
  <si>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</si>
  <si>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</si>
  <si>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</si>
  <si>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</si>
  <si>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</si>
  <si>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</si>
  <si>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</si>
  <si>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</si>
  <si>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</si>
  <si>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</si>
  <si>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</si>
  <si>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</si>
  <si>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</si>
  <si>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</si>
  <si>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</si>
  <si>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</si>
  <si>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</si>
  <si>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</si>
  <si>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</si>
  <si>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</si>
  <si>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</si>
  <si>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</si>
  <si>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</si>
  <si>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</si>
  <si>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</si>
  <si>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</si>
  <si>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Obnova Panského domu - uznatelné náklady</t>
  </si>
  <si>
    <t>Panský dům - východní fasáda v zahradě Panského domu</t>
  </si>
  <si>
    <t>Objekt:</t>
  </si>
  <si>
    <t>Rozpočet:</t>
  </si>
  <si>
    <t>009</t>
  </si>
  <si>
    <t>Obnova Panského domu č.p. 77 (fasády, výplně otvorů)</t>
  </si>
  <si>
    <t>MĚSTO UHERSKÝ BROD</t>
  </si>
  <si>
    <t>Masarykovo nám.100</t>
  </si>
  <si>
    <t>Uherský Brod</t>
  </si>
  <si>
    <t>68817</t>
  </si>
  <si>
    <t>00291463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</si>
  <si>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</si>
  <si>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</si>
  <si>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</si>
  <si>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</si>
  <si>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</si>
  <si>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</si>
  <si>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</si>
  <si>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</si>
  <si>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</si>
  <si>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</si>
  <si>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</si>
  <si>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</si>
  <si>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</si>
  <si>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</si>
  <si>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</si>
  <si>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</si>
  <si>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</si>
  <si>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</si>
  <si>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</si>
  <si>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</si>
  <si>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</si>
  <si>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</si>
  <si>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</si>
  <si>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</si>
  <si>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</si>
  <si>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</si>
  <si>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</si>
  <si>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</si>
  <si>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</si>
  <si>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772</t>
  </si>
  <si>
    <t>Kamenné  dlažby</t>
  </si>
  <si>
    <t>773</t>
  </si>
  <si>
    <t>Restautování kamených prvků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</si>
  <si>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</si>
  <si>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</si>
  <si>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</si>
  <si>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</si>
  <si>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</si>
  <si>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</si>
  <si>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</si>
  <si>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</si>
  <si>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</si>
  <si>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</si>
  <si>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</si>
  <si>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</si>
  <si>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</si>
  <si>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</si>
  <si>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</si>
  <si>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</si>
  <si>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</si>
  <si>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</si>
  <si>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</si>
  <si>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</si>
  <si>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</si>
  <si>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</si>
  <si>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</si>
  <si>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</si>
  <si>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</si>
  <si>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</si>
  <si>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</si>
  <si>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</si>
  <si>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</si>
  <si>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</si>
  <si>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</si>
  <si>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</si>
  <si>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</si>
  <si>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</si>
  <si>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6110103 PC</t>
  </si>
  <si>
    <t>Ochrana zdobných a kameníých prvků, dlažeb, portálů - překrytí fólií, tkaninou</t>
  </si>
  <si>
    <t>kpl</t>
  </si>
  <si>
    <t>Vlastní</t>
  </si>
  <si>
    <t>Indiv</t>
  </si>
  <si>
    <t>Práce</t>
  </si>
  <si>
    <t>POL1_</t>
  </si>
  <si>
    <t>601011172R00</t>
  </si>
  <si>
    <t>Omítka štuková vnější ručně tl. 3 mm</t>
  </si>
  <si>
    <t>m2</t>
  </si>
  <si>
    <t>RTS 19/ II</t>
  </si>
  <si>
    <t>POL1_1</t>
  </si>
  <si>
    <t>Omítka štuková vnější 023 b ručně tl. 3 mm,</t>
  </si>
  <si>
    <t>POP</t>
  </si>
  <si>
    <t xml:space="preserve">Povrchová úprava "A" : </t>
  </si>
  <si>
    <t>VV</t>
  </si>
  <si>
    <t xml:space="preserve">Řezopohled východní : </t>
  </si>
  <si>
    <t>1.NP : (44,24+(1,75*3))*(4,42+0,8)</t>
  </si>
  <si>
    <t>ostění a šambrány T/42 : (1,1+1,8)*2*(0,2+0,2)*10</t>
  </si>
  <si>
    <t>římsa : 44,24*0,4</t>
  </si>
  <si>
    <t xml:space="preserve">odpočty - otvory : </t>
  </si>
  <si>
    <t>T/42 : -1,1*1,8*10</t>
  </si>
  <si>
    <t>T/43 : -1,4*2,65</t>
  </si>
  <si>
    <t>T/44 : -1*2,65</t>
  </si>
  <si>
    <t>0.NP : 43,346*(3,68+1,3)</t>
  </si>
  <si>
    <t>podloubí stropy : 43,346*1,75*1,4</t>
  </si>
  <si>
    <t>podloubí sloupy : (0,7*3)*1,5*8</t>
  </si>
  <si>
    <t>T/1 : -1,1*1,7</t>
  </si>
  <si>
    <t>T/3 : -1,15*1,8*7</t>
  </si>
  <si>
    <t>T/4 : -1,05*1,35*4</t>
  </si>
  <si>
    <t>T/6 : -2,55*2,85</t>
  </si>
  <si>
    <t>Mezisoučet</t>
  </si>
  <si>
    <t xml:space="preserve">Pohled jižní : </t>
  </si>
  <si>
    <t>přízemí : (17,389+(1,45*7))*(3,705+1,225)</t>
  </si>
  <si>
    <t>podloubí stropy : 17,389*1,75*1,4</t>
  </si>
  <si>
    <t xml:space="preserve">odpočty : </t>
  </si>
  <si>
    <t>patky pilířů : ((1,45+1,45+0,8)*3+1,45+2,7)*-0,5</t>
  </si>
  <si>
    <t>T/24 : -1,05*2,8</t>
  </si>
  <si>
    <t>T/25 : -3,05*3,25*0,7</t>
  </si>
  <si>
    <t>1.NP : (16,119+1,4)*(4,42+0,8)</t>
  </si>
  <si>
    <t>ostění a šambrány T/60+T/pi63 : (1,05+1,35)*2*(0,2+0,2)*3+(1,1+2,9)*2*(0,2+0,2)</t>
  </si>
  <si>
    <t>římsa : 17,389*0,4</t>
  </si>
  <si>
    <t>T/60 : -1,05*1,35</t>
  </si>
  <si>
    <t>T/61 : -0,95*1,95</t>
  </si>
  <si>
    <t>T/62 : -1,35*2,9</t>
  </si>
  <si>
    <t>T/63 : -1,1*2,9</t>
  </si>
  <si>
    <t>602013121RT3</t>
  </si>
  <si>
    <t>Omítka sanační vyrovnávací ručně tloušťka vrstvy 20 mm</t>
  </si>
  <si>
    <t>plocha sanační omítky : (45,1-2,55-1,1)*0,65+(7,389-3,05-1,05)*1,1</t>
  </si>
  <si>
    <t>602021114RT2</t>
  </si>
  <si>
    <t>Omítka sanační soklová, ručně tloušťka vrstvy 30 mm</t>
  </si>
  <si>
    <t>Odkaz na mn. položky pořadí 3 : 30,56040</t>
  </si>
  <si>
    <t>612403380RT1</t>
  </si>
  <si>
    <t>Hrubá výplň rýh ve stěnách do 3x3 cm maltou ze SMS zdicí maltou</t>
  </si>
  <si>
    <t>m</t>
  </si>
  <si>
    <t>Kalkul</t>
  </si>
  <si>
    <t>Odkaz na mn. položky pořadí 25 : 62,00000</t>
  </si>
  <si>
    <t>620991121R00</t>
  </si>
  <si>
    <t>Zakrývání výplní vnějších otvorů z lešení</t>
  </si>
  <si>
    <t xml:space="preserve">Pohled východní_řezopohled východní : </t>
  </si>
  <si>
    <t>T/42 : 1,1*1,8*10</t>
  </si>
  <si>
    <t>T/43 : 1,4*2,65</t>
  </si>
  <si>
    <t>T/44 : 1*2,65</t>
  </si>
  <si>
    <t>T/1 : 1,1*1,7</t>
  </si>
  <si>
    <t>T/3 : 1,15*1,8*7</t>
  </si>
  <si>
    <t>T/4 : 1,05*1,35*4</t>
  </si>
  <si>
    <t>T/6 : 2,55*2,85</t>
  </si>
  <si>
    <t>622323041R00</t>
  </si>
  <si>
    <t>Penetrace podkladu</t>
  </si>
  <si>
    <t>Odkaz na mn. položky pořadí 2 : 848,89343</t>
  </si>
  <si>
    <t>622422321R00</t>
  </si>
  <si>
    <t>Oprava vnějších omítek vápen. štuk. II, do 30 %</t>
  </si>
  <si>
    <t>622471318RS8</t>
  </si>
  <si>
    <t>Nátěr nebo nástřik stěn vnějších, složitost 3 - 4 hmota silikátová barevná skupina II</t>
  </si>
  <si>
    <t>Nátěr nebo nástřik stěn vnějších, složitost 3 - 4, hmota silikátová Keim exclusiv barevná skupina II</t>
  </si>
  <si>
    <t>- Vlastní plocha fasády Keim 9314</t>
  </si>
  <si>
    <t>622904115R00</t>
  </si>
  <si>
    <t>Očištění fasád tlakovou vodou složitost 3 - 5</t>
  </si>
  <si>
    <t>622904121R00</t>
  </si>
  <si>
    <t>Ruční čištění ocelovým kartáčem</t>
  </si>
  <si>
    <t>Ruční čištění ocelovým kartáčem,</t>
  </si>
  <si>
    <t>631362021R00</t>
  </si>
  <si>
    <t>Výztuž potěru svařovanou sítí z drátů Kari</t>
  </si>
  <si>
    <t>t</t>
  </si>
  <si>
    <t>KARI 5 mm, oko 150x150 mm, 2,1kg/m2 : 82,6*1,15*0,0021</t>
  </si>
  <si>
    <t>632451431R00</t>
  </si>
  <si>
    <t>Doplnění potěru v ploše do 1 m2, tl.20-30 mm</t>
  </si>
  <si>
    <t>Vyspravení stávající konstrukce stropu tl. do 30mm</t>
  </si>
  <si>
    <t>č.m.230_skladba n : 82,6</t>
  </si>
  <si>
    <t>632459111R00</t>
  </si>
  <si>
    <t>Příplatek za provedení žlábku</t>
  </si>
  <si>
    <t>1. NP : 44+14</t>
  </si>
  <si>
    <t>6320102 PC</t>
  </si>
  <si>
    <t>Potěr cementový dilatovaný od stěn vyztužený sítí 5/15x5/15 tl. 80 mm vč. přesunu</t>
  </si>
  <si>
    <t>vč. stržení povrchu</t>
  </si>
  <si>
    <t>č.m.230_skladba n: : 82,6</t>
  </si>
  <si>
    <t>6320106 PC</t>
  </si>
  <si>
    <t>Povrchová úprava betonového povrchu přebroušením vč. napenetrování povrchu</t>
  </si>
  <si>
    <t>941941031R00</t>
  </si>
  <si>
    <t>Montáž lešení leh.řad.s podlahami,š.do 1 m, H 10 m</t>
  </si>
  <si>
    <t>východ + jih : (44+16)*8</t>
  </si>
  <si>
    <t>941941831R00</t>
  </si>
  <si>
    <t>Demontáž lešení leh.řad.s podlahami,š.1 m, H 10 m</t>
  </si>
  <si>
    <t>Odkaz na mn. položky pořadí 17 : 480,00000</t>
  </si>
  <si>
    <t>941955003R00</t>
  </si>
  <si>
    <t>Lešení lehké pomocné, výška podlahy do 2,5 m</t>
  </si>
  <si>
    <t>1. NP : (44+16)*3</t>
  </si>
  <si>
    <t>944945012R00</t>
  </si>
  <si>
    <t>Montáž záchytné stříšky H 4,5 m, šířky do 2 m</t>
  </si>
  <si>
    <t>vstupy do budovy - 4x : 4*4</t>
  </si>
  <si>
    <t>944945812R00</t>
  </si>
  <si>
    <t>Demontáž záchytné stříšky H 4,5 m, šířky do 2 m</t>
  </si>
  <si>
    <t>Odkaz na mn. položky pořadí 20 : 16,00000</t>
  </si>
  <si>
    <t>965042141RT2</t>
  </si>
  <si>
    <t>Bourání mazanin betonových tl. 10 cm, nad 4 m2 ručně tl. mazaniny 8 - 10 cm</t>
  </si>
  <si>
    <t>m3</t>
  </si>
  <si>
    <t>č.m.230: : 36,80*0,08</t>
  </si>
  <si>
    <t>965081713RT3</t>
  </si>
  <si>
    <t>Bourání dlaždic keramických tl. 1 cm, nad 1 m2 ručně, kamenná dlažba</t>
  </si>
  <si>
    <t>RTS 12/ I</t>
  </si>
  <si>
    <t xml:space="preserve">č.m.230-terasa : </t>
  </si>
  <si>
    <t>Odkaz na mn. položky pořadí 13 : 82,60000</t>
  </si>
  <si>
    <t>965081802R00</t>
  </si>
  <si>
    <t xml:space="preserve">Bourání soklíků z dlažeb teracových, čedičových </t>
  </si>
  <si>
    <t>přízemí : 48</t>
  </si>
  <si>
    <t>1. NP : 39,5*2-2</t>
  </si>
  <si>
    <t>974031121R00</t>
  </si>
  <si>
    <t>Vysekání rýh ve zdi cihelné 3 x 3 cm</t>
  </si>
  <si>
    <t>pro skrytí volného vedení kabelů na fasádě do zdi</t>
  </si>
  <si>
    <t>978015291R00</t>
  </si>
  <si>
    <t>Otlučení omítek vnějších MVC v složit.1-4 do 100 %</t>
  </si>
  <si>
    <t>999281108R00</t>
  </si>
  <si>
    <t>Přesun hmot pro opravy a údržbu do výšky 12 m</t>
  </si>
  <si>
    <t>Přesun hmot</t>
  </si>
  <si>
    <t>POL7_</t>
  </si>
  <si>
    <t>711411002R00</t>
  </si>
  <si>
    <t>Izolace tlak. voda, vodor. za stud. nátěr asf.lak</t>
  </si>
  <si>
    <t>Odkaz na mn. položky pořadí 29 : 94,99000</t>
  </si>
  <si>
    <t>711491172RZ1</t>
  </si>
  <si>
    <t>Izolace tlaková, ochranná textilie, vodorovná včetně dodávky textilie  300 g/m2 včetně dodávky textilie Netex F - 300</t>
  </si>
  <si>
    <t>RTS 18/ I</t>
  </si>
  <si>
    <t>č.m.230_skladba n: : 82,6*1,15</t>
  </si>
  <si>
    <t>628322 PC</t>
  </si>
  <si>
    <t>Těžký asfaltový modifikovaný pás s hliníkovou výztuží</t>
  </si>
  <si>
    <t>628323 PC</t>
  </si>
  <si>
    <t>Těžký asfaltový modifikovaný pás se skleněnou výztuží_(2 vrstvy)</t>
  </si>
  <si>
    <t>11163114R</t>
  </si>
  <si>
    <t>Lak asfaltový izolační ALN/9 RENOLAK kanystr</t>
  </si>
  <si>
    <t>kus</t>
  </si>
  <si>
    <t>SPCM</t>
  </si>
  <si>
    <t>Specifikace</t>
  </si>
  <si>
    <t>POL3_</t>
  </si>
  <si>
    <t>998711102R00</t>
  </si>
  <si>
    <t>Přesun hmot pro izolace proti vodě, výšky do 12 m</t>
  </si>
  <si>
    <t>764231230R00</t>
  </si>
  <si>
    <t>28/K Lemování z Cu plechu zdí, tvrdá krytina, rš 330 mm</t>
  </si>
  <si>
    <t>pro bobrovku : 1,9</t>
  </si>
  <si>
    <t>764554202R00</t>
  </si>
  <si>
    <t>14/K Odpadní trouby z Cu plechu, kruhové, D 100 mm</t>
  </si>
  <si>
    <t>dva svody východ + 1x jih : 37</t>
  </si>
  <si>
    <t>764454801R00</t>
  </si>
  <si>
    <t>Demontáž odpadních trub kruhových,D 75 a 100 mm</t>
  </si>
  <si>
    <t>POL1_7</t>
  </si>
  <si>
    <t>Odkaz na mn. položky pořadí 35 : 37,00000</t>
  </si>
  <si>
    <t>764554292R02</t>
  </si>
  <si>
    <t>Zděř Cu kruhové vč. zděře DN100 dodávka a montáž</t>
  </si>
  <si>
    <t xml:space="preserve">ks    </t>
  </si>
  <si>
    <t>Zděře po 2m : 37/2</t>
  </si>
  <si>
    <t>764554293R02</t>
  </si>
  <si>
    <t>Koleno Cu kruhového vč. kolena, DN 100 dodávka a montáž</t>
  </si>
  <si>
    <t>3 kolena na svod - východ : 6</t>
  </si>
  <si>
    <t>6 kolen jih : 6</t>
  </si>
  <si>
    <t>998764102R00</t>
  </si>
  <si>
    <t>Přesun hmot pro klempířské konstr., výšky do 12 m</t>
  </si>
  <si>
    <t>765311860R00</t>
  </si>
  <si>
    <t>Demontáž krytiny bobrovky, zvětralá malta, do suti</t>
  </si>
  <si>
    <t>nadezdívka s krytinou : 1,7*0,4</t>
  </si>
  <si>
    <t>765319112R00</t>
  </si>
  <si>
    <t>Montáž krytiny z bobrovky střech jedn. do malty</t>
  </si>
  <si>
    <t>Odkaz na mn. položky pořadí 40 : 0,68000</t>
  </si>
  <si>
    <t>765319911R00</t>
  </si>
  <si>
    <t>Přiřezání a uchycení jednostranně bobrovek, rovné</t>
  </si>
  <si>
    <t>59660010R</t>
  </si>
  <si>
    <t>Bobrovka segmentový řez režná základní</t>
  </si>
  <si>
    <t>36m2 * prořez : 36*0,68*1,021242</t>
  </si>
  <si>
    <t>998765102R00</t>
  </si>
  <si>
    <t>Přesun hmot pro krytiny tvrdé, výšky do 12 m</t>
  </si>
  <si>
    <t>766421233R00</t>
  </si>
  <si>
    <t>Obložení podhledů jednod. palubkami DB š. do 10 cm</t>
  </si>
  <si>
    <t xml:space="preserve">patro východ / jih : </t>
  </si>
  <si>
    <t>východní + jižní podbytí : (44+12)*(1,431+0,35+0,4)</t>
  </si>
  <si>
    <t>766427112R00</t>
  </si>
  <si>
    <t>Podkladový rošt pro obložení podhledů</t>
  </si>
  <si>
    <t>předpoklad výměny 50% roštu</t>
  </si>
  <si>
    <t>766421821R00</t>
  </si>
  <si>
    <t>Demontáž obložení stropů palubkami</t>
  </si>
  <si>
    <t>stržení dřev. podbití</t>
  </si>
  <si>
    <t xml:space="preserve">Dřevěné podbití opálit,obrousit,vytmelit,doplnit vadné části, : </t>
  </si>
  <si>
    <t xml:space="preserve">nový nátěr 1x základní+2x syntetický venkovní  : </t>
  </si>
  <si>
    <t xml:space="preserve">Viz legenda_ projektová dokumentace : </t>
  </si>
  <si>
    <t>7660104 PC</t>
  </si>
  <si>
    <t>1/T Dveře venkovní rozm.1000x1700mm</t>
  </si>
  <si>
    <t>Kompletní repase viz. Výpis truhlářských výrobků</t>
  </si>
  <si>
    <t xml:space="preserve">Stávající dveře venkovní dřevěné otevíravé dvoukřídlové masivní - kompletní repase                                                                                         : </t>
  </si>
  <si>
    <t xml:space="preserve">opálit stávající nátěry, vyspravit truhlářsky, opravit nebo vyměnit kování - závěsy, kliky se štíty, nový zámek vložkový : </t>
  </si>
  <si>
    <t xml:space="preserve">2x nátěr lazurovacím lakem dle původního provedení - dub : </t>
  </si>
  <si>
    <t>1</t>
  </si>
  <si>
    <t>7660105 PC</t>
  </si>
  <si>
    <t>3/T Okno rozm.1150x1800mm</t>
  </si>
  <si>
    <t xml:space="preserve">Stávající okno dvojité čtyřkřídlové - kompletní repase : </t>
  </si>
  <si>
    <t xml:space="preserve">opálit stávající nátěry, vyspravit truhlářsky, opravit nebo vyměnit kování - závěsy, kliky se štíty. Opravit zasklení - tmelení. : </t>
  </si>
  <si>
    <t xml:space="preserve">Dřevěné součásti vytmelit a vybrousit pod nátěry.  : </t>
  </si>
  <si>
    <t xml:space="preserve">2x nátěr lazurovacím lakem vnitřní - bílá, venkovní - vínová dle. stáv. provedení : </t>
  </si>
  <si>
    <t>7</t>
  </si>
  <si>
    <t>7660106 PC</t>
  </si>
  <si>
    <t>4/T Okno rozm.1050x1350mm</t>
  </si>
  <si>
    <t>2</t>
  </si>
  <si>
    <t>7660107 PC</t>
  </si>
  <si>
    <t>6/T Vrata 2550 x 2850</t>
  </si>
  <si>
    <t>7660124 PC</t>
  </si>
  <si>
    <t>24/T Dveře 1050 x 2800</t>
  </si>
  <si>
    <t>7660125 PC</t>
  </si>
  <si>
    <t>25/T Vrata 3050 x 3250</t>
  </si>
  <si>
    <t>7660144 PC</t>
  </si>
  <si>
    <t>42/T Okno rozm.1100x1800m</t>
  </si>
  <si>
    <t xml:space="preserve">Dřevěné součásti vytmelit a vybrousit pod nátěry : </t>
  </si>
  <si>
    <t xml:space="preserve">2x nátěr lazurovacím lakem vnitřní - bílá, venkovní - vínová dle stáv. provedení : </t>
  </si>
  <si>
    <t>10</t>
  </si>
  <si>
    <t>7660145 PC</t>
  </si>
  <si>
    <t>43/T Dvoukřídlé dřevěné dneře 1400x2650</t>
  </si>
  <si>
    <t xml:space="preserve">Stávající dveře dvoukřídlové plné masivní ven otevíravé : </t>
  </si>
  <si>
    <t xml:space="preserve">opálit stávající nátěry, vyspravit truhlářsky, vybrousit pod nátěry : </t>
  </si>
  <si>
    <t xml:space="preserve">opravit nebo vyměnit kování – závěsy, kliky se štíty, vytmelit : </t>
  </si>
  <si>
    <t xml:space="preserve">2x nátěr lazurovacím lakem  : </t>
  </si>
  <si>
    <t xml:space="preserve">vnitřní - bílá, venkovní -vínová dle stáv. prov, 2x nátěr lazurovacím lakem vnitřní - bílá, venkovní - vínová dle stáv. provedení : </t>
  </si>
  <si>
    <t>7660146 PC</t>
  </si>
  <si>
    <t>44/T Jednokřídlé dřevěné dneře 1000x2650</t>
  </si>
  <si>
    <t xml:space="preserve">Stávající dveře jednokřídlové rámové prosklené ven otevíravé : </t>
  </si>
  <si>
    <t>7660160 PC</t>
  </si>
  <si>
    <t>60/T Okno 1050 x 1350</t>
  </si>
  <si>
    <t>7660161 PC</t>
  </si>
  <si>
    <t>61/T Okno 950 x 1950</t>
  </si>
  <si>
    <t>60517102R</t>
  </si>
  <si>
    <t>Lať SM/JD 1 pod 25 cm2 délka 200-399 cm</t>
  </si>
  <si>
    <t>materiál pro rošt : 120*0,06*0,04*1,2</t>
  </si>
  <si>
    <t>61191684R</t>
  </si>
  <si>
    <t>Palubka obkladová SM tloušťka 19 šíře 116 mm A/B</t>
  </si>
  <si>
    <t>m2 x prořez : 122,136*1,2</t>
  </si>
  <si>
    <t>998766202R00</t>
  </si>
  <si>
    <t>Přesun hmot pro truhlářské konstr., výšky do 12 m</t>
  </si>
  <si>
    <t>76701-01.PC</t>
  </si>
  <si>
    <t>1/Z Větrací mřížka 250x250</t>
  </si>
  <si>
    <t>Větrací mřížka kovová protidešťová se sítí proti hmyzu</t>
  </si>
  <si>
    <t>7670115 PC</t>
  </si>
  <si>
    <t>6/Z Mříž 1150/1800 mm</t>
  </si>
  <si>
    <t>Kompletní repase viz. Výpis zámečnických výrobků</t>
  </si>
  <si>
    <t xml:space="preserve">Stávající kovaná mříž z plných tyčí venkovní vsazená v ostění okna, pevná. : </t>
  </si>
  <si>
    <t xml:space="preserve">Podrobný popis viz.výpis zámečnických výrobků : </t>
  </si>
  <si>
    <t>pro 3/T : 7</t>
  </si>
  <si>
    <t>7670116 PC</t>
  </si>
  <si>
    <t>7/Z Mříž 1050/1350 mm</t>
  </si>
  <si>
    <t>pro 4/T : 2</t>
  </si>
  <si>
    <t>7670117 PC</t>
  </si>
  <si>
    <t>26/Z Ventilační žaluzie</t>
  </si>
  <si>
    <t>Protidešťová žaluzie venkovní kovová pozink., se síťkou proti hmyzu</t>
  </si>
  <si>
    <t>7670140 PC</t>
  </si>
  <si>
    <t>31/Z Mříž 1100/1800 mm</t>
  </si>
  <si>
    <t>pro 42/T : 10</t>
  </si>
  <si>
    <t>7670147 PC</t>
  </si>
  <si>
    <t>37/Z Mříž 950 x 1950</t>
  </si>
  <si>
    <t>Čistící rohož s vyztuženými lemy : 1</t>
  </si>
  <si>
    <t>7670148 PC</t>
  </si>
  <si>
    <t>39/Z Mříž 1050/1350 mm</t>
  </si>
  <si>
    <t>3</t>
  </si>
  <si>
    <t>998767202R00</t>
  </si>
  <si>
    <t>Přesun hmot pro zámečnické konstr., výšky do 12 m</t>
  </si>
  <si>
    <t>771130111R00</t>
  </si>
  <si>
    <t>Obklad soklíků rovných do tmele výšky do 100 mm keramický obklad</t>
  </si>
  <si>
    <t>771130112R00</t>
  </si>
  <si>
    <t>Obklad soklíků rovných do tmele výšky do 150 mm kamenný obklad</t>
  </si>
  <si>
    <t>přízemí - kamený sokl : 48</t>
  </si>
  <si>
    <t>771479001R00</t>
  </si>
  <si>
    <t>Řezání dlaždic keramických pro soklíky</t>
  </si>
  <si>
    <t>Odkaz na mn. položky pořadí 70 : 77,00000</t>
  </si>
  <si>
    <t>58384501</t>
  </si>
  <si>
    <t>Sokl. obklad pískovec v 100 mm, tl.2 cm  hrana řezaná</t>
  </si>
  <si>
    <t>48*1,1</t>
  </si>
  <si>
    <t>58582 PC</t>
  </si>
  <si>
    <t xml:space="preserve">Dlažba keramická tl.11 mm dle výběru investora </t>
  </si>
  <si>
    <t>RTS 19/ I</t>
  </si>
  <si>
    <t>pro soklíky + ztratné 3% : 77*0,1*1,05</t>
  </si>
  <si>
    <t>998771102R00</t>
  </si>
  <si>
    <t>Přesun hmot pro podlahy z dlaždic, výšky do 12 m</t>
  </si>
  <si>
    <t>7720104 PC</t>
  </si>
  <si>
    <t xml:space="preserve">Repase kamenného madla č.m.230_pavlač </t>
  </si>
  <si>
    <t xml:space="preserve">patro_sever_jih: : </t>
  </si>
  <si>
    <t>repase kamenného madla pavlače_obrousit,vyčistit,naimpregnovat : (42,9+14,7)*(0+02+0,35+0,02)</t>
  </si>
  <si>
    <t xml:space="preserve">Popis viz. projektová dokumentace !!: : </t>
  </si>
  <si>
    <t>7730113 PC</t>
  </si>
  <si>
    <t>Restaurování pískovconého ostění oken</t>
  </si>
  <si>
    <t xml:space="preserve">Restaurování okeních šambránů a ostění : </t>
  </si>
  <si>
    <t xml:space="preserve">Provedení - dle Návrnu na restaurování - restaurátorského záměru : </t>
  </si>
  <si>
    <t xml:space="preserve">Vypracováno Mgr. A. Josefem Petrem r. 2012 : </t>
  </si>
  <si>
    <t>0. NP u 3/T, 4/T : 10</t>
  </si>
  <si>
    <t>1. NP u 42/T, 60/T : 13</t>
  </si>
  <si>
    <t>783222100R00</t>
  </si>
  <si>
    <t>Nátěr syntetický kovových konstrukcí dvojnásobný</t>
  </si>
  <si>
    <t>ventilační mřížky : 0,2*0,2*4</t>
  </si>
  <si>
    <t>783601815R00</t>
  </si>
  <si>
    <t>Broušení podkladu</t>
  </si>
  <si>
    <t>Odkaz na mn. položky pořadí 80 : 72,50400</t>
  </si>
  <si>
    <t>783602825R00</t>
  </si>
  <si>
    <t>Odstranění nátěrů, truhlářské, opálením</t>
  </si>
  <si>
    <t xml:space="preserve">dřevěnné sloupy na pavlači : </t>
  </si>
  <si>
    <t>svislé : ((0,2+0,2)*2)*3,42*14</t>
  </si>
  <si>
    <t>vodorovné : (0,2+0,2+0,2)*(40+17)</t>
  </si>
  <si>
    <t>783626001RT1</t>
  </si>
  <si>
    <t>Nátěr truhlářských výrobků penetrační</t>
  </si>
  <si>
    <t>penetrace na bázi vodné disperze akrylátových kopolymerů a aditiv</t>
  </si>
  <si>
    <t>sloupy na pavlači : 72,504</t>
  </si>
  <si>
    <t>podhled z palubek : 122,136</t>
  </si>
  <si>
    <t>783636211R00</t>
  </si>
  <si>
    <t>Nátěr truhlář. výrobků akrylátový 2x email</t>
  </si>
  <si>
    <t>na bázi vodné disperze akrylátových kopolymerů, pigmentů, plniv a aditiv</t>
  </si>
  <si>
    <t>Odkaz na mn. položky pořadí 81 : 194,64000</t>
  </si>
  <si>
    <t>783903811R00</t>
  </si>
  <si>
    <t>Odmaštění chemickými rozpouštědly</t>
  </si>
  <si>
    <t>Odkaz na mn. položky pořadí 78 : 0,16000</t>
  </si>
  <si>
    <t>783904811R00</t>
  </si>
  <si>
    <t>Odrezivění kovových konstrukcí</t>
  </si>
  <si>
    <t>7836018.NC</t>
  </si>
  <si>
    <t>Vyspravení povrchu se zatmelením</t>
  </si>
  <si>
    <t>Odkaz na mn. položky pořadí 79 : 72,50400</t>
  </si>
  <si>
    <t>979087112R00</t>
  </si>
  <si>
    <t>Nakládání suti na dopravní prostředky</t>
  </si>
  <si>
    <t>Přesun suti</t>
  </si>
  <si>
    <t>POL8_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</si>
  <si>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</si>
  <si>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</si>
  <si>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</si>
  <si>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</si>
  <si>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</si>
  <si>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</si>
  <si>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</si>
  <si>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</si>
  <si>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</si>
  <si>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</si>
  <si>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</si>
  <si>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</si>
  <si>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</si>
  <si>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</si>
  <si>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</si>
  <si>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</si>
  <si>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POL99_8</t>
  </si>
  <si>
    <t>005121030R</t>
  </si>
  <si>
    <t>Odstranění zařízení staveniště</t>
  </si>
  <si>
    <t>SUM</t>
  </si>
  <si>
    <t>Poznámky uchazeče k zadání</t>
  </si>
  <si>
    <t>POPUZIV</t>
  </si>
  <si>
    <t>END</t>
  </si>
  <si>
    <t xml:space="preserve">   Snížená DPH
   (restaurování kamenných prvků)</t>
  </si>
  <si>
    <t xml:space="preserve">    Základ pro sníženou DPH
    (restaurování kamenných prvků)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</si>
</sst>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0" fillId="6" borderId="14" xfId="0" applyFill="1" applyBorder="1" applyAlignment="1">
      <alignment horizontal="left" vertical="center" wrapText="1"/>
    </xf>
    <xf numFmtId="0" fontId="0" fillId="6" borderId="37" xfId="0" applyFill="1" applyBorder="1" applyAlignment="1">
      <alignment horizontal="left" wrapText="1"/>
    </xf>
    <xf numFmtId="0" fontId="0" fillId="6" borderId="38" xfId="0" applyFill="1" applyBorder="1" applyAlignment="1">
      <alignment horizontal="left" wrapText="1"/>
    </xf>
    <xf numFmtId="0" fontId="0" fillId="6" borderId="37" xfId="0" applyFill="1" applyBorder="1" applyAlignment="1"/>
    <xf numFmtId="0" fontId="0" fillId="6" borderId="38" xfId="0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6" t="s">
        <v>39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29" sqref="B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4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8" t="s">
        <v>22</v>
      </c>
      <c r="C2" s="79"/>
      <c r="D2" s="80" t="s">
        <v>46</v>
      </c>
      <c r="E2" s="238" t="s">
        <v>47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81" t="s">
        <v>44</v>
      </c>
      <c r="C3" s="79"/>
      <c r="D3" s="82" t="s">
        <v>41</v>
      </c>
      <c r="E3" s="241" t="s">
        <v>43</v>
      </c>
      <c r="F3" s="242"/>
      <c r="G3" s="242"/>
      <c r="H3" s="242"/>
      <c r="I3" s="242"/>
      <c r="J3" s="243"/>
    </row>
    <row r="4" spans="1:15" ht="23.25" customHeight="1" x14ac:dyDescent="0.2">
      <c r="A4" s="76">
        <v>469</v>
      </c>
      <c r="B4" s="83" t="s">
        <v>45</v>
      </c>
      <c r="C4" s="84"/>
      <c r="D4" s="85" t="s">
        <v>41</v>
      </c>
      <c r="E4" s="221" t="s">
        <v>42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21</v>
      </c>
      <c r="D5" s="226" t="s">
        <v>48</v>
      </c>
      <c r="E5" s="227"/>
      <c r="F5" s="227"/>
      <c r="G5" s="227"/>
      <c r="H5" s="18" t="s">
        <v>40</v>
      </c>
      <c r="I5" s="86" t="s">
        <v>52</v>
      </c>
      <c r="J5" s="8"/>
    </row>
    <row r="6" spans="1:15" ht="15.75" customHeight="1" x14ac:dyDescent="0.2">
      <c r="A6" s="2"/>
      <c r="B6" s="28"/>
      <c r="C6" s="55"/>
      <c r="D6" s="228" t="s">
        <v>49</v>
      </c>
      <c r="E6" s="229"/>
      <c r="F6" s="229"/>
      <c r="G6" s="229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77" t="s">
        <v>51</v>
      </c>
      <c r="E7" s="230" t="s">
        <v>50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19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18</v>
      </c>
      <c r="D11" s="245"/>
      <c r="E11" s="245"/>
      <c r="F11" s="245"/>
      <c r="G11" s="245"/>
      <c r="H11" s="18" t="s">
        <v>40</v>
      </c>
      <c r="I11" s="88"/>
      <c r="J11" s="8"/>
    </row>
    <row r="12" spans="1:15" ht="15.75" customHeight="1" x14ac:dyDescent="0.2">
      <c r="A12" s="2"/>
      <c r="B12" s="28"/>
      <c r="C12" s="55"/>
      <c r="D12" s="220"/>
      <c r="E12" s="220"/>
      <c r="F12" s="220"/>
      <c r="G12" s="220"/>
      <c r="H12" s="18" t="s">
        <v>34</v>
      </c>
      <c r="I12" s="88"/>
      <c r="J12" s="8"/>
    </row>
    <row r="13" spans="1:15" ht="15.75" customHeight="1" x14ac:dyDescent="0.2">
      <c r="A13" s="2"/>
      <c r="B13" s="29"/>
      <c r="C13" s="56"/>
      <c r="D13" s="87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20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1" t="s">
        <v>24</v>
      </c>
      <c r="B16" s="38" t="s">
        <v>24</v>
      </c>
      <c r="C16" s="62"/>
      <c r="D16" s="63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25</v>
      </c>
      <c r="B17" s="38" t="s">
        <v>25</v>
      </c>
      <c r="C17" s="62"/>
      <c r="D17" s="63"/>
      <c r="E17" s="209"/>
      <c r="F17" s="210"/>
      <c r="G17" s="209"/>
      <c r="H17" s="210"/>
      <c r="I17" s="209">
        <f>SUMIF(F49:F65,A17,I49:I65)</f>
        <v>0</v>
      </c>
      <c r="J17" s="211"/>
    </row>
    <row r="18" spans="1:10" ht="23.25" customHeight="1" x14ac:dyDescent="0.2">
      <c r="A18" s="141" t="s">
        <v>26</v>
      </c>
      <c r="B18" s="38" t="s">
        <v>26</v>
      </c>
      <c r="C18" s="62"/>
      <c r="D18" s="63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91</v>
      </c>
      <c r="B19" s="38" t="s">
        <v>27</v>
      </c>
      <c r="C19" s="62"/>
      <c r="D19" s="63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92</v>
      </c>
      <c r="B20" s="38" t="s">
        <v>28</v>
      </c>
      <c r="C20" s="62"/>
      <c r="D20" s="63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2"/>
      <c r="B21" s="48" t="s">
        <v>29</v>
      </c>
      <c r="C21" s="64"/>
      <c r="D21" s="65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4.95" customHeight="1" x14ac:dyDescent="0.2">
      <c r="A23" s="2">
        <f>ZakladDPHSni*SazbaDPH1/100</f>
        <v>0</v>
      </c>
      <c r="B23" s="278" t="s">
        <v>481</v>
      </c>
      <c r="C23" s="279"/>
      <c r="D23" s="280"/>
      <c r="E23" s="67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4.95" customHeight="1" x14ac:dyDescent="0.2">
      <c r="A24" s="2">
        <f>(A23-INT(A23))*100</f>
        <v>0</v>
      </c>
      <c r="B24" s="278" t="s">
        <v>480</v>
      </c>
      <c r="C24" s="281"/>
      <c r="D24" s="282"/>
      <c r="E24" s="67">
        <f>SazbaDPH1</f>
        <v>15</v>
      </c>
      <c r="F24" s="39" t="s">
        <v>0</v>
      </c>
      <c r="G24" s="205">
        <f>A23</f>
        <v>0</v>
      </c>
      <c r="H24" s="206"/>
      <c r="I24" s="206"/>
      <c r="J24" s="40" t="str">
        <f t="shared" si="0"/>
        <v>CZK</v>
      </c>
    </row>
    <row r="25" spans="1:10" ht="24.95" customHeight="1" x14ac:dyDescent="0.2">
      <c r="A25" s="2">
        <f>ZakladDPHZakl*SazbaDPH2/100</f>
        <v>0</v>
      </c>
      <c r="B25" s="38" t="s">
        <v>13</v>
      </c>
      <c r="C25" s="62"/>
      <c r="D25" s="63"/>
      <c r="E25" s="67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4.95" customHeight="1" x14ac:dyDescent="0.2">
      <c r="A26" s="2">
        <f>(A25-INT(A25))*100</f>
        <v>0</v>
      </c>
      <c r="B26" s="32" t="s">
        <v>14</v>
      </c>
      <c r="C26" s="68"/>
      <c r="D26" s="54"/>
      <c r="E26" s="69">
        <f>SazbaDPH2</f>
        <v>21</v>
      </c>
      <c r="F26" s="30" t="s">
        <v>0</v>
      </c>
      <c r="G26" s="235">
        <f>A25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7">
        <f>CenaCelkem-(ZakladDPHSni+DPHSni+ZakladDPHZakl+DPHZakl)</f>
        <v>0</v>
      </c>
      <c r="H27" s="237"/>
      <c r="I27" s="237"/>
      <c r="J27" s="41" t="str">
        <f t="shared" si="0"/>
        <v>CZK</v>
      </c>
    </row>
    <row r="28" spans="1:10" ht="27.75" hidden="1" customHeight="1" thickBot="1" x14ac:dyDescent="0.25">
      <c r="A28" s="2"/>
      <c r="B28" s="115" t="s">
        <v>23</v>
      </c>
      <c r="C28" s="116"/>
      <c r="D28" s="116"/>
      <c r="E28" s="117"/>
      <c r="F28" s="118"/>
      <c r="G28" s="215">
        <f>ZakladDPHSniVypocet+ZakladDPHZaklVypocet</f>
        <v>0</v>
      </c>
      <c r="H28" s="215"/>
      <c r="I28" s="215"/>
      <c r="J28" s="11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5" t="s">
        <v>35</v>
      </c>
      <c r="C29" s="120"/>
      <c r="D29" s="120"/>
      <c r="E29" s="120"/>
      <c r="F29" s="121"/>
      <c r="G29" s="214">
        <f>A27</f>
        <v>0</v>
      </c>
      <c r="H29" s="214"/>
      <c r="I29" s="214"/>
      <c r="J29" s="122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2" t="s">
        <v>15</v>
      </c>
      <c r="C37" s="93"/>
      <c r="D37" s="93"/>
      <c r="E37" s="93"/>
      <c r="F37" s="94"/>
      <c r="G37" s="94"/>
      <c r="H37" s="94"/>
      <c r="I37" s="94"/>
      <c r="J37" s="95"/>
    </row>
    <row r="38" spans="1:10" ht="25.5" hidden="1" customHeight="1" x14ac:dyDescent="0.2">
      <c r="A38" s="91" t="s">
        <v>37</v>
      </c>
      <c r="B38" s="96" t="s">
        <v>16</v>
      </c>
      <c r="C38" s="97" t="s">
        <v>6</v>
      </c>
      <c r="D38" s="97"/>
      <c r="E38" s="97"/>
      <c r="F38" s="98" t="str">
        <f>B23</f>
        <v xml:space="preserve">    Základ pro sníženou DPH
    (restaurování kamenných prvků)</v>
      </c>
      <c r="G38" s="98" t="str">
        <f>B25</f>
        <v>Základ pro základní DPH</v>
      </c>
      <c r="H38" s="99" t="s">
        <v>17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53</v>
      </c>
      <c r="C39" s="199"/>
      <c r="D39" s="199"/>
      <c r="E39" s="199"/>
      <c r="F39" s="102">
        <f>'001 001 Pol'!AE308</f>
        <v>0</v>
      </c>
      <c r="G39" s="103">
        <f>'001 001 Pol'!AF308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91">
        <v>2</v>
      </c>
      <c r="B40" s="106" t="s">
        <v>41</v>
      </c>
      <c r="C40" s="200" t="s">
        <v>43</v>
      </c>
      <c r="D40" s="200"/>
      <c r="E40" s="200"/>
      <c r="F40" s="107">
        <f>'001 001 Pol'!AE308</f>
        <v>0</v>
      </c>
      <c r="G40" s="108">
        <f>'001 001 Pol'!AF308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hidden="1" customHeight="1" x14ac:dyDescent="0.2">
      <c r="A41" s="91">
        <v>3</v>
      </c>
      <c r="B41" s="110" t="s">
        <v>41</v>
      </c>
      <c r="C41" s="199" t="s">
        <v>42</v>
      </c>
      <c r="D41" s="199"/>
      <c r="E41" s="199"/>
      <c r="F41" s="111">
        <f>'001 001 Pol'!AE308</f>
        <v>0</v>
      </c>
      <c r="G41" s="104">
        <f>'001 001 Pol'!AF308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91"/>
      <c r="B42" s="201" t="s">
        <v>54</v>
      </c>
      <c r="C42" s="202"/>
      <c r="D42" s="202"/>
      <c r="E42" s="203"/>
      <c r="F42" s="112">
        <f>SUMIF(A39:A41,"=1",F39:F41)</f>
        <v>0</v>
      </c>
      <c r="G42" s="113">
        <f>SUMIF(A39:A41,"=1",G39:G41)</f>
        <v>0</v>
      </c>
      <c r="H42" s="113">
        <f>SUMIF(A39:A41,"=1",H39:H41)</f>
        <v>0</v>
      </c>
      <c r="I42" s="113">
        <f>SUMIF(A39:A41,"=1",I39:I41)</f>
        <v>0</v>
      </c>
      <c r="J42" s="114">
        <f>SUMIF(A39:A41,"=1",J39:J41)</f>
        <v>0</v>
      </c>
    </row>
    <row r="46" spans="1:10" ht="15.75" x14ac:dyDescent="0.25">
      <c r="B46" s="123" t="s">
        <v>56</v>
      </c>
    </row>
    <row r="48" spans="1:10" ht="25.5" customHeight="1" x14ac:dyDescent="0.2">
      <c r="A48" s="125"/>
      <c r="B48" s="128" t="s">
        <v>16</v>
      </c>
      <c r="C48" s="128" t="s">
        <v>6</v>
      </c>
      <c r="D48" s="129"/>
      <c r="E48" s="129"/>
      <c r="F48" s="130" t="s">
        <v>57</v>
      </c>
      <c r="G48" s="130"/>
      <c r="H48" s="130"/>
      <c r="I48" s="130" t="s">
        <v>29</v>
      </c>
      <c r="J48" s="130" t="s">
        <v>0</v>
      </c>
    </row>
    <row r="49" spans="1:10" ht="36.75" customHeight="1" x14ac:dyDescent="0.2">
      <c r="A49" s="126"/>
      <c r="B49" s="131" t="s">
        <v>58</v>
      </c>
      <c r="C49" s="197" t="s">
        <v>59</v>
      </c>
      <c r="D49" s="198"/>
      <c r="E49" s="198"/>
      <c r="F49" s="137" t="s">
        <v>24</v>
      </c>
      <c r="G49" s="138"/>
      <c r="H49" s="138"/>
      <c r="I49" s="138">
        <f>'001 001 Pol'!G8</f>
        <v>0</v>
      </c>
      <c r="J49" s="135" t="str">
        <f>IF(I66=0,"",I49/I66*100)</f>
        <v/>
      </c>
    </row>
    <row r="50" spans="1:10" ht="36.75" customHeight="1" x14ac:dyDescent="0.2">
      <c r="A50" s="126"/>
      <c r="B50" s="131" t="s">
        <v>60</v>
      </c>
      <c r="C50" s="197" t="s">
        <v>61</v>
      </c>
      <c r="D50" s="198"/>
      <c r="E50" s="198"/>
      <c r="F50" s="137" t="s">
        <v>24</v>
      </c>
      <c r="G50" s="138"/>
      <c r="H50" s="138"/>
      <c r="I50" s="138">
        <f>'001 001 Pol'!G10</f>
        <v>0</v>
      </c>
      <c r="J50" s="135" t="str">
        <f>IF(I66=0,"",I50/I66*100)</f>
        <v/>
      </c>
    </row>
    <row r="51" spans="1:10" ht="36.75" customHeight="1" x14ac:dyDescent="0.2">
      <c r="A51" s="126"/>
      <c r="B51" s="131" t="s">
        <v>62</v>
      </c>
      <c r="C51" s="197" t="s">
        <v>63</v>
      </c>
      <c r="D51" s="198"/>
      <c r="E51" s="198"/>
      <c r="F51" s="137" t="s">
        <v>24</v>
      </c>
      <c r="G51" s="138"/>
      <c r="H51" s="138"/>
      <c r="I51" s="138">
        <f>'001 001 Pol'!G76</f>
        <v>0</v>
      </c>
      <c r="J51" s="135" t="str">
        <f>IF(I66=0,"",I51/I66*100)</f>
        <v/>
      </c>
    </row>
    <row r="52" spans="1:10" ht="36.75" customHeight="1" x14ac:dyDescent="0.2">
      <c r="A52" s="126"/>
      <c r="B52" s="131" t="s">
        <v>64</v>
      </c>
      <c r="C52" s="197" t="s">
        <v>65</v>
      </c>
      <c r="D52" s="198"/>
      <c r="E52" s="198"/>
      <c r="F52" s="137" t="s">
        <v>24</v>
      </c>
      <c r="G52" s="138"/>
      <c r="H52" s="138"/>
      <c r="I52" s="138">
        <f>'001 001 Pol'!G89</f>
        <v>0</v>
      </c>
      <c r="J52" s="135" t="str">
        <f>IF(I66=0,"",I52/I66*100)</f>
        <v/>
      </c>
    </row>
    <row r="53" spans="1:10" ht="36.75" customHeight="1" x14ac:dyDescent="0.2">
      <c r="A53" s="126"/>
      <c r="B53" s="131" t="s">
        <v>66</v>
      </c>
      <c r="C53" s="197" t="s">
        <v>67</v>
      </c>
      <c r="D53" s="198"/>
      <c r="E53" s="198"/>
      <c r="F53" s="137" t="s">
        <v>24</v>
      </c>
      <c r="G53" s="138"/>
      <c r="H53" s="138"/>
      <c r="I53" s="138">
        <f>'001 001 Pol'!G102</f>
        <v>0</v>
      </c>
      <c r="J53" s="135" t="str">
        <f>IF(I66=0,"",I53/I66*100)</f>
        <v/>
      </c>
    </row>
    <row r="54" spans="1:10" ht="36.75" customHeight="1" x14ac:dyDescent="0.2">
      <c r="A54" s="126"/>
      <c r="B54" s="131" t="s">
        <v>68</v>
      </c>
      <c r="C54" s="197" t="s">
        <v>69</v>
      </c>
      <c r="D54" s="198"/>
      <c r="E54" s="198"/>
      <c r="F54" s="137" t="s">
        <v>24</v>
      </c>
      <c r="G54" s="138"/>
      <c r="H54" s="138"/>
      <c r="I54" s="138">
        <f>'001 001 Pol'!G115</f>
        <v>0</v>
      </c>
      <c r="J54" s="135" t="str">
        <f>IF(I66=0,"",I54/I66*100)</f>
        <v/>
      </c>
    </row>
    <row r="55" spans="1:10" ht="36.75" customHeight="1" x14ac:dyDescent="0.2">
      <c r="A55" s="126"/>
      <c r="B55" s="131" t="s">
        <v>70</v>
      </c>
      <c r="C55" s="197" t="s">
        <v>71</v>
      </c>
      <c r="D55" s="198"/>
      <c r="E55" s="198"/>
      <c r="F55" s="137" t="s">
        <v>25</v>
      </c>
      <c r="G55" s="138"/>
      <c r="H55" s="138"/>
      <c r="I55" s="138">
        <f>'001 001 Pol'!G117</f>
        <v>0</v>
      </c>
      <c r="J55" s="135" t="str">
        <f>IF(I66=0,"",I55/I66*100)</f>
        <v/>
      </c>
    </row>
    <row r="56" spans="1:10" ht="36.75" customHeight="1" x14ac:dyDescent="0.2">
      <c r="A56" s="126"/>
      <c r="B56" s="131" t="s">
        <v>72</v>
      </c>
      <c r="C56" s="197" t="s">
        <v>73</v>
      </c>
      <c r="D56" s="198"/>
      <c r="E56" s="198"/>
      <c r="F56" s="137" t="s">
        <v>25</v>
      </c>
      <c r="G56" s="138"/>
      <c r="H56" s="138"/>
      <c r="I56" s="138">
        <f>'001 001 Pol'!G128</f>
        <v>0</v>
      </c>
      <c r="J56" s="135" t="str">
        <f>IF(I66=0,"",I56/I66*100)</f>
        <v/>
      </c>
    </row>
    <row r="57" spans="1:10" ht="36.75" customHeight="1" x14ac:dyDescent="0.2">
      <c r="A57" s="126"/>
      <c r="B57" s="131" t="s">
        <v>74</v>
      </c>
      <c r="C57" s="197" t="s">
        <v>75</v>
      </c>
      <c r="D57" s="198"/>
      <c r="E57" s="198"/>
      <c r="F57" s="137" t="s">
        <v>25</v>
      </c>
      <c r="G57" s="138"/>
      <c r="H57" s="138"/>
      <c r="I57" s="138">
        <f>'001 001 Pol'!G141</f>
        <v>0</v>
      </c>
      <c r="J57" s="135" t="str">
        <f>IF(I66=0,"",I57/I66*100)</f>
        <v/>
      </c>
    </row>
    <row r="58" spans="1:10" ht="36.75" customHeight="1" x14ac:dyDescent="0.2">
      <c r="A58" s="126"/>
      <c r="B58" s="131" t="s">
        <v>76</v>
      </c>
      <c r="C58" s="197" t="s">
        <v>77</v>
      </c>
      <c r="D58" s="198"/>
      <c r="E58" s="198"/>
      <c r="F58" s="137" t="s">
        <v>25</v>
      </c>
      <c r="G58" s="138"/>
      <c r="H58" s="138"/>
      <c r="I58" s="138">
        <f>'001 001 Pol'!G150</f>
        <v>0</v>
      </c>
      <c r="J58" s="135" t="str">
        <f>IF(I66=0,"",I58/I66*100)</f>
        <v/>
      </c>
    </row>
    <row r="59" spans="1:10" ht="36.75" customHeight="1" x14ac:dyDescent="0.2">
      <c r="A59" s="126"/>
      <c r="B59" s="131" t="s">
        <v>78</v>
      </c>
      <c r="C59" s="197" t="s">
        <v>79</v>
      </c>
      <c r="D59" s="198"/>
      <c r="E59" s="198"/>
      <c r="F59" s="137" t="s">
        <v>25</v>
      </c>
      <c r="G59" s="138"/>
      <c r="H59" s="138"/>
      <c r="I59" s="138">
        <f>'001 001 Pol'!G221</f>
        <v>0</v>
      </c>
      <c r="J59" s="135" t="str">
        <f>IF(I66=0,"",I59/I66*100)</f>
        <v/>
      </c>
    </row>
    <row r="60" spans="1:10" ht="36.75" customHeight="1" x14ac:dyDescent="0.2">
      <c r="A60" s="126"/>
      <c r="B60" s="131" t="s">
        <v>80</v>
      </c>
      <c r="C60" s="197" t="s">
        <v>81</v>
      </c>
      <c r="D60" s="198"/>
      <c r="E60" s="198"/>
      <c r="F60" s="137" t="s">
        <v>25</v>
      </c>
      <c r="G60" s="138"/>
      <c r="H60" s="138"/>
      <c r="I60" s="138">
        <f>'001 001 Pol'!G250</f>
        <v>0</v>
      </c>
      <c r="J60" s="135" t="str">
        <f>IF(I66=0,"",I60/I66*100)</f>
        <v/>
      </c>
    </row>
    <row r="61" spans="1:10" ht="36.75" customHeight="1" x14ac:dyDescent="0.2">
      <c r="A61" s="126"/>
      <c r="B61" s="131" t="s">
        <v>82</v>
      </c>
      <c r="C61" s="197" t="s">
        <v>83</v>
      </c>
      <c r="D61" s="198"/>
      <c r="E61" s="198"/>
      <c r="F61" s="137" t="s">
        <v>25</v>
      </c>
      <c r="G61" s="138"/>
      <c r="H61" s="138"/>
      <c r="I61" s="138">
        <f>'001 001 Pol'!G262</f>
        <v>0</v>
      </c>
      <c r="J61" s="135" t="str">
        <f>IF(I66=0,"",I61/I66*100)</f>
        <v/>
      </c>
    </row>
    <row r="62" spans="1:10" ht="36.75" customHeight="1" x14ac:dyDescent="0.2">
      <c r="A62" s="126"/>
      <c r="B62" s="131" t="s">
        <v>84</v>
      </c>
      <c r="C62" s="197" t="s">
        <v>85</v>
      </c>
      <c r="D62" s="198"/>
      <c r="E62" s="198"/>
      <c r="F62" s="137" t="s">
        <v>25</v>
      </c>
      <c r="G62" s="138"/>
      <c r="H62" s="138"/>
      <c r="I62" s="138">
        <f>'001 001 Pol'!G267</f>
        <v>0</v>
      </c>
      <c r="J62" s="135" t="str">
        <f>IF(I66=0,"",I62/I66*100)</f>
        <v/>
      </c>
    </row>
    <row r="63" spans="1:10" ht="36.75" customHeight="1" x14ac:dyDescent="0.2">
      <c r="A63" s="126"/>
      <c r="B63" s="131" t="s">
        <v>86</v>
      </c>
      <c r="C63" s="197" t="s">
        <v>87</v>
      </c>
      <c r="D63" s="198"/>
      <c r="E63" s="198"/>
      <c r="F63" s="137" t="s">
        <v>25</v>
      </c>
      <c r="G63" s="138"/>
      <c r="H63" s="138"/>
      <c r="I63" s="138">
        <f>'001 001 Pol'!G274</f>
        <v>0</v>
      </c>
      <c r="J63" s="135" t="str">
        <f>IF(I66=0,"",I63/I66*100)</f>
        <v/>
      </c>
    </row>
    <row r="64" spans="1:10" ht="36.75" customHeight="1" x14ac:dyDescent="0.2">
      <c r="A64" s="126"/>
      <c r="B64" s="131" t="s">
        <v>88</v>
      </c>
      <c r="C64" s="197" t="s">
        <v>89</v>
      </c>
      <c r="D64" s="198"/>
      <c r="E64" s="198"/>
      <c r="F64" s="137" t="s">
        <v>90</v>
      </c>
      <c r="G64" s="138"/>
      <c r="H64" s="138"/>
      <c r="I64" s="138">
        <f>'001 001 Pol'!G296</f>
        <v>0</v>
      </c>
      <c r="J64" s="135" t="str">
        <f>IF(I66=0,"",I64/I66*100)</f>
        <v/>
      </c>
    </row>
    <row r="65" spans="1:10" ht="36.75" customHeight="1" x14ac:dyDescent="0.2">
      <c r="A65" s="126"/>
      <c r="B65" s="131" t="s">
        <v>91</v>
      </c>
      <c r="C65" s="197" t="s">
        <v>27</v>
      </c>
      <c r="D65" s="198"/>
      <c r="E65" s="198"/>
      <c r="F65" s="137" t="s">
        <v>91</v>
      </c>
      <c r="G65" s="138"/>
      <c r="H65" s="138"/>
      <c r="I65" s="138">
        <f>'001 001 Pol'!G304</f>
        <v>0</v>
      </c>
      <c r="J65" s="135" t="str">
        <f>IF(I66=0,"",I65/I66*100)</f>
        <v/>
      </c>
    </row>
    <row r="66" spans="1:10" ht="25.5" customHeight="1" x14ac:dyDescent="0.2">
      <c r="A66" s="127"/>
      <c r="B66" s="132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89"/>
      <c r="G67" s="89"/>
      <c r="H67" s="89"/>
      <c r="I67" s="89"/>
      <c r="J67" s="90"/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24:D2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B23:D23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7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8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9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10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52" activePane="bottomLeft" state="frozen"/>
      <selection pane="bottomLeft" activeCell="F268" sqref="F268"/>
    </sheetView>
  </sheetViews>
  <sheetFormatPr defaultRowHeight="12.75" outlineLevelRow="1" x14ac:dyDescent="0.2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93</v>
      </c>
    </row>
    <row r="2" spans="1:60" ht="24.95" customHeight="1" x14ac:dyDescent="0.2">
      <c r="A2" s="142" t="s">
        <v>8</v>
      </c>
      <c r="B2" s="49" t="s">
        <v>46</v>
      </c>
      <c r="C2" s="256" t="s">
        <v>47</v>
      </c>
      <c r="D2" s="257"/>
      <c r="E2" s="257"/>
      <c r="F2" s="257"/>
      <c r="G2" s="258"/>
      <c r="AG2" t="s">
        <v>94</v>
      </c>
    </row>
    <row r="3" spans="1:60" ht="24.95" customHeight="1" x14ac:dyDescent="0.2">
      <c r="A3" s="142" t="s">
        <v>9</v>
      </c>
      <c r="B3" s="49" t="s">
        <v>41</v>
      </c>
      <c r="C3" s="256" t="s">
        <v>43</v>
      </c>
      <c r="D3" s="257"/>
      <c r="E3" s="257"/>
      <c r="F3" s="257"/>
      <c r="G3" s="258"/>
      <c r="AC3" s="124" t="s">
        <v>94</v>
      </c>
      <c r="AG3" t="s">
        <v>95</v>
      </c>
    </row>
    <row r="4" spans="1:60" ht="24.95" customHeight="1" x14ac:dyDescent="0.2">
      <c r="A4" s="143" t="s">
        <v>10</v>
      </c>
      <c r="B4" s="144" t="s">
        <v>41</v>
      </c>
      <c r="C4" s="259" t="s">
        <v>42</v>
      </c>
      <c r="D4" s="260"/>
      <c r="E4" s="260"/>
      <c r="F4" s="260"/>
      <c r="G4" s="261"/>
      <c r="AG4" t="s">
        <v>96</v>
      </c>
    </row>
    <row r="5" spans="1:60" x14ac:dyDescent="0.2">
      <c r="D5" s="10"/>
    </row>
    <row r="6" spans="1:60" ht="38.25" x14ac:dyDescent="0.2">
      <c r="A6" s="146" t="s">
        <v>97</v>
      </c>
      <c r="B6" s="148" t="s">
        <v>98</v>
      </c>
      <c r="C6" s="148" t="s">
        <v>99</v>
      </c>
      <c r="D6" s="147" t="s">
        <v>100</v>
      </c>
      <c r="E6" s="146" t="s">
        <v>101</v>
      </c>
      <c r="F6" s="145" t="s">
        <v>102</v>
      </c>
      <c r="G6" s="146" t="s">
        <v>29</v>
      </c>
      <c r="H6" s="149" t="s">
        <v>30</v>
      </c>
      <c r="I6" s="149" t="s">
        <v>103</v>
      </c>
      <c r="J6" s="149" t="s">
        <v>31</v>
      </c>
      <c r="K6" s="149" t="s">
        <v>104</v>
      </c>
      <c r="L6" s="149" t="s">
        <v>105</v>
      </c>
      <c r="M6" s="149" t="s">
        <v>106</v>
      </c>
      <c r="N6" s="149" t="s">
        <v>107</v>
      </c>
      <c r="O6" s="149" t="s">
        <v>108</v>
      </c>
      <c r="P6" s="149" t="s">
        <v>109</v>
      </c>
      <c r="Q6" s="149" t="s">
        <v>110</v>
      </c>
      <c r="R6" s="149" t="s">
        <v>111</v>
      </c>
      <c r="S6" s="149" t="s">
        <v>112</v>
      </c>
      <c r="T6" s="149" t="s">
        <v>113</v>
      </c>
      <c r="U6" s="149" t="s">
        <v>114</v>
      </c>
      <c r="V6" s="149" t="s">
        <v>115</v>
      </c>
      <c r="W6" s="149" t="s">
        <v>116</v>
      </c>
      <c r="X6" s="149" t="s">
        <v>117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 x14ac:dyDescent="0.2">
      <c r="A8" s="167" t="s">
        <v>118</v>
      </c>
      <c r="B8" s="168" t="s">
        <v>58</v>
      </c>
      <c r="C8" s="187" t="s">
        <v>59</v>
      </c>
      <c r="D8" s="169"/>
      <c r="E8" s="170"/>
      <c r="F8" s="171"/>
      <c r="G8" s="172">
        <f>SUMIF(AG9:AG9,"&lt;&gt;NOR",G9:G9)</f>
        <v>0</v>
      </c>
      <c r="H8" s="166"/>
      <c r="I8" s="166">
        <f>SUM(I9:I9)</f>
        <v>0</v>
      </c>
      <c r="J8" s="166"/>
      <c r="K8" s="166">
        <f>SUM(K9:K9)</f>
        <v>0</v>
      </c>
      <c r="L8" s="166"/>
      <c r="M8" s="166">
        <f>SUM(M9:M9)</f>
        <v>0</v>
      </c>
      <c r="N8" s="166"/>
      <c r="O8" s="166">
        <f>SUM(O9:O9)</f>
        <v>0</v>
      </c>
      <c r="P8" s="166"/>
      <c r="Q8" s="166">
        <f>SUM(Q9:Q9)</f>
        <v>0</v>
      </c>
      <c r="R8" s="166"/>
      <c r="S8" s="166"/>
      <c r="T8" s="166"/>
      <c r="U8" s="166"/>
      <c r="V8" s="166">
        <f>SUM(V9:V9)</f>
        <v>0</v>
      </c>
      <c r="W8" s="166"/>
      <c r="X8" s="166"/>
      <c r="AG8" t="s">
        <v>119</v>
      </c>
    </row>
    <row r="9" spans="1:60" ht="22.5" outlineLevel="1" x14ac:dyDescent="0.2">
      <c r="A9" s="179">
        <v>1</v>
      </c>
      <c r="B9" s="180" t="s">
        <v>120</v>
      </c>
      <c r="C9" s="188" t="s">
        <v>121</v>
      </c>
      <c r="D9" s="181" t="s">
        <v>122</v>
      </c>
      <c r="E9" s="182">
        <v>1</v>
      </c>
      <c r="F9" s="183"/>
      <c r="G9" s="184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0</v>
      </c>
      <c r="O9" s="160">
        <f>ROUND(E9*N9,2)</f>
        <v>0</v>
      </c>
      <c r="P9" s="160">
        <v>0</v>
      </c>
      <c r="Q9" s="160">
        <f>ROUND(E9*P9,2)</f>
        <v>0</v>
      </c>
      <c r="R9" s="160"/>
      <c r="S9" s="160" t="s">
        <v>123</v>
      </c>
      <c r="T9" s="160" t="s">
        <v>124</v>
      </c>
      <c r="U9" s="160">
        <v>0</v>
      </c>
      <c r="V9" s="160">
        <f>ROUND(E9*U9,2)</f>
        <v>0</v>
      </c>
      <c r="W9" s="160"/>
      <c r="X9" s="160" t="s">
        <v>125</v>
      </c>
      <c r="Y9" s="150"/>
      <c r="Z9" s="150"/>
      <c r="AA9" s="150"/>
      <c r="AB9" s="150"/>
      <c r="AC9" s="150"/>
      <c r="AD9" s="150"/>
      <c r="AE9" s="150"/>
      <c r="AF9" s="150"/>
      <c r="AG9" s="150" t="s">
        <v>126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x14ac:dyDescent="0.2">
      <c r="A10" s="167" t="s">
        <v>118</v>
      </c>
      <c r="B10" s="168" t="s">
        <v>60</v>
      </c>
      <c r="C10" s="187" t="s">
        <v>61</v>
      </c>
      <c r="D10" s="169"/>
      <c r="E10" s="170"/>
      <c r="F10" s="171"/>
      <c r="G10" s="172">
        <f>SUMIF(AG11:AG75,"&lt;&gt;NOR",G11:G75)</f>
        <v>0</v>
      </c>
      <c r="H10" s="166"/>
      <c r="I10" s="166">
        <f>SUM(I11:I75)</f>
        <v>0</v>
      </c>
      <c r="J10" s="166"/>
      <c r="K10" s="166">
        <f>SUM(K11:K75)</f>
        <v>0</v>
      </c>
      <c r="L10" s="166"/>
      <c r="M10" s="166">
        <f>SUM(M11:M75)</f>
        <v>0</v>
      </c>
      <c r="N10" s="166"/>
      <c r="O10" s="166">
        <f>SUM(O11:O75)</f>
        <v>31.139999999999997</v>
      </c>
      <c r="P10" s="166"/>
      <c r="Q10" s="166">
        <f>SUM(Q11:Q75)</f>
        <v>0</v>
      </c>
      <c r="R10" s="166"/>
      <c r="S10" s="166"/>
      <c r="T10" s="166"/>
      <c r="U10" s="166"/>
      <c r="V10" s="166">
        <f>SUM(V11:V75)</f>
        <v>1504.98</v>
      </c>
      <c r="W10" s="166"/>
      <c r="X10" s="166"/>
      <c r="AG10" t="s">
        <v>119</v>
      </c>
    </row>
    <row r="11" spans="1:60" outlineLevel="1" x14ac:dyDescent="0.2">
      <c r="A11" s="173">
        <v>2</v>
      </c>
      <c r="B11" s="174" t="s">
        <v>127</v>
      </c>
      <c r="C11" s="189" t="s">
        <v>128</v>
      </c>
      <c r="D11" s="175" t="s">
        <v>129</v>
      </c>
      <c r="E11" s="176">
        <v>848.89342999999997</v>
      </c>
      <c r="F11" s="177"/>
      <c r="G11" s="178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4.9699999999999996E-3</v>
      </c>
      <c r="O11" s="160">
        <f>ROUND(E11*N11,2)</f>
        <v>4.22</v>
      </c>
      <c r="P11" s="160">
        <v>0</v>
      </c>
      <c r="Q11" s="160">
        <f>ROUND(E11*P11,2)</f>
        <v>0</v>
      </c>
      <c r="R11" s="160"/>
      <c r="S11" s="160" t="s">
        <v>130</v>
      </c>
      <c r="T11" s="160" t="s">
        <v>130</v>
      </c>
      <c r="U11" s="160">
        <v>0.37</v>
      </c>
      <c r="V11" s="160">
        <f>ROUND(E11*U11,2)</f>
        <v>314.08999999999997</v>
      </c>
      <c r="W11" s="160"/>
      <c r="X11" s="160" t="s">
        <v>125</v>
      </c>
      <c r="Y11" s="150"/>
      <c r="Z11" s="150"/>
      <c r="AA11" s="150"/>
      <c r="AB11" s="150"/>
      <c r="AC11" s="150"/>
      <c r="AD11" s="150"/>
      <c r="AE11" s="150"/>
      <c r="AF11" s="150"/>
      <c r="AG11" s="150" t="s">
        <v>131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7"/>
      <c r="B12" s="158"/>
      <c r="C12" s="253" t="s">
        <v>132</v>
      </c>
      <c r="D12" s="254"/>
      <c r="E12" s="254"/>
      <c r="F12" s="254"/>
      <c r="G12" s="254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0"/>
      <c r="Z12" s="150"/>
      <c r="AA12" s="150"/>
      <c r="AB12" s="150"/>
      <c r="AC12" s="150"/>
      <c r="AD12" s="150"/>
      <c r="AE12" s="150"/>
      <c r="AF12" s="150"/>
      <c r="AG12" s="150" t="s">
        <v>133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7"/>
      <c r="B13" s="158"/>
      <c r="C13" s="190" t="s">
        <v>134</v>
      </c>
      <c r="D13" s="162"/>
      <c r="E13" s="163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0"/>
      <c r="Z13" s="150"/>
      <c r="AA13" s="150"/>
      <c r="AB13" s="150"/>
      <c r="AC13" s="150"/>
      <c r="AD13" s="150"/>
      <c r="AE13" s="150"/>
      <c r="AF13" s="150"/>
      <c r="AG13" s="150" t="s">
        <v>135</v>
      </c>
      <c r="AH13" s="150">
        <v>0</v>
      </c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7"/>
      <c r="B14" s="158"/>
      <c r="C14" s="190" t="s">
        <v>136</v>
      </c>
      <c r="D14" s="162"/>
      <c r="E14" s="163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0"/>
      <c r="Z14" s="150"/>
      <c r="AA14" s="150"/>
      <c r="AB14" s="150"/>
      <c r="AC14" s="150"/>
      <c r="AD14" s="150"/>
      <c r="AE14" s="150"/>
      <c r="AF14" s="150"/>
      <c r="AG14" s="150" t="s">
        <v>135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7"/>
      <c r="B15" s="158"/>
      <c r="C15" s="190" t="s">
        <v>137</v>
      </c>
      <c r="D15" s="162"/>
      <c r="E15" s="163">
        <v>258.33780000000002</v>
      </c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0"/>
      <c r="Z15" s="150"/>
      <c r="AA15" s="150"/>
      <c r="AB15" s="150"/>
      <c r="AC15" s="150"/>
      <c r="AD15" s="150"/>
      <c r="AE15" s="150"/>
      <c r="AF15" s="150"/>
      <c r="AG15" s="150" t="s">
        <v>135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7"/>
      <c r="B16" s="158"/>
      <c r="C16" s="190" t="s">
        <v>138</v>
      </c>
      <c r="D16" s="162"/>
      <c r="E16" s="163">
        <v>23.2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0"/>
      <c r="Z16" s="150"/>
      <c r="AA16" s="150"/>
      <c r="AB16" s="150"/>
      <c r="AC16" s="150"/>
      <c r="AD16" s="150"/>
      <c r="AE16" s="150"/>
      <c r="AF16" s="150"/>
      <c r="AG16" s="150" t="s">
        <v>135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7"/>
      <c r="B17" s="158"/>
      <c r="C17" s="190" t="s">
        <v>139</v>
      </c>
      <c r="D17" s="162"/>
      <c r="E17" s="163">
        <v>17.696000000000002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0"/>
      <c r="Z17" s="150"/>
      <c r="AA17" s="150"/>
      <c r="AB17" s="150"/>
      <c r="AC17" s="150"/>
      <c r="AD17" s="150"/>
      <c r="AE17" s="150"/>
      <c r="AF17" s="150"/>
      <c r="AG17" s="150" t="s">
        <v>135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7"/>
      <c r="B18" s="158"/>
      <c r="C18" s="190" t="s">
        <v>140</v>
      </c>
      <c r="D18" s="162"/>
      <c r="E18" s="163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0"/>
      <c r="Z18" s="150"/>
      <c r="AA18" s="150"/>
      <c r="AB18" s="150"/>
      <c r="AC18" s="150"/>
      <c r="AD18" s="150"/>
      <c r="AE18" s="150"/>
      <c r="AF18" s="150"/>
      <c r="AG18" s="150" t="s">
        <v>135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7"/>
      <c r="B19" s="158"/>
      <c r="C19" s="190" t="s">
        <v>141</v>
      </c>
      <c r="D19" s="162"/>
      <c r="E19" s="163">
        <v>-19.8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50"/>
      <c r="Z19" s="150"/>
      <c r="AA19" s="150"/>
      <c r="AB19" s="150"/>
      <c r="AC19" s="150"/>
      <c r="AD19" s="150"/>
      <c r="AE19" s="150"/>
      <c r="AF19" s="150"/>
      <c r="AG19" s="150" t="s">
        <v>135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7"/>
      <c r="B20" s="158"/>
      <c r="C20" s="190" t="s">
        <v>142</v>
      </c>
      <c r="D20" s="162"/>
      <c r="E20" s="163">
        <v>-3.71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0"/>
      <c r="Z20" s="150"/>
      <c r="AA20" s="150"/>
      <c r="AB20" s="150"/>
      <c r="AC20" s="150"/>
      <c r="AD20" s="150"/>
      <c r="AE20" s="150"/>
      <c r="AF20" s="150"/>
      <c r="AG20" s="150" t="s">
        <v>135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7"/>
      <c r="B21" s="158"/>
      <c r="C21" s="190" t="s">
        <v>143</v>
      </c>
      <c r="D21" s="162"/>
      <c r="E21" s="163">
        <v>-2.65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0"/>
      <c r="Z21" s="150"/>
      <c r="AA21" s="150"/>
      <c r="AB21" s="150"/>
      <c r="AC21" s="150"/>
      <c r="AD21" s="150"/>
      <c r="AE21" s="150"/>
      <c r="AF21" s="150"/>
      <c r="AG21" s="150" t="s">
        <v>135</v>
      </c>
      <c r="AH21" s="150">
        <v>0</v>
      </c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7"/>
      <c r="B22" s="158"/>
      <c r="C22" s="190" t="s">
        <v>144</v>
      </c>
      <c r="D22" s="162"/>
      <c r="E22" s="163">
        <v>215.86308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0"/>
      <c r="Z22" s="150"/>
      <c r="AA22" s="150"/>
      <c r="AB22" s="150"/>
      <c r="AC22" s="150"/>
      <c r="AD22" s="150"/>
      <c r="AE22" s="150"/>
      <c r="AF22" s="150"/>
      <c r="AG22" s="150" t="s">
        <v>135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7"/>
      <c r="B23" s="158"/>
      <c r="C23" s="190" t="s">
        <v>145</v>
      </c>
      <c r="D23" s="162"/>
      <c r="E23" s="163">
        <v>106.1977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0"/>
      <c r="Z23" s="150"/>
      <c r="AA23" s="150"/>
      <c r="AB23" s="150"/>
      <c r="AC23" s="150"/>
      <c r="AD23" s="150"/>
      <c r="AE23" s="150"/>
      <c r="AF23" s="150"/>
      <c r="AG23" s="150" t="s">
        <v>135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7"/>
      <c r="B24" s="158"/>
      <c r="C24" s="190" t="s">
        <v>146</v>
      </c>
      <c r="D24" s="162"/>
      <c r="E24" s="163">
        <v>25.2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0"/>
      <c r="Z24" s="150"/>
      <c r="AA24" s="150"/>
      <c r="AB24" s="150"/>
      <c r="AC24" s="150"/>
      <c r="AD24" s="150"/>
      <c r="AE24" s="150"/>
      <c r="AF24" s="150"/>
      <c r="AG24" s="150" t="s">
        <v>135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7"/>
      <c r="B25" s="158"/>
      <c r="C25" s="190" t="s">
        <v>140</v>
      </c>
      <c r="D25" s="162"/>
      <c r="E25" s="163"/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0"/>
      <c r="Z25" s="150"/>
      <c r="AA25" s="150"/>
      <c r="AB25" s="150"/>
      <c r="AC25" s="150"/>
      <c r="AD25" s="150"/>
      <c r="AE25" s="150"/>
      <c r="AF25" s="150"/>
      <c r="AG25" s="150" t="s">
        <v>135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7"/>
      <c r="B26" s="158"/>
      <c r="C26" s="190" t="s">
        <v>147</v>
      </c>
      <c r="D26" s="162"/>
      <c r="E26" s="163">
        <v>-1.87</v>
      </c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0"/>
      <c r="Z26" s="150"/>
      <c r="AA26" s="150"/>
      <c r="AB26" s="150"/>
      <c r="AC26" s="150"/>
      <c r="AD26" s="150"/>
      <c r="AE26" s="150"/>
      <c r="AF26" s="150"/>
      <c r="AG26" s="150" t="s">
        <v>135</v>
      </c>
      <c r="AH26" s="150">
        <v>0</v>
      </c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7"/>
      <c r="B27" s="158"/>
      <c r="C27" s="190" t="s">
        <v>148</v>
      </c>
      <c r="D27" s="162"/>
      <c r="E27" s="163">
        <v>-14.49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0"/>
      <c r="Z27" s="150"/>
      <c r="AA27" s="150"/>
      <c r="AB27" s="150"/>
      <c r="AC27" s="150"/>
      <c r="AD27" s="150"/>
      <c r="AE27" s="150"/>
      <c r="AF27" s="150"/>
      <c r="AG27" s="150" t="s">
        <v>135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7"/>
      <c r="B28" s="158"/>
      <c r="C28" s="190" t="s">
        <v>149</v>
      </c>
      <c r="D28" s="162"/>
      <c r="E28" s="163">
        <v>-5.67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0"/>
      <c r="Z28" s="150"/>
      <c r="AA28" s="150"/>
      <c r="AB28" s="150"/>
      <c r="AC28" s="150"/>
      <c r="AD28" s="150"/>
      <c r="AE28" s="150"/>
      <c r="AF28" s="150"/>
      <c r="AG28" s="150" t="s">
        <v>135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7"/>
      <c r="B29" s="158"/>
      <c r="C29" s="190" t="s">
        <v>150</v>
      </c>
      <c r="D29" s="162"/>
      <c r="E29" s="163">
        <v>-7.2675000000000001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0"/>
      <c r="Z29" s="150"/>
      <c r="AA29" s="150"/>
      <c r="AB29" s="150"/>
      <c r="AC29" s="150"/>
      <c r="AD29" s="150"/>
      <c r="AE29" s="150"/>
      <c r="AF29" s="150"/>
      <c r="AG29" s="150" t="s">
        <v>135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7"/>
      <c r="B30" s="158"/>
      <c r="C30" s="191" t="s">
        <v>151</v>
      </c>
      <c r="D30" s="164"/>
      <c r="E30" s="165">
        <v>591.03707999999995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0"/>
      <c r="Z30" s="150"/>
      <c r="AA30" s="150"/>
      <c r="AB30" s="150"/>
      <c r="AC30" s="150"/>
      <c r="AD30" s="150"/>
      <c r="AE30" s="150"/>
      <c r="AF30" s="150"/>
      <c r="AG30" s="150" t="s">
        <v>135</v>
      </c>
      <c r="AH30" s="150">
        <v>1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7"/>
      <c r="B31" s="158"/>
      <c r="C31" s="190" t="s">
        <v>152</v>
      </c>
      <c r="D31" s="162"/>
      <c r="E31" s="163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0"/>
      <c r="Z31" s="150"/>
      <c r="AA31" s="150"/>
      <c r="AB31" s="150"/>
      <c r="AC31" s="150"/>
      <c r="AD31" s="150"/>
      <c r="AE31" s="150"/>
      <c r="AF31" s="150"/>
      <c r="AG31" s="150" t="s">
        <v>135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7"/>
      <c r="B32" s="158"/>
      <c r="C32" s="190" t="s">
        <v>153</v>
      </c>
      <c r="D32" s="162"/>
      <c r="E32" s="163">
        <v>135.76727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0"/>
      <c r="Z32" s="150"/>
      <c r="AA32" s="150"/>
      <c r="AB32" s="150"/>
      <c r="AC32" s="150"/>
      <c r="AD32" s="150"/>
      <c r="AE32" s="150"/>
      <c r="AF32" s="150"/>
      <c r="AG32" s="150" t="s">
        <v>135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7"/>
      <c r="B33" s="158"/>
      <c r="C33" s="190" t="s">
        <v>154</v>
      </c>
      <c r="D33" s="162"/>
      <c r="E33" s="163">
        <v>42.603050000000003</v>
      </c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0"/>
      <c r="Z33" s="150"/>
      <c r="AA33" s="150"/>
      <c r="AB33" s="150"/>
      <c r="AC33" s="150"/>
      <c r="AD33" s="150"/>
      <c r="AE33" s="150"/>
      <c r="AF33" s="150"/>
      <c r="AG33" s="150" t="s">
        <v>135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7"/>
      <c r="B34" s="158"/>
      <c r="C34" s="190" t="s">
        <v>155</v>
      </c>
      <c r="D34" s="162"/>
      <c r="E34" s="163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0"/>
      <c r="Z34" s="150"/>
      <c r="AA34" s="150"/>
      <c r="AB34" s="150"/>
      <c r="AC34" s="150"/>
      <c r="AD34" s="150"/>
      <c r="AE34" s="150"/>
      <c r="AF34" s="150"/>
      <c r="AG34" s="150" t="s">
        <v>135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7"/>
      <c r="B35" s="158"/>
      <c r="C35" s="190" t="s">
        <v>156</v>
      </c>
      <c r="D35" s="162"/>
      <c r="E35" s="163">
        <v>-7.625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0"/>
      <c r="Z35" s="150"/>
      <c r="AA35" s="150"/>
      <c r="AB35" s="150"/>
      <c r="AC35" s="150"/>
      <c r="AD35" s="150"/>
      <c r="AE35" s="150"/>
      <c r="AF35" s="150"/>
      <c r="AG35" s="150" t="s">
        <v>135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7"/>
      <c r="B36" s="158"/>
      <c r="C36" s="190" t="s">
        <v>157</v>
      </c>
      <c r="D36" s="162"/>
      <c r="E36" s="163">
        <v>-2.94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0"/>
      <c r="Z36" s="150"/>
      <c r="AA36" s="150"/>
      <c r="AB36" s="150"/>
      <c r="AC36" s="150"/>
      <c r="AD36" s="150"/>
      <c r="AE36" s="150"/>
      <c r="AF36" s="150"/>
      <c r="AG36" s="150" t="s">
        <v>135</v>
      </c>
      <c r="AH36" s="150">
        <v>0</v>
      </c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7"/>
      <c r="B37" s="158"/>
      <c r="C37" s="190" t="s">
        <v>158</v>
      </c>
      <c r="D37" s="162"/>
      <c r="E37" s="163">
        <v>-6.9387499999999998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0"/>
      <c r="Z37" s="150"/>
      <c r="AA37" s="150"/>
      <c r="AB37" s="150"/>
      <c r="AC37" s="150"/>
      <c r="AD37" s="150"/>
      <c r="AE37" s="150"/>
      <c r="AF37" s="150"/>
      <c r="AG37" s="150" t="s">
        <v>135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7"/>
      <c r="B38" s="158"/>
      <c r="C38" s="190" t="s">
        <v>159</v>
      </c>
      <c r="D38" s="162"/>
      <c r="E38" s="163">
        <v>91.449179999999998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0"/>
      <c r="Z38" s="150"/>
      <c r="AA38" s="150"/>
      <c r="AB38" s="150"/>
      <c r="AC38" s="150"/>
      <c r="AD38" s="150"/>
      <c r="AE38" s="150"/>
      <c r="AF38" s="150"/>
      <c r="AG38" s="150" t="s">
        <v>135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ht="22.5" outlineLevel="1" x14ac:dyDescent="0.2">
      <c r="A39" s="157"/>
      <c r="B39" s="158"/>
      <c r="C39" s="190" t="s">
        <v>160</v>
      </c>
      <c r="D39" s="162"/>
      <c r="E39" s="163">
        <v>8.9600000000000009</v>
      </c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0"/>
      <c r="Z39" s="150"/>
      <c r="AA39" s="150"/>
      <c r="AB39" s="150"/>
      <c r="AC39" s="150"/>
      <c r="AD39" s="150"/>
      <c r="AE39" s="150"/>
      <c r="AF39" s="150"/>
      <c r="AG39" s="150" t="s">
        <v>135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7"/>
      <c r="B40" s="158"/>
      <c r="C40" s="190" t="s">
        <v>161</v>
      </c>
      <c r="D40" s="162"/>
      <c r="E40" s="163">
        <v>6.9555999999999996</v>
      </c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0"/>
      <c r="Z40" s="150"/>
      <c r="AA40" s="150"/>
      <c r="AB40" s="150"/>
      <c r="AC40" s="150"/>
      <c r="AD40" s="150"/>
      <c r="AE40" s="150"/>
      <c r="AF40" s="150"/>
      <c r="AG40" s="150" t="s">
        <v>135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7"/>
      <c r="B41" s="158"/>
      <c r="C41" s="190" t="s">
        <v>140</v>
      </c>
      <c r="D41" s="162"/>
      <c r="E41" s="163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0"/>
      <c r="Z41" s="150"/>
      <c r="AA41" s="150"/>
      <c r="AB41" s="150"/>
      <c r="AC41" s="150"/>
      <c r="AD41" s="150"/>
      <c r="AE41" s="150"/>
      <c r="AF41" s="150"/>
      <c r="AG41" s="150" t="s">
        <v>135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7"/>
      <c r="B42" s="158"/>
      <c r="C42" s="190" t="s">
        <v>162</v>
      </c>
      <c r="D42" s="162"/>
      <c r="E42" s="163">
        <v>-1.4175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0"/>
      <c r="Z42" s="150"/>
      <c r="AA42" s="150"/>
      <c r="AB42" s="150"/>
      <c r="AC42" s="150"/>
      <c r="AD42" s="150"/>
      <c r="AE42" s="150"/>
      <c r="AF42" s="150"/>
      <c r="AG42" s="150" t="s">
        <v>135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7"/>
      <c r="B43" s="158"/>
      <c r="C43" s="190" t="s">
        <v>163</v>
      </c>
      <c r="D43" s="162"/>
      <c r="E43" s="163">
        <v>-1.8525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0"/>
      <c r="Z43" s="150"/>
      <c r="AA43" s="150"/>
      <c r="AB43" s="150"/>
      <c r="AC43" s="150"/>
      <c r="AD43" s="150"/>
      <c r="AE43" s="150"/>
      <c r="AF43" s="150"/>
      <c r="AG43" s="150" t="s">
        <v>135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7"/>
      <c r="B44" s="158"/>
      <c r="C44" s="190" t="s">
        <v>164</v>
      </c>
      <c r="D44" s="162"/>
      <c r="E44" s="163">
        <v>-3.915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0"/>
      <c r="Z44" s="150"/>
      <c r="AA44" s="150"/>
      <c r="AB44" s="150"/>
      <c r="AC44" s="150"/>
      <c r="AD44" s="150"/>
      <c r="AE44" s="150"/>
      <c r="AF44" s="150"/>
      <c r="AG44" s="150" t="s">
        <v>135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">
      <c r="A45" s="157"/>
      <c r="B45" s="158"/>
      <c r="C45" s="190" t="s">
        <v>165</v>
      </c>
      <c r="D45" s="162"/>
      <c r="E45" s="163">
        <v>-3.19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0"/>
      <c r="Z45" s="150"/>
      <c r="AA45" s="150"/>
      <c r="AB45" s="150"/>
      <c r="AC45" s="150"/>
      <c r="AD45" s="150"/>
      <c r="AE45" s="150"/>
      <c r="AF45" s="150"/>
      <c r="AG45" s="150" t="s">
        <v>135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7"/>
      <c r="B46" s="158"/>
      <c r="C46" s="191" t="s">
        <v>151</v>
      </c>
      <c r="D46" s="164"/>
      <c r="E46" s="165">
        <v>257.85635000000002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0"/>
      <c r="Z46" s="150"/>
      <c r="AA46" s="150"/>
      <c r="AB46" s="150"/>
      <c r="AC46" s="150"/>
      <c r="AD46" s="150"/>
      <c r="AE46" s="150"/>
      <c r="AF46" s="150"/>
      <c r="AG46" s="150" t="s">
        <v>135</v>
      </c>
      <c r="AH46" s="150">
        <v>1</v>
      </c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1" x14ac:dyDescent="0.2">
      <c r="A47" s="157"/>
      <c r="B47" s="158"/>
      <c r="C47" s="191" t="s">
        <v>151</v>
      </c>
      <c r="D47" s="164"/>
      <c r="E47" s="165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0"/>
      <c r="Z47" s="150"/>
      <c r="AA47" s="150"/>
      <c r="AB47" s="150"/>
      <c r="AC47" s="150"/>
      <c r="AD47" s="150"/>
      <c r="AE47" s="150"/>
      <c r="AF47" s="150"/>
      <c r="AG47" s="150" t="s">
        <v>135</v>
      </c>
      <c r="AH47" s="150">
        <v>1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73">
        <v>3</v>
      </c>
      <c r="B48" s="174" t="s">
        <v>166</v>
      </c>
      <c r="C48" s="189" t="s">
        <v>167</v>
      </c>
      <c r="D48" s="175" t="s">
        <v>129</v>
      </c>
      <c r="E48" s="176">
        <v>30.560400000000001</v>
      </c>
      <c r="F48" s="177"/>
      <c r="G48" s="178">
        <f>ROUND(E48*F48,2)</f>
        <v>0</v>
      </c>
      <c r="H48" s="161"/>
      <c r="I48" s="160">
        <f>ROUND(E48*H48,2)</f>
        <v>0</v>
      </c>
      <c r="J48" s="161"/>
      <c r="K48" s="160">
        <f>ROUND(E48*J48,2)</f>
        <v>0</v>
      </c>
      <c r="L48" s="160">
        <v>21</v>
      </c>
      <c r="M48" s="160">
        <f>G48*(1+L48/100)</f>
        <v>0</v>
      </c>
      <c r="N48" s="160">
        <v>2.7300000000000001E-2</v>
      </c>
      <c r="O48" s="160">
        <f>ROUND(E48*N48,2)</f>
        <v>0.83</v>
      </c>
      <c r="P48" s="160">
        <v>0</v>
      </c>
      <c r="Q48" s="160">
        <f>ROUND(E48*P48,2)</f>
        <v>0</v>
      </c>
      <c r="R48" s="160"/>
      <c r="S48" s="160" t="s">
        <v>130</v>
      </c>
      <c r="T48" s="160" t="s">
        <v>130</v>
      </c>
      <c r="U48" s="160">
        <v>0.48</v>
      </c>
      <c r="V48" s="160">
        <f>ROUND(E48*U48,2)</f>
        <v>14.67</v>
      </c>
      <c r="W48" s="160"/>
      <c r="X48" s="160" t="s">
        <v>125</v>
      </c>
      <c r="Y48" s="150"/>
      <c r="Z48" s="150"/>
      <c r="AA48" s="150"/>
      <c r="AB48" s="150"/>
      <c r="AC48" s="150"/>
      <c r="AD48" s="150"/>
      <c r="AE48" s="150"/>
      <c r="AF48" s="150"/>
      <c r="AG48" s="150" t="s">
        <v>131</v>
      </c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57"/>
      <c r="B49" s="158"/>
      <c r="C49" s="190" t="s">
        <v>168</v>
      </c>
      <c r="D49" s="162"/>
      <c r="E49" s="163">
        <v>30.560400000000001</v>
      </c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0"/>
      <c r="Z49" s="150"/>
      <c r="AA49" s="150"/>
      <c r="AB49" s="150"/>
      <c r="AC49" s="150"/>
      <c r="AD49" s="150"/>
      <c r="AE49" s="150"/>
      <c r="AF49" s="150"/>
      <c r="AG49" s="150" t="s">
        <v>135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3">
        <v>4</v>
      </c>
      <c r="B50" s="174" t="s">
        <v>169</v>
      </c>
      <c r="C50" s="189" t="s">
        <v>170</v>
      </c>
      <c r="D50" s="175" t="s">
        <v>129</v>
      </c>
      <c r="E50" s="176">
        <v>30.560400000000001</v>
      </c>
      <c r="F50" s="177"/>
      <c r="G50" s="178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21</v>
      </c>
      <c r="M50" s="160">
        <f>G50*(1+L50/100)</f>
        <v>0</v>
      </c>
      <c r="N50" s="160">
        <v>5.04E-2</v>
      </c>
      <c r="O50" s="160">
        <f>ROUND(E50*N50,2)</f>
        <v>1.54</v>
      </c>
      <c r="P50" s="160">
        <v>0</v>
      </c>
      <c r="Q50" s="160">
        <f>ROUND(E50*P50,2)</f>
        <v>0</v>
      </c>
      <c r="R50" s="160"/>
      <c r="S50" s="160" t="s">
        <v>130</v>
      </c>
      <c r="T50" s="160" t="s">
        <v>130</v>
      </c>
      <c r="U50" s="160">
        <v>0.6</v>
      </c>
      <c r="V50" s="160">
        <f>ROUND(E50*U50,2)</f>
        <v>18.34</v>
      </c>
      <c r="W50" s="160"/>
      <c r="X50" s="160" t="s">
        <v>125</v>
      </c>
      <c r="Y50" s="150"/>
      <c r="Z50" s="150"/>
      <c r="AA50" s="150"/>
      <c r="AB50" s="150"/>
      <c r="AC50" s="150"/>
      <c r="AD50" s="150"/>
      <c r="AE50" s="150"/>
      <c r="AF50" s="150"/>
      <c r="AG50" s="150" t="s">
        <v>131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outlineLevel="1" x14ac:dyDescent="0.2">
      <c r="A51" s="157"/>
      <c r="B51" s="158"/>
      <c r="C51" s="190" t="s">
        <v>171</v>
      </c>
      <c r="D51" s="162"/>
      <c r="E51" s="163">
        <v>30.560400000000001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0"/>
      <c r="Z51" s="150"/>
      <c r="AA51" s="150"/>
      <c r="AB51" s="150"/>
      <c r="AC51" s="150"/>
      <c r="AD51" s="150"/>
      <c r="AE51" s="150"/>
      <c r="AF51" s="150"/>
      <c r="AG51" s="150" t="s">
        <v>135</v>
      </c>
      <c r="AH51" s="150">
        <v>5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ht="22.5" outlineLevel="1" x14ac:dyDescent="0.2">
      <c r="A52" s="173">
        <v>5</v>
      </c>
      <c r="B52" s="174" t="s">
        <v>172</v>
      </c>
      <c r="C52" s="189" t="s">
        <v>173</v>
      </c>
      <c r="D52" s="175" t="s">
        <v>174</v>
      </c>
      <c r="E52" s="176">
        <v>62</v>
      </c>
      <c r="F52" s="177"/>
      <c r="G52" s="178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21</v>
      </c>
      <c r="M52" s="160">
        <f>G52*(1+L52/100)</f>
        <v>0</v>
      </c>
      <c r="N52" s="160">
        <v>1.56E-3</v>
      </c>
      <c r="O52" s="160">
        <f>ROUND(E52*N52,2)</f>
        <v>0.1</v>
      </c>
      <c r="P52" s="160">
        <v>0</v>
      </c>
      <c r="Q52" s="160">
        <f>ROUND(E52*P52,2)</f>
        <v>0</v>
      </c>
      <c r="R52" s="160"/>
      <c r="S52" s="160" t="s">
        <v>130</v>
      </c>
      <c r="T52" s="160" t="s">
        <v>175</v>
      </c>
      <c r="U52" s="160">
        <v>0.12</v>
      </c>
      <c r="V52" s="160">
        <f>ROUND(E52*U52,2)</f>
        <v>7.44</v>
      </c>
      <c r="W52" s="160"/>
      <c r="X52" s="160" t="s">
        <v>125</v>
      </c>
      <c r="Y52" s="150"/>
      <c r="Z52" s="150"/>
      <c r="AA52" s="150"/>
      <c r="AB52" s="150"/>
      <c r="AC52" s="150"/>
      <c r="AD52" s="150"/>
      <c r="AE52" s="150"/>
      <c r="AF52" s="150"/>
      <c r="AG52" s="150" t="s">
        <v>126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7"/>
      <c r="B53" s="158"/>
      <c r="C53" s="190" t="s">
        <v>176</v>
      </c>
      <c r="D53" s="162"/>
      <c r="E53" s="163">
        <v>62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0"/>
      <c r="Z53" s="150"/>
      <c r="AA53" s="150"/>
      <c r="AB53" s="150"/>
      <c r="AC53" s="150"/>
      <c r="AD53" s="150"/>
      <c r="AE53" s="150"/>
      <c r="AF53" s="150"/>
      <c r="AG53" s="150" t="s">
        <v>135</v>
      </c>
      <c r="AH53" s="150">
        <v>5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3">
        <v>6</v>
      </c>
      <c r="B54" s="174" t="s">
        <v>177</v>
      </c>
      <c r="C54" s="189" t="s">
        <v>178</v>
      </c>
      <c r="D54" s="175" t="s">
        <v>129</v>
      </c>
      <c r="E54" s="176">
        <v>55.457500000000003</v>
      </c>
      <c r="F54" s="177"/>
      <c r="G54" s="178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4.0000000000000003E-5</v>
      </c>
      <c r="O54" s="160">
        <f>ROUND(E54*N54,2)</f>
        <v>0</v>
      </c>
      <c r="P54" s="160">
        <v>0</v>
      </c>
      <c r="Q54" s="160">
        <f>ROUND(E54*P54,2)</f>
        <v>0</v>
      </c>
      <c r="R54" s="160"/>
      <c r="S54" s="160" t="s">
        <v>130</v>
      </c>
      <c r="T54" s="160" t="s">
        <v>130</v>
      </c>
      <c r="U54" s="160">
        <v>0.08</v>
      </c>
      <c r="V54" s="160">
        <f>ROUND(E54*U54,2)</f>
        <v>4.4400000000000004</v>
      </c>
      <c r="W54" s="160"/>
      <c r="X54" s="160" t="s">
        <v>125</v>
      </c>
      <c r="Y54" s="150"/>
      <c r="Z54" s="150"/>
      <c r="AA54" s="150"/>
      <c r="AB54" s="150"/>
      <c r="AC54" s="150"/>
      <c r="AD54" s="150"/>
      <c r="AE54" s="150"/>
      <c r="AF54" s="150"/>
      <c r="AG54" s="150" t="s">
        <v>131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">
      <c r="A55" s="157"/>
      <c r="B55" s="158"/>
      <c r="C55" s="190" t="s">
        <v>179</v>
      </c>
      <c r="D55" s="162"/>
      <c r="E55" s="163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0"/>
      <c r="Z55" s="150"/>
      <c r="AA55" s="150"/>
      <c r="AB55" s="150"/>
      <c r="AC55" s="150"/>
      <c r="AD55" s="150"/>
      <c r="AE55" s="150"/>
      <c r="AF55" s="150"/>
      <c r="AG55" s="150" t="s">
        <v>135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7"/>
      <c r="B56" s="158"/>
      <c r="C56" s="190" t="s">
        <v>180</v>
      </c>
      <c r="D56" s="162"/>
      <c r="E56" s="163">
        <v>19.8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0"/>
      <c r="Z56" s="150"/>
      <c r="AA56" s="150"/>
      <c r="AB56" s="150"/>
      <c r="AC56" s="150"/>
      <c r="AD56" s="150"/>
      <c r="AE56" s="150"/>
      <c r="AF56" s="150"/>
      <c r="AG56" s="150" t="s">
        <v>135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7"/>
      <c r="B57" s="158"/>
      <c r="C57" s="190" t="s">
        <v>181</v>
      </c>
      <c r="D57" s="162"/>
      <c r="E57" s="163">
        <v>3.71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0"/>
      <c r="Z57" s="150"/>
      <c r="AA57" s="150"/>
      <c r="AB57" s="150"/>
      <c r="AC57" s="150"/>
      <c r="AD57" s="150"/>
      <c r="AE57" s="150"/>
      <c r="AF57" s="150"/>
      <c r="AG57" s="150" t="s">
        <v>135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7"/>
      <c r="B58" s="158"/>
      <c r="C58" s="190" t="s">
        <v>182</v>
      </c>
      <c r="D58" s="162"/>
      <c r="E58" s="163">
        <v>2.65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0"/>
      <c r="Z58" s="150"/>
      <c r="AA58" s="150"/>
      <c r="AB58" s="150"/>
      <c r="AC58" s="150"/>
      <c r="AD58" s="150"/>
      <c r="AE58" s="150"/>
      <c r="AF58" s="150"/>
      <c r="AG58" s="150" t="s">
        <v>135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7"/>
      <c r="B59" s="158"/>
      <c r="C59" s="190" t="s">
        <v>183</v>
      </c>
      <c r="D59" s="162"/>
      <c r="E59" s="163">
        <v>1.87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0"/>
      <c r="Z59" s="150"/>
      <c r="AA59" s="150"/>
      <c r="AB59" s="150"/>
      <c r="AC59" s="150"/>
      <c r="AD59" s="150"/>
      <c r="AE59" s="150"/>
      <c r="AF59" s="150"/>
      <c r="AG59" s="150" t="s">
        <v>135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7"/>
      <c r="B60" s="158"/>
      <c r="C60" s="190" t="s">
        <v>184</v>
      </c>
      <c r="D60" s="162"/>
      <c r="E60" s="163">
        <v>14.49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0"/>
      <c r="Z60" s="150"/>
      <c r="AA60" s="150"/>
      <c r="AB60" s="150"/>
      <c r="AC60" s="150"/>
      <c r="AD60" s="150"/>
      <c r="AE60" s="150"/>
      <c r="AF60" s="150"/>
      <c r="AG60" s="150" t="s">
        <v>135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7"/>
      <c r="B61" s="158"/>
      <c r="C61" s="190" t="s">
        <v>185</v>
      </c>
      <c r="D61" s="162"/>
      <c r="E61" s="163">
        <v>5.67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0"/>
      <c r="Z61" s="150"/>
      <c r="AA61" s="150"/>
      <c r="AB61" s="150"/>
      <c r="AC61" s="150"/>
      <c r="AD61" s="150"/>
      <c r="AE61" s="150"/>
      <c r="AF61" s="150"/>
      <c r="AG61" s="150" t="s">
        <v>135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7"/>
      <c r="B62" s="158"/>
      <c r="C62" s="190" t="s">
        <v>186</v>
      </c>
      <c r="D62" s="162"/>
      <c r="E62" s="163">
        <v>7.2675000000000001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50"/>
      <c r="Z62" s="150"/>
      <c r="AA62" s="150"/>
      <c r="AB62" s="150"/>
      <c r="AC62" s="150"/>
      <c r="AD62" s="150"/>
      <c r="AE62" s="150"/>
      <c r="AF62" s="150"/>
      <c r="AG62" s="150" t="s">
        <v>135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">
      <c r="A63" s="173">
        <v>7</v>
      </c>
      <c r="B63" s="174" t="s">
        <v>187</v>
      </c>
      <c r="C63" s="189" t="s">
        <v>188</v>
      </c>
      <c r="D63" s="175" t="s">
        <v>129</v>
      </c>
      <c r="E63" s="176">
        <v>848.89342999999997</v>
      </c>
      <c r="F63" s="177"/>
      <c r="G63" s="178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21</v>
      </c>
      <c r="M63" s="160">
        <f>G63*(1+L63/100)</f>
        <v>0</v>
      </c>
      <c r="N63" s="160">
        <v>3.5E-4</v>
      </c>
      <c r="O63" s="160">
        <f>ROUND(E63*N63,2)</f>
        <v>0.3</v>
      </c>
      <c r="P63" s="160">
        <v>0</v>
      </c>
      <c r="Q63" s="160">
        <f>ROUND(E63*P63,2)</f>
        <v>0</v>
      </c>
      <c r="R63" s="160"/>
      <c r="S63" s="160" t="s">
        <v>130</v>
      </c>
      <c r="T63" s="160" t="s">
        <v>130</v>
      </c>
      <c r="U63" s="160">
        <v>7.0000000000000007E-2</v>
      </c>
      <c r="V63" s="160">
        <f>ROUND(E63*U63,2)</f>
        <v>59.42</v>
      </c>
      <c r="W63" s="160"/>
      <c r="X63" s="160" t="s">
        <v>125</v>
      </c>
      <c r="Y63" s="150"/>
      <c r="Z63" s="150"/>
      <c r="AA63" s="150"/>
      <c r="AB63" s="150"/>
      <c r="AC63" s="150"/>
      <c r="AD63" s="150"/>
      <c r="AE63" s="150"/>
      <c r="AF63" s="150"/>
      <c r="AG63" s="150" t="s">
        <v>131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">
      <c r="A64" s="157"/>
      <c r="B64" s="158"/>
      <c r="C64" s="190" t="s">
        <v>189</v>
      </c>
      <c r="D64" s="162"/>
      <c r="E64" s="163">
        <v>848.89342999999997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0"/>
      <c r="Z64" s="150"/>
      <c r="AA64" s="150"/>
      <c r="AB64" s="150"/>
      <c r="AC64" s="150"/>
      <c r="AD64" s="150"/>
      <c r="AE64" s="150"/>
      <c r="AF64" s="150"/>
      <c r="AG64" s="150" t="s">
        <v>135</v>
      </c>
      <c r="AH64" s="150">
        <v>5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73">
        <v>8</v>
      </c>
      <c r="B65" s="174" t="s">
        <v>190</v>
      </c>
      <c r="C65" s="189" t="s">
        <v>191</v>
      </c>
      <c r="D65" s="175" t="s">
        <v>129</v>
      </c>
      <c r="E65" s="176">
        <v>848.89342999999997</v>
      </c>
      <c r="F65" s="177"/>
      <c r="G65" s="178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2.7709999999999999E-2</v>
      </c>
      <c r="O65" s="160">
        <f>ROUND(E65*N65,2)</f>
        <v>23.52</v>
      </c>
      <c r="P65" s="160">
        <v>0</v>
      </c>
      <c r="Q65" s="160">
        <f>ROUND(E65*P65,2)</f>
        <v>0</v>
      </c>
      <c r="R65" s="160"/>
      <c r="S65" s="160" t="s">
        <v>130</v>
      </c>
      <c r="T65" s="160" t="s">
        <v>130</v>
      </c>
      <c r="U65" s="160">
        <v>0.4</v>
      </c>
      <c r="V65" s="160">
        <f>ROUND(E65*U65,2)</f>
        <v>339.56</v>
      </c>
      <c r="W65" s="160"/>
      <c r="X65" s="160" t="s">
        <v>125</v>
      </c>
      <c r="Y65" s="150"/>
      <c r="Z65" s="150"/>
      <c r="AA65" s="150"/>
      <c r="AB65" s="150"/>
      <c r="AC65" s="150"/>
      <c r="AD65" s="150"/>
      <c r="AE65" s="150"/>
      <c r="AF65" s="150"/>
      <c r="AG65" s="150" t="s">
        <v>131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7"/>
      <c r="B66" s="158"/>
      <c r="C66" s="190" t="s">
        <v>189</v>
      </c>
      <c r="D66" s="162"/>
      <c r="E66" s="163">
        <v>848.89342999999997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0"/>
      <c r="Z66" s="150"/>
      <c r="AA66" s="150"/>
      <c r="AB66" s="150"/>
      <c r="AC66" s="150"/>
      <c r="AD66" s="150"/>
      <c r="AE66" s="150"/>
      <c r="AF66" s="150"/>
      <c r="AG66" s="150" t="s">
        <v>135</v>
      </c>
      <c r="AH66" s="150">
        <v>5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ht="22.5" outlineLevel="1" x14ac:dyDescent="0.2">
      <c r="A67" s="173">
        <v>9</v>
      </c>
      <c r="B67" s="174" t="s">
        <v>192</v>
      </c>
      <c r="C67" s="189" t="s">
        <v>193</v>
      </c>
      <c r="D67" s="175" t="s">
        <v>129</v>
      </c>
      <c r="E67" s="176">
        <v>848.89342999999997</v>
      </c>
      <c r="F67" s="177"/>
      <c r="G67" s="178">
        <f>ROUND(E67*F67,2)</f>
        <v>0</v>
      </c>
      <c r="H67" s="161"/>
      <c r="I67" s="160">
        <f>ROUND(E67*H67,2)</f>
        <v>0</v>
      </c>
      <c r="J67" s="161"/>
      <c r="K67" s="160">
        <f>ROUND(E67*J67,2)</f>
        <v>0</v>
      </c>
      <c r="L67" s="160">
        <v>21</v>
      </c>
      <c r="M67" s="160">
        <f>G67*(1+L67/100)</f>
        <v>0</v>
      </c>
      <c r="N67" s="160">
        <v>7.2000000000000005E-4</v>
      </c>
      <c r="O67" s="160">
        <f>ROUND(E67*N67,2)</f>
        <v>0.61</v>
      </c>
      <c r="P67" s="160">
        <v>0</v>
      </c>
      <c r="Q67" s="160">
        <f>ROUND(E67*P67,2)</f>
        <v>0</v>
      </c>
      <c r="R67" s="160"/>
      <c r="S67" s="160" t="s">
        <v>130</v>
      </c>
      <c r="T67" s="160" t="s">
        <v>130</v>
      </c>
      <c r="U67" s="160">
        <v>0.27</v>
      </c>
      <c r="V67" s="160">
        <f>ROUND(E67*U67,2)</f>
        <v>229.2</v>
      </c>
      <c r="W67" s="160"/>
      <c r="X67" s="160" t="s">
        <v>125</v>
      </c>
      <c r="Y67" s="150"/>
      <c r="Z67" s="150"/>
      <c r="AA67" s="150"/>
      <c r="AB67" s="150"/>
      <c r="AC67" s="150"/>
      <c r="AD67" s="150"/>
      <c r="AE67" s="150"/>
      <c r="AF67" s="150"/>
      <c r="AG67" s="150" t="s">
        <v>131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7"/>
      <c r="B68" s="158"/>
      <c r="C68" s="253" t="s">
        <v>194</v>
      </c>
      <c r="D68" s="254"/>
      <c r="E68" s="254"/>
      <c r="F68" s="254"/>
      <c r="G68" s="254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0"/>
      <c r="Z68" s="150"/>
      <c r="AA68" s="150"/>
      <c r="AB68" s="150"/>
      <c r="AC68" s="150"/>
      <c r="AD68" s="150"/>
      <c r="AE68" s="150"/>
      <c r="AF68" s="150"/>
      <c r="AG68" s="150" t="s">
        <v>133</v>
      </c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">
      <c r="A69" s="157"/>
      <c r="B69" s="158"/>
      <c r="C69" s="276" t="s">
        <v>195</v>
      </c>
      <c r="D69" s="277"/>
      <c r="E69" s="277"/>
      <c r="F69" s="277"/>
      <c r="G69" s="277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0"/>
      <c r="Z69" s="150"/>
      <c r="AA69" s="150"/>
      <c r="AB69" s="150"/>
      <c r="AC69" s="150"/>
      <c r="AD69" s="150"/>
      <c r="AE69" s="150"/>
      <c r="AF69" s="150"/>
      <c r="AG69" s="150" t="s">
        <v>133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7"/>
      <c r="B70" s="158"/>
      <c r="C70" s="190" t="s">
        <v>189</v>
      </c>
      <c r="D70" s="162"/>
      <c r="E70" s="163">
        <v>848.89342999999997</v>
      </c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50"/>
      <c r="Z70" s="150"/>
      <c r="AA70" s="150"/>
      <c r="AB70" s="150"/>
      <c r="AC70" s="150"/>
      <c r="AD70" s="150"/>
      <c r="AE70" s="150"/>
      <c r="AF70" s="150"/>
      <c r="AG70" s="150" t="s">
        <v>135</v>
      </c>
      <c r="AH70" s="150">
        <v>5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73">
        <v>10</v>
      </c>
      <c r="B71" s="174" t="s">
        <v>196</v>
      </c>
      <c r="C71" s="189" t="s">
        <v>197</v>
      </c>
      <c r="D71" s="175" t="s">
        <v>129</v>
      </c>
      <c r="E71" s="176">
        <v>848.89342999999997</v>
      </c>
      <c r="F71" s="177"/>
      <c r="G71" s="178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21</v>
      </c>
      <c r="M71" s="160">
        <f>G71*(1+L71/100)</f>
        <v>0</v>
      </c>
      <c r="N71" s="160">
        <v>2.0000000000000002E-5</v>
      </c>
      <c r="O71" s="160">
        <f>ROUND(E71*N71,2)</f>
        <v>0.02</v>
      </c>
      <c r="P71" s="160">
        <v>0</v>
      </c>
      <c r="Q71" s="160">
        <f>ROUND(E71*P71,2)</f>
        <v>0</v>
      </c>
      <c r="R71" s="160"/>
      <c r="S71" s="160" t="s">
        <v>130</v>
      </c>
      <c r="T71" s="160" t="s">
        <v>130</v>
      </c>
      <c r="U71" s="160">
        <v>0.18</v>
      </c>
      <c r="V71" s="160">
        <f>ROUND(E71*U71,2)</f>
        <v>152.80000000000001</v>
      </c>
      <c r="W71" s="160"/>
      <c r="X71" s="160" t="s">
        <v>125</v>
      </c>
      <c r="Y71" s="150"/>
      <c r="Z71" s="150"/>
      <c r="AA71" s="150"/>
      <c r="AB71" s="150"/>
      <c r="AC71" s="150"/>
      <c r="AD71" s="150"/>
      <c r="AE71" s="150"/>
      <c r="AF71" s="150"/>
      <c r="AG71" s="150" t="s">
        <v>131</v>
      </c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">
      <c r="A72" s="157"/>
      <c r="B72" s="158"/>
      <c r="C72" s="190" t="s">
        <v>189</v>
      </c>
      <c r="D72" s="162"/>
      <c r="E72" s="163">
        <v>848.89342999999997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0"/>
      <c r="Z72" s="150"/>
      <c r="AA72" s="150"/>
      <c r="AB72" s="150"/>
      <c r="AC72" s="150"/>
      <c r="AD72" s="150"/>
      <c r="AE72" s="150"/>
      <c r="AF72" s="150"/>
      <c r="AG72" s="150" t="s">
        <v>135</v>
      </c>
      <c r="AH72" s="150">
        <v>5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">
      <c r="A73" s="173">
        <v>11</v>
      </c>
      <c r="B73" s="174" t="s">
        <v>198</v>
      </c>
      <c r="C73" s="189" t="s">
        <v>199</v>
      </c>
      <c r="D73" s="175" t="s">
        <v>129</v>
      </c>
      <c r="E73" s="176">
        <v>848.89342999999997</v>
      </c>
      <c r="F73" s="177"/>
      <c r="G73" s="178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0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130</v>
      </c>
      <c r="T73" s="160" t="s">
        <v>130</v>
      </c>
      <c r="U73" s="160">
        <v>0.43</v>
      </c>
      <c r="V73" s="160">
        <f>ROUND(E73*U73,2)</f>
        <v>365.02</v>
      </c>
      <c r="W73" s="160"/>
      <c r="X73" s="160" t="s">
        <v>125</v>
      </c>
      <c r="Y73" s="150"/>
      <c r="Z73" s="150"/>
      <c r="AA73" s="150"/>
      <c r="AB73" s="150"/>
      <c r="AC73" s="150"/>
      <c r="AD73" s="150"/>
      <c r="AE73" s="150"/>
      <c r="AF73" s="150"/>
      <c r="AG73" s="150" t="s">
        <v>131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">
      <c r="A74" s="157"/>
      <c r="B74" s="158"/>
      <c r="C74" s="253" t="s">
        <v>200</v>
      </c>
      <c r="D74" s="254"/>
      <c r="E74" s="254"/>
      <c r="F74" s="254"/>
      <c r="G74" s="254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0"/>
      <c r="Z74" s="150"/>
      <c r="AA74" s="150"/>
      <c r="AB74" s="150"/>
      <c r="AC74" s="150"/>
      <c r="AD74" s="150"/>
      <c r="AE74" s="150"/>
      <c r="AF74" s="150"/>
      <c r="AG74" s="150" t="s">
        <v>133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">
      <c r="A75" s="157"/>
      <c r="B75" s="158"/>
      <c r="C75" s="190" t="s">
        <v>189</v>
      </c>
      <c r="D75" s="162"/>
      <c r="E75" s="163">
        <v>848.89342999999997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0"/>
      <c r="Z75" s="150"/>
      <c r="AA75" s="150"/>
      <c r="AB75" s="150"/>
      <c r="AC75" s="150"/>
      <c r="AD75" s="150"/>
      <c r="AE75" s="150"/>
      <c r="AF75" s="150"/>
      <c r="AG75" s="150" t="s">
        <v>135</v>
      </c>
      <c r="AH75" s="150">
        <v>5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">
      <c r="A76" s="167" t="s">
        <v>118</v>
      </c>
      <c r="B76" s="168" t="s">
        <v>62</v>
      </c>
      <c r="C76" s="187" t="s">
        <v>63</v>
      </c>
      <c r="D76" s="169"/>
      <c r="E76" s="170"/>
      <c r="F76" s="171"/>
      <c r="G76" s="172">
        <f>SUMIF(AG77:AG88,"&lt;&gt;NOR",G77:G88)</f>
        <v>0</v>
      </c>
      <c r="H76" s="166"/>
      <c r="I76" s="166">
        <f>SUM(I77:I88)</f>
        <v>0</v>
      </c>
      <c r="J76" s="166"/>
      <c r="K76" s="166">
        <f>SUM(K77:K88)</f>
        <v>0</v>
      </c>
      <c r="L76" s="166"/>
      <c r="M76" s="166">
        <f>SUM(M77:M88)</f>
        <v>0</v>
      </c>
      <c r="N76" s="166"/>
      <c r="O76" s="166">
        <f>SUM(O77:O88)</f>
        <v>5.15</v>
      </c>
      <c r="P76" s="166"/>
      <c r="Q76" s="166">
        <f>SUM(Q77:Q88)</f>
        <v>0</v>
      </c>
      <c r="R76" s="166"/>
      <c r="S76" s="166"/>
      <c r="T76" s="166"/>
      <c r="U76" s="166"/>
      <c r="V76" s="166">
        <f>SUM(V77:V88)</f>
        <v>66.78</v>
      </c>
      <c r="W76" s="166"/>
      <c r="X76" s="166"/>
      <c r="AG76" t="s">
        <v>119</v>
      </c>
    </row>
    <row r="77" spans="1:60" outlineLevel="1" x14ac:dyDescent="0.2">
      <c r="A77" s="173">
        <v>12</v>
      </c>
      <c r="B77" s="174" t="s">
        <v>201</v>
      </c>
      <c r="C77" s="189" t="s">
        <v>202</v>
      </c>
      <c r="D77" s="175" t="s">
        <v>203</v>
      </c>
      <c r="E77" s="176">
        <v>0.19947999999999999</v>
      </c>
      <c r="F77" s="177"/>
      <c r="G77" s="178">
        <f>ROUND(E77*F77,2)</f>
        <v>0</v>
      </c>
      <c r="H77" s="161"/>
      <c r="I77" s="160">
        <f>ROUND(E77*H77,2)</f>
        <v>0</v>
      </c>
      <c r="J77" s="161"/>
      <c r="K77" s="160">
        <f>ROUND(E77*J77,2)</f>
        <v>0</v>
      </c>
      <c r="L77" s="160">
        <v>21</v>
      </c>
      <c r="M77" s="160">
        <f>G77*(1+L77/100)</f>
        <v>0</v>
      </c>
      <c r="N77" s="160">
        <v>1.0662499999999999</v>
      </c>
      <c r="O77" s="160">
        <f>ROUND(E77*N77,2)</f>
        <v>0.21</v>
      </c>
      <c r="P77" s="160">
        <v>0</v>
      </c>
      <c r="Q77" s="160">
        <f>ROUND(E77*P77,2)</f>
        <v>0</v>
      </c>
      <c r="R77" s="160"/>
      <c r="S77" s="160" t="s">
        <v>130</v>
      </c>
      <c r="T77" s="160" t="s">
        <v>130</v>
      </c>
      <c r="U77" s="160">
        <v>15.23</v>
      </c>
      <c r="V77" s="160">
        <f>ROUND(E77*U77,2)</f>
        <v>3.04</v>
      </c>
      <c r="W77" s="160"/>
      <c r="X77" s="160" t="s">
        <v>125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126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22.5" outlineLevel="1" x14ac:dyDescent="0.2">
      <c r="A78" s="157"/>
      <c r="B78" s="158"/>
      <c r="C78" s="190" t="s">
        <v>204</v>
      </c>
      <c r="D78" s="162"/>
      <c r="E78" s="163">
        <v>0.19947999999999999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0"/>
      <c r="Z78" s="150"/>
      <c r="AA78" s="150"/>
      <c r="AB78" s="150"/>
      <c r="AC78" s="150"/>
      <c r="AD78" s="150"/>
      <c r="AE78" s="150"/>
      <c r="AF78" s="150"/>
      <c r="AG78" s="150" t="s">
        <v>135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173">
        <v>13</v>
      </c>
      <c r="B79" s="174" t="s">
        <v>205</v>
      </c>
      <c r="C79" s="189" t="s">
        <v>206</v>
      </c>
      <c r="D79" s="175" t="s">
        <v>129</v>
      </c>
      <c r="E79" s="176">
        <v>82.6</v>
      </c>
      <c r="F79" s="177"/>
      <c r="G79" s="178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21</v>
      </c>
      <c r="M79" s="160">
        <f>G79*(1+L79/100)</f>
        <v>0</v>
      </c>
      <c r="N79" s="160">
        <v>5.985E-2</v>
      </c>
      <c r="O79" s="160">
        <f>ROUND(E79*N79,2)</f>
        <v>4.9400000000000004</v>
      </c>
      <c r="P79" s="160">
        <v>0</v>
      </c>
      <c r="Q79" s="160">
        <f>ROUND(E79*P79,2)</f>
        <v>0</v>
      </c>
      <c r="R79" s="160"/>
      <c r="S79" s="160" t="s">
        <v>130</v>
      </c>
      <c r="T79" s="160" t="s">
        <v>130</v>
      </c>
      <c r="U79" s="160">
        <v>0.54</v>
      </c>
      <c r="V79" s="160">
        <f>ROUND(E79*U79,2)</f>
        <v>44.6</v>
      </c>
      <c r="W79" s="160"/>
      <c r="X79" s="160" t="s">
        <v>125</v>
      </c>
      <c r="Y79" s="150"/>
      <c r="Z79" s="150"/>
      <c r="AA79" s="150"/>
      <c r="AB79" s="150"/>
      <c r="AC79" s="150"/>
      <c r="AD79" s="150"/>
      <c r="AE79" s="150"/>
      <c r="AF79" s="150"/>
      <c r="AG79" s="150" t="s">
        <v>126</v>
      </c>
      <c r="AH79" s="150"/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">
      <c r="A80" s="157"/>
      <c r="B80" s="158"/>
      <c r="C80" s="253" t="s">
        <v>207</v>
      </c>
      <c r="D80" s="254"/>
      <c r="E80" s="254"/>
      <c r="F80" s="254"/>
      <c r="G80" s="254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0"/>
      <c r="Z80" s="150"/>
      <c r="AA80" s="150"/>
      <c r="AB80" s="150"/>
      <c r="AC80" s="150"/>
      <c r="AD80" s="150"/>
      <c r="AE80" s="150"/>
      <c r="AF80" s="150"/>
      <c r="AG80" s="150" t="s">
        <v>133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">
      <c r="A81" s="157"/>
      <c r="B81" s="158"/>
      <c r="C81" s="190" t="s">
        <v>208</v>
      </c>
      <c r="D81" s="162"/>
      <c r="E81" s="163">
        <v>82.6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0"/>
      <c r="Z81" s="150"/>
      <c r="AA81" s="150"/>
      <c r="AB81" s="150"/>
      <c r="AC81" s="150"/>
      <c r="AD81" s="150"/>
      <c r="AE81" s="150"/>
      <c r="AF81" s="150"/>
      <c r="AG81" s="150" t="s">
        <v>135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173">
        <v>14</v>
      </c>
      <c r="B82" s="174" t="s">
        <v>209</v>
      </c>
      <c r="C82" s="189" t="s">
        <v>210</v>
      </c>
      <c r="D82" s="175" t="s">
        <v>174</v>
      </c>
      <c r="E82" s="176">
        <v>58</v>
      </c>
      <c r="F82" s="177"/>
      <c r="G82" s="178">
        <f>ROUND(E82*F82,2)</f>
        <v>0</v>
      </c>
      <c r="H82" s="161"/>
      <c r="I82" s="160">
        <f>ROUND(E82*H82,2)</f>
        <v>0</v>
      </c>
      <c r="J82" s="161"/>
      <c r="K82" s="160">
        <f>ROUND(E82*J82,2)</f>
        <v>0</v>
      </c>
      <c r="L82" s="160">
        <v>21</v>
      </c>
      <c r="M82" s="160">
        <f>G82*(1+L82/100)</f>
        <v>0</v>
      </c>
      <c r="N82" s="160">
        <v>0</v>
      </c>
      <c r="O82" s="160">
        <f>ROUND(E82*N82,2)</f>
        <v>0</v>
      </c>
      <c r="P82" s="160">
        <v>0</v>
      </c>
      <c r="Q82" s="160">
        <f>ROUND(E82*P82,2)</f>
        <v>0</v>
      </c>
      <c r="R82" s="160"/>
      <c r="S82" s="160" t="s">
        <v>130</v>
      </c>
      <c r="T82" s="160" t="s">
        <v>175</v>
      </c>
      <c r="U82" s="160">
        <v>0.33</v>
      </c>
      <c r="V82" s="160">
        <f>ROUND(E82*U82,2)</f>
        <v>19.14</v>
      </c>
      <c r="W82" s="160"/>
      <c r="X82" s="160" t="s">
        <v>125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126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157"/>
      <c r="B83" s="158"/>
      <c r="C83" s="190" t="s">
        <v>211</v>
      </c>
      <c r="D83" s="162"/>
      <c r="E83" s="163">
        <v>58</v>
      </c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0"/>
      <c r="Z83" s="150"/>
      <c r="AA83" s="150"/>
      <c r="AB83" s="150"/>
      <c r="AC83" s="150"/>
      <c r="AD83" s="150"/>
      <c r="AE83" s="150"/>
      <c r="AF83" s="150"/>
      <c r="AG83" s="150" t="s">
        <v>135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ht="22.5" outlineLevel="1" x14ac:dyDescent="0.2">
      <c r="A84" s="173">
        <v>15</v>
      </c>
      <c r="B84" s="174" t="s">
        <v>212</v>
      </c>
      <c r="C84" s="189" t="s">
        <v>213</v>
      </c>
      <c r="D84" s="175" t="s">
        <v>129</v>
      </c>
      <c r="E84" s="176">
        <v>82.6</v>
      </c>
      <c r="F84" s="177"/>
      <c r="G84" s="178">
        <f>ROUND(E84*F84,2)</f>
        <v>0</v>
      </c>
      <c r="H84" s="161"/>
      <c r="I84" s="160">
        <f>ROUND(E84*H84,2)</f>
        <v>0</v>
      </c>
      <c r="J84" s="161"/>
      <c r="K84" s="160">
        <f>ROUND(E84*J84,2)</f>
        <v>0</v>
      </c>
      <c r="L84" s="160">
        <v>21</v>
      </c>
      <c r="M84" s="160">
        <f>G84*(1+L84/100)</f>
        <v>0</v>
      </c>
      <c r="N84" s="160">
        <v>0</v>
      </c>
      <c r="O84" s="160">
        <f>ROUND(E84*N84,2)</f>
        <v>0</v>
      </c>
      <c r="P84" s="160">
        <v>0</v>
      </c>
      <c r="Q84" s="160">
        <f>ROUND(E84*P84,2)</f>
        <v>0</v>
      </c>
      <c r="R84" s="160"/>
      <c r="S84" s="160" t="s">
        <v>123</v>
      </c>
      <c r="T84" s="160" t="s">
        <v>124</v>
      </c>
      <c r="U84" s="160">
        <v>0</v>
      </c>
      <c r="V84" s="160">
        <f>ROUND(E84*U84,2)</f>
        <v>0</v>
      </c>
      <c r="W84" s="160"/>
      <c r="X84" s="160" t="s">
        <v>125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126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">
      <c r="A85" s="157"/>
      <c r="B85" s="158"/>
      <c r="C85" s="253" t="s">
        <v>214</v>
      </c>
      <c r="D85" s="254"/>
      <c r="E85" s="254"/>
      <c r="F85" s="254"/>
      <c r="G85" s="254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0"/>
      <c r="Z85" s="150"/>
      <c r="AA85" s="150"/>
      <c r="AB85" s="150"/>
      <c r="AC85" s="150"/>
      <c r="AD85" s="150"/>
      <c r="AE85" s="150"/>
      <c r="AF85" s="150"/>
      <c r="AG85" s="150" t="s">
        <v>133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157"/>
      <c r="B86" s="158"/>
      <c r="C86" s="190" t="s">
        <v>215</v>
      </c>
      <c r="D86" s="162"/>
      <c r="E86" s="163">
        <v>82.6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0"/>
      <c r="Z86" s="150"/>
      <c r="AA86" s="150"/>
      <c r="AB86" s="150"/>
      <c r="AC86" s="150"/>
      <c r="AD86" s="150"/>
      <c r="AE86" s="150"/>
      <c r="AF86" s="150"/>
      <c r="AG86" s="150" t="s">
        <v>135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173">
        <v>16</v>
      </c>
      <c r="B87" s="174" t="s">
        <v>216</v>
      </c>
      <c r="C87" s="189" t="s">
        <v>217</v>
      </c>
      <c r="D87" s="175" t="s">
        <v>129</v>
      </c>
      <c r="E87" s="176">
        <v>82.6</v>
      </c>
      <c r="F87" s="177"/>
      <c r="G87" s="178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21</v>
      </c>
      <c r="M87" s="160">
        <f>G87*(1+L87/100)</f>
        <v>0</v>
      </c>
      <c r="N87" s="160">
        <v>0</v>
      </c>
      <c r="O87" s="160">
        <f>ROUND(E87*N87,2)</f>
        <v>0</v>
      </c>
      <c r="P87" s="160">
        <v>0</v>
      </c>
      <c r="Q87" s="160">
        <f>ROUND(E87*P87,2)</f>
        <v>0</v>
      </c>
      <c r="R87" s="160"/>
      <c r="S87" s="160" t="s">
        <v>123</v>
      </c>
      <c r="T87" s="160" t="s">
        <v>124</v>
      </c>
      <c r="U87" s="160">
        <v>0</v>
      </c>
      <c r="V87" s="160">
        <f>ROUND(E87*U87,2)</f>
        <v>0</v>
      </c>
      <c r="W87" s="160"/>
      <c r="X87" s="160" t="s">
        <v>125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126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57"/>
      <c r="B88" s="158"/>
      <c r="C88" s="190" t="s">
        <v>215</v>
      </c>
      <c r="D88" s="162"/>
      <c r="E88" s="163">
        <v>82.6</v>
      </c>
      <c r="F88" s="160"/>
      <c r="G88" s="160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0"/>
      <c r="Z88" s="150"/>
      <c r="AA88" s="150"/>
      <c r="AB88" s="150"/>
      <c r="AC88" s="150"/>
      <c r="AD88" s="150"/>
      <c r="AE88" s="150"/>
      <c r="AF88" s="150"/>
      <c r="AG88" s="150" t="s">
        <v>135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67" t="s">
        <v>118</v>
      </c>
      <c r="B89" s="168" t="s">
        <v>64</v>
      </c>
      <c r="C89" s="187" t="s">
        <v>65</v>
      </c>
      <c r="D89" s="169"/>
      <c r="E89" s="170"/>
      <c r="F89" s="171"/>
      <c r="G89" s="172">
        <f>SUMIF(AG90:AG101,"&lt;&gt;NOR",G90:G101)</f>
        <v>0</v>
      </c>
      <c r="H89" s="166"/>
      <c r="I89" s="166">
        <f>SUM(I90:I101)</f>
        <v>0</v>
      </c>
      <c r="J89" s="166"/>
      <c r="K89" s="166">
        <f>SUM(K90:K101)</f>
        <v>0</v>
      </c>
      <c r="L89" s="166"/>
      <c r="M89" s="166">
        <f>SUM(M90:M101)</f>
        <v>0</v>
      </c>
      <c r="N89" s="166"/>
      <c r="O89" s="166">
        <f>SUM(O90:O101)</f>
        <v>10.24</v>
      </c>
      <c r="P89" s="166"/>
      <c r="Q89" s="166">
        <f>SUM(Q90:Q101)</f>
        <v>0</v>
      </c>
      <c r="R89" s="166"/>
      <c r="S89" s="166"/>
      <c r="T89" s="166"/>
      <c r="U89" s="166"/>
      <c r="V89" s="166">
        <f>SUM(V90:V101)</f>
        <v>162.47999999999999</v>
      </c>
      <c r="W89" s="166"/>
      <c r="X89" s="166"/>
      <c r="AG89" t="s">
        <v>119</v>
      </c>
    </row>
    <row r="90" spans="1:60" outlineLevel="1" x14ac:dyDescent="0.2">
      <c r="A90" s="173">
        <v>17</v>
      </c>
      <c r="B90" s="174" t="s">
        <v>218</v>
      </c>
      <c r="C90" s="189" t="s">
        <v>219</v>
      </c>
      <c r="D90" s="175" t="s">
        <v>129</v>
      </c>
      <c r="E90" s="176">
        <v>480</v>
      </c>
      <c r="F90" s="177"/>
      <c r="G90" s="178">
        <f>ROUND(E90*F90,2)</f>
        <v>0</v>
      </c>
      <c r="H90" s="161"/>
      <c r="I90" s="160">
        <f>ROUND(E90*H90,2)</f>
        <v>0</v>
      </c>
      <c r="J90" s="161"/>
      <c r="K90" s="160">
        <f>ROUND(E90*J90,2)</f>
        <v>0</v>
      </c>
      <c r="L90" s="160">
        <v>21</v>
      </c>
      <c r="M90" s="160">
        <f>G90*(1+L90/100)</f>
        <v>0</v>
      </c>
      <c r="N90" s="160">
        <v>1.8380000000000001E-2</v>
      </c>
      <c r="O90" s="160">
        <f>ROUND(E90*N90,2)</f>
        <v>8.82</v>
      </c>
      <c r="P90" s="160">
        <v>0</v>
      </c>
      <c r="Q90" s="160">
        <f>ROUND(E90*P90,2)</f>
        <v>0</v>
      </c>
      <c r="R90" s="160"/>
      <c r="S90" s="160" t="s">
        <v>130</v>
      </c>
      <c r="T90" s="160" t="s">
        <v>130</v>
      </c>
      <c r="U90" s="160">
        <v>0.13</v>
      </c>
      <c r="V90" s="160">
        <f>ROUND(E90*U90,2)</f>
        <v>62.4</v>
      </c>
      <c r="W90" s="160"/>
      <c r="X90" s="160" t="s">
        <v>125</v>
      </c>
      <c r="Y90" s="150"/>
      <c r="Z90" s="150"/>
      <c r="AA90" s="150"/>
      <c r="AB90" s="150"/>
      <c r="AC90" s="150"/>
      <c r="AD90" s="150"/>
      <c r="AE90" s="150"/>
      <c r="AF90" s="150"/>
      <c r="AG90" s="150" t="s">
        <v>131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7"/>
      <c r="B91" s="158"/>
      <c r="C91" s="190" t="s">
        <v>179</v>
      </c>
      <c r="D91" s="162"/>
      <c r="E91" s="163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0"/>
      <c r="Z91" s="150"/>
      <c r="AA91" s="150"/>
      <c r="AB91" s="150"/>
      <c r="AC91" s="150"/>
      <c r="AD91" s="150"/>
      <c r="AE91" s="150"/>
      <c r="AF91" s="150"/>
      <c r="AG91" s="150" t="s">
        <v>135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7"/>
      <c r="B92" s="158"/>
      <c r="C92" s="190" t="s">
        <v>220</v>
      </c>
      <c r="D92" s="162"/>
      <c r="E92" s="163">
        <v>480</v>
      </c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0"/>
      <c r="Z92" s="150"/>
      <c r="AA92" s="150"/>
      <c r="AB92" s="150"/>
      <c r="AC92" s="150"/>
      <c r="AD92" s="150"/>
      <c r="AE92" s="150"/>
      <c r="AF92" s="150"/>
      <c r="AG92" s="150" t="s">
        <v>135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73">
        <v>18</v>
      </c>
      <c r="B93" s="174" t="s">
        <v>221</v>
      </c>
      <c r="C93" s="189" t="s">
        <v>222</v>
      </c>
      <c r="D93" s="175" t="s">
        <v>129</v>
      </c>
      <c r="E93" s="176">
        <v>480</v>
      </c>
      <c r="F93" s="177"/>
      <c r="G93" s="178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21</v>
      </c>
      <c r="M93" s="160">
        <f>G93*(1+L93/100)</f>
        <v>0</v>
      </c>
      <c r="N93" s="160">
        <v>0</v>
      </c>
      <c r="O93" s="160">
        <f>ROUND(E93*N93,2)</f>
        <v>0</v>
      </c>
      <c r="P93" s="160">
        <v>0</v>
      </c>
      <c r="Q93" s="160">
        <f>ROUND(E93*P93,2)</f>
        <v>0</v>
      </c>
      <c r="R93" s="160"/>
      <c r="S93" s="160" t="s">
        <v>130</v>
      </c>
      <c r="T93" s="160" t="s">
        <v>130</v>
      </c>
      <c r="U93" s="160">
        <v>0.1</v>
      </c>
      <c r="V93" s="160">
        <f>ROUND(E93*U93,2)</f>
        <v>48</v>
      </c>
      <c r="W93" s="160"/>
      <c r="X93" s="160" t="s">
        <v>125</v>
      </c>
      <c r="Y93" s="150"/>
      <c r="Z93" s="150"/>
      <c r="AA93" s="150"/>
      <c r="AB93" s="150"/>
      <c r="AC93" s="150"/>
      <c r="AD93" s="150"/>
      <c r="AE93" s="150"/>
      <c r="AF93" s="150"/>
      <c r="AG93" s="150" t="s">
        <v>131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7"/>
      <c r="B94" s="158"/>
      <c r="C94" s="190" t="s">
        <v>223</v>
      </c>
      <c r="D94" s="162"/>
      <c r="E94" s="163">
        <v>480</v>
      </c>
      <c r="F94" s="160"/>
      <c r="G94" s="160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0"/>
      <c r="Z94" s="150"/>
      <c r="AA94" s="150"/>
      <c r="AB94" s="150"/>
      <c r="AC94" s="150"/>
      <c r="AD94" s="150"/>
      <c r="AE94" s="150"/>
      <c r="AF94" s="150"/>
      <c r="AG94" s="150" t="s">
        <v>135</v>
      </c>
      <c r="AH94" s="150">
        <v>5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73">
        <v>19</v>
      </c>
      <c r="B95" s="174" t="s">
        <v>224</v>
      </c>
      <c r="C95" s="189" t="s">
        <v>225</v>
      </c>
      <c r="D95" s="175" t="s">
        <v>129</v>
      </c>
      <c r="E95" s="176">
        <v>180</v>
      </c>
      <c r="F95" s="177"/>
      <c r="G95" s="178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21</v>
      </c>
      <c r="M95" s="160">
        <f>G95*(1+L95/100)</f>
        <v>0</v>
      </c>
      <c r="N95" s="160">
        <v>5.9199999999999999E-3</v>
      </c>
      <c r="O95" s="160">
        <f>ROUND(E95*N95,2)</f>
        <v>1.07</v>
      </c>
      <c r="P95" s="160">
        <v>0</v>
      </c>
      <c r="Q95" s="160">
        <f>ROUND(E95*P95,2)</f>
        <v>0</v>
      </c>
      <c r="R95" s="160"/>
      <c r="S95" s="160" t="s">
        <v>130</v>
      </c>
      <c r="T95" s="160" t="s">
        <v>130</v>
      </c>
      <c r="U95" s="160">
        <v>0.26</v>
      </c>
      <c r="V95" s="160">
        <f>ROUND(E95*U95,2)</f>
        <v>46.8</v>
      </c>
      <c r="W95" s="160"/>
      <c r="X95" s="160" t="s">
        <v>125</v>
      </c>
      <c r="Y95" s="150"/>
      <c r="Z95" s="150"/>
      <c r="AA95" s="150"/>
      <c r="AB95" s="150"/>
      <c r="AC95" s="150"/>
      <c r="AD95" s="150"/>
      <c r="AE95" s="150"/>
      <c r="AF95" s="150"/>
      <c r="AG95" s="150" t="s">
        <v>131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7"/>
      <c r="B96" s="158"/>
      <c r="C96" s="190" t="s">
        <v>179</v>
      </c>
      <c r="D96" s="162"/>
      <c r="E96" s="163"/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0"/>
      <c r="Z96" s="150"/>
      <c r="AA96" s="150"/>
      <c r="AB96" s="150"/>
      <c r="AC96" s="150"/>
      <c r="AD96" s="150"/>
      <c r="AE96" s="150"/>
      <c r="AF96" s="150"/>
      <c r="AG96" s="150" t="s">
        <v>135</v>
      </c>
      <c r="AH96" s="150">
        <v>0</v>
      </c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7"/>
      <c r="B97" s="158"/>
      <c r="C97" s="190" t="s">
        <v>226</v>
      </c>
      <c r="D97" s="162"/>
      <c r="E97" s="163">
        <v>180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0"/>
      <c r="Z97" s="150"/>
      <c r="AA97" s="150"/>
      <c r="AB97" s="150"/>
      <c r="AC97" s="150"/>
      <c r="AD97" s="150"/>
      <c r="AE97" s="150"/>
      <c r="AF97" s="150"/>
      <c r="AG97" s="150" t="s">
        <v>135</v>
      </c>
      <c r="AH97" s="150">
        <v>0</v>
      </c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73">
        <v>20</v>
      </c>
      <c r="B98" s="174" t="s">
        <v>227</v>
      </c>
      <c r="C98" s="189" t="s">
        <v>228</v>
      </c>
      <c r="D98" s="175" t="s">
        <v>174</v>
      </c>
      <c r="E98" s="176">
        <v>16</v>
      </c>
      <c r="F98" s="177"/>
      <c r="G98" s="178">
        <f>ROUND(E98*F98,2)</f>
        <v>0</v>
      </c>
      <c r="H98" s="161"/>
      <c r="I98" s="160">
        <f>ROUND(E98*H98,2)</f>
        <v>0</v>
      </c>
      <c r="J98" s="161"/>
      <c r="K98" s="160">
        <f>ROUND(E98*J98,2)</f>
        <v>0</v>
      </c>
      <c r="L98" s="160">
        <v>21</v>
      </c>
      <c r="M98" s="160">
        <f>G98*(1+L98/100)</f>
        <v>0</v>
      </c>
      <c r="N98" s="160">
        <v>2.1909999999999999E-2</v>
      </c>
      <c r="O98" s="160">
        <f>ROUND(E98*N98,2)</f>
        <v>0.35</v>
      </c>
      <c r="P98" s="160">
        <v>0</v>
      </c>
      <c r="Q98" s="160">
        <f>ROUND(E98*P98,2)</f>
        <v>0</v>
      </c>
      <c r="R98" s="160"/>
      <c r="S98" s="160" t="s">
        <v>130</v>
      </c>
      <c r="T98" s="160" t="s">
        <v>130</v>
      </c>
      <c r="U98" s="160">
        <v>0.2</v>
      </c>
      <c r="V98" s="160">
        <f>ROUND(E98*U98,2)</f>
        <v>3.2</v>
      </c>
      <c r="W98" s="160"/>
      <c r="X98" s="160" t="s">
        <v>125</v>
      </c>
      <c r="Y98" s="150"/>
      <c r="Z98" s="150"/>
      <c r="AA98" s="150"/>
      <c r="AB98" s="150"/>
      <c r="AC98" s="150"/>
      <c r="AD98" s="150"/>
      <c r="AE98" s="150"/>
      <c r="AF98" s="150"/>
      <c r="AG98" s="150" t="s">
        <v>131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7"/>
      <c r="B99" s="158"/>
      <c r="C99" s="190" t="s">
        <v>229</v>
      </c>
      <c r="D99" s="162"/>
      <c r="E99" s="163">
        <v>16</v>
      </c>
      <c r="F99" s="160"/>
      <c r="G99" s="160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0"/>
      <c r="Z99" s="150"/>
      <c r="AA99" s="150"/>
      <c r="AB99" s="150"/>
      <c r="AC99" s="150"/>
      <c r="AD99" s="150"/>
      <c r="AE99" s="150"/>
      <c r="AF99" s="150"/>
      <c r="AG99" s="150" t="s">
        <v>135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73">
        <v>21</v>
      </c>
      <c r="B100" s="174" t="s">
        <v>230</v>
      </c>
      <c r="C100" s="189" t="s">
        <v>231</v>
      </c>
      <c r="D100" s="175" t="s">
        <v>174</v>
      </c>
      <c r="E100" s="176">
        <v>16</v>
      </c>
      <c r="F100" s="177"/>
      <c r="G100" s="178">
        <f>ROUND(E100*F100,2)</f>
        <v>0</v>
      </c>
      <c r="H100" s="161"/>
      <c r="I100" s="160">
        <f>ROUND(E100*H100,2)</f>
        <v>0</v>
      </c>
      <c r="J100" s="161"/>
      <c r="K100" s="160">
        <f>ROUND(E100*J100,2)</f>
        <v>0</v>
      </c>
      <c r="L100" s="160">
        <v>21</v>
      </c>
      <c r="M100" s="160">
        <f>G100*(1+L100/100)</f>
        <v>0</v>
      </c>
      <c r="N100" s="160">
        <v>0</v>
      </c>
      <c r="O100" s="160">
        <f>ROUND(E100*N100,2)</f>
        <v>0</v>
      </c>
      <c r="P100" s="160">
        <v>0</v>
      </c>
      <c r="Q100" s="160">
        <f>ROUND(E100*P100,2)</f>
        <v>0</v>
      </c>
      <c r="R100" s="160"/>
      <c r="S100" s="160" t="s">
        <v>130</v>
      </c>
      <c r="T100" s="160" t="s">
        <v>130</v>
      </c>
      <c r="U100" s="160">
        <v>0.13</v>
      </c>
      <c r="V100" s="160">
        <f>ROUND(E100*U100,2)</f>
        <v>2.08</v>
      </c>
      <c r="W100" s="160"/>
      <c r="X100" s="160" t="s">
        <v>125</v>
      </c>
      <c r="Y100" s="150"/>
      <c r="Z100" s="150"/>
      <c r="AA100" s="150"/>
      <c r="AB100" s="150"/>
      <c r="AC100" s="150"/>
      <c r="AD100" s="150"/>
      <c r="AE100" s="150"/>
      <c r="AF100" s="150"/>
      <c r="AG100" s="150" t="s">
        <v>131</v>
      </c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7"/>
      <c r="B101" s="158"/>
      <c r="C101" s="190" t="s">
        <v>232</v>
      </c>
      <c r="D101" s="162"/>
      <c r="E101" s="163">
        <v>16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135</v>
      </c>
      <c r="AH101" s="150">
        <v>5</v>
      </c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x14ac:dyDescent="0.2">
      <c r="A102" s="167" t="s">
        <v>118</v>
      </c>
      <c r="B102" s="168" t="s">
        <v>66</v>
      </c>
      <c r="C102" s="187" t="s">
        <v>67</v>
      </c>
      <c r="D102" s="169"/>
      <c r="E102" s="170"/>
      <c r="F102" s="171"/>
      <c r="G102" s="172">
        <f>SUMIF(AG103:AG114,"&lt;&gt;NOR",G103:G114)</f>
        <v>0</v>
      </c>
      <c r="H102" s="166"/>
      <c r="I102" s="166">
        <f>SUM(I103:I114)</f>
        <v>0</v>
      </c>
      <c r="J102" s="166"/>
      <c r="K102" s="166">
        <f>SUM(K103:K114)</f>
        <v>0</v>
      </c>
      <c r="L102" s="166"/>
      <c r="M102" s="166">
        <f>SUM(M103:M114)</f>
        <v>0</v>
      </c>
      <c r="N102" s="166"/>
      <c r="O102" s="166">
        <f>SUM(O103:O114)</f>
        <v>0.03</v>
      </c>
      <c r="P102" s="166"/>
      <c r="Q102" s="166">
        <f>SUM(Q103:Q114)</f>
        <v>11.08</v>
      </c>
      <c r="R102" s="166"/>
      <c r="S102" s="166"/>
      <c r="T102" s="166"/>
      <c r="U102" s="166"/>
      <c r="V102" s="166">
        <f>SUM(V103:V114)</f>
        <v>85.289999999999992</v>
      </c>
      <c r="W102" s="166"/>
      <c r="X102" s="166"/>
      <c r="AG102" t="s">
        <v>119</v>
      </c>
    </row>
    <row r="103" spans="1:60" ht="22.5" outlineLevel="1" x14ac:dyDescent="0.2">
      <c r="A103" s="173">
        <v>22</v>
      </c>
      <c r="B103" s="174" t="s">
        <v>233</v>
      </c>
      <c r="C103" s="189" t="s">
        <v>234</v>
      </c>
      <c r="D103" s="175" t="s">
        <v>235</v>
      </c>
      <c r="E103" s="176">
        <v>2.944</v>
      </c>
      <c r="F103" s="177"/>
      <c r="G103" s="178">
        <f>ROUND(E103*F103,2)</f>
        <v>0</v>
      </c>
      <c r="H103" s="161"/>
      <c r="I103" s="160">
        <f>ROUND(E103*H103,2)</f>
        <v>0</v>
      </c>
      <c r="J103" s="161"/>
      <c r="K103" s="160">
        <f>ROUND(E103*J103,2)</f>
        <v>0</v>
      </c>
      <c r="L103" s="160">
        <v>21</v>
      </c>
      <c r="M103" s="160">
        <f>G103*(1+L103/100)</f>
        <v>0</v>
      </c>
      <c r="N103" s="160">
        <v>0</v>
      </c>
      <c r="O103" s="160">
        <f>ROUND(E103*N103,2)</f>
        <v>0</v>
      </c>
      <c r="P103" s="160">
        <v>2.2000000000000002</v>
      </c>
      <c r="Q103" s="160">
        <f>ROUND(E103*P103,2)</f>
        <v>6.48</v>
      </c>
      <c r="R103" s="160"/>
      <c r="S103" s="160" t="s">
        <v>130</v>
      </c>
      <c r="T103" s="160" t="s">
        <v>130</v>
      </c>
      <c r="U103" s="160">
        <v>10.67</v>
      </c>
      <c r="V103" s="160">
        <f>ROUND(E103*U103,2)</f>
        <v>31.41</v>
      </c>
      <c r="W103" s="160"/>
      <c r="X103" s="160" t="s">
        <v>125</v>
      </c>
      <c r="Y103" s="150"/>
      <c r="Z103" s="150"/>
      <c r="AA103" s="150"/>
      <c r="AB103" s="150"/>
      <c r="AC103" s="150"/>
      <c r="AD103" s="150"/>
      <c r="AE103" s="150"/>
      <c r="AF103" s="150"/>
      <c r="AG103" s="150" t="s">
        <v>126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7"/>
      <c r="B104" s="158"/>
      <c r="C104" s="190" t="s">
        <v>236</v>
      </c>
      <c r="D104" s="162"/>
      <c r="E104" s="163">
        <v>2.944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135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73">
        <v>23</v>
      </c>
      <c r="B105" s="174" t="s">
        <v>237</v>
      </c>
      <c r="C105" s="189" t="s">
        <v>238</v>
      </c>
      <c r="D105" s="175" t="s">
        <v>129</v>
      </c>
      <c r="E105" s="176">
        <v>82.6</v>
      </c>
      <c r="F105" s="177"/>
      <c r="G105" s="178">
        <f>ROUND(E105*F105,2)</f>
        <v>0</v>
      </c>
      <c r="H105" s="161"/>
      <c r="I105" s="160">
        <f>ROUND(E105*H105,2)</f>
        <v>0</v>
      </c>
      <c r="J105" s="161"/>
      <c r="K105" s="160">
        <f>ROUND(E105*J105,2)</f>
        <v>0</v>
      </c>
      <c r="L105" s="160">
        <v>21</v>
      </c>
      <c r="M105" s="160">
        <f>G105*(1+L105/100)</f>
        <v>0</v>
      </c>
      <c r="N105" s="160">
        <v>0</v>
      </c>
      <c r="O105" s="160">
        <f>ROUND(E105*N105,2)</f>
        <v>0</v>
      </c>
      <c r="P105" s="160">
        <v>0.02</v>
      </c>
      <c r="Q105" s="160">
        <f>ROUND(E105*P105,2)</f>
        <v>1.65</v>
      </c>
      <c r="R105" s="160"/>
      <c r="S105" s="160" t="s">
        <v>239</v>
      </c>
      <c r="T105" s="160" t="s">
        <v>239</v>
      </c>
      <c r="U105" s="160">
        <v>0.31</v>
      </c>
      <c r="V105" s="160">
        <f>ROUND(E105*U105,2)</f>
        <v>25.61</v>
      </c>
      <c r="W105" s="160"/>
      <c r="X105" s="160" t="s">
        <v>125</v>
      </c>
      <c r="Y105" s="150"/>
      <c r="Z105" s="150"/>
      <c r="AA105" s="150"/>
      <c r="AB105" s="150"/>
      <c r="AC105" s="150"/>
      <c r="AD105" s="150"/>
      <c r="AE105" s="150"/>
      <c r="AF105" s="150"/>
      <c r="AG105" s="150" t="s">
        <v>126</v>
      </c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7"/>
      <c r="B106" s="158"/>
      <c r="C106" s="190" t="s">
        <v>240</v>
      </c>
      <c r="D106" s="162"/>
      <c r="E106" s="163"/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135</v>
      </c>
      <c r="AH106" s="150">
        <v>0</v>
      </c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7"/>
      <c r="B107" s="158"/>
      <c r="C107" s="190" t="s">
        <v>241</v>
      </c>
      <c r="D107" s="162"/>
      <c r="E107" s="163">
        <v>82.6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135</v>
      </c>
      <c r="AH107" s="150">
        <v>5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">
      <c r="A108" s="173">
        <v>24</v>
      </c>
      <c r="B108" s="174" t="s">
        <v>242</v>
      </c>
      <c r="C108" s="189" t="s">
        <v>243</v>
      </c>
      <c r="D108" s="175" t="s">
        <v>174</v>
      </c>
      <c r="E108" s="176">
        <v>125</v>
      </c>
      <c r="F108" s="177"/>
      <c r="G108" s="178">
        <f>ROUND(E108*F108,2)</f>
        <v>0</v>
      </c>
      <c r="H108" s="161"/>
      <c r="I108" s="160">
        <f>ROUND(E108*H108,2)</f>
        <v>0</v>
      </c>
      <c r="J108" s="161"/>
      <c r="K108" s="160">
        <f>ROUND(E108*J108,2)</f>
        <v>0</v>
      </c>
      <c r="L108" s="160">
        <v>21</v>
      </c>
      <c r="M108" s="160">
        <f>G108*(1+L108/100)</f>
        <v>0</v>
      </c>
      <c r="N108" s="160">
        <v>0</v>
      </c>
      <c r="O108" s="160">
        <f>ROUND(E108*N108,2)</f>
        <v>0</v>
      </c>
      <c r="P108" s="160">
        <v>8.2400000000000008E-3</v>
      </c>
      <c r="Q108" s="160">
        <f>ROUND(E108*P108,2)</f>
        <v>1.03</v>
      </c>
      <c r="R108" s="160"/>
      <c r="S108" s="160" t="s">
        <v>130</v>
      </c>
      <c r="T108" s="160" t="s">
        <v>130</v>
      </c>
      <c r="U108" s="160">
        <v>0.09</v>
      </c>
      <c r="V108" s="160">
        <f>ROUND(E108*U108,2)</f>
        <v>11.25</v>
      </c>
      <c r="W108" s="160"/>
      <c r="X108" s="160" t="s">
        <v>125</v>
      </c>
      <c r="Y108" s="150"/>
      <c r="Z108" s="150"/>
      <c r="AA108" s="150"/>
      <c r="AB108" s="150"/>
      <c r="AC108" s="150"/>
      <c r="AD108" s="150"/>
      <c r="AE108" s="150"/>
      <c r="AF108" s="150"/>
      <c r="AG108" s="150" t="s">
        <v>126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7"/>
      <c r="B109" s="158"/>
      <c r="C109" s="190" t="s">
        <v>244</v>
      </c>
      <c r="D109" s="162"/>
      <c r="E109" s="163">
        <v>48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135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7"/>
      <c r="B110" s="158"/>
      <c r="C110" s="190" t="s">
        <v>245</v>
      </c>
      <c r="D110" s="162"/>
      <c r="E110" s="163">
        <v>77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135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">
      <c r="A111" s="173">
        <v>25</v>
      </c>
      <c r="B111" s="174" t="s">
        <v>246</v>
      </c>
      <c r="C111" s="189" t="s">
        <v>247</v>
      </c>
      <c r="D111" s="175" t="s">
        <v>174</v>
      </c>
      <c r="E111" s="176">
        <v>62</v>
      </c>
      <c r="F111" s="177"/>
      <c r="G111" s="178">
        <f>ROUND(E111*F111,2)</f>
        <v>0</v>
      </c>
      <c r="H111" s="161"/>
      <c r="I111" s="160">
        <f>ROUND(E111*H111,2)</f>
        <v>0</v>
      </c>
      <c r="J111" s="161"/>
      <c r="K111" s="160">
        <f>ROUND(E111*J111,2)</f>
        <v>0</v>
      </c>
      <c r="L111" s="160">
        <v>21</v>
      </c>
      <c r="M111" s="160">
        <f>G111*(1+L111/100)</f>
        <v>0</v>
      </c>
      <c r="N111" s="160">
        <v>4.8999999999999998E-4</v>
      </c>
      <c r="O111" s="160">
        <f>ROUND(E111*N111,2)</f>
        <v>0.03</v>
      </c>
      <c r="P111" s="160">
        <v>2E-3</v>
      </c>
      <c r="Q111" s="160">
        <f>ROUND(E111*P111,2)</f>
        <v>0.12</v>
      </c>
      <c r="R111" s="160"/>
      <c r="S111" s="160" t="s">
        <v>130</v>
      </c>
      <c r="T111" s="160" t="s">
        <v>130</v>
      </c>
      <c r="U111" s="160">
        <v>0.17599999999999999</v>
      </c>
      <c r="V111" s="160">
        <f>ROUND(E111*U111,2)</f>
        <v>10.91</v>
      </c>
      <c r="W111" s="160"/>
      <c r="X111" s="160" t="s">
        <v>125</v>
      </c>
      <c r="Y111" s="150"/>
      <c r="Z111" s="150"/>
      <c r="AA111" s="150"/>
      <c r="AB111" s="150"/>
      <c r="AC111" s="150"/>
      <c r="AD111" s="150"/>
      <c r="AE111" s="150"/>
      <c r="AF111" s="150"/>
      <c r="AG111" s="150" t="s">
        <v>126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7"/>
      <c r="B112" s="158"/>
      <c r="C112" s="253" t="s">
        <v>248</v>
      </c>
      <c r="D112" s="254"/>
      <c r="E112" s="254"/>
      <c r="F112" s="254"/>
      <c r="G112" s="254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133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73">
        <v>26</v>
      </c>
      <c r="B113" s="174" t="s">
        <v>249</v>
      </c>
      <c r="C113" s="189" t="s">
        <v>250</v>
      </c>
      <c r="D113" s="175" t="s">
        <v>129</v>
      </c>
      <c r="E113" s="176">
        <v>30.560400000000001</v>
      </c>
      <c r="F113" s="177"/>
      <c r="G113" s="178">
        <f>ROUND(E113*F113,2)</f>
        <v>0</v>
      </c>
      <c r="H113" s="161"/>
      <c r="I113" s="160">
        <f>ROUND(E113*H113,2)</f>
        <v>0</v>
      </c>
      <c r="J113" s="161"/>
      <c r="K113" s="160">
        <f>ROUND(E113*J113,2)</f>
        <v>0</v>
      </c>
      <c r="L113" s="160">
        <v>21</v>
      </c>
      <c r="M113" s="160">
        <f>G113*(1+L113/100)</f>
        <v>0</v>
      </c>
      <c r="N113" s="160">
        <v>0</v>
      </c>
      <c r="O113" s="160">
        <f>ROUND(E113*N113,2)</f>
        <v>0</v>
      </c>
      <c r="P113" s="160">
        <v>5.8999999999999997E-2</v>
      </c>
      <c r="Q113" s="160">
        <f>ROUND(E113*P113,2)</f>
        <v>1.8</v>
      </c>
      <c r="R113" s="160"/>
      <c r="S113" s="160" t="s">
        <v>130</v>
      </c>
      <c r="T113" s="160" t="s">
        <v>130</v>
      </c>
      <c r="U113" s="160">
        <v>0.2</v>
      </c>
      <c r="V113" s="160">
        <f>ROUND(E113*U113,2)</f>
        <v>6.11</v>
      </c>
      <c r="W113" s="160"/>
      <c r="X113" s="160" t="s">
        <v>125</v>
      </c>
      <c r="Y113" s="150"/>
      <c r="Z113" s="150"/>
      <c r="AA113" s="150"/>
      <c r="AB113" s="150"/>
      <c r="AC113" s="150"/>
      <c r="AD113" s="150"/>
      <c r="AE113" s="150"/>
      <c r="AF113" s="150"/>
      <c r="AG113" s="150" t="s">
        <v>131</v>
      </c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7"/>
      <c r="B114" s="158"/>
      <c r="C114" s="190" t="s">
        <v>171</v>
      </c>
      <c r="D114" s="162"/>
      <c r="E114" s="163">
        <v>30.560400000000001</v>
      </c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135</v>
      </c>
      <c r="AH114" s="150">
        <v>5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x14ac:dyDescent="0.2">
      <c r="A115" s="167" t="s">
        <v>118</v>
      </c>
      <c r="B115" s="168" t="s">
        <v>68</v>
      </c>
      <c r="C115" s="187" t="s">
        <v>69</v>
      </c>
      <c r="D115" s="169"/>
      <c r="E115" s="170"/>
      <c r="F115" s="171"/>
      <c r="G115" s="172">
        <f>SUMIF(AG116:AG116,"&lt;&gt;NOR",G116:G116)</f>
        <v>0</v>
      </c>
      <c r="H115" s="166"/>
      <c r="I115" s="166">
        <f>SUM(I116:I116)</f>
        <v>0</v>
      </c>
      <c r="J115" s="166"/>
      <c r="K115" s="166">
        <f>SUM(K116:K116)</f>
        <v>0</v>
      </c>
      <c r="L115" s="166"/>
      <c r="M115" s="166">
        <f>SUM(M116:M116)</f>
        <v>0</v>
      </c>
      <c r="N115" s="166"/>
      <c r="O115" s="166">
        <f>SUM(O116:O116)</f>
        <v>0</v>
      </c>
      <c r="P115" s="166"/>
      <c r="Q115" s="166">
        <f>SUM(Q116:Q116)</f>
        <v>0</v>
      </c>
      <c r="R115" s="166"/>
      <c r="S115" s="166"/>
      <c r="T115" s="166"/>
      <c r="U115" s="166"/>
      <c r="V115" s="166">
        <f>SUM(V116:V116)</f>
        <v>88.1</v>
      </c>
      <c r="W115" s="166"/>
      <c r="X115" s="166"/>
      <c r="AG115" t="s">
        <v>119</v>
      </c>
    </row>
    <row r="116" spans="1:60" outlineLevel="1" x14ac:dyDescent="0.2">
      <c r="A116" s="179">
        <v>27</v>
      </c>
      <c r="B116" s="180" t="s">
        <v>251</v>
      </c>
      <c r="C116" s="188" t="s">
        <v>252</v>
      </c>
      <c r="D116" s="181" t="s">
        <v>203</v>
      </c>
      <c r="E116" s="182">
        <v>46.565860000000001</v>
      </c>
      <c r="F116" s="183"/>
      <c r="G116" s="184">
        <f>ROUND(E116*F116,2)</f>
        <v>0</v>
      </c>
      <c r="H116" s="161"/>
      <c r="I116" s="160">
        <f>ROUND(E116*H116,2)</f>
        <v>0</v>
      </c>
      <c r="J116" s="161"/>
      <c r="K116" s="160">
        <f>ROUND(E116*J116,2)</f>
        <v>0</v>
      </c>
      <c r="L116" s="160">
        <v>21</v>
      </c>
      <c r="M116" s="160">
        <f>G116*(1+L116/100)</f>
        <v>0</v>
      </c>
      <c r="N116" s="160">
        <v>0</v>
      </c>
      <c r="O116" s="160">
        <f>ROUND(E116*N116,2)</f>
        <v>0</v>
      </c>
      <c r="P116" s="160">
        <v>0</v>
      </c>
      <c r="Q116" s="160">
        <f>ROUND(E116*P116,2)</f>
        <v>0</v>
      </c>
      <c r="R116" s="160"/>
      <c r="S116" s="160" t="s">
        <v>130</v>
      </c>
      <c r="T116" s="160" t="s">
        <v>130</v>
      </c>
      <c r="U116" s="160">
        <v>1.8919999999999999</v>
      </c>
      <c r="V116" s="160">
        <f>ROUND(E116*U116,2)</f>
        <v>88.1</v>
      </c>
      <c r="W116" s="160"/>
      <c r="X116" s="160" t="s">
        <v>253</v>
      </c>
      <c r="Y116" s="150"/>
      <c r="Z116" s="150"/>
      <c r="AA116" s="150"/>
      <c r="AB116" s="150"/>
      <c r="AC116" s="150"/>
      <c r="AD116" s="150"/>
      <c r="AE116" s="150"/>
      <c r="AF116" s="150"/>
      <c r="AG116" s="150" t="s">
        <v>254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x14ac:dyDescent="0.2">
      <c r="A117" s="167" t="s">
        <v>118</v>
      </c>
      <c r="B117" s="168" t="s">
        <v>70</v>
      </c>
      <c r="C117" s="187" t="s">
        <v>71</v>
      </c>
      <c r="D117" s="169"/>
      <c r="E117" s="170"/>
      <c r="F117" s="171"/>
      <c r="G117" s="172">
        <f>SUMIF(AG118:AG127,"&lt;&gt;NOR",G118:G127)</f>
        <v>0</v>
      </c>
      <c r="H117" s="166"/>
      <c r="I117" s="166">
        <f>SUM(I118:I127)</f>
        <v>0</v>
      </c>
      <c r="J117" s="166"/>
      <c r="K117" s="166">
        <f>SUM(K118:K127)</f>
        <v>0</v>
      </c>
      <c r="L117" s="166"/>
      <c r="M117" s="166">
        <f>SUM(M118:M127)</f>
        <v>0</v>
      </c>
      <c r="N117" s="166"/>
      <c r="O117" s="166">
        <f>SUM(O118:O127)</f>
        <v>0.06</v>
      </c>
      <c r="P117" s="166"/>
      <c r="Q117" s="166">
        <f>SUM(Q118:Q127)</f>
        <v>0</v>
      </c>
      <c r="R117" s="166"/>
      <c r="S117" s="166"/>
      <c r="T117" s="166"/>
      <c r="U117" s="166"/>
      <c r="V117" s="166">
        <f>SUM(V118:V127)</f>
        <v>13.389999999999999</v>
      </c>
      <c r="W117" s="166"/>
      <c r="X117" s="166"/>
      <c r="AG117" t="s">
        <v>119</v>
      </c>
    </row>
    <row r="118" spans="1:60" outlineLevel="1" x14ac:dyDescent="0.2">
      <c r="A118" s="173">
        <v>28</v>
      </c>
      <c r="B118" s="174" t="s">
        <v>255</v>
      </c>
      <c r="C118" s="189" t="s">
        <v>256</v>
      </c>
      <c r="D118" s="175" t="s">
        <v>129</v>
      </c>
      <c r="E118" s="176">
        <v>94.99</v>
      </c>
      <c r="F118" s="177"/>
      <c r="G118" s="178">
        <f>ROUND(E118*F118,2)</f>
        <v>0</v>
      </c>
      <c r="H118" s="161"/>
      <c r="I118" s="160">
        <f>ROUND(E118*H118,2)</f>
        <v>0</v>
      </c>
      <c r="J118" s="161"/>
      <c r="K118" s="160">
        <f>ROUND(E118*J118,2)</f>
        <v>0</v>
      </c>
      <c r="L118" s="160">
        <v>21</v>
      </c>
      <c r="M118" s="160">
        <f>G118*(1+L118/100)</f>
        <v>0</v>
      </c>
      <c r="N118" s="160">
        <v>0</v>
      </c>
      <c r="O118" s="160">
        <f>ROUND(E118*N118,2)</f>
        <v>0</v>
      </c>
      <c r="P118" s="160">
        <v>0</v>
      </c>
      <c r="Q118" s="160">
        <f>ROUND(E118*P118,2)</f>
        <v>0</v>
      </c>
      <c r="R118" s="160"/>
      <c r="S118" s="160" t="s">
        <v>130</v>
      </c>
      <c r="T118" s="160" t="s">
        <v>130</v>
      </c>
      <c r="U118" s="160">
        <v>0.03</v>
      </c>
      <c r="V118" s="160">
        <f>ROUND(E118*U118,2)</f>
        <v>2.85</v>
      </c>
      <c r="W118" s="160"/>
      <c r="X118" s="160" t="s">
        <v>125</v>
      </c>
      <c r="Y118" s="150"/>
      <c r="Z118" s="150"/>
      <c r="AA118" s="150"/>
      <c r="AB118" s="150"/>
      <c r="AC118" s="150"/>
      <c r="AD118" s="150"/>
      <c r="AE118" s="150"/>
      <c r="AF118" s="150"/>
      <c r="AG118" s="150" t="s">
        <v>126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7"/>
      <c r="B119" s="158"/>
      <c r="C119" s="190" t="s">
        <v>257</v>
      </c>
      <c r="D119" s="162"/>
      <c r="E119" s="163">
        <v>94.99</v>
      </c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135</v>
      </c>
      <c r="AH119" s="150">
        <v>5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ht="33.75" outlineLevel="1" x14ac:dyDescent="0.2">
      <c r="A120" s="173">
        <v>29</v>
      </c>
      <c r="B120" s="174" t="s">
        <v>258</v>
      </c>
      <c r="C120" s="189" t="s">
        <v>259</v>
      </c>
      <c r="D120" s="175" t="s">
        <v>129</v>
      </c>
      <c r="E120" s="176">
        <v>94.99</v>
      </c>
      <c r="F120" s="177"/>
      <c r="G120" s="178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21</v>
      </c>
      <c r="M120" s="160">
        <f>G120*(1+L120/100)</f>
        <v>0</v>
      </c>
      <c r="N120" s="160">
        <v>3.2000000000000003E-4</v>
      </c>
      <c r="O120" s="160">
        <f>ROUND(E120*N120,2)</f>
        <v>0.03</v>
      </c>
      <c r="P120" s="160">
        <v>0</v>
      </c>
      <c r="Q120" s="160">
        <f>ROUND(E120*P120,2)</f>
        <v>0</v>
      </c>
      <c r="R120" s="160"/>
      <c r="S120" s="160" t="s">
        <v>260</v>
      </c>
      <c r="T120" s="160" t="s">
        <v>260</v>
      </c>
      <c r="U120" s="160">
        <v>0.11</v>
      </c>
      <c r="V120" s="160">
        <f>ROUND(E120*U120,2)</f>
        <v>10.45</v>
      </c>
      <c r="W120" s="160"/>
      <c r="X120" s="160" t="s">
        <v>125</v>
      </c>
      <c r="Y120" s="150"/>
      <c r="Z120" s="150"/>
      <c r="AA120" s="150"/>
      <c r="AB120" s="150"/>
      <c r="AC120" s="150"/>
      <c r="AD120" s="150"/>
      <c r="AE120" s="150"/>
      <c r="AF120" s="150"/>
      <c r="AG120" s="150" t="s">
        <v>126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7"/>
      <c r="B121" s="158"/>
      <c r="C121" s="190" t="s">
        <v>261</v>
      </c>
      <c r="D121" s="162"/>
      <c r="E121" s="163">
        <v>94.99</v>
      </c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135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ht="22.5" outlineLevel="1" x14ac:dyDescent="0.2">
      <c r="A122" s="173">
        <v>30</v>
      </c>
      <c r="B122" s="174" t="s">
        <v>262</v>
      </c>
      <c r="C122" s="189" t="s">
        <v>263</v>
      </c>
      <c r="D122" s="175" t="s">
        <v>129</v>
      </c>
      <c r="E122" s="176">
        <v>94.99</v>
      </c>
      <c r="F122" s="177"/>
      <c r="G122" s="178">
        <f>ROUND(E122*F122,2)</f>
        <v>0</v>
      </c>
      <c r="H122" s="161"/>
      <c r="I122" s="160">
        <f>ROUND(E122*H122,2)</f>
        <v>0</v>
      </c>
      <c r="J122" s="161"/>
      <c r="K122" s="160">
        <f>ROUND(E122*J122,2)</f>
        <v>0</v>
      </c>
      <c r="L122" s="160">
        <v>21</v>
      </c>
      <c r="M122" s="160">
        <f>G122*(1+L122/100)</f>
        <v>0</v>
      </c>
      <c r="N122" s="160">
        <v>0</v>
      </c>
      <c r="O122" s="160">
        <f>ROUND(E122*N122,2)</f>
        <v>0</v>
      </c>
      <c r="P122" s="160">
        <v>0</v>
      </c>
      <c r="Q122" s="160">
        <f>ROUND(E122*P122,2)</f>
        <v>0</v>
      </c>
      <c r="R122" s="160"/>
      <c r="S122" s="160" t="s">
        <v>123</v>
      </c>
      <c r="T122" s="160" t="s">
        <v>124</v>
      </c>
      <c r="U122" s="160">
        <v>0</v>
      </c>
      <c r="V122" s="160">
        <f>ROUND(E122*U122,2)</f>
        <v>0</v>
      </c>
      <c r="W122" s="160"/>
      <c r="X122" s="160" t="s">
        <v>125</v>
      </c>
      <c r="Y122" s="150"/>
      <c r="Z122" s="150"/>
      <c r="AA122" s="150"/>
      <c r="AB122" s="150"/>
      <c r="AC122" s="150"/>
      <c r="AD122" s="150"/>
      <c r="AE122" s="150"/>
      <c r="AF122" s="150"/>
      <c r="AG122" s="150" t="s">
        <v>126</v>
      </c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7"/>
      <c r="B123" s="158"/>
      <c r="C123" s="190" t="s">
        <v>257</v>
      </c>
      <c r="D123" s="162"/>
      <c r="E123" s="163">
        <v>94.99</v>
      </c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135</v>
      </c>
      <c r="AH123" s="150">
        <v>5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ht="22.5" outlineLevel="1" x14ac:dyDescent="0.2">
      <c r="A124" s="173">
        <v>31</v>
      </c>
      <c r="B124" s="174" t="s">
        <v>264</v>
      </c>
      <c r="C124" s="189" t="s">
        <v>265</v>
      </c>
      <c r="D124" s="175" t="s">
        <v>129</v>
      </c>
      <c r="E124" s="176">
        <v>94.99</v>
      </c>
      <c r="F124" s="177"/>
      <c r="G124" s="178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21</v>
      </c>
      <c r="M124" s="160">
        <f>G124*(1+L124/100)</f>
        <v>0</v>
      </c>
      <c r="N124" s="160">
        <v>0</v>
      </c>
      <c r="O124" s="160">
        <f>ROUND(E124*N124,2)</f>
        <v>0</v>
      </c>
      <c r="P124" s="160">
        <v>0</v>
      </c>
      <c r="Q124" s="160">
        <f>ROUND(E124*P124,2)</f>
        <v>0</v>
      </c>
      <c r="R124" s="160"/>
      <c r="S124" s="160" t="s">
        <v>123</v>
      </c>
      <c r="T124" s="160" t="s">
        <v>124</v>
      </c>
      <c r="U124" s="160">
        <v>0</v>
      </c>
      <c r="V124" s="160">
        <f>ROUND(E124*U124,2)</f>
        <v>0</v>
      </c>
      <c r="W124" s="160"/>
      <c r="X124" s="160" t="s">
        <v>125</v>
      </c>
      <c r="Y124" s="150"/>
      <c r="Z124" s="150"/>
      <c r="AA124" s="150"/>
      <c r="AB124" s="150"/>
      <c r="AC124" s="150"/>
      <c r="AD124" s="150"/>
      <c r="AE124" s="150"/>
      <c r="AF124" s="150"/>
      <c r="AG124" s="150" t="s">
        <v>126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7"/>
      <c r="B125" s="158"/>
      <c r="C125" s="190" t="s">
        <v>257</v>
      </c>
      <c r="D125" s="162"/>
      <c r="E125" s="163">
        <v>94.99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135</v>
      </c>
      <c r="AH125" s="150">
        <v>5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79">
        <v>32</v>
      </c>
      <c r="B126" s="180" t="s">
        <v>266</v>
      </c>
      <c r="C126" s="188" t="s">
        <v>267</v>
      </c>
      <c r="D126" s="181" t="s">
        <v>268</v>
      </c>
      <c r="E126" s="182">
        <v>3</v>
      </c>
      <c r="F126" s="183"/>
      <c r="G126" s="184">
        <f>ROUND(E126*F126,2)</f>
        <v>0</v>
      </c>
      <c r="H126" s="161"/>
      <c r="I126" s="160">
        <f>ROUND(E126*H126,2)</f>
        <v>0</v>
      </c>
      <c r="J126" s="161"/>
      <c r="K126" s="160">
        <f>ROUND(E126*J126,2)</f>
        <v>0</v>
      </c>
      <c r="L126" s="160">
        <v>21</v>
      </c>
      <c r="M126" s="160">
        <f>G126*(1+L126/100)</f>
        <v>0</v>
      </c>
      <c r="N126" s="160">
        <v>8.9999999999999993E-3</v>
      </c>
      <c r="O126" s="160">
        <f>ROUND(E126*N126,2)</f>
        <v>0.03</v>
      </c>
      <c r="P126" s="160">
        <v>0</v>
      </c>
      <c r="Q126" s="160">
        <f>ROUND(E126*P126,2)</f>
        <v>0</v>
      </c>
      <c r="R126" s="160" t="s">
        <v>269</v>
      </c>
      <c r="S126" s="160" t="s">
        <v>130</v>
      </c>
      <c r="T126" s="160" t="s">
        <v>130</v>
      </c>
      <c r="U126" s="160">
        <v>0</v>
      </c>
      <c r="V126" s="160">
        <f>ROUND(E126*U126,2)</f>
        <v>0</v>
      </c>
      <c r="W126" s="160"/>
      <c r="X126" s="160" t="s">
        <v>270</v>
      </c>
      <c r="Y126" s="150"/>
      <c r="Z126" s="150"/>
      <c r="AA126" s="150"/>
      <c r="AB126" s="150"/>
      <c r="AC126" s="150"/>
      <c r="AD126" s="150"/>
      <c r="AE126" s="150"/>
      <c r="AF126" s="150"/>
      <c r="AG126" s="150" t="s">
        <v>271</v>
      </c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79">
        <v>33</v>
      </c>
      <c r="B127" s="180" t="s">
        <v>272</v>
      </c>
      <c r="C127" s="188" t="s">
        <v>273</v>
      </c>
      <c r="D127" s="181" t="s">
        <v>203</v>
      </c>
      <c r="E127" s="182">
        <v>5.74E-2</v>
      </c>
      <c r="F127" s="183"/>
      <c r="G127" s="184">
        <f>ROUND(E127*F127,2)</f>
        <v>0</v>
      </c>
      <c r="H127" s="161"/>
      <c r="I127" s="160">
        <f>ROUND(E127*H127,2)</f>
        <v>0</v>
      </c>
      <c r="J127" s="161"/>
      <c r="K127" s="160">
        <f>ROUND(E127*J127,2)</f>
        <v>0</v>
      </c>
      <c r="L127" s="160">
        <v>21</v>
      </c>
      <c r="M127" s="160">
        <f>G127*(1+L127/100)</f>
        <v>0</v>
      </c>
      <c r="N127" s="160">
        <v>0</v>
      </c>
      <c r="O127" s="160">
        <f>ROUND(E127*N127,2)</f>
        <v>0</v>
      </c>
      <c r="P127" s="160">
        <v>0</v>
      </c>
      <c r="Q127" s="160">
        <f>ROUND(E127*P127,2)</f>
        <v>0</v>
      </c>
      <c r="R127" s="160"/>
      <c r="S127" s="160" t="s">
        <v>130</v>
      </c>
      <c r="T127" s="160" t="s">
        <v>130</v>
      </c>
      <c r="U127" s="160">
        <v>1.5980000000000001</v>
      </c>
      <c r="V127" s="160">
        <f>ROUND(E127*U127,2)</f>
        <v>0.09</v>
      </c>
      <c r="W127" s="160"/>
      <c r="X127" s="160" t="s">
        <v>253</v>
      </c>
      <c r="Y127" s="150"/>
      <c r="Z127" s="150"/>
      <c r="AA127" s="150"/>
      <c r="AB127" s="150"/>
      <c r="AC127" s="150"/>
      <c r="AD127" s="150"/>
      <c r="AE127" s="150"/>
      <c r="AF127" s="150"/>
      <c r="AG127" s="150" t="s">
        <v>254</v>
      </c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x14ac:dyDescent="0.2">
      <c r="A128" s="167" t="s">
        <v>118</v>
      </c>
      <c r="B128" s="168" t="s">
        <v>72</v>
      </c>
      <c r="C128" s="187" t="s">
        <v>73</v>
      </c>
      <c r="D128" s="169"/>
      <c r="E128" s="170"/>
      <c r="F128" s="171"/>
      <c r="G128" s="172">
        <f>SUMIF(AG129:AG140,"&lt;&gt;NOR",G129:G140)</f>
        <v>0</v>
      </c>
      <c r="H128" s="166"/>
      <c r="I128" s="166">
        <f>SUM(I129:I140)</f>
        <v>0</v>
      </c>
      <c r="J128" s="166"/>
      <c r="K128" s="166">
        <f>SUM(K129:K140)</f>
        <v>0</v>
      </c>
      <c r="L128" s="166"/>
      <c r="M128" s="166">
        <f>SUM(M129:M140)</f>
        <v>0</v>
      </c>
      <c r="N128" s="166"/>
      <c r="O128" s="166">
        <f>SUM(O129:O140)</f>
        <v>0.11</v>
      </c>
      <c r="P128" s="166"/>
      <c r="Q128" s="166">
        <f>SUM(Q129:Q140)</f>
        <v>0.08</v>
      </c>
      <c r="R128" s="166"/>
      <c r="S128" s="166"/>
      <c r="T128" s="166"/>
      <c r="U128" s="166"/>
      <c r="V128" s="166">
        <f>SUM(V129:V140)</f>
        <v>25.840000000000003</v>
      </c>
      <c r="W128" s="166"/>
      <c r="X128" s="166"/>
      <c r="AG128" t="s">
        <v>119</v>
      </c>
    </row>
    <row r="129" spans="1:60" ht="22.5" outlineLevel="1" x14ac:dyDescent="0.2">
      <c r="A129" s="173">
        <v>34</v>
      </c>
      <c r="B129" s="174" t="s">
        <v>274</v>
      </c>
      <c r="C129" s="189" t="s">
        <v>275</v>
      </c>
      <c r="D129" s="175" t="s">
        <v>174</v>
      </c>
      <c r="E129" s="176">
        <v>1.9</v>
      </c>
      <c r="F129" s="177"/>
      <c r="G129" s="178">
        <f>ROUND(E129*F129,2)</f>
        <v>0</v>
      </c>
      <c r="H129" s="161"/>
      <c r="I129" s="160">
        <f>ROUND(E129*H129,2)</f>
        <v>0</v>
      </c>
      <c r="J129" s="161"/>
      <c r="K129" s="160">
        <f>ROUND(E129*J129,2)</f>
        <v>0</v>
      </c>
      <c r="L129" s="160">
        <v>21</v>
      </c>
      <c r="M129" s="160">
        <f>G129*(1+L129/100)</f>
        <v>0</v>
      </c>
      <c r="N129" s="160">
        <v>2.0999999999999999E-3</v>
      </c>
      <c r="O129" s="160">
        <f>ROUND(E129*N129,2)</f>
        <v>0</v>
      </c>
      <c r="P129" s="160">
        <v>0</v>
      </c>
      <c r="Q129" s="160">
        <f>ROUND(E129*P129,2)</f>
        <v>0</v>
      </c>
      <c r="R129" s="160"/>
      <c r="S129" s="160" t="s">
        <v>130</v>
      </c>
      <c r="T129" s="160" t="s">
        <v>130</v>
      </c>
      <c r="U129" s="160">
        <v>0.27</v>
      </c>
      <c r="V129" s="160">
        <f>ROUND(E129*U129,2)</f>
        <v>0.51</v>
      </c>
      <c r="W129" s="160"/>
      <c r="X129" s="160" t="s">
        <v>125</v>
      </c>
      <c r="Y129" s="150"/>
      <c r="Z129" s="150"/>
      <c r="AA129" s="150"/>
      <c r="AB129" s="150"/>
      <c r="AC129" s="150"/>
      <c r="AD129" s="150"/>
      <c r="AE129" s="150"/>
      <c r="AF129" s="150"/>
      <c r="AG129" s="150" t="s">
        <v>126</v>
      </c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7"/>
      <c r="B130" s="158"/>
      <c r="C130" s="190" t="s">
        <v>276</v>
      </c>
      <c r="D130" s="162"/>
      <c r="E130" s="163">
        <v>1.9</v>
      </c>
      <c r="F130" s="160"/>
      <c r="G130" s="160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0"/>
      <c r="Z130" s="150"/>
      <c r="AA130" s="150"/>
      <c r="AB130" s="150"/>
      <c r="AC130" s="150"/>
      <c r="AD130" s="150"/>
      <c r="AE130" s="150"/>
      <c r="AF130" s="150"/>
      <c r="AG130" s="150" t="s">
        <v>135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1" x14ac:dyDescent="0.2">
      <c r="A131" s="173">
        <v>35</v>
      </c>
      <c r="B131" s="174" t="s">
        <v>277</v>
      </c>
      <c r="C131" s="189" t="s">
        <v>278</v>
      </c>
      <c r="D131" s="175" t="s">
        <v>174</v>
      </c>
      <c r="E131" s="176">
        <v>37</v>
      </c>
      <c r="F131" s="177"/>
      <c r="G131" s="178">
        <f>ROUND(E131*F131,2)</f>
        <v>0</v>
      </c>
      <c r="H131" s="161"/>
      <c r="I131" s="160">
        <f>ROUND(E131*H131,2)</f>
        <v>0</v>
      </c>
      <c r="J131" s="161"/>
      <c r="K131" s="160">
        <f>ROUND(E131*J131,2)</f>
        <v>0</v>
      </c>
      <c r="L131" s="160">
        <v>21</v>
      </c>
      <c r="M131" s="160">
        <f>G131*(1+L131/100)</f>
        <v>0</v>
      </c>
      <c r="N131" s="160">
        <v>2.9299999999999999E-3</v>
      </c>
      <c r="O131" s="160">
        <f>ROUND(E131*N131,2)</f>
        <v>0.11</v>
      </c>
      <c r="P131" s="160">
        <v>0</v>
      </c>
      <c r="Q131" s="160">
        <f>ROUND(E131*P131,2)</f>
        <v>0</v>
      </c>
      <c r="R131" s="160"/>
      <c r="S131" s="160" t="s">
        <v>130</v>
      </c>
      <c r="T131" s="160" t="s">
        <v>130</v>
      </c>
      <c r="U131" s="160">
        <v>0.62</v>
      </c>
      <c r="V131" s="160">
        <f>ROUND(E131*U131,2)</f>
        <v>22.94</v>
      </c>
      <c r="W131" s="160"/>
      <c r="X131" s="160" t="s">
        <v>125</v>
      </c>
      <c r="Y131" s="150"/>
      <c r="Z131" s="150"/>
      <c r="AA131" s="150"/>
      <c r="AB131" s="150"/>
      <c r="AC131" s="150"/>
      <c r="AD131" s="150"/>
      <c r="AE131" s="150"/>
      <c r="AF131" s="150"/>
      <c r="AG131" s="150" t="s">
        <v>131</v>
      </c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7"/>
      <c r="B132" s="158"/>
      <c r="C132" s="190" t="s">
        <v>279</v>
      </c>
      <c r="D132" s="162"/>
      <c r="E132" s="163">
        <v>37</v>
      </c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0"/>
      <c r="Z132" s="150"/>
      <c r="AA132" s="150"/>
      <c r="AB132" s="150"/>
      <c r="AC132" s="150"/>
      <c r="AD132" s="150"/>
      <c r="AE132" s="150"/>
      <c r="AF132" s="150"/>
      <c r="AG132" s="150" t="s">
        <v>135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73">
        <v>36</v>
      </c>
      <c r="B133" s="174" t="s">
        <v>280</v>
      </c>
      <c r="C133" s="189" t="s">
        <v>281</v>
      </c>
      <c r="D133" s="175" t="s">
        <v>174</v>
      </c>
      <c r="E133" s="176">
        <v>37</v>
      </c>
      <c r="F133" s="177"/>
      <c r="G133" s="178">
        <f>ROUND(E133*F133,2)</f>
        <v>0</v>
      </c>
      <c r="H133" s="161"/>
      <c r="I133" s="160">
        <f>ROUND(E133*H133,2)</f>
        <v>0</v>
      </c>
      <c r="J133" s="161"/>
      <c r="K133" s="160">
        <f>ROUND(E133*J133,2)</f>
        <v>0</v>
      </c>
      <c r="L133" s="160">
        <v>21</v>
      </c>
      <c r="M133" s="160">
        <f>G133*(1+L133/100)</f>
        <v>0</v>
      </c>
      <c r="N133" s="160">
        <v>0</v>
      </c>
      <c r="O133" s="160">
        <f>ROUND(E133*N133,2)</f>
        <v>0</v>
      </c>
      <c r="P133" s="160">
        <v>2.2599999999999999E-3</v>
      </c>
      <c r="Q133" s="160">
        <f>ROUND(E133*P133,2)</f>
        <v>0.08</v>
      </c>
      <c r="R133" s="160"/>
      <c r="S133" s="160" t="s">
        <v>130</v>
      </c>
      <c r="T133" s="160" t="s">
        <v>130</v>
      </c>
      <c r="U133" s="160">
        <v>0.05</v>
      </c>
      <c r="V133" s="160">
        <f>ROUND(E133*U133,2)</f>
        <v>1.85</v>
      </c>
      <c r="W133" s="160"/>
      <c r="X133" s="160" t="s">
        <v>125</v>
      </c>
      <c r="Y133" s="150"/>
      <c r="Z133" s="150"/>
      <c r="AA133" s="150"/>
      <c r="AB133" s="150"/>
      <c r="AC133" s="150"/>
      <c r="AD133" s="150"/>
      <c r="AE133" s="150"/>
      <c r="AF133" s="150"/>
      <c r="AG133" s="150" t="s">
        <v>282</v>
      </c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7"/>
      <c r="B134" s="158"/>
      <c r="C134" s="190" t="s">
        <v>283</v>
      </c>
      <c r="D134" s="162"/>
      <c r="E134" s="163">
        <v>37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0"/>
      <c r="Z134" s="150"/>
      <c r="AA134" s="150"/>
      <c r="AB134" s="150"/>
      <c r="AC134" s="150"/>
      <c r="AD134" s="150"/>
      <c r="AE134" s="150"/>
      <c r="AF134" s="150"/>
      <c r="AG134" s="150" t="s">
        <v>135</v>
      </c>
      <c r="AH134" s="150">
        <v>5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ht="22.5" outlineLevel="1" x14ac:dyDescent="0.2">
      <c r="A135" s="173">
        <v>37</v>
      </c>
      <c r="B135" s="174" t="s">
        <v>284</v>
      </c>
      <c r="C135" s="189" t="s">
        <v>285</v>
      </c>
      <c r="D135" s="175" t="s">
        <v>286</v>
      </c>
      <c r="E135" s="176">
        <v>18.5</v>
      </c>
      <c r="F135" s="177"/>
      <c r="G135" s="178">
        <f>ROUND(E135*F135,2)</f>
        <v>0</v>
      </c>
      <c r="H135" s="161"/>
      <c r="I135" s="160">
        <f>ROUND(E135*H135,2)</f>
        <v>0</v>
      </c>
      <c r="J135" s="161"/>
      <c r="K135" s="160">
        <f>ROUND(E135*J135,2)</f>
        <v>0</v>
      </c>
      <c r="L135" s="160">
        <v>21</v>
      </c>
      <c r="M135" s="160">
        <f>G135*(1+L135/100)</f>
        <v>0</v>
      </c>
      <c r="N135" s="160">
        <v>0</v>
      </c>
      <c r="O135" s="160">
        <f>ROUND(E135*N135,2)</f>
        <v>0</v>
      </c>
      <c r="P135" s="160">
        <v>0</v>
      </c>
      <c r="Q135" s="160">
        <f>ROUND(E135*P135,2)</f>
        <v>0</v>
      </c>
      <c r="R135" s="160"/>
      <c r="S135" s="160" t="s">
        <v>123</v>
      </c>
      <c r="T135" s="160" t="s">
        <v>124</v>
      </c>
      <c r="U135" s="160">
        <v>0</v>
      </c>
      <c r="V135" s="160">
        <f>ROUND(E135*U135,2)</f>
        <v>0</v>
      </c>
      <c r="W135" s="160"/>
      <c r="X135" s="160" t="s">
        <v>125</v>
      </c>
      <c r="Y135" s="150"/>
      <c r="Z135" s="150"/>
      <c r="AA135" s="150"/>
      <c r="AB135" s="150"/>
      <c r="AC135" s="150"/>
      <c r="AD135" s="150"/>
      <c r="AE135" s="150"/>
      <c r="AF135" s="150"/>
      <c r="AG135" s="150" t="s">
        <v>126</v>
      </c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1" x14ac:dyDescent="0.2">
      <c r="A136" s="157"/>
      <c r="B136" s="158"/>
      <c r="C136" s="190" t="s">
        <v>287</v>
      </c>
      <c r="D136" s="162"/>
      <c r="E136" s="163">
        <v>18.5</v>
      </c>
      <c r="F136" s="160"/>
      <c r="G136" s="160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0"/>
      <c r="Z136" s="150"/>
      <c r="AA136" s="150"/>
      <c r="AB136" s="150"/>
      <c r="AC136" s="150"/>
      <c r="AD136" s="150"/>
      <c r="AE136" s="150"/>
      <c r="AF136" s="150"/>
      <c r="AG136" s="150" t="s">
        <v>135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2.5" outlineLevel="1" x14ac:dyDescent="0.2">
      <c r="A137" s="173">
        <v>38</v>
      </c>
      <c r="B137" s="174" t="s">
        <v>288</v>
      </c>
      <c r="C137" s="189" t="s">
        <v>289</v>
      </c>
      <c r="D137" s="175" t="s">
        <v>286</v>
      </c>
      <c r="E137" s="176">
        <v>12</v>
      </c>
      <c r="F137" s="177"/>
      <c r="G137" s="178">
        <f>ROUND(E137*F137,2)</f>
        <v>0</v>
      </c>
      <c r="H137" s="161"/>
      <c r="I137" s="160">
        <f>ROUND(E137*H137,2)</f>
        <v>0</v>
      </c>
      <c r="J137" s="161"/>
      <c r="K137" s="160">
        <f>ROUND(E137*J137,2)</f>
        <v>0</v>
      </c>
      <c r="L137" s="160">
        <v>21</v>
      </c>
      <c r="M137" s="160">
        <f>G137*(1+L137/100)</f>
        <v>0</v>
      </c>
      <c r="N137" s="160">
        <v>0</v>
      </c>
      <c r="O137" s="160">
        <f>ROUND(E137*N137,2)</f>
        <v>0</v>
      </c>
      <c r="P137" s="160">
        <v>0</v>
      </c>
      <c r="Q137" s="160">
        <f>ROUND(E137*P137,2)</f>
        <v>0</v>
      </c>
      <c r="R137" s="160"/>
      <c r="S137" s="160" t="s">
        <v>123</v>
      </c>
      <c r="T137" s="160" t="s">
        <v>124</v>
      </c>
      <c r="U137" s="160">
        <v>0</v>
      </c>
      <c r="V137" s="160">
        <f>ROUND(E137*U137,2)</f>
        <v>0</v>
      </c>
      <c r="W137" s="160"/>
      <c r="X137" s="160" t="s">
        <v>125</v>
      </c>
      <c r="Y137" s="150"/>
      <c r="Z137" s="150"/>
      <c r="AA137" s="150"/>
      <c r="AB137" s="150"/>
      <c r="AC137" s="150"/>
      <c r="AD137" s="150"/>
      <c r="AE137" s="150"/>
      <c r="AF137" s="150"/>
      <c r="AG137" s="150" t="s">
        <v>126</v>
      </c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7"/>
      <c r="B138" s="158"/>
      <c r="C138" s="190" t="s">
        <v>290</v>
      </c>
      <c r="D138" s="162"/>
      <c r="E138" s="163">
        <v>6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0"/>
      <c r="Z138" s="150"/>
      <c r="AA138" s="150"/>
      <c r="AB138" s="150"/>
      <c r="AC138" s="150"/>
      <c r="AD138" s="150"/>
      <c r="AE138" s="150"/>
      <c r="AF138" s="150"/>
      <c r="AG138" s="150" t="s">
        <v>135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7"/>
      <c r="B139" s="158"/>
      <c r="C139" s="190" t="s">
        <v>291</v>
      </c>
      <c r="D139" s="162"/>
      <c r="E139" s="163">
        <v>6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0"/>
      <c r="Z139" s="150"/>
      <c r="AA139" s="150"/>
      <c r="AB139" s="150"/>
      <c r="AC139" s="150"/>
      <c r="AD139" s="150"/>
      <c r="AE139" s="150"/>
      <c r="AF139" s="150"/>
      <c r="AG139" s="150" t="s">
        <v>135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79">
        <v>39</v>
      </c>
      <c r="B140" s="180" t="s">
        <v>292</v>
      </c>
      <c r="C140" s="188" t="s">
        <v>293</v>
      </c>
      <c r="D140" s="181" t="s">
        <v>203</v>
      </c>
      <c r="E140" s="182">
        <v>0.1124</v>
      </c>
      <c r="F140" s="183"/>
      <c r="G140" s="184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21</v>
      </c>
      <c r="M140" s="160">
        <f>G140*(1+L140/100)</f>
        <v>0</v>
      </c>
      <c r="N140" s="160">
        <v>0</v>
      </c>
      <c r="O140" s="160">
        <f>ROUND(E140*N140,2)</f>
        <v>0</v>
      </c>
      <c r="P140" s="160">
        <v>0</v>
      </c>
      <c r="Q140" s="160">
        <f>ROUND(E140*P140,2)</f>
        <v>0</v>
      </c>
      <c r="R140" s="160"/>
      <c r="S140" s="160" t="s">
        <v>130</v>
      </c>
      <c r="T140" s="160" t="s">
        <v>130</v>
      </c>
      <c r="U140" s="160">
        <v>4.82</v>
      </c>
      <c r="V140" s="160">
        <f>ROUND(E140*U140,2)</f>
        <v>0.54</v>
      </c>
      <c r="W140" s="160"/>
      <c r="X140" s="160" t="s">
        <v>253</v>
      </c>
      <c r="Y140" s="150"/>
      <c r="Z140" s="150"/>
      <c r="AA140" s="150"/>
      <c r="AB140" s="150"/>
      <c r="AC140" s="150"/>
      <c r="AD140" s="150"/>
      <c r="AE140" s="150"/>
      <c r="AF140" s="150"/>
      <c r="AG140" s="150" t="s">
        <v>254</v>
      </c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x14ac:dyDescent="0.2">
      <c r="A141" s="167" t="s">
        <v>118</v>
      </c>
      <c r="B141" s="168" t="s">
        <v>74</v>
      </c>
      <c r="C141" s="187" t="s">
        <v>75</v>
      </c>
      <c r="D141" s="169"/>
      <c r="E141" s="170"/>
      <c r="F141" s="171"/>
      <c r="G141" s="172">
        <f>SUMIF(AG142:AG149,"&lt;&gt;NOR",G142:G149)</f>
        <v>0</v>
      </c>
      <c r="H141" s="166"/>
      <c r="I141" s="166">
        <f>SUM(I142:I149)</f>
        <v>0</v>
      </c>
      <c r="J141" s="166"/>
      <c r="K141" s="166">
        <f>SUM(K142:K149)</f>
        <v>0</v>
      </c>
      <c r="L141" s="166"/>
      <c r="M141" s="166">
        <f>SUM(M142:M149)</f>
        <v>0</v>
      </c>
      <c r="N141" s="166"/>
      <c r="O141" s="166">
        <f>SUM(O142:O149)</f>
        <v>0.05</v>
      </c>
      <c r="P141" s="166"/>
      <c r="Q141" s="166">
        <f>SUM(Q142:Q149)</f>
        <v>0.05</v>
      </c>
      <c r="R141" s="166"/>
      <c r="S141" s="166"/>
      <c r="T141" s="166"/>
      <c r="U141" s="166"/>
      <c r="V141" s="166">
        <f>SUM(V142:V149)</f>
        <v>0.94000000000000006</v>
      </c>
      <c r="W141" s="166"/>
      <c r="X141" s="166"/>
      <c r="AG141" t="s">
        <v>119</v>
      </c>
    </row>
    <row r="142" spans="1:60" outlineLevel="1" x14ac:dyDescent="0.2">
      <c r="A142" s="173">
        <v>40</v>
      </c>
      <c r="B142" s="174" t="s">
        <v>294</v>
      </c>
      <c r="C142" s="189" t="s">
        <v>295</v>
      </c>
      <c r="D142" s="175" t="s">
        <v>129</v>
      </c>
      <c r="E142" s="176">
        <v>0.68</v>
      </c>
      <c r="F142" s="177"/>
      <c r="G142" s="178">
        <f>ROUND(E142*F142,2)</f>
        <v>0</v>
      </c>
      <c r="H142" s="161"/>
      <c r="I142" s="160">
        <f>ROUND(E142*H142,2)</f>
        <v>0</v>
      </c>
      <c r="J142" s="161"/>
      <c r="K142" s="160">
        <f>ROUND(E142*J142,2)</f>
        <v>0</v>
      </c>
      <c r="L142" s="160">
        <v>21</v>
      </c>
      <c r="M142" s="160">
        <f>G142*(1+L142/100)</f>
        <v>0</v>
      </c>
      <c r="N142" s="160">
        <v>0</v>
      </c>
      <c r="O142" s="160">
        <f>ROUND(E142*N142,2)</f>
        <v>0</v>
      </c>
      <c r="P142" s="160">
        <v>6.7000000000000004E-2</v>
      </c>
      <c r="Q142" s="160">
        <f>ROUND(E142*P142,2)</f>
        <v>0.05</v>
      </c>
      <c r="R142" s="160"/>
      <c r="S142" s="160" t="s">
        <v>130</v>
      </c>
      <c r="T142" s="160" t="s">
        <v>130</v>
      </c>
      <c r="U142" s="160">
        <v>0.23300000000000001</v>
      </c>
      <c r="V142" s="160">
        <f>ROUND(E142*U142,2)</f>
        <v>0.16</v>
      </c>
      <c r="W142" s="160"/>
      <c r="X142" s="160" t="s">
        <v>125</v>
      </c>
      <c r="Y142" s="150"/>
      <c r="Z142" s="150"/>
      <c r="AA142" s="150"/>
      <c r="AB142" s="150"/>
      <c r="AC142" s="150"/>
      <c r="AD142" s="150"/>
      <c r="AE142" s="150"/>
      <c r="AF142" s="150"/>
      <c r="AG142" s="150" t="s">
        <v>126</v>
      </c>
      <c r="AH142" s="150"/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1" x14ac:dyDescent="0.2">
      <c r="A143" s="157"/>
      <c r="B143" s="158"/>
      <c r="C143" s="190" t="s">
        <v>296</v>
      </c>
      <c r="D143" s="162"/>
      <c r="E143" s="163">
        <v>0.68</v>
      </c>
      <c r="F143" s="160"/>
      <c r="G143" s="160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0"/>
      <c r="Z143" s="150"/>
      <c r="AA143" s="150"/>
      <c r="AB143" s="150"/>
      <c r="AC143" s="150"/>
      <c r="AD143" s="150"/>
      <c r="AE143" s="150"/>
      <c r="AF143" s="150"/>
      <c r="AG143" s="150" t="s">
        <v>135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1" x14ac:dyDescent="0.2">
      <c r="A144" s="173">
        <v>41</v>
      </c>
      <c r="B144" s="174" t="s">
        <v>297</v>
      </c>
      <c r="C144" s="189" t="s">
        <v>298</v>
      </c>
      <c r="D144" s="175" t="s">
        <v>129</v>
      </c>
      <c r="E144" s="176">
        <v>0.68</v>
      </c>
      <c r="F144" s="177"/>
      <c r="G144" s="178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21</v>
      </c>
      <c r="M144" s="160">
        <f>G144*(1+L144/100)</f>
        <v>0</v>
      </c>
      <c r="N144" s="160">
        <v>0</v>
      </c>
      <c r="O144" s="160">
        <f>ROUND(E144*N144,2)</f>
        <v>0</v>
      </c>
      <c r="P144" s="160">
        <v>0</v>
      </c>
      <c r="Q144" s="160">
        <f>ROUND(E144*P144,2)</f>
        <v>0</v>
      </c>
      <c r="R144" s="160"/>
      <c r="S144" s="160" t="s">
        <v>130</v>
      </c>
      <c r="T144" s="160" t="s">
        <v>130</v>
      </c>
      <c r="U144" s="160">
        <v>0.78700000000000003</v>
      </c>
      <c r="V144" s="160">
        <f>ROUND(E144*U144,2)</f>
        <v>0.54</v>
      </c>
      <c r="W144" s="160"/>
      <c r="X144" s="160" t="s">
        <v>125</v>
      </c>
      <c r="Y144" s="150"/>
      <c r="Z144" s="150"/>
      <c r="AA144" s="150"/>
      <c r="AB144" s="150"/>
      <c r="AC144" s="150"/>
      <c r="AD144" s="150"/>
      <c r="AE144" s="150"/>
      <c r="AF144" s="150"/>
      <c r="AG144" s="150" t="s">
        <v>126</v>
      </c>
      <c r="AH144" s="150"/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1" x14ac:dyDescent="0.2">
      <c r="A145" s="157"/>
      <c r="B145" s="158"/>
      <c r="C145" s="190" t="s">
        <v>299</v>
      </c>
      <c r="D145" s="162"/>
      <c r="E145" s="163">
        <v>0.68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0"/>
      <c r="Z145" s="150"/>
      <c r="AA145" s="150"/>
      <c r="AB145" s="150"/>
      <c r="AC145" s="150"/>
      <c r="AD145" s="150"/>
      <c r="AE145" s="150"/>
      <c r="AF145" s="150"/>
      <c r="AG145" s="150" t="s">
        <v>135</v>
      </c>
      <c r="AH145" s="150">
        <v>5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9">
        <v>42</v>
      </c>
      <c r="B146" s="180" t="s">
        <v>300</v>
      </c>
      <c r="C146" s="188" t="s">
        <v>301</v>
      </c>
      <c r="D146" s="181" t="s">
        <v>174</v>
      </c>
      <c r="E146" s="182">
        <v>0.4</v>
      </c>
      <c r="F146" s="183"/>
      <c r="G146" s="184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0</v>
      </c>
      <c r="O146" s="160">
        <f>ROUND(E146*N146,2)</f>
        <v>0</v>
      </c>
      <c r="P146" s="160">
        <v>0</v>
      </c>
      <c r="Q146" s="160">
        <f>ROUND(E146*P146,2)</f>
        <v>0</v>
      </c>
      <c r="R146" s="160"/>
      <c r="S146" s="160" t="s">
        <v>130</v>
      </c>
      <c r="T146" s="160" t="s">
        <v>130</v>
      </c>
      <c r="U146" s="160">
        <v>0.32</v>
      </c>
      <c r="V146" s="160">
        <f>ROUND(E146*U146,2)</f>
        <v>0.13</v>
      </c>
      <c r="W146" s="160"/>
      <c r="X146" s="160" t="s">
        <v>125</v>
      </c>
      <c r="Y146" s="150"/>
      <c r="Z146" s="150"/>
      <c r="AA146" s="150"/>
      <c r="AB146" s="150"/>
      <c r="AC146" s="150"/>
      <c r="AD146" s="150"/>
      <c r="AE146" s="150"/>
      <c r="AF146" s="150"/>
      <c r="AG146" s="150" t="s">
        <v>126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73">
        <v>43</v>
      </c>
      <c r="B147" s="174" t="s">
        <v>302</v>
      </c>
      <c r="C147" s="189" t="s">
        <v>303</v>
      </c>
      <c r="D147" s="175" t="s">
        <v>268</v>
      </c>
      <c r="E147" s="176">
        <v>25</v>
      </c>
      <c r="F147" s="177"/>
      <c r="G147" s="178">
        <f>ROUND(E147*F147,2)</f>
        <v>0</v>
      </c>
      <c r="H147" s="161"/>
      <c r="I147" s="160">
        <f>ROUND(E147*H147,2)</f>
        <v>0</v>
      </c>
      <c r="J147" s="161"/>
      <c r="K147" s="160">
        <f>ROUND(E147*J147,2)</f>
        <v>0</v>
      </c>
      <c r="L147" s="160">
        <v>21</v>
      </c>
      <c r="M147" s="160">
        <f>G147*(1+L147/100)</f>
        <v>0</v>
      </c>
      <c r="N147" s="160">
        <v>1.8500000000000001E-3</v>
      </c>
      <c r="O147" s="160">
        <f>ROUND(E147*N147,2)</f>
        <v>0.05</v>
      </c>
      <c r="P147" s="160">
        <v>0</v>
      </c>
      <c r="Q147" s="160">
        <f>ROUND(E147*P147,2)</f>
        <v>0</v>
      </c>
      <c r="R147" s="160" t="s">
        <v>269</v>
      </c>
      <c r="S147" s="160" t="s">
        <v>130</v>
      </c>
      <c r="T147" s="160" t="s">
        <v>130</v>
      </c>
      <c r="U147" s="160">
        <v>0</v>
      </c>
      <c r="V147" s="160">
        <f>ROUND(E147*U147,2)</f>
        <v>0</v>
      </c>
      <c r="W147" s="160"/>
      <c r="X147" s="160" t="s">
        <v>270</v>
      </c>
      <c r="Y147" s="150"/>
      <c r="Z147" s="150"/>
      <c r="AA147" s="150"/>
      <c r="AB147" s="150"/>
      <c r="AC147" s="150"/>
      <c r="AD147" s="150"/>
      <c r="AE147" s="150"/>
      <c r="AF147" s="150"/>
      <c r="AG147" s="150" t="s">
        <v>271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7"/>
      <c r="B148" s="158"/>
      <c r="C148" s="190" t="s">
        <v>304</v>
      </c>
      <c r="D148" s="162"/>
      <c r="E148" s="163">
        <v>25</v>
      </c>
      <c r="F148" s="160"/>
      <c r="G148" s="160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0"/>
      <c r="Z148" s="150"/>
      <c r="AA148" s="150"/>
      <c r="AB148" s="150"/>
      <c r="AC148" s="150"/>
      <c r="AD148" s="150"/>
      <c r="AE148" s="150"/>
      <c r="AF148" s="150"/>
      <c r="AG148" s="150" t="s">
        <v>135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79">
        <v>44</v>
      </c>
      <c r="B149" s="180" t="s">
        <v>305</v>
      </c>
      <c r="C149" s="188" t="s">
        <v>306</v>
      </c>
      <c r="D149" s="181" t="s">
        <v>203</v>
      </c>
      <c r="E149" s="182">
        <v>4.6249999999999999E-2</v>
      </c>
      <c r="F149" s="183"/>
      <c r="G149" s="184">
        <f>ROUND(E149*F149,2)</f>
        <v>0</v>
      </c>
      <c r="H149" s="161"/>
      <c r="I149" s="160">
        <f>ROUND(E149*H149,2)</f>
        <v>0</v>
      </c>
      <c r="J149" s="161"/>
      <c r="K149" s="160">
        <f>ROUND(E149*J149,2)</f>
        <v>0</v>
      </c>
      <c r="L149" s="160">
        <v>21</v>
      </c>
      <c r="M149" s="160">
        <f>G149*(1+L149/100)</f>
        <v>0</v>
      </c>
      <c r="N149" s="160">
        <v>0</v>
      </c>
      <c r="O149" s="160">
        <f>ROUND(E149*N149,2)</f>
        <v>0</v>
      </c>
      <c r="P149" s="160">
        <v>0</v>
      </c>
      <c r="Q149" s="160">
        <f>ROUND(E149*P149,2)</f>
        <v>0</v>
      </c>
      <c r="R149" s="160"/>
      <c r="S149" s="160" t="s">
        <v>130</v>
      </c>
      <c r="T149" s="160" t="s">
        <v>130</v>
      </c>
      <c r="U149" s="160">
        <v>2.3290000000000002</v>
      </c>
      <c r="V149" s="160">
        <f>ROUND(E149*U149,2)</f>
        <v>0.11</v>
      </c>
      <c r="W149" s="160"/>
      <c r="X149" s="160" t="s">
        <v>253</v>
      </c>
      <c r="Y149" s="150"/>
      <c r="Z149" s="150"/>
      <c r="AA149" s="150"/>
      <c r="AB149" s="150"/>
      <c r="AC149" s="150"/>
      <c r="AD149" s="150"/>
      <c r="AE149" s="150"/>
      <c r="AF149" s="150"/>
      <c r="AG149" s="150" t="s">
        <v>254</v>
      </c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x14ac:dyDescent="0.2">
      <c r="A150" s="167" t="s">
        <v>118</v>
      </c>
      <c r="B150" s="168" t="s">
        <v>76</v>
      </c>
      <c r="C150" s="187" t="s">
        <v>77</v>
      </c>
      <c r="D150" s="169"/>
      <c r="E150" s="170"/>
      <c r="F150" s="171"/>
      <c r="G150" s="172">
        <f>SUMIF(AG151:AG220,"&lt;&gt;NOR",G151:G220)</f>
        <v>0</v>
      </c>
      <c r="H150" s="166"/>
      <c r="I150" s="166">
        <f>SUM(I151:I220)</f>
        <v>0</v>
      </c>
      <c r="J150" s="166"/>
      <c r="K150" s="166">
        <f>SUM(K151:K220)</f>
        <v>0</v>
      </c>
      <c r="L150" s="166"/>
      <c r="M150" s="166">
        <f>SUM(M151:M220)</f>
        <v>0</v>
      </c>
      <c r="N150" s="166"/>
      <c r="O150" s="166">
        <f>SUM(O151:O220)</f>
        <v>2.1100000000000003</v>
      </c>
      <c r="P150" s="166"/>
      <c r="Q150" s="166">
        <f>SUM(Q151:Q220)</f>
        <v>1.34</v>
      </c>
      <c r="R150" s="166"/>
      <c r="S150" s="166"/>
      <c r="T150" s="166"/>
      <c r="U150" s="166"/>
      <c r="V150" s="166">
        <f>SUM(V151:V220)</f>
        <v>163.26</v>
      </c>
      <c r="W150" s="166"/>
      <c r="X150" s="166"/>
      <c r="AG150" t="s">
        <v>119</v>
      </c>
    </row>
    <row r="151" spans="1:60" outlineLevel="1" x14ac:dyDescent="0.2">
      <c r="A151" s="173">
        <v>45</v>
      </c>
      <c r="B151" s="174" t="s">
        <v>307</v>
      </c>
      <c r="C151" s="189" t="s">
        <v>308</v>
      </c>
      <c r="D151" s="175" t="s">
        <v>129</v>
      </c>
      <c r="E151" s="176">
        <v>122.136</v>
      </c>
      <c r="F151" s="177"/>
      <c r="G151" s="178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21</v>
      </c>
      <c r="M151" s="160">
        <f>G151*(1+L151/100)</f>
        <v>0</v>
      </c>
      <c r="N151" s="160">
        <v>3.1E-4</v>
      </c>
      <c r="O151" s="160">
        <f>ROUND(E151*N151,2)</f>
        <v>0.04</v>
      </c>
      <c r="P151" s="160">
        <v>0</v>
      </c>
      <c r="Q151" s="160">
        <f>ROUND(E151*P151,2)</f>
        <v>0</v>
      </c>
      <c r="R151" s="160"/>
      <c r="S151" s="160" t="s">
        <v>130</v>
      </c>
      <c r="T151" s="160" t="s">
        <v>130</v>
      </c>
      <c r="U151" s="160">
        <v>0.71</v>
      </c>
      <c r="V151" s="160">
        <f>ROUND(E151*U151,2)</f>
        <v>86.72</v>
      </c>
      <c r="W151" s="160"/>
      <c r="X151" s="160" t="s">
        <v>125</v>
      </c>
      <c r="Y151" s="150"/>
      <c r="Z151" s="150"/>
      <c r="AA151" s="150"/>
      <c r="AB151" s="150"/>
      <c r="AC151" s="150"/>
      <c r="AD151" s="150"/>
      <c r="AE151" s="150"/>
      <c r="AF151" s="150"/>
      <c r="AG151" s="150" t="s">
        <v>126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7"/>
      <c r="B152" s="158"/>
      <c r="C152" s="190" t="s">
        <v>309</v>
      </c>
      <c r="D152" s="162"/>
      <c r="E152" s="163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0"/>
      <c r="Z152" s="150"/>
      <c r="AA152" s="150"/>
      <c r="AB152" s="150"/>
      <c r="AC152" s="150"/>
      <c r="AD152" s="150"/>
      <c r="AE152" s="150"/>
      <c r="AF152" s="150"/>
      <c r="AG152" s="150" t="s">
        <v>135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7"/>
      <c r="B153" s="158"/>
      <c r="C153" s="190" t="s">
        <v>310</v>
      </c>
      <c r="D153" s="162"/>
      <c r="E153" s="163">
        <v>122.136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0"/>
      <c r="Z153" s="150"/>
      <c r="AA153" s="150"/>
      <c r="AB153" s="150"/>
      <c r="AC153" s="150"/>
      <c r="AD153" s="150"/>
      <c r="AE153" s="150"/>
      <c r="AF153" s="150"/>
      <c r="AG153" s="150" t="s">
        <v>135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73">
        <v>46</v>
      </c>
      <c r="B154" s="174" t="s">
        <v>311</v>
      </c>
      <c r="C154" s="189" t="s">
        <v>312</v>
      </c>
      <c r="D154" s="175" t="s">
        <v>174</v>
      </c>
      <c r="E154" s="176">
        <v>120</v>
      </c>
      <c r="F154" s="177"/>
      <c r="G154" s="178">
        <f>ROUND(E154*F154,2)</f>
        <v>0</v>
      </c>
      <c r="H154" s="161"/>
      <c r="I154" s="160">
        <f>ROUND(E154*H154,2)</f>
        <v>0</v>
      </c>
      <c r="J154" s="161"/>
      <c r="K154" s="160">
        <f>ROUND(E154*J154,2)</f>
        <v>0</v>
      </c>
      <c r="L154" s="160">
        <v>21</v>
      </c>
      <c r="M154" s="160">
        <f>G154*(1+L154/100)</f>
        <v>0</v>
      </c>
      <c r="N154" s="160">
        <v>2.7999999999999998E-4</v>
      </c>
      <c r="O154" s="160">
        <f>ROUND(E154*N154,2)</f>
        <v>0.03</v>
      </c>
      <c r="P154" s="160">
        <v>0</v>
      </c>
      <c r="Q154" s="160">
        <f>ROUND(E154*P154,2)</f>
        <v>0</v>
      </c>
      <c r="R154" s="160"/>
      <c r="S154" s="160" t="s">
        <v>130</v>
      </c>
      <c r="T154" s="160" t="s">
        <v>130</v>
      </c>
      <c r="U154" s="160">
        <v>0.19</v>
      </c>
      <c r="V154" s="160">
        <f>ROUND(E154*U154,2)</f>
        <v>22.8</v>
      </c>
      <c r="W154" s="160"/>
      <c r="X154" s="160" t="s">
        <v>125</v>
      </c>
      <c r="Y154" s="150"/>
      <c r="Z154" s="150"/>
      <c r="AA154" s="150"/>
      <c r="AB154" s="150"/>
      <c r="AC154" s="150"/>
      <c r="AD154" s="150"/>
      <c r="AE154" s="150"/>
      <c r="AF154" s="150"/>
      <c r="AG154" s="150" t="s">
        <v>126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7"/>
      <c r="B155" s="158"/>
      <c r="C155" s="253" t="s">
        <v>313</v>
      </c>
      <c r="D155" s="254"/>
      <c r="E155" s="254"/>
      <c r="F155" s="254"/>
      <c r="G155" s="254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0"/>
      <c r="Z155" s="150"/>
      <c r="AA155" s="150"/>
      <c r="AB155" s="150"/>
      <c r="AC155" s="150"/>
      <c r="AD155" s="150"/>
      <c r="AE155" s="150"/>
      <c r="AF155" s="150"/>
      <c r="AG155" s="150" t="s">
        <v>133</v>
      </c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73">
        <v>47</v>
      </c>
      <c r="B156" s="174" t="s">
        <v>314</v>
      </c>
      <c r="C156" s="189" t="s">
        <v>315</v>
      </c>
      <c r="D156" s="175" t="s">
        <v>129</v>
      </c>
      <c r="E156" s="176">
        <v>122.136</v>
      </c>
      <c r="F156" s="177"/>
      <c r="G156" s="178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21</v>
      </c>
      <c r="M156" s="160">
        <f>G156*(1+L156/100)</f>
        <v>0</v>
      </c>
      <c r="N156" s="160">
        <v>0</v>
      </c>
      <c r="O156" s="160">
        <f>ROUND(E156*N156,2)</f>
        <v>0</v>
      </c>
      <c r="P156" s="160">
        <v>1.098E-2</v>
      </c>
      <c r="Q156" s="160">
        <f>ROUND(E156*P156,2)</f>
        <v>1.34</v>
      </c>
      <c r="R156" s="160"/>
      <c r="S156" s="160" t="s">
        <v>130</v>
      </c>
      <c r="T156" s="160" t="s">
        <v>130</v>
      </c>
      <c r="U156" s="160">
        <v>0.44</v>
      </c>
      <c r="V156" s="160">
        <f>ROUND(E156*U156,2)</f>
        <v>53.74</v>
      </c>
      <c r="W156" s="160"/>
      <c r="X156" s="160" t="s">
        <v>125</v>
      </c>
      <c r="Y156" s="150"/>
      <c r="Z156" s="150"/>
      <c r="AA156" s="150"/>
      <c r="AB156" s="150"/>
      <c r="AC156" s="150"/>
      <c r="AD156" s="150"/>
      <c r="AE156" s="150"/>
      <c r="AF156" s="150"/>
      <c r="AG156" s="150" t="s">
        <v>131</v>
      </c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7"/>
      <c r="B157" s="158"/>
      <c r="C157" s="253" t="s">
        <v>316</v>
      </c>
      <c r="D157" s="254"/>
      <c r="E157" s="254"/>
      <c r="F157" s="254"/>
      <c r="G157" s="254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0"/>
      <c r="Z157" s="150"/>
      <c r="AA157" s="150"/>
      <c r="AB157" s="150"/>
      <c r="AC157" s="150"/>
      <c r="AD157" s="150"/>
      <c r="AE157" s="150"/>
      <c r="AF157" s="150"/>
      <c r="AG157" s="150" t="s">
        <v>133</v>
      </c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7"/>
      <c r="B158" s="158"/>
      <c r="C158" s="190" t="s">
        <v>309</v>
      </c>
      <c r="D158" s="162"/>
      <c r="E158" s="163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0"/>
      <c r="Z158" s="150"/>
      <c r="AA158" s="150"/>
      <c r="AB158" s="150"/>
      <c r="AC158" s="150"/>
      <c r="AD158" s="150"/>
      <c r="AE158" s="150"/>
      <c r="AF158" s="150"/>
      <c r="AG158" s="150" t="s">
        <v>135</v>
      </c>
      <c r="AH158" s="150">
        <v>0</v>
      </c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ht="22.5" outlineLevel="1" x14ac:dyDescent="0.2">
      <c r="A159" s="157"/>
      <c r="B159" s="158"/>
      <c r="C159" s="190" t="s">
        <v>317</v>
      </c>
      <c r="D159" s="162"/>
      <c r="E159" s="163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0"/>
      <c r="Z159" s="150"/>
      <c r="AA159" s="150"/>
      <c r="AB159" s="150"/>
      <c r="AC159" s="150"/>
      <c r="AD159" s="150"/>
      <c r="AE159" s="150"/>
      <c r="AF159" s="150"/>
      <c r="AG159" s="150" t="s">
        <v>135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7"/>
      <c r="B160" s="158"/>
      <c r="C160" s="190" t="s">
        <v>318</v>
      </c>
      <c r="D160" s="162"/>
      <c r="E160" s="163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0"/>
      <c r="Z160" s="150"/>
      <c r="AA160" s="150"/>
      <c r="AB160" s="150"/>
      <c r="AC160" s="150"/>
      <c r="AD160" s="150"/>
      <c r="AE160" s="150"/>
      <c r="AF160" s="150"/>
      <c r="AG160" s="150" t="s">
        <v>135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7"/>
      <c r="B161" s="158"/>
      <c r="C161" s="190" t="s">
        <v>319</v>
      </c>
      <c r="D161" s="162"/>
      <c r="E161" s="163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0"/>
      <c r="Z161" s="150"/>
      <c r="AA161" s="150"/>
      <c r="AB161" s="150"/>
      <c r="AC161" s="150"/>
      <c r="AD161" s="150"/>
      <c r="AE161" s="150"/>
      <c r="AF161" s="150"/>
      <c r="AG161" s="150" t="s">
        <v>135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7"/>
      <c r="B162" s="158"/>
      <c r="C162" s="190" t="s">
        <v>310</v>
      </c>
      <c r="D162" s="162"/>
      <c r="E162" s="163">
        <v>122.136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0"/>
      <c r="Z162" s="150"/>
      <c r="AA162" s="150"/>
      <c r="AB162" s="150"/>
      <c r="AC162" s="150"/>
      <c r="AD162" s="150"/>
      <c r="AE162" s="150"/>
      <c r="AF162" s="150"/>
      <c r="AG162" s="150" t="s">
        <v>135</v>
      </c>
      <c r="AH162" s="150">
        <v>0</v>
      </c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73">
        <v>48</v>
      </c>
      <c r="B163" s="174" t="s">
        <v>320</v>
      </c>
      <c r="C163" s="189" t="s">
        <v>321</v>
      </c>
      <c r="D163" s="175" t="s">
        <v>268</v>
      </c>
      <c r="E163" s="176">
        <v>1</v>
      </c>
      <c r="F163" s="177"/>
      <c r="G163" s="178">
        <f>ROUND(E163*F163,2)</f>
        <v>0</v>
      </c>
      <c r="H163" s="161"/>
      <c r="I163" s="160">
        <f>ROUND(E163*H163,2)</f>
        <v>0</v>
      </c>
      <c r="J163" s="161"/>
      <c r="K163" s="160">
        <f>ROUND(E163*J163,2)</f>
        <v>0</v>
      </c>
      <c r="L163" s="160">
        <v>21</v>
      </c>
      <c r="M163" s="160">
        <f>G163*(1+L163/100)</f>
        <v>0</v>
      </c>
      <c r="N163" s="160">
        <v>0.01</v>
      </c>
      <c r="O163" s="160">
        <f>ROUND(E163*N163,2)</f>
        <v>0.01</v>
      </c>
      <c r="P163" s="160">
        <v>0</v>
      </c>
      <c r="Q163" s="160">
        <f>ROUND(E163*P163,2)</f>
        <v>0</v>
      </c>
      <c r="R163" s="160"/>
      <c r="S163" s="160" t="s">
        <v>123</v>
      </c>
      <c r="T163" s="160" t="s">
        <v>124</v>
      </c>
      <c r="U163" s="160">
        <v>0</v>
      </c>
      <c r="V163" s="160">
        <f>ROUND(E163*U163,2)</f>
        <v>0</v>
      </c>
      <c r="W163" s="160"/>
      <c r="X163" s="160" t="s">
        <v>125</v>
      </c>
      <c r="Y163" s="150"/>
      <c r="Z163" s="150"/>
      <c r="AA163" s="150"/>
      <c r="AB163" s="150"/>
      <c r="AC163" s="150"/>
      <c r="AD163" s="150"/>
      <c r="AE163" s="150"/>
      <c r="AF163" s="150"/>
      <c r="AG163" s="150" t="s">
        <v>131</v>
      </c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outlineLevel="1" x14ac:dyDescent="0.2">
      <c r="A164" s="157"/>
      <c r="B164" s="158"/>
      <c r="C164" s="253" t="s">
        <v>322</v>
      </c>
      <c r="D164" s="254"/>
      <c r="E164" s="254"/>
      <c r="F164" s="254"/>
      <c r="G164" s="254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0"/>
      <c r="Z164" s="150"/>
      <c r="AA164" s="150"/>
      <c r="AB164" s="150"/>
      <c r="AC164" s="150"/>
      <c r="AD164" s="150"/>
      <c r="AE164" s="150"/>
      <c r="AF164" s="150"/>
      <c r="AG164" s="150" t="s">
        <v>133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ht="33.75" outlineLevel="1" x14ac:dyDescent="0.2">
      <c r="A165" s="157"/>
      <c r="B165" s="158"/>
      <c r="C165" s="190" t="s">
        <v>323</v>
      </c>
      <c r="D165" s="162"/>
      <c r="E165" s="163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0"/>
      <c r="Z165" s="150"/>
      <c r="AA165" s="150"/>
      <c r="AB165" s="150"/>
      <c r="AC165" s="150"/>
      <c r="AD165" s="150"/>
      <c r="AE165" s="150"/>
      <c r="AF165" s="150"/>
      <c r="AG165" s="150" t="s">
        <v>135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ht="33.75" outlineLevel="1" x14ac:dyDescent="0.2">
      <c r="A166" s="157"/>
      <c r="B166" s="158"/>
      <c r="C166" s="190" t="s">
        <v>324</v>
      </c>
      <c r="D166" s="162"/>
      <c r="E166" s="163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0"/>
      <c r="Z166" s="150"/>
      <c r="AA166" s="150"/>
      <c r="AB166" s="150"/>
      <c r="AC166" s="150"/>
      <c r="AD166" s="150"/>
      <c r="AE166" s="150"/>
      <c r="AF166" s="150"/>
      <c r="AG166" s="150" t="s">
        <v>135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ht="22.5" outlineLevel="1" x14ac:dyDescent="0.2">
      <c r="A167" s="157"/>
      <c r="B167" s="158"/>
      <c r="C167" s="190" t="s">
        <v>325</v>
      </c>
      <c r="D167" s="162"/>
      <c r="E167" s="163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0"/>
      <c r="Z167" s="150"/>
      <c r="AA167" s="150"/>
      <c r="AB167" s="150"/>
      <c r="AC167" s="150"/>
      <c r="AD167" s="150"/>
      <c r="AE167" s="150"/>
      <c r="AF167" s="150"/>
      <c r="AG167" s="150" t="s">
        <v>135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1" x14ac:dyDescent="0.2">
      <c r="A168" s="157"/>
      <c r="B168" s="158"/>
      <c r="C168" s="190" t="s">
        <v>326</v>
      </c>
      <c r="D168" s="162"/>
      <c r="E168" s="163">
        <v>1</v>
      </c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0"/>
      <c r="Z168" s="150"/>
      <c r="AA168" s="150"/>
      <c r="AB168" s="150"/>
      <c r="AC168" s="150"/>
      <c r="AD168" s="150"/>
      <c r="AE168" s="150"/>
      <c r="AF168" s="150"/>
      <c r="AG168" s="150" t="s">
        <v>135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1" x14ac:dyDescent="0.2">
      <c r="A169" s="173">
        <v>49</v>
      </c>
      <c r="B169" s="174" t="s">
        <v>327</v>
      </c>
      <c r="C169" s="189" t="s">
        <v>328</v>
      </c>
      <c r="D169" s="175" t="s">
        <v>268</v>
      </c>
      <c r="E169" s="176">
        <v>7</v>
      </c>
      <c r="F169" s="177"/>
      <c r="G169" s="178">
        <f>ROUND(E169*F169,2)</f>
        <v>0</v>
      </c>
      <c r="H169" s="161"/>
      <c r="I169" s="160">
        <f>ROUND(E169*H169,2)</f>
        <v>0</v>
      </c>
      <c r="J169" s="161"/>
      <c r="K169" s="160">
        <f>ROUND(E169*J169,2)</f>
        <v>0</v>
      </c>
      <c r="L169" s="160">
        <v>21</v>
      </c>
      <c r="M169" s="160">
        <f>G169*(1+L169/100)</f>
        <v>0</v>
      </c>
      <c r="N169" s="160">
        <v>0.01</v>
      </c>
      <c r="O169" s="160">
        <f>ROUND(E169*N169,2)</f>
        <v>7.0000000000000007E-2</v>
      </c>
      <c r="P169" s="160">
        <v>0</v>
      </c>
      <c r="Q169" s="160">
        <f>ROUND(E169*P169,2)</f>
        <v>0</v>
      </c>
      <c r="R169" s="160"/>
      <c r="S169" s="160" t="s">
        <v>123</v>
      </c>
      <c r="T169" s="160" t="s">
        <v>124</v>
      </c>
      <c r="U169" s="160">
        <v>0</v>
      </c>
      <c r="V169" s="160">
        <f>ROUND(E169*U169,2)</f>
        <v>0</v>
      </c>
      <c r="W169" s="160"/>
      <c r="X169" s="160" t="s">
        <v>125</v>
      </c>
      <c r="Y169" s="150"/>
      <c r="Z169" s="150"/>
      <c r="AA169" s="150"/>
      <c r="AB169" s="150"/>
      <c r="AC169" s="150"/>
      <c r="AD169" s="150"/>
      <c r="AE169" s="150"/>
      <c r="AF169" s="150"/>
      <c r="AG169" s="150" t="s">
        <v>131</v>
      </c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7"/>
      <c r="B170" s="158"/>
      <c r="C170" s="253" t="s">
        <v>322</v>
      </c>
      <c r="D170" s="254"/>
      <c r="E170" s="254"/>
      <c r="F170" s="254"/>
      <c r="G170" s="254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0"/>
      <c r="Z170" s="150"/>
      <c r="AA170" s="150"/>
      <c r="AB170" s="150"/>
      <c r="AC170" s="150"/>
      <c r="AD170" s="150"/>
      <c r="AE170" s="150"/>
      <c r="AF170" s="150"/>
      <c r="AG170" s="150" t="s">
        <v>133</v>
      </c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ht="22.5" outlineLevel="1" x14ac:dyDescent="0.2">
      <c r="A171" s="157"/>
      <c r="B171" s="158"/>
      <c r="C171" s="190" t="s">
        <v>329</v>
      </c>
      <c r="D171" s="162"/>
      <c r="E171" s="163"/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0"/>
      <c r="Z171" s="150"/>
      <c r="AA171" s="150"/>
      <c r="AB171" s="150"/>
      <c r="AC171" s="150"/>
      <c r="AD171" s="150"/>
      <c r="AE171" s="150"/>
      <c r="AF171" s="150"/>
      <c r="AG171" s="150" t="s">
        <v>135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ht="33.75" outlineLevel="1" x14ac:dyDescent="0.2">
      <c r="A172" s="157"/>
      <c r="B172" s="158"/>
      <c r="C172" s="190" t="s">
        <v>330</v>
      </c>
      <c r="D172" s="162"/>
      <c r="E172" s="163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0"/>
      <c r="Z172" s="150"/>
      <c r="AA172" s="150"/>
      <c r="AB172" s="150"/>
      <c r="AC172" s="150"/>
      <c r="AD172" s="150"/>
      <c r="AE172" s="150"/>
      <c r="AF172" s="150"/>
      <c r="AG172" s="150" t="s">
        <v>135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7"/>
      <c r="B173" s="158"/>
      <c r="C173" s="190" t="s">
        <v>331</v>
      </c>
      <c r="D173" s="162"/>
      <c r="E173" s="163"/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0"/>
      <c r="Z173" s="150"/>
      <c r="AA173" s="150"/>
      <c r="AB173" s="150"/>
      <c r="AC173" s="150"/>
      <c r="AD173" s="150"/>
      <c r="AE173" s="150"/>
      <c r="AF173" s="150"/>
      <c r="AG173" s="150" t="s">
        <v>135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ht="22.5" outlineLevel="1" x14ac:dyDescent="0.2">
      <c r="A174" s="157"/>
      <c r="B174" s="158"/>
      <c r="C174" s="190" t="s">
        <v>332</v>
      </c>
      <c r="D174" s="162"/>
      <c r="E174" s="163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0"/>
      <c r="Z174" s="150"/>
      <c r="AA174" s="150"/>
      <c r="AB174" s="150"/>
      <c r="AC174" s="150"/>
      <c r="AD174" s="150"/>
      <c r="AE174" s="150"/>
      <c r="AF174" s="150"/>
      <c r="AG174" s="150" t="s">
        <v>135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7"/>
      <c r="B175" s="158"/>
      <c r="C175" s="190" t="s">
        <v>333</v>
      </c>
      <c r="D175" s="162"/>
      <c r="E175" s="163">
        <v>7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0"/>
      <c r="Z175" s="150"/>
      <c r="AA175" s="150"/>
      <c r="AB175" s="150"/>
      <c r="AC175" s="150"/>
      <c r="AD175" s="150"/>
      <c r="AE175" s="150"/>
      <c r="AF175" s="150"/>
      <c r="AG175" s="150" t="s">
        <v>135</v>
      </c>
      <c r="AH175" s="150">
        <v>0</v>
      </c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1" x14ac:dyDescent="0.2">
      <c r="A176" s="173">
        <v>50</v>
      </c>
      <c r="B176" s="174" t="s">
        <v>334</v>
      </c>
      <c r="C176" s="189" t="s">
        <v>335</v>
      </c>
      <c r="D176" s="175" t="s">
        <v>268</v>
      </c>
      <c r="E176" s="176">
        <v>2</v>
      </c>
      <c r="F176" s="177"/>
      <c r="G176" s="178">
        <f>ROUND(E176*F176,2)</f>
        <v>0</v>
      </c>
      <c r="H176" s="161"/>
      <c r="I176" s="160">
        <f>ROUND(E176*H176,2)</f>
        <v>0</v>
      </c>
      <c r="J176" s="161"/>
      <c r="K176" s="160">
        <f>ROUND(E176*J176,2)</f>
        <v>0</v>
      </c>
      <c r="L176" s="160">
        <v>21</v>
      </c>
      <c r="M176" s="160">
        <f>G176*(1+L176/100)</f>
        <v>0</v>
      </c>
      <c r="N176" s="160">
        <v>0.01</v>
      </c>
      <c r="O176" s="160">
        <f>ROUND(E176*N176,2)</f>
        <v>0.02</v>
      </c>
      <c r="P176" s="160">
        <v>0</v>
      </c>
      <c r="Q176" s="160">
        <f>ROUND(E176*P176,2)</f>
        <v>0</v>
      </c>
      <c r="R176" s="160"/>
      <c r="S176" s="160" t="s">
        <v>123</v>
      </c>
      <c r="T176" s="160" t="s">
        <v>124</v>
      </c>
      <c r="U176" s="160">
        <v>0</v>
      </c>
      <c r="V176" s="160">
        <f>ROUND(E176*U176,2)</f>
        <v>0</v>
      </c>
      <c r="W176" s="160"/>
      <c r="X176" s="160" t="s">
        <v>125</v>
      </c>
      <c r="Y176" s="150"/>
      <c r="Z176" s="150"/>
      <c r="AA176" s="150"/>
      <c r="AB176" s="150"/>
      <c r="AC176" s="150"/>
      <c r="AD176" s="150"/>
      <c r="AE176" s="150"/>
      <c r="AF176" s="150"/>
      <c r="AG176" s="150" t="s">
        <v>131</v>
      </c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7"/>
      <c r="B177" s="158"/>
      <c r="C177" s="253" t="s">
        <v>322</v>
      </c>
      <c r="D177" s="254"/>
      <c r="E177" s="254"/>
      <c r="F177" s="254"/>
      <c r="G177" s="254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0"/>
      <c r="Z177" s="150"/>
      <c r="AA177" s="150"/>
      <c r="AB177" s="150"/>
      <c r="AC177" s="150"/>
      <c r="AD177" s="150"/>
      <c r="AE177" s="150"/>
      <c r="AF177" s="150"/>
      <c r="AG177" s="150" t="s">
        <v>133</v>
      </c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ht="22.5" outlineLevel="1" x14ac:dyDescent="0.2">
      <c r="A178" s="157"/>
      <c r="B178" s="158"/>
      <c r="C178" s="190" t="s">
        <v>329</v>
      </c>
      <c r="D178" s="162"/>
      <c r="E178" s="163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0"/>
      <c r="Z178" s="150"/>
      <c r="AA178" s="150"/>
      <c r="AB178" s="150"/>
      <c r="AC178" s="150"/>
      <c r="AD178" s="150"/>
      <c r="AE178" s="150"/>
      <c r="AF178" s="150"/>
      <c r="AG178" s="150" t="s">
        <v>135</v>
      </c>
      <c r="AH178" s="150">
        <v>0</v>
      </c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ht="33.75" outlineLevel="1" x14ac:dyDescent="0.2">
      <c r="A179" s="157"/>
      <c r="B179" s="158"/>
      <c r="C179" s="190" t="s">
        <v>330</v>
      </c>
      <c r="D179" s="162"/>
      <c r="E179" s="163"/>
      <c r="F179" s="160"/>
      <c r="G179" s="160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0"/>
      <c r="Z179" s="150"/>
      <c r="AA179" s="150"/>
      <c r="AB179" s="150"/>
      <c r="AC179" s="150"/>
      <c r="AD179" s="150"/>
      <c r="AE179" s="150"/>
      <c r="AF179" s="150"/>
      <c r="AG179" s="150" t="s">
        <v>135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7"/>
      <c r="B180" s="158"/>
      <c r="C180" s="190" t="s">
        <v>331</v>
      </c>
      <c r="D180" s="162"/>
      <c r="E180" s="163"/>
      <c r="F180" s="160"/>
      <c r="G180" s="160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0"/>
      <c r="Z180" s="150"/>
      <c r="AA180" s="150"/>
      <c r="AB180" s="150"/>
      <c r="AC180" s="150"/>
      <c r="AD180" s="150"/>
      <c r="AE180" s="150"/>
      <c r="AF180" s="150"/>
      <c r="AG180" s="150" t="s">
        <v>135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ht="22.5" outlineLevel="1" x14ac:dyDescent="0.2">
      <c r="A181" s="157"/>
      <c r="B181" s="158"/>
      <c r="C181" s="190" t="s">
        <v>332</v>
      </c>
      <c r="D181" s="162"/>
      <c r="E181" s="163"/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0"/>
      <c r="Z181" s="150"/>
      <c r="AA181" s="150"/>
      <c r="AB181" s="150"/>
      <c r="AC181" s="150"/>
      <c r="AD181" s="150"/>
      <c r="AE181" s="150"/>
      <c r="AF181" s="150"/>
      <c r="AG181" s="150" t="s">
        <v>135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7"/>
      <c r="B182" s="158"/>
      <c r="C182" s="190" t="s">
        <v>336</v>
      </c>
      <c r="D182" s="162"/>
      <c r="E182" s="163">
        <v>2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0"/>
      <c r="Z182" s="150"/>
      <c r="AA182" s="150"/>
      <c r="AB182" s="150"/>
      <c r="AC182" s="150"/>
      <c r="AD182" s="150"/>
      <c r="AE182" s="150"/>
      <c r="AF182" s="150"/>
      <c r="AG182" s="150" t="s">
        <v>135</v>
      </c>
      <c r="AH182" s="150">
        <v>0</v>
      </c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1" x14ac:dyDescent="0.2">
      <c r="A183" s="173">
        <v>51</v>
      </c>
      <c r="B183" s="174" t="s">
        <v>337</v>
      </c>
      <c r="C183" s="189" t="s">
        <v>338</v>
      </c>
      <c r="D183" s="175" t="s">
        <v>268</v>
      </c>
      <c r="E183" s="176">
        <v>1</v>
      </c>
      <c r="F183" s="177"/>
      <c r="G183" s="178">
        <f>ROUND(E183*F183,2)</f>
        <v>0</v>
      </c>
      <c r="H183" s="161"/>
      <c r="I183" s="160">
        <f>ROUND(E183*H183,2)</f>
        <v>0</v>
      </c>
      <c r="J183" s="161"/>
      <c r="K183" s="160">
        <f>ROUND(E183*J183,2)</f>
        <v>0</v>
      </c>
      <c r="L183" s="160">
        <v>21</v>
      </c>
      <c r="M183" s="160">
        <f>G183*(1+L183/100)</f>
        <v>0</v>
      </c>
      <c r="N183" s="160">
        <v>0.05</v>
      </c>
      <c r="O183" s="160">
        <f>ROUND(E183*N183,2)</f>
        <v>0.05</v>
      </c>
      <c r="P183" s="160">
        <v>0</v>
      </c>
      <c r="Q183" s="160">
        <f>ROUND(E183*P183,2)</f>
        <v>0</v>
      </c>
      <c r="R183" s="160"/>
      <c r="S183" s="160" t="s">
        <v>123</v>
      </c>
      <c r="T183" s="160" t="s">
        <v>124</v>
      </c>
      <c r="U183" s="160">
        <v>0</v>
      </c>
      <c r="V183" s="160">
        <f>ROUND(E183*U183,2)</f>
        <v>0</v>
      </c>
      <c r="W183" s="160"/>
      <c r="X183" s="160" t="s">
        <v>125</v>
      </c>
      <c r="Y183" s="150"/>
      <c r="Z183" s="150"/>
      <c r="AA183" s="150"/>
      <c r="AB183" s="150"/>
      <c r="AC183" s="150"/>
      <c r="AD183" s="150"/>
      <c r="AE183" s="150"/>
      <c r="AF183" s="150"/>
      <c r="AG183" s="150" t="s">
        <v>131</v>
      </c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7"/>
      <c r="B184" s="158"/>
      <c r="C184" s="253" t="s">
        <v>322</v>
      </c>
      <c r="D184" s="254"/>
      <c r="E184" s="254"/>
      <c r="F184" s="254"/>
      <c r="G184" s="254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0"/>
      <c r="Z184" s="150"/>
      <c r="AA184" s="150"/>
      <c r="AB184" s="150"/>
      <c r="AC184" s="150"/>
      <c r="AD184" s="150"/>
      <c r="AE184" s="150"/>
      <c r="AF184" s="150"/>
      <c r="AG184" s="150" t="s">
        <v>133</v>
      </c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73">
        <v>52</v>
      </c>
      <c r="B185" s="174" t="s">
        <v>339</v>
      </c>
      <c r="C185" s="189" t="s">
        <v>340</v>
      </c>
      <c r="D185" s="175" t="s">
        <v>268</v>
      </c>
      <c r="E185" s="176">
        <v>1</v>
      </c>
      <c r="F185" s="177"/>
      <c r="G185" s="178">
        <f>ROUND(E185*F185,2)</f>
        <v>0</v>
      </c>
      <c r="H185" s="161"/>
      <c r="I185" s="160">
        <f>ROUND(E185*H185,2)</f>
        <v>0</v>
      </c>
      <c r="J185" s="161"/>
      <c r="K185" s="160">
        <f>ROUND(E185*J185,2)</f>
        <v>0</v>
      </c>
      <c r="L185" s="160">
        <v>21</v>
      </c>
      <c r="M185" s="160">
        <f>G185*(1+L185/100)</f>
        <v>0</v>
      </c>
      <c r="N185" s="160">
        <v>0.05</v>
      </c>
      <c r="O185" s="160">
        <f>ROUND(E185*N185,2)</f>
        <v>0.05</v>
      </c>
      <c r="P185" s="160">
        <v>0</v>
      </c>
      <c r="Q185" s="160">
        <f>ROUND(E185*P185,2)</f>
        <v>0</v>
      </c>
      <c r="R185" s="160"/>
      <c r="S185" s="160" t="s">
        <v>123</v>
      </c>
      <c r="T185" s="160" t="s">
        <v>124</v>
      </c>
      <c r="U185" s="160">
        <v>0</v>
      </c>
      <c r="V185" s="160">
        <f>ROUND(E185*U185,2)</f>
        <v>0</v>
      </c>
      <c r="W185" s="160"/>
      <c r="X185" s="160" t="s">
        <v>125</v>
      </c>
      <c r="Y185" s="150"/>
      <c r="Z185" s="150"/>
      <c r="AA185" s="150"/>
      <c r="AB185" s="150"/>
      <c r="AC185" s="150"/>
      <c r="AD185" s="150"/>
      <c r="AE185" s="150"/>
      <c r="AF185" s="150"/>
      <c r="AG185" s="150" t="s">
        <v>131</v>
      </c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7"/>
      <c r="B186" s="158"/>
      <c r="C186" s="253" t="s">
        <v>322</v>
      </c>
      <c r="D186" s="254"/>
      <c r="E186" s="254"/>
      <c r="F186" s="254"/>
      <c r="G186" s="254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0"/>
      <c r="Z186" s="150"/>
      <c r="AA186" s="150"/>
      <c r="AB186" s="150"/>
      <c r="AC186" s="150"/>
      <c r="AD186" s="150"/>
      <c r="AE186" s="150"/>
      <c r="AF186" s="150"/>
      <c r="AG186" s="150" t="s">
        <v>133</v>
      </c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73">
        <v>53</v>
      </c>
      <c r="B187" s="174" t="s">
        <v>341</v>
      </c>
      <c r="C187" s="189" t="s">
        <v>342</v>
      </c>
      <c r="D187" s="175" t="s">
        <v>268</v>
      </c>
      <c r="E187" s="176">
        <v>1</v>
      </c>
      <c r="F187" s="177"/>
      <c r="G187" s="178">
        <f>ROUND(E187*F187,2)</f>
        <v>0</v>
      </c>
      <c r="H187" s="161"/>
      <c r="I187" s="160">
        <f>ROUND(E187*H187,2)</f>
        <v>0</v>
      </c>
      <c r="J187" s="161"/>
      <c r="K187" s="160">
        <f>ROUND(E187*J187,2)</f>
        <v>0</v>
      </c>
      <c r="L187" s="160">
        <v>21</v>
      </c>
      <c r="M187" s="160">
        <f>G187*(1+L187/100)</f>
        <v>0</v>
      </c>
      <c r="N187" s="160">
        <v>0.05</v>
      </c>
      <c r="O187" s="160">
        <f>ROUND(E187*N187,2)</f>
        <v>0.05</v>
      </c>
      <c r="P187" s="160">
        <v>0</v>
      </c>
      <c r="Q187" s="160">
        <f>ROUND(E187*P187,2)</f>
        <v>0</v>
      </c>
      <c r="R187" s="160"/>
      <c r="S187" s="160" t="s">
        <v>123</v>
      </c>
      <c r="T187" s="160" t="s">
        <v>124</v>
      </c>
      <c r="U187" s="160">
        <v>0</v>
      </c>
      <c r="V187" s="160">
        <f>ROUND(E187*U187,2)</f>
        <v>0</v>
      </c>
      <c r="W187" s="160"/>
      <c r="X187" s="160" t="s">
        <v>125</v>
      </c>
      <c r="Y187" s="150"/>
      <c r="Z187" s="150"/>
      <c r="AA187" s="150"/>
      <c r="AB187" s="150"/>
      <c r="AC187" s="150"/>
      <c r="AD187" s="150"/>
      <c r="AE187" s="150"/>
      <c r="AF187" s="150"/>
      <c r="AG187" s="150" t="s">
        <v>131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7"/>
      <c r="B188" s="158"/>
      <c r="C188" s="253" t="s">
        <v>322</v>
      </c>
      <c r="D188" s="254"/>
      <c r="E188" s="254"/>
      <c r="F188" s="254"/>
      <c r="G188" s="254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0"/>
      <c r="Z188" s="150"/>
      <c r="AA188" s="150"/>
      <c r="AB188" s="150"/>
      <c r="AC188" s="150"/>
      <c r="AD188" s="150"/>
      <c r="AE188" s="150"/>
      <c r="AF188" s="150"/>
      <c r="AG188" s="150" t="s">
        <v>133</v>
      </c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73">
        <v>54</v>
      </c>
      <c r="B189" s="174" t="s">
        <v>343</v>
      </c>
      <c r="C189" s="189" t="s">
        <v>344</v>
      </c>
      <c r="D189" s="175" t="s">
        <v>268</v>
      </c>
      <c r="E189" s="176">
        <v>10</v>
      </c>
      <c r="F189" s="177"/>
      <c r="G189" s="178">
        <f>ROUND(E189*F189,2)</f>
        <v>0</v>
      </c>
      <c r="H189" s="161"/>
      <c r="I189" s="160">
        <f>ROUND(E189*H189,2)</f>
        <v>0</v>
      </c>
      <c r="J189" s="161"/>
      <c r="K189" s="160">
        <f>ROUND(E189*J189,2)</f>
        <v>0</v>
      </c>
      <c r="L189" s="160">
        <v>21</v>
      </c>
      <c r="M189" s="160">
        <f>G189*(1+L189/100)</f>
        <v>0</v>
      </c>
      <c r="N189" s="160">
        <v>0.01</v>
      </c>
      <c r="O189" s="160">
        <f>ROUND(E189*N189,2)</f>
        <v>0.1</v>
      </c>
      <c r="P189" s="160">
        <v>0</v>
      </c>
      <c r="Q189" s="160">
        <f>ROUND(E189*P189,2)</f>
        <v>0</v>
      </c>
      <c r="R189" s="160"/>
      <c r="S189" s="160" t="s">
        <v>123</v>
      </c>
      <c r="T189" s="160" t="s">
        <v>124</v>
      </c>
      <c r="U189" s="160">
        <v>0</v>
      </c>
      <c r="V189" s="160">
        <f>ROUND(E189*U189,2)</f>
        <v>0</v>
      </c>
      <c r="W189" s="160"/>
      <c r="X189" s="160" t="s">
        <v>125</v>
      </c>
      <c r="Y189" s="150"/>
      <c r="Z189" s="150"/>
      <c r="AA189" s="150"/>
      <c r="AB189" s="150"/>
      <c r="AC189" s="150"/>
      <c r="AD189" s="150"/>
      <c r="AE189" s="150"/>
      <c r="AF189" s="150"/>
      <c r="AG189" s="150" t="s">
        <v>131</v>
      </c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57"/>
      <c r="B190" s="158"/>
      <c r="C190" s="253" t="s">
        <v>322</v>
      </c>
      <c r="D190" s="254"/>
      <c r="E190" s="254"/>
      <c r="F190" s="254"/>
      <c r="G190" s="254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0"/>
      <c r="Z190" s="150"/>
      <c r="AA190" s="150"/>
      <c r="AB190" s="150"/>
      <c r="AC190" s="150"/>
      <c r="AD190" s="150"/>
      <c r="AE190" s="150"/>
      <c r="AF190" s="150"/>
      <c r="AG190" s="150" t="s">
        <v>133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ht="22.5" outlineLevel="1" x14ac:dyDescent="0.2">
      <c r="A191" s="157"/>
      <c r="B191" s="158"/>
      <c r="C191" s="190" t="s">
        <v>329</v>
      </c>
      <c r="D191" s="162"/>
      <c r="E191" s="163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0"/>
      <c r="Z191" s="150"/>
      <c r="AA191" s="150"/>
      <c r="AB191" s="150"/>
      <c r="AC191" s="150"/>
      <c r="AD191" s="150"/>
      <c r="AE191" s="150"/>
      <c r="AF191" s="150"/>
      <c r="AG191" s="150" t="s">
        <v>135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ht="33.75" outlineLevel="1" x14ac:dyDescent="0.2">
      <c r="A192" s="157"/>
      <c r="B192" s="158"/>
      <c r="C192" s="190" t="s">
        <v>330</v>
      </c>
      <c r="D192" s="162"/>
      <c r="E192" s="163"/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60"/>
      <c r="Y192" s="150"/>
      <c r="Z192" s="150"/>
      <c r="AA192" s="150"/>
      <c r="AB192" s="150"/>
      <c r="AC192" s="150"/>
      <c r="AD192" s="150"/>
      <c r="AE192" s="150"/>
      <c r="AF192" s="150"/>
      <c r="AG192" s="150" t="s">
        <v>135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7"/>
      <c r="B193" s="158"/>
      <c r="C193" s="190" t="s">
        <v>345</v>
      </c>
      <c r="D193" s="162"/>
      <c r="E193" s="163"/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0"/>
      <c r="Z193" s="150"/>
      <c r="AA193" s="150"/>
      <c r="AB193" s="150"/>
      <c r="AC193" s="150"/>
      <c r="AD193" s="150"/>
      <c r="AE193" s="150"/>
      <c r="AF193" s="150"/>
      <c r="AG193" s="150" t="s">
        <v>135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ht="22.5" outlineLevel="1" x14ac:dyDescent="0.2">
      <c r="A194" s="157"/>
      <c r="B194" s="158"/>
      <c r="C194" s="190" t="s">
        <v>346</v>
      </c>
      <c r="D194" s="162"/>
      <c r="E194" s="163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0"/>
      <c r="Z194" s="150"/>
      <c r="AA194" s="150"/>
      <c r="AB194" s="150"/>
      <c r="AC194" s="150"/>
      <c r="AD194" s="150"/>
      <c r="AE194" s="150"/>
      <c r="AF194" s="150"/>
      <c r="AG194" s="150" t="s">
        <v>135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7"/>
      <c r="B195" s="158"/>
      <c r="C195" s="190" t="s">
        <v>347</v>
      </c>
      <c r="D195" s="162"/>
      <c r="E195" s="163">
        <v>10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0"/>
      <c r="Z195" s="150"/>
      <c r="AA195" s="150"/>
      <c r="AB195" s="150"/>
      <c r="AC195" s="150"/>
      <c r="AD195" s="150"/>
      <c r="AE195" s="150"/>
      <c r="AF195" s="150"/>
      <c r="AG195" s="150" t="s">
        <v>135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73">
        <v>55</v>
      </c>
      <c r="B196" s="174" t="s">
        <v>348</v>
      </c>
      <c r="C196" s="189" t="s">
        <v>349</v>
      </c>
      <c r="D196" s="175" t="s">
        <v>268</v>
      </c>
      <c r="E196" s="176">
        <v>1</v>
      </c>
      <c r="F196" s="177"/>
      <c r="G196" s="178">
        <f>ROUND(E196*F196,2)</f>
        <v>0</v>
      </c>
      <c r="H196" s="161"/>
      <c r="I196" s="160">
        <f>ROUND(E196*H196,2)</f>
        <v>0</v>
      </c>
      <c r="J196" s="161"/>
      <c r="K196" s="160">
        <f>ROUND(E196*J196,2)</f>
        <v>0</v>
      </c>
      <c r="L196" s="160">
        <v>21</v>
      </c>
      <c r="M196" s="160">
        <f>G196*(1+L196/100)</f>
        <v>0</v>
      </c>
      <c r="N196" s="160">
        <v>0.01</v>
      </c>
      <c r="O196" s="160">
        <f>ROUND(E196*N196,2)</f>
        <v>0.01</v>
      </c>
      <c r="P196" s="160">
        <v>0</v>
      </c>
      <c r="Q196" s="160">
        <f>ROUND(E196*P196,2)</f>
        <v>0</v>
      </c>
      <c r="R196" s="160"/>
      <c r="S196" s="160" t="s">
        <v>123</v>
      </c>
      <c r="T196" s="160" t="s">
        <v>124</v>
      </c>
      <c r="U196" s="160">
        <v>0</v>
      </c>
      <c r="V196" s="160">
        <f>ROUND(E196*U196,2)</f>
        <v>0</v>
      </c>
      <c r="W196" s="160"/>
      <c r="X196" s="160" t="s">
        <v>125</v>
      </c>
      <c r="Y196" s="150"/>
      <c r="Z196" s="150"/>
      <c r="AA196" s="150"/>
      <c r="AB196" s="150"/>
      <c r="AC196" s="150"/>
      <c r="AD196" s="150"/>
      <c r="AE196" s="150"/>
      <c r="AF196" s="150"/>
      <c r="AG196" s="150" t="s">
        <v>131</v>
      </c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1" x14ac:dyDescent="0.2">
      <c r="A197" s="157"/>
      <c r="B197" s="158"/>
      <c r="C197" s="253" t="s">
        <v>322</v>
      </c>
      <c r="D197" s="254"/>
      <c r="E197" s="254"/>
      <c r="F197" s="254"/>
      <c r="G197" s="254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0"/>
      <c r="Z197" s="150"/>
      <c r="AA197" s="150"/>
      <c r="AB197" s="150"/>
      <c r="AC197" s="150"/>
      <c r="AD197" s="150"/>
      <c r="AE197" s="150"/>
      <c r="AF197" s="150"/>
      <c r="AG197" s="150" t="s">
        <v>133</v>
      </c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ht="22.5" outlineLevel="1" x14ac:dyDescent="0.2">
      <c r="A198" s="157"/>
      <c r="B198" s="158"/>
      <c r="C198" s="190" t="s">
        <v>350</v>
      </c>
      <c r="D198" s="162"/>
      <c r="E198" s="163"/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0"/>
      <c r="Z198" s="150"/>
      <c r="AA198" s="150"/>
      <c r="AB198" s="150"/>
      <c r="AC198" s="150"/>
      <c r="AD198" s="150"/>
      <c r="AE198" s="150"/>
      <c r="AF198" s="150"/>
      <c r="AG198" s="150" t="s">
        <v>135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ht="22.5" outlineLevel="1" x14ac:dyDescent="0.2">
      <c r="A199" s="157"/>
      <c r="B199" s="158"/>
      <c r="C199" s="190" t="s">
        <v>351</v>
      </c>
      <c r="D199" s="162"/>
      <c r="E199" s="163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0"/>
      <c r="Z199" s="150"/>
      <c r="AA199" s="150"/>
      <c r="AB199" s="150"/>
      <c r="AC199" s="150"/>
      <c r="AD199" s="150"/>
      <c r="AE199" s="150"/>
      <c r="AF199" s="150"/>
      <c r="AG199" s="150" t="s">
        <v>135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ht="22.5" outlineLevel="1" x14ac:dyDescent="0.2">
      <c r="A200" s="157"/>
      <c r="B200" s="158"/>
      <c r="C200" s="190" t="s">
        <v>352</v>
      </c>
      <c r="D200" s="162"/>
      <c r="E200" s="163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0"/>
      <c r="Z200" s="150"/>
      <c r="AA200" s="150"/>
      <c r="AB200" s="150"/>
      <c r="AC200" s="150"/>
      <c r="AD200" s="150"/>
      <c r="AE200" s="150"/>
      <c r="AF200" s="150"/>
      <c r="AG200" s="150" t="s">
        <v>135</v>
      </c>
      <c r="AH200" s="150">
        <v>0</v>
      </c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1" x14ac:dyDescent="0.2">
      <c r="A201" s="157"/>
      <c r="B201" s="158"/>
      <c r="C201" s="190" t="s">
        <v>353</v>
      </c>
      <c r="D201" s="162"/>
      <c r="E201" s="163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0"/>
      <c r="Z201" s="150"/>
      <c r="AA201" s="150"/>
      <c r="AB201" s="150"/>
      <c r="AC201" s="150"/>
      <c r="AD201" s="150"/>
      <c r="AE201" s="150"/>
      <c r="AF201" s="150"/>
      <c r="AG201" s="150" t="s">
        <v>135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33.75" outlineLevel="1" x14ac:dyDescent="0.2">
      <c r="A202" s="157"/>
      <c r="B202" s="158"/>
      <c r="C202" s="190" t="s">
        <v>354</v>
      </c>
      <c r="D202" s="162"/>
      <c r="E202" s="163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0"/>
      <c r="Z202" s="150"/>
      <c r="AA202" s="150"/>
      <c r="AB202" s="150"/>
      <c r="AC202" s="150"/>
      <c r="AD202" s="150"/>
      <c r="AE202" s="150"/>
      <c r="AF202" s="150"/>
      <c r="AG202" s="150" t="s">
        <v>135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7"/>
      <c r="B203" s="158"/>
      <c r="C203" s="190" t="s">
        <v>326</v>
      </c>
      <c r="D203" s="162"/>
      <c r="E203" s="163">
        <v>1</v>
      </c>
      <c r="F203" s="160"/>
      <c r="G203" s="160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0"/>
      <c r="Z203" s="150"/>
      <c r="AA203" s="150"/>
      <c r="AB203" s="150"/>
      <c r="AC203" s="150"/>
      <c r="AD203" s="150"/>
      <c r="AE203" s="150"/>
      <c r="AF203" s="150"/>
      <c r="AG203" s="150" t="s">
        <v>135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3">
        <v>56</v>
      </c>
      <c r="B204" s="174" t="s">
        <v>355</v>
      </c>
      <c r="C204" s="189" t="s">
        <v>356</v>
      </c>
      <c r="D204" s="175" t="s">
        <v>268</v>
      </c>
      <c r="E204" s="176">
        <v>1</v>
      </c>
      <c r="F204" s="177"/>
      <c r="G204" s="178">
        <f>ROUND(E204*F204,2)</f>
        <v>0</v>
      </c>
      <c r="H204" s="161"/>
      <c r="I204" s="160">
        <f>ROUND(E204*H204,2)</f>
        <v>0</v>
      </c>
      <c r="J204" s="161"/>
      <c r="K204" s="160">
        <f>ROUND(E204*J204,2)</f>
        <v>0</v>
      </c>
      <c r="L204" s="160">
        <v>21</v>
      </c>
      <c r="M204" s="160">
        <f>G204*(1+L204/100)</f>
        <v>0</v>
      </c>
      <c r="N204" s="160">
        <v>0.01</v>
      </c>
      <c r="O204" s="160">
        <f>ROUND(E204*N204,2)</f>
        <v>0.01</v>
      </c>
      <c r="P204" s="160">
        <v>0</v>
      </c>
      <c r="Q204" s="160">
        <f>ROUND(E204*P204,2)</f>
        <v>0</v>
      </c>
      <c r="R204" s="160"/>
      <c r="S204" s="160" t="s">
        <v>123</v>
      </c>
      <c r="T204" s="160" t="s">
        <v>124</v>
      </c>
      <c r="U204" s="160">
        <v>0</v>
      </c>
      <c r="V204" s="160">
        <f>ROUND(E204*U204,2)</f>
        <v>0</v>
      </c>
      <c r="W204" s="160"/>
      <c r="X204" s="160" t="s">
        <v>125</v>
      </c>
      <c r="Y204" s="150"/>
      <c r="Z204" s="150"/>
      <c r="AA204" s="150"/>
      <c r="AB204" s="150"/>
      <c r="AC204" s="150"/>
      <c r="AD204" s="150"/>
      <c r="AE204" s="150"/>
      <c r="AF204" s="150"/>
      <c r="AG204" s="150" t="s">
        <v>131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7"/>
      <c r="B205" s="158"/>
      <c r="C205" s="253" t="s">
        <v>322</v>
      </c>
      <c r="D205" s="254"/>
      <c r="E205" s="254"/>
      <c r="F205" s="254"/>
      <c r="G205" s="254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0"/>
      <c r="Z205" s="150"/>
      <c r="AA205" s="150"/>
      <c r="AB205" s="150"/>
      <c r="AC205" s="150"/>
      <c r="AD205" s="150"/>
      <c r="AE205" s="150"/>
      <c r="AF205" s="150"/>
      <c r="AG205" s="150" t="s">
        <v>133</v>
      </c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ht="22.5" outlineLevel="1" x14ac:dyDescent="0.2">
      <c r="A206" s="157"/>
      <c r="B206" s="158"/>
      <c r="C206" s="190" t="s">
        <v>357</v>
      </c>
      <c r="D206" s="162"/>
      <c r="E206" s="163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0"/>
      <c r="Z206" s="150"/>
      <c r="AA206" s="150"/>
      <c r="AB206" s="150"/>
      <c r="AC206" s="150"/>
      <c r="AD206" s="150"/>
      <c r="AE206" s="150"/>
      <c r="AF206" s="150"/>
      <c r="AG206" s="150" t="s">
        <v>135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ht="22.5" outlineLevel="1" x14ac:dyDescent="0.2">
      <c r="A207" s="157"/>
      <c r="B207" s="158"/>
      <c r="C207" s="190" t="s">
        <v>351</v>
      </c>
      <c r="D207" s="162"/>
      <c r="E207" s="163"/>
      <c r="F207" s="160"/>
      <c r="G207" s="160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0"/>
      <c r="Z207" s="150"/>
      <c r="AA207" s="150"/>
      <c r="AB207" s="150"/>
      <c r="AC207" s="150"/>
      <c r="AD207" s="150"/>
      <c r="AE207" s="150"/>
      <c r="AF207" s="150"/>
      <c r="AG207" s="150" t="s">
        <v>135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ht="22.5" outlineLevel="1" x14ac:dyDescent="0.2">
      <c r="A208" s="157"/>
      <c r="B208" s="158"/>
      <c r="C208" s="190" t="s">
        <v>352</v>
      </c>
      <c r="D208" s="162"/>
      <c r="E208" s="163"/>
      <c r="F208" s="160"/>
      <c r="G208" s="160"/>
      <c r="H208" s="160"/>
      <c r="I208" s="160"/>
      <c r="J208" s="160"/>
      <c r="K208" s="160"/>
      <c r="L208" s="160"/>
      <c r="M208" s="160"/>
      <c r="N208" s="160"/>
      <c r="O208" s="160"/>
      <c r="P208" s="160"/>
      <c r="Q208" s="160"/>
      <c r="R208" s="160"/>
      <c r="S208" s="160"/>
      <c r="T208" s="160"/>
      <c r="U208" s="160"/>
      <c r="V208" s="160"/>
      <c r="W208" s="160"/>
      <c r="X208" s="160"/>
      <c r="Y208" s="150"/>
      <c r="Z208" s="150"/>
      <c r="AA208" s="150"/>
      <c r="AB208" s="150"/>
      <c r="AC208" s="150"/>
      <c r="AD208" s="150"/>
      <c r="AE208" s="150"/>
      <c r="AF208" s="150"/>
      <c r="AG208" s="150" t="s">
        <v>135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57"/>
      <c r="B209" s="158"/>
      <c r="C209" s="190" t="s">
        <v>353</v>
      </c>
      <c r="D209" s="162"/>
      <c r="E209" s="163"/>
      <c r="F209" s="160"/>
      <c r="G209" s="160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0"/>
      <c r="Z209" s="150"/>
      <c r="AA209" s="150"/>
      <c r="AB209" s="150"/>
      <c r="AC209" s="150"/>
      <c r="AD209" s="150"/>
      <c r="AE209" s="150"/>
      <c r="AF209" s="150"/>
      <c r="AG209" s="150" t="s">
        <v>135</v>
      </c>
      <c r="AH209" s="150">
        <v>0</v>
      </c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ht="33.75" outlineLevel="1" x14ac:dyDescent="0.2">
      <c r="A210" s="157"/>
      <c r="B210" s="158"/>
      <c r="C210" s="190" t="s">
        <v>354</v>
      </c>
      <c r="D210" s="162"/>
      <c r="E210" s="163"/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0"/>
      <c r="Z210" s="150"/>
      <c r="AA210" s="150"/>
      <c r="AB210" s="150"/>
      <c r="AC210" s="150"/>
      <c r="AD210" s="150"/>
      <c r="AE210" s="150"/>
      <c r="AF210" s="150"/>
      <c r="AG210" s="150" t="s">
        <v>135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57"/>
      <c r="B211" s="158"/>
      <c r="C211" s="190" t="s">
        <v>326</v>
      </c>
      <c r="D211" s="162"/>
      <c r="E211" s="163">
        <v>1</v>
      </c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0"/>
      <c r="Z211" s="150"/>
      <c r="AA211" s="150"/>
      <c r="AB211" s="150"/>
      <c r="AC211" s="150"/>
      <c r="AD211" s="150"/>
      <c r="AE211" s="150"/>
      <c r="AF211" s="150"/>
      <c r="AG211" s="150" t="s">
        <v>135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73">
        <v>57</v>
      </c>
      <c r="B212" s="174" t="s">
        <v>358</v>
      </c>
      <c r="C212" s="189" t="s">
        <v>359</v>
      </c>
      <c r="D212" s="175" t="s">
        <v>268</v>
      </c>
      <c r="E212" s="176">
        <v>3</v>
      </c>
      <c r="F212" s="177"/>
      <c r="G212" s="178">
        <f>ROUND(E212*F212,2)</f>
        <v>0</v>
      </c>
      <c r="H212" s="161"/>
      <c r="I212" s="160">
        <f>ROUND(E212*H212,2)</f>
        <v>0</v>
      </c>
      <c r="J212" s="161"/>
      <c r="K212" s="160">
        <f>ROUND(E212*J212,2)</f>
        <v>0</v>
      </c>
      <c r="L212" s="160">
        <v>21</v>
      </c>
      <c r="M212" s="160">
        <f>G212*(1+L212/100)</f>
        <v>0</v>
      </c>
      <c r="N212" s="160">
        <v>0.01</v>
      </c>
      <c r="O212" s="160">
        <f>ROUND(E212*N212,2)</f>
        <v>0.03</v>
      </c>
      <c r="P212" s="160">
        <v>0</v>
      </c>
      <c r="Q212" s="160">
        <f>ROUND(E212*P212,2)</f>
        <v>0</v>
      </c>
      <c r="R212" s="160"/>
      <c r="S212" s="160" t="s">
        <v>123</v>
      </c>
      <c r="T212" s="160" t="s">
        <v>124</v>
      </c>
      <c r="U212" s="160">
        <v>0</v>
      </c>
      <c r="V212" s="160">
        <f>ROUND(E212*U212,2)</f>
        <v>0</v>
      </c>
      <c r="W212" s="160"/>
      <c r="X212" s="160" t="s">
        <v>125</v>
      </c>
      <c r="Y212" s="150"/>
      <c r="Z212" s="150"/>
      <c r="AA212" s="150"/>
      <c r="AB212" s="150"/>
      <c r="AC212" s="150"/>
      <c r="AD212" s="150"/>
      <c r="AE212" s="150"/>
      <c r="AF212" s="150"/>
      <c r="AG212" s="150" t="s">
        <v>131</v>
      </c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7"/>
      <c r="B213" s="158"/>
      <c r="C213" s="253" t="s">
        <v>322</v>
      </c>
      <c r="D213" s="254"/>
      <c r="E213" s="254"/>
      <c r="F213" s="254"/>
      <c r="G213" s="254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0"/>
      <c r="Z213" s="150"/>
      <c r="AA213" s="150"/>
      <c r="AB213" s="150"/>
      <c r="AC213" s="150"/>
      <c r="AD213" s="150"/>
      <c r="AE213" s="150"/>
      <c r="AF213" s="150"/>
      <c r="AG213" s="150" t="s">
        <v>133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73">
        <v>58</v>
      </c>
      <c r="B214" s="174" t="s">
        <v>360</v>
      </c>
      <c r="C214" s="189" t="s">
        <v>361</v>
      </c>
      <c r="D214" s="175" t="s">
        <v>268</v>
      </c>
      <c r="E214" s="176">
        <v>1</v>
      </c>
      <c r="F214" s="177"/>
      <c r="G214" s="178">
        <f>ROUND(E214*F214,2)</f>
        <v>0</v>
      </c>
      <c r="H214" s="161"/>
      <c r="I214" s="160">
        <f>ROUND(E214*H214,2)</f>
        <v>0</v>
      </c>
      <c r="J214" s="161"/>
      <c r="K214" s="160">
        <f>ROUND(E214*J214,2)</f>
        <v>0</v>
      </c>
      <c r="L214" s="160">
        <v>21</v>
      </c>
      <c r="M214" s="160">
        <f>G214*(1+L214/100)</f>
        <v>0</v>
      </c>
      <c r="N214" s="160">
        <v>0.01</v>
      </c>
      <c r="O214" s="160">
        <f>ROUND(E214*N214,2)</f>
        <v>0.01</v>
      </c>
      <c r="P214" s="160">
        <v>0</v>
      </c>
      <c r="Q214" s="160">
        <f>ROUND(E214*P214,2)</f>
        <v>0</v>
      </c>
      <c r="R214" s="160"/>
      <c r="S214" s="160" t="s">
        <v>123</v>
      </c>
      <c r="T214" s="160" t="s">
        <v>175</v>
      </c>
      <c r="U214" s="160">
        <v>0</v>
      </c>
      <c r="V214" s="160">
        <f>ROUND(E214*U214,2)</f>
        <v>0</v>
      </c>
      <c r="W214" s="160"/>
      <c r="X214" s="160" t="s">
        <v>125</v>
      </c>
      <c r="Y214" s="150"/>
      <c r="Z214" s="150"/>
      <c r="AA214" s="150"/>
      <c r="AB214" s="150"/>
      <c r="AC214" s="150"/>
      <c r="AD214" s="150"/>
      <c r="AE214" s="150"/>
      <c r="AF214" s="150"/>
      <c r="AG214" s="150" t="s">
        <v>131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7"/>
      <c r="B215" s="158"/>
      <c r="C215" s="253" t="s">
        <v>322</v>
      </c>
      <c r="D215" s="254"/>
      <c r="E215" s="254"/>
      <c r="F215" s="254"/>
      <c r="G215" s="254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0"/>
      <c r="Z215" s="150"/>
      <c r="AA215" s="150"/>
      <c r="AB215" s="150"/>
      <c r="AC215" s="150"/>
      <c r="AD215" s="150"/>
      <c r="AE215" s="150"/>
      <c r="AF215" s="150"/>
      <c r="AG215" s="150" t="s">
        <v>133</v>
      </c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73">
        <v>59</v>
      </c>
      <c r="B216" s="174" t="s">
        <v>362</v>
      </c>
      <c r="C216" s="189" t="s">
        <v>363</v>
      </c>
      <c r="D216" s="175" t="s">
        <v>235</v>
      </c>
      <c r="E216" s="176">
        <v>0.34560000000000002</v>
      </c>
      <c r="F216" s="177"/>
      <c r="G216" s="178">
        <f>ROUND(E216*F216,2)</f>
        <v>0</v>
      </c>
      <c r="H216" s="161"/>
      <c r="I216" s="160">
        <f>ROUND(E216*H216,2)</f>
        <v>0</v>
      </c>
      <c r="J216" s="161"/>
      <c r="K216" s="160">
        <f>ROUND(E216*J216,2)</f>
        <v>0</v>
      </c>
      <c r="L216" s="160">
        <v>21</v>
      </c>
      <c r="M216" s="160">
        <f>G216*(1+L216/100)</f>
        <v>0</v>
      </c>
      <c r="N216" s="160">
        <v>0.55000000000000004</v>
      </c>
      <c r="O216" s="160">
        <f>ROUND(E216*N216,2)</f>
        <v>0.19</v>
      </c>
      <c r="P216" s="160">
        <v>0</v>
      </c>
      <c r="Q216" s="160">
        <f>ROUND(E216*P216,2)</f>
        <v>0</v>
      </c>
      <c r="R216" s="160" t="s">
        <v>269</v>
      </c>
      <c r="S216" s="160" t="s">
        <v>130</v>
      </c>
      <c r="T216" s="160" t="s">
        <v>130</v>
      </c>
      <c r="U216" s="160">
        <v>0</v>
      </c>
      <c r="V216" s="160">
        <f>ROUND(E216*U216,2)</f>
        <v>0</v>
      </c>
      <c r="W216" s="160"/>
      <c r="X216" s="160" t="s">
        <v>270</v>
      </c>
      <c r="Y216" s="150"/>
      <c r="Z216" s="150"/>
      <c r="AA216" s="150"/>
      <c r="AB216" s="150"/>
      <c r="AC216" s="150"/>
      <c r="AD216" s="150"/>
      <c r="AE216" s="150"/>
      <c r="AF216" s="150"/>
      <c r="AG216" s="150" t="s">
        <v>271</v>
      </c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1" x14ac:dyDescent="0.2">
      <c r="A217" s="157"/>
      <c r="B217" s="158"/>
      <c r="C217" s="190" t="s">
        <v>364</v>
      </c>
      <c r="D217" s="162"/>
      <c r="E217" s="163">
        <v>0.34560000000000002</v>
      </c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0"/>
      <c r="Z217" s="150"/>
      <c r="AA217" s="150"/>
      <c r="AB217" s="150"/>
      <c r="AC217" s="150"/>
      <c r="AD217" s="150"/>
      <c r="AE217" s="150"/>
      <c r="AF217" s="150"/>
      <c r="AG217" s="150" t="s">
        <v>135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73">
        <v>60</v>
      </c>
      <c r="B218" s="174" t="s">
        <v>365</v>
      </c>
      <c r="C218" s="189" t="s">
        <v>366</v>
      </c>
      <c r="D218" s="175" t="s">
        <v>129</v>
      </c>
      <c r="E218" s="176">
        <v>146.56319999999999</v>
      </c>
      <c r="F218" s="177"/>
      <c r="G218" s="178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21</v>
      </c>
      <c r="M218" s="160">
        <f>G218*(1+L218/100)</f>
        <v>0</v>
      </c>
      <c r="N218" s="160">
        <v>9.7999999999999997E-3</v>
      </c>
      <c r="O218" s="160">
        <f>ROUND(E218*N218,2)</f>
        <v>1.44</v>
      </c>
      <c r="P218" s="160">
        <v>0</v>
      </c>
      <c r="Q218" s="160">
        <f>ROUND(E218*P218,2)</f>
        <v>0</v>
      </c>
      <c r="R218" s="160" t="s">
        <v>269</v>
      </c>
      <c r="S218" s="160" t="s">
        <v>130</v>
      </c>
      <c r="T218" s="160" t="s">
        <v>130</v>
      </c>
      <c r="U218" s="160">
        <v>0</v>
      </c>
      <c r="V218" s="160">
        <f>ROUND(E218*U218,2)</f>
        <v>0</v>
      </c>
      <c r="W218" s="160"/>
      <c r="X218" s="160" t="s">
        <v>270</v>
      </c>
      <c r="Y218" s="150"/>
      <c r="Z218" s="150"/>
      <c r="AA218" s="150"/>
      <c r="AB218" s="150"/>
      <c r="AC218" s="150"/>
      <c r="AD218" s="150"/>
      <c r="AE218" s="150"/>
      <c r="AF218" s="150"/>
      <c r="AG218" s="150" t="s">
        <v>271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7"/>
      <c r="B219" s="158"/>
      <c r="C219" s="190" t="s">
        <v>367</v>
      </c>
      <c r="D219" s="162"/>
      <c r="E219" s="163">
        <v>146.56319999999999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0"/>
      <c r="Z219" s="150"/>
      <c r="AA219" s="150"/>
      <c r="AB219" s="150"/>
      <c r="AC219" s="150"/>
      <c r="AD219" s="150"/>
      <c r="AE219" s="150"/>
      <c r="AF219" s="150"/>
      <c r="AG219" s="150" t="s">
        <v>135</v>
      </c>
      <c r="AH219" s="150">
        <v>0</v>
      </c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7">
        <v>61</v>
      </c>
      <c r="B220" s="158" t="s">
        <v>368</v>
      </c>
      <c r="C220" s="192" t="s">
        <v>369</v>
      </c>
      <c r="D220" s="159" t="s">
        <v>0</v>
      </c>
      <c r="E220" s="185"/>
      <c r="F220" s="161"/>
      <c r="G220" s="160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0</v>
      </c>
      <c r="O220" s="160">
        <f>ROUND(E220*N220,2)</f>
        <v>0</v>
      </c>
      <c r="P220" s="160">
        <v>0</v>
      </c>
      <c r="Q220" s="160">
        <f>ROUND(E220*P220,2)</f>
        <v>0</v>
      </c>
      <c r="R220" s="160"/>
      <c r="S220" s="160" t="s">
        <v>130</v>
      </c>
      <c r="T220" s="160" t="s">
        <v>130</v>
      </c>
      <c r="U220" s="160">
        <v>0</v>
      </c>
      <c r="V220" s="160">
        <f>ROUND(E220*U220,2)</f>
        <v>0</v>
      </c>
      <c r="W220" s="160"/>
      <c r="X220" s="160" t="s">
        <v>253</v>
      </c>
      <c r="Y220" s="150"/>
      <c r="Z220" s="150"/>
      <c r="AA220" s="150"/>
      <c r="AB220" s="150"/>
      <c r="AC220" s="150"/>
      <c r="AD220" s="150"/>
      <c r="AE220" s="150"/>
      <c r="AF220" s="150"/>
      <c r="AG220" s="150" t="s">
        <v>254</v>
      </c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x14ac:dyDescent="0.2">
      <c r="A221" s="167" t="s">
        <v>118</v>
      </c>
      <c r="B221" s="168" t="s">
        <v>78</v>
      </c>
      <c r="C221" s="187" t="s">
        <v>79</v>
      </c>
      <c r="D221" s="169"/>
      <c r="E221" s="170"/>
      <c r="F221" s="171"/>
      <c r="G221" s="172">
        <f>SUMIF(AG222:AG249,"&lt;&gt;NOR",G222:G249)</f>
        <v>0</v>
      </c>
      <c r="H221" s="166"/>
      <c r="I221" s="166">
        <f>SUM(I222:I249)</f>
        <v>0</v>
      </c>
      <c r="J221" s="166"/>
      <c r="K221" s="166">
        <f>SUM(K222:K249)</f>
        <v>0</v>
      </c>
      <c r="L221" s="166"/>
      <c r="M221" s="166">
        <f>SUM(M222:M249)</f>
        <v>0</v>
      </c>
      <c r="N221" s="166"/>
      <c r="O221" s="166">
        <f>SUM(O222:O249)</f>
        <v>0.02</v>
      </c>
      <c r="P221" s="166"/>
      <c r="Q221" s="166">
        <f>SUM(Q222:Q249)</f>
        <v>0</v>
      </c>
      <c r="R221" s="166"/>
      <c r="S221" s="166"/>
      <c r="T221" s="166"/>
      <c r="U221" s="166"/>
      <c r="V221" s="166">
        <f>SUM(V222:V249)</f>
        <v>0</v>
      </c>
      <c r="W221" s="166"/>
      <c r="X221" s="166"/>
      <c r="AG221" t="s">
        <v>119</v>
      </c>
    </row>
    <row r="222" spans="1:60" outlineLevel="1" x14ac:dyDescent="0.2">
      <c r="A222" s="173">
        <v>62</v>
      </c>
      <c r="B222" s="174" t="s">
        <v>370</v>
      </c>
      <c r="C222" s="189" t="s">
        <v>371</v>
      </c>
      <c r="D222" s="175" t="s">
        <v>268</v>
      </c>
      <c r="E222" s="176">
        <v>1</v>
      </c>
      <c r="F222" s="177"/>
      <c r="G222" s="178">
        <f>ROUND(E222*F222,2)</f>
        <v>0</v>
      </c>
      <c r="H222" s="161"/>
      <c r="I222" s="160">
        <f>ROUND(E222*H222,2)</f>
        <v>0</v>
      </c>
      <c r="J222" s="161"/>
      <c r="K222" s="160">
        <f>ROUND(E222*J222,2)</f>
        <v>0</v>
      </c>
      <c r="L222" s="160">
        <v>21</v>
      </c>
      <c r="M222" s="160">
        <f>G222*(1+L222/100)</f>
        <v>0</v>
      </c>
      <c r="N222" s="160">
        <v>1E-3</v>
      </c>
      <c r="O222" s="160">
        <f>ROUND(E222*N222,2)</f>
        <v>0</v>
      </c>
      <c r="P222" s="160">
        <v>0</v>
      </c>
      <c r="Q222" s="160">
        <f>ROUND(E222*P222,2)</f>
        <v>0</v>
      </c>
      <c r="R222" s="160"/>
      <c r="S222" s="160" t="s">
        <v>123</v>
      </c>
      <c r="T222" s="160" t="s">
        <v>124</v>
      </c>
      <c r="U222" s="160">
        <v>0</v>
      </c>
      <c r="V222" s="160">
        <f>ROUND(E222*U222,2)</f>
        <v>0</v>
      </c>
      <c r="W222" s="160"/>
      <c r="X222" s="160" t="s">
        <v>125</v>
      </c>
      <c r="Y222" s="150"/>
      <c r="Z222" s="150"/>
      <c r="AA222" s="150"/>
      <c r="AB222" s="150"/>
      <c r="AC222" s="150"/>
      <c r="AD222" s="150"/>
      <c r="AE222" s="150"/>
      <c r="AF222" s="150"/>
      <c r="AG222" s="150" t="s">
        <v>126</v>
      </c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7"/>
      <c r="B223" s="158"/>
      <c r="C223" s="253" t="s">
        <v>372</v>
      </c>
      <c r="D223" s="254"/>
      <c r="E223" s="254"/>
      <c r="F223" s="254"/>
      <c r="G223" s="254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0"/>
      <c r="Z223" s="150"/>
      <c r="AA223" s="150"/>
      <c r="AB223" s="150"/>
      <c r="AC223" s="150"/>
      <c r="AD223" s="150"/>
      <c r="AE223" s="150"/>
      <c r="AF223" s="150"/>
      <c r="AG223" s="150" t="s">
        <v>133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73">
        <v>63</v>
      </c>
      <c r="B224" s="174" t="s">
        <v>373</v>
      </c>
      <c r="C224" s="189" t="s">
        <v>374</v>
      </c>
      <c r="D224" s="175" t="s">
        <v>268</v>
      </c>
      <c r="E224" s="176">
        <v>7</v>
      </c>
      <c r="F224" s="177"/>
      <c r="G224" s="178">
        <f>ROUND(E224*F224,2)</f>
        <v>0</v>
      </c>
      <c r="H224" s="161"/>
      <c r="I224" s="160">
        <f>ROUND(E224*H224,2)</f>
        <v>0</v>
      </c>
      <c r="J224" s="161"/>
      <c r="K224" s="160">
        <f>ROUND(E224*J224,2)</f>
        <v>0</v>
      </c>
      <c r="L224" s="160">
        <v>21</v>
      </c>
      <c r="M224" s="160">
        <f>G224*(1+L224/100)</f>
        <v>0</v>
      </c>
      <c r="N224" s="160">
        <v>0</v>
      </c>
      <c r="O224" s="160">
        <f>ROUND(E224*N224,2)</f>
        <v>0</v>
      </c>
      <c r="P224" s="160">
        <v>0</v>
      </c>
      <c r="Q224" s="160">
        <f>ROUND(E224*P224,2)</f>
        <v>0</v>
      </c>
      <c r="R224" s="160"/>
      <c r="S224" s="160" t="s">
        <v>123</v>
      </c>
      <c r="T224" s="160" t="s">
        <v>124</v>
      </c>
      <c r="U224" s="160">
        <v>0</v>
      </c>
      <c r="V224" s="160">
        <f>ROUND(E224*U224,2)</f>
        <v>0</v>
      </c>
      <c r="W224" s="160"/>
      <c r="X224" s="160" t="s">
        <v>125</v>
      </c>
      <c r="Y224" s="150"/>
      <c r="Z224" s="150"/>
      <c r="AA224" s="150"/>
      <c r="AB224" s="150"/>
      <c r="AC224" s="150"/>
      <c r="AD224" s="150"/>
      <c r="AE224" s="150"/>
      <c r="AF224" s="150"/>
      <c r="AG224" s="150" t="s">
        <v>131</v>
      </c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7"/>
      <c r="B225" s="158"/>
      <c r="C225" s="253" t="s">
        <v>375</v>
      </c>
      <c r="D225" s="254"/>
      <c r="E225" s="254"/>
      <c r="F225" s="254"/>
      <c r="G225" s="254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0"/>
      <c r="Z225" s="150"/>
      <c r="AA225" s="150"/>
      <c r="AB225" s="150"/>
      <c r="AC225" s="150"/>
      <c r="AD225" s="150"/>
      <c r="AE225" s="150"/>
      <c r="AF225" s="150"/>
      <c r="AG225" s="150" t="s">
        <v>133</v>
      </c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ht="22.5" outlineLevel="1" x14ac:dyDescent="0.2">
      <c r="A226" s="157"/>
      <c r="B226" s="158"/>
      <c r="C226" s="190" t="s">
        <v>376</v>
      </c>
      <c r="D226" s="162"/>
      <c r="E226" s="163"/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0"/>
      <c r="Z226" s="150"/>
      <c r="AA226" s="150"/>
      <c r="AB226" s="150"/>
      <c r="AC226" s="150"/>
      <c r="AD226" s="150"/>
      <c r="AE226" s="150"/>
      <c r="AF226" s="150"/>
      <c r="AG226" s="150" t="s">
        <v>135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7"/>
      <c r="B227" s="158"/>
      <c r="C227" s="190" t="s">
        <v>377</v>
      </c>
      <c r="D227" s="162"/>
      <c r="E227" s="163"/>
      <c r="F227" s="160"/>
      <c r="G227" s="160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0"/>
      <c r="Z227" s="150"/>
      <c r="AA227" s="150"/>
      <c r="AB227" s="150"/>
      <c r="AC227" s="150"/>
      <c r="AD227" s="150"/>
      <c r="AE227" s="150"/>
      <c r="AF227" s="150"/>
      <c r="AG227" s="150" t="s">
        <v>135</v>
      </c>
      <c r="AH227" s="150">
        <v>0</v>
      </c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7"/>
      <c r="B228" s="158"/>
      <c r="C228" s="190" t="s">
        <v>378</v>
      </c>
      <c r="D228" s="162"/>
      <c r="E228" s="163">
        <v>7</v>
      </c>
      <c r="F228" s="160"/>
      <c r="G228" s="160"/>
      <c r="H228" s="160"/>
      <c r="I228" s="160"/>
      <c r="J228" s="160"/>
      <c r="K228" s="160"/>
      <c r="L228" s="160"/>
      <c r="M228" s="160"/>
      <c r="N228" s="160"/>
      <c r="O228" s="160"/>
      <c r="P228" s="160"/>
      <c r="Q228" s="160"/>
      <c r="R228" s="160"/>
      <c r="S228" s="160"/>
      <c r="T228" s="160"/>
      <c r="U228" s="160"/>
      <c r="V228" s="160"/>
      <c r="W228" s="160"/>
      <c r="X228" s="160"/>
      <c r="Y228" s="150"/>
      <c r="Z228" s="150"/>
      <c r="AA228" s="150"/>
      <c r="AB228" s="150"/>
      <c r="AC228" s="150"/>
      <c r="AD228" s="150"/>
      <c r="AE228" s="150"/>
      <c r="AF228" s="150"/>
      <c r="AG228" s="150" t="s">
        <v>135</v>
      </c>
      <c r="AH228" s="150">
        <v>0</v>
      </c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73">
        <v>64</v>
      </c>
      <c r="B229" s="174" t="s">
        <v>379</v>
      </c>
      <c r="C229" s="189" t="s">
        <v>380</v>
      </c>
      <c r="D229" s="175" t="s">
        <v>268</v>
      </c>
      <c r="E229" s="176">
        <v>2</v>
      </c>
      <c r="F229" s="177"/>
      <c r="G229" s="178">
        <f>ROUND(E229*F229,2)</f>
        <v>0</v>
      </c>
      <c r="H229" s="161"/>
      <c r="I229" s="160">
        <f>ROUND(E229*H229,2)</f>
        <v>0</v>
      </c>
      <c r="J229" s="161"/>
      <c r="K229" s="160">
        <f>ROUND(E229*J229,2)</f>
        <v>0</v>
      </c>
      <c r="L229" s="160">
        <v>21</v>
      </c>
      <c r="M229" s="160">
        <f>G229*(1+L229/100)</f>
        <v>0</v>
      </c>
      <c r="N229" s="160">
        <v>0</v>
      </c>
      <c r="O229" s="160">
        <f>ROUND(E229*N229,2)</f>
        <v>0</v>
      </c>
      <c r="P229" s="160">
        <v>0</v>
      </c>
      <c r="Q229" s="160">
        <f>ROUND(E229*P229,2)</f>
        <v>0</v>
      </c>
      <c r="R229" s="160"/>
      <c r="S229" s="160" t="s">
        <v>123</v>
      </c>
      <c r="T229" s="160" t="s">
        <v>124</v>
      </c>
      <c r="U229" s="160">
        <v>0</v>
      </c>
      <c r="V229" s="160">
        <f>ROUND(E229*U229,2)</f>
        <v>0</v>
      </c>
      <c r="W229" s="160"/>
      <c r="X229" s="160" t="s">
        <v>125</v>
      </c>
      <c r="Y229" s="150"/>
      <c r="Z229" s="150"/>
      <c r="AA229" s="150"/>
      <c r="AB229" s="150"/>
      <c r="AC229" s="150"/>
      <c r="AD229" s="150"/>
      <c r="AE229" s="150"/>
      <c r="AF229" s="150"/>
      <c r="AG229" s="150" t="s">
        <v>131</v>
      </c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7"/>
      <c r="B230" s="158"/>
      <c r="C230" s="253" t="s">
        <v>375</v>
      </c>
      <c r="D230" s="254"/>
      <c r="E230" s="254"/>
      <c r="F230" s="254"/>
      <c r="G230" s="254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0"/>
      <c r="Z230" s="150"/>
      <c r="AA230" s="150"/>
      <c r="AB230" s="150"/>
      <c r="AC230" s="150"/>
      <c r="AD230" s="150"/>
      <c r="AE230" s="150"/>
      <c r="AF230" s="150"/>
      <c r="AG230" s="150" t="s">
        <v>133</v>
      </c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ht="22.5" outlineLevel="1" x14ac:dyDescent="0.2">
      <c r="A231" s="157"/>
      <c r="B231" s="158"/>
      <c r="C231" s="190" t="s">
        <v>376</v>
      </c>
      <c r="D231" s="162"/>
      <c r="E231" s="163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0"/>
      <c r="Z231" s="150"/>
      <c r="AA231" s="150"/>
      <c r="AB231" s="150"/>
      <c r="AC231" s="150"/>
      <c r="AD231" s="150"/>
      <c r="AE231" s="150"/>
      <c r="AF231" s="150"/>
      <c r="AG231" s="150" t="s">
        <v>135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1" x14ac:dyDescent="0.2">
      <c r="A232" s="157"/>
      <c r="B232" s="158"/>
      <c r="C232" s="190" t="s">
        <v>377</v>
      </c>
      <c r="D232" s="162"/>
      <c r="E232" s="163"/>
      <c r="F232" s="160"/>
      <c r="G232" s="160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0"/>
      <c r="Z232" s="150"/>
      <c r="AA232" s="150"/>
      <c r="AB232" s="150"/>
      <c r="AC232" s="150"/>
      <c r="AD232" s="150"/>
      <c r="AE232" s="150"/>
      <c r="AF232" s="150"/>
      <c r="AG232" s="150" t="s">
        <v>135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7"/>
      <c r="B233" s="158"/>
      <c r="C233" s="190" t="s">
        <v>381</v>
      </c>
      <c r="D233" s="162"/>
      <c r="E233" s="163">
        <v>2</v>
      </c>
      <c r="F233" s="160"/>
      <c r="G233" s="160"/>
      <c r="H233" s="160"/>
      <c r="I233" s="160"/>
      <c r="J233" s="160"/>
      <c r="K233" s="160"/>
      <c r="L233" s="160"/>
      <c r="M233" s="160"/>
      <c r="N233" s="160"/>
      <c r="O233" s="160"/>
      <c r="P233" s="160"/>
      <c r="Q233" s="160"/>
      <c r="R233" s="160"/>
      <c r="S233" s="160"/>
      <c r="T233" s="160"/>
      <c r="U233" s="160"/>
      <c r="V233" s="160"/>
      <c r="W233" s="160"/>
      <c r="X233" s="160"/>
      <c r="Y233" s="150"/>
      <c r="Z233" s="150"/>
      <c r="AA233" s="150"/>
      <c r="AB233" s="150"/>
      <c r="AC233" s="150"/>
      <c r="AD233" s="150"/>
      <c r="AE233" s="150"/>
      <c r="AF233" s="150"/>
      <c r="AG233" s="150" t="s">
        <v>135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73">
        <v>65</v>
      </c>
      <c r="B234" s="174" t="s">
        <v>382</v>
      </c>
      <c r="C234" s="189" t="s">
        <v>383</v>
      </c>
      <c r="D234" s="175" t="s">
        <v>268</v>
      </c>
      <c r="E234" s="176">
        <v>4</v>
      </c>
      <c r="F234" s="177"/>
      <c r="G234" s="178">
        <f>ROUND(E234*F234,2)</f>
        <v>0</v>
      </c>
      <c r="H234" s="161"/>
      <c r="I234" s="160">
        <f>ROUND(E234*H234,2)</f>
        <v>0</v>
      </c>
      <c r="J234" s="161"/>
      <c r="K234" s="160">
        <f>ROUND(E234*J234,2)</f>
        <v>0</v>
      </c>
      <c r="L234" s="160">
        <v>21</v>
      </c>
      <c r="M234" s="160">
        <f>G234*(1+L234/100)</f>
        <v>0</v>
      </c>
      <c r="N234" s="160">
        <v>5.0000000000000001E-3</v>
      </c>
      <c r="O234" s="160">
        <f>ROUND(E234*N234,2)</f>
        <v>0.02</v>
      </c>
      <c r="P234" s="160">
        <v>0</v>
      </c>
      <c r="Q234" s="160">
        <f>ROUND(E234*P234,2)</f>
        <v>0</v>
      </c>
      <c r="R234" s="160"/>
      <c r="S234" s="160" t="s">
        <v>123</v>
      </c>
      <c r="T234" s="160" t="s">
        <v>124</v>
      </c>
      <c r="U234" s="160">
        <v>0</v>
      </c>
      <c r="V234" s="160">
        <f>ROUND(E234*U234,2)</f>
        <v>0</v>
      </c>
      <c r="W234" s="160"/>
      <c r="X234" s="160" t="s">
        <v>125</v>
      </c>
      <c r="Y234" s="150"/>
      <c r="Z234" s="150"/>
      <c r="AA234" s="150"/>
      <c r="AB234" s="150"/>
      <c r="AC234" s="150"/>
      <c r="AD234" s="150"/>
      <c r="AE234" s="150"/>
      <c r="AF234" s="150"/>
      <c r="AG234" s="150" t="s">
        <v>126</v>
      </c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7"/>
      <c r="B235" s="158"/>
      <c r="C235" s="253" t="s">
        <v>384</v>
      </c>
      <c r="D235" s="254"/>
      <c r="E235" s="254"/>
      <c r="F235" s="254"/>
      <c r="G235" s="254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0"/>
      <c r="Z235" s="150"/>
      <c r="AA235" s="150"/>
      <c r="AB235" s="150"/>
      <c r="AC235" s="150"/>
      <c r="AD235" s="150"/>
      <c r="AE235" s="150"/>
      <c r="AF235" s="150"/>
      <c r="AG235" s="150" t="s">
        <v>133</v>
      </c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73">
        <v>66</v>
      </c>
      <c r="B236" s="174" t="s">
        <v>385</v>
      </c>
      <c r="C236" s="189" t="s">
        <v>386</v>
      </c>
      <c r="D236" s="175" t="s">
        <v>268</v>
      </c>
      <c r="E236" s="176">
        <v>10</v>
      </c>
      <c r="F236" s="177"/>
      <c r="G236" s="178">
        <f>ROUND(E236*F236,2)</f>
        <v>0</v>
      </c>
      <c r="H236" s="161"/>
      <c r="I236" s="160">
        <f>ROUND(E236*H236,2)</f>
        <v>0</v>
      </c>
      <c r="J236" s="161"/>
      <c r="K236" s="160">
        <f>ROUND(E236*J236,2)</f>
        <v>0</v>
      </c>
      <c r="L236" s="160">
        <v>21</v>
      </c>
      <c r="M236" s="160">
        <f>G236*(1+L236/100)</f>
        <v>0</v>
      </c>
      <c r="N236" s="160">
        <v>0</v>
      </c>
      <c r="O236" s="160">
        <f>ROUND(E236*N236,2)</f>
        <v>0</v>
      </c>
      <c r="P236" s="160">
        <v>0</v>
      </c>
      <c r="Q236" s="160">
        <f>ROUND(E236*P236,2)</f>
        <v>0</v>
      </c>
      <c r="R236" s="160"/>
      <c r="S236" s="160" t="s">
        <v>123</v>
      </c>
      <c r="T236" s="160" t="s">
        <v>124</v>
      </c>
      <c r="U236" s="160">
        <v>0</v>
      </c>
      <c r="V236" s="160">
        <f>ROUND(E236*U236,2)</f>
        <v>0</v>
      </c>
      <c r="W236" s="160"/>
      <c r="X236" s="160" t="s">
        <v>125</v>
      </c>
      <c r="Y236" s="150"/>
      <c r="Z236" s="150"/>
      <c r="AA236" s="150"/>
      <c r="AB236" s="150"/>
      <c r="AC236" s="150"/>
      <c r="AD236" s="150"/>
      <c r="AE236" s="150"/>
      <c r="AF236" s="150"/>
      <c r="AG236" s="150" t="s">
        <v>131</v>
      </c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7"/>
      <c r="B237" s="158"/>
      <c r="C237" s="253" t="s">
        <v>375</v>
      </c>
      <c r="D237" s="254"/>
      <c r="E237" s="254"/>
      <c r="F237" s="254"/>
      <c r="G237" s="254"/>
      <c r="H237" s="160"/>
      <c r="I237" s="160"/>
      <c r="J237" s="160"/>
      <c r="K237" s="160"/>
      <c r="L237" s="160"/>
      <c r="M237" s="160"/>
      <c r="N237" s="160"/>
      <c r="O237" s="160"/>
      <c r="P237" s="160"/>
      <c r="Q237" s="160"/>
      <c r="R237" s="160"/>
      <c r="S237" s="160"/>
      <c r="T237" s="160"/>
      <c r="U237" s="160"/>
      <c r="V237" s="160"/>
      <c r="W237" s="160"/>
      <c r="X237" s="160"/>
      <c r="Y237" s="150"/>
      <c r="Z237" s="150"/>
      <c r="AA237" s="150"/>
      <c r="AB237" s="150"/>
      <c r="AC237" s="150"/>
      <c r="AD237" s="150"/>
      <c r="AE237" s="150"/>
      <c r="AF237" s="150"/>
      <c r="AG237" s="150" t="s">
        <v>133</v>
      </c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ht="22.5" outlineLevel="1" x14ac:dyDescent="0.2">
      <c r="A238" s="157"/>
      <c r="B238" s="158"/>
      <c r="C238" s="190" t="s">
        <v>376</v>
      </c>
      <c r="D238" s="162"/>
      <c r="E238" s="163"/>
      <c r="F238" s="160"/>
      <c r="G238" s="160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0"/>
      <c r="Z238" s="150"/>
      <c r="AA238" s="150"/>
      <c r="AB238" s="150"/>
      <c r="AC238" s="150"/>
      <c r="AD238" s="150"/>
      <c r="AE238" s="150"/>
      <c r="AF238" s="150"/>
      <c r="AG238" s="150" t="s">
        <v>135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7"/>
      <c r="B239" s="158"/>
      <c r="C239" s="190" t="s">
        <v>377</v>
      </c>
      <c r="D239" s="162"/>
      <c r="E239" s="163"/>
      <c r="F239" s="160"/>
      <c r="G239" s="160"/>
      <c r="H239" s="160"/>
      <c r="I239" s="160"/>
      <c r="J239" s="160"/>
      <c r="K239" s="160"/>
      <c r="L239" s="160"/>
      <c r="M239" s="160"/>
      <c r="N239" s="160"/>
      <c r="O239" s="160"/>
      <c r="P239" s="160"/>
      <c r="Q239" s="160"/>
      <c r="R239" s="160"/>
      <c r="S239" s="160"/>
      <c r="T239" s="160"/>
      <c r="U239" s="160"/>
      <c r="V239" s="160"/>
      <c r="W239" s="160"/>
      <c r="X239" s="160"/>
      <c r="Y239" s="150"/>
      <c r="Z239" s="150"/>
      <c r="AA239" s="150"/>
      <c r="AB239" s="150"/>
      <c r="AC239" s="150"/>
      <c r="AD239" s="150"/>
      <c r="AE239" s="150"/>
      <c r="AF239" s="150"/>
      <c r="AG239" s="150" t="s">
        <v>135</v>
      </c>
      <c r="AH239" s="150">
        <v>0</v>
      </c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7"/>
      <c r="B240" s="158"/>
      <c r="C240" s="190" t="s">
        <v>387</v>
      </c>
      <c r="D240" s="162"/>
      <c r="E240" s="163">
        <v>10</v>
      </c>
      <c r="F240" s="160"/>
      <c r="G240" s="160"/>
      <c r="H240" s="160"/>
      <c r="I240" s="160"/>
      <c r="J240" s="160"/>
      <c r="K240" s="160"/>
      <c r="L240" s="160"/>
      <c r="M240" s="160"/>
      <c r="N240" s="160"/>
      <c r="O240" s="160"/>
      <c r="P240" s="160"/>
      <c r="Q240" s="160"/>
      <c r="R240" s="160"/>
      <c r="S240" s="160"/>
      <c r="T240" s="160"/>
      <c r="U240" s="160"/>
      <c r="V240" s="160"/>
      <c r="W240" s="160"/>
      <c r="X240" s="160"/>
      <c r="Y240" s="150"/>
      <c r="Z240" s="150"/>
      <c r="AA240" s="150"/>
      <c r="AB240" s="150"/>
      <c r="AC240" s="150"/>
      <c r="AD240" s="150"/>
      <c r="AE240" s="150"/>
      <c r="AF240" s="150"/>
      <c r="AG240" s="150" t="s">
        <v>135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outlineLevel="1" x14ac:dyDescent="0.2">
      <c r="A241" s="173">
        <v>67</v>
      </c>
      <c r="B241" s="174" t="s">
        <v>388</v>
      </c>
      <c r="C241" s="189" t="s">
        <v>389</v>
      </c>
      <c r="D241" s="175" t="s">
        <v>268</v>
      </c>
      <c r="E241" s="176">
        <v>1</v>
      </c>
      <c r="F241" s="177"/>
      <c r="G241" s="178">
        <f>ROUND(E241*F241,2)</f>
        <v>0</v>
      </c>
      <c r="H241" s="161"/>
      <c r="I241" s="160">
        <f>ROUND(E241*H241,2)</f>
        <v>0</v>
      </c>
      <c r="J241" s="161"/>
      <c r="K241" s="160">
        <f>ROUND(E241*J241,2)</f>
        <v>0</v>
      </c>
      <c r="L241" s="160">
        <v>21</v>
      </c>
      <c r="M241" s="160">
        <f>G241*(1+L241/100)</f>
        <v>0</v>
      </c>
      <c r="N241" s="160">
        <v>0</v>
      </c>
      <c r="O241" s="160">
        <f>ROUND(E241*N241,2)</f>
        <v>0</v>
      </c>
      <c r="P241" s="160">
        <v>0</v>
      </c>
      <c r="Q241" s="160">
        <f>ROUND(E241*P241,2)</f>
        <v>0</v>
      </c>
      <c r="R241" s="160"/>
      <c r="S241" s="160" t="s">
        <v>123</v>
      </c>
      <c r="T241" s="160" t="s">
        <v>124</v>
      </c>
      <c r="U241" s="160">
        <v>0</v>
      </c>
      <c r="V241" s="160">
        <f>ROUND(E241*U241,2)</f>
        <v>0</v>
      </c>
      <c r="W241" s="160"/>
      <c r="X241" s="160" t="s">
        <v>125</v>
      </c>
      <c r="Y241" s="150"/>
      <c r="Z241" s="150"/>
      <c r="AA241" s="150"/>
      <c r="AB241" s="150"/>
      <c r="AC241" s="150"/>
      <c r="AD241" s="150"/>
      <c r="AE241" s="150"/>
      <c r="AF241" s="150"/>
      <c r="AG241" s="150" t="s">
        <v>131</v>
      </c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7"/>
      <c r="B242" s="158"/>
      <c r="C242" s="253" t="s">
        <v>375</v>
      </c>
      <c r="D242" s="254"/>
      <c r="E242" s="254"/>
      <c r="F242" s="254"/>
      <c r="G242" s="254"/>
      <c r="H242" s="160"/>
      <c r="I242" s="160"/>
      <c r="J242" s="160"/>
      <c r="K242" s="160"/>
      <c r="L242" s="160"/>
      <c r="M242" s="160"/>
      <c r="N242" s="160"/>
      <c r="O242" s="160"/>
      <c r="P242" s="160"/>
      <c r="Q242" s="160"/>
      <c r="R242" s="160"/>
      <c r="S242" s="160"/>
      <c r="T242" s="160"/>
      <c r="U242" s="160"/>
      <c r="V242" s="160"/>
      <c r="W242" s="160"/>
      <c r="X242" s="160"/>
      <c r="Y242" s="150"/>
      <c r="Z242" s="150"/>
      <c r="AA242" s="150"/>
      <c r="AB242" s="150"/>
      <c r="AC242" s="150"/>
      <c r="AD242" s="150"/>
      <c r="AE242" s="150"/>
      <c r="AF242" s="150"/>
      <c r="AG242" s="150" t="s">
        <v>133</v>
      </c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7"/>
      <c r="B243" s="158"/>
      <c r="C243" s="190" t="s">
        <v>390</v>
      </c>
      <c r="D243" s="162"/>
      <c r="E243" s="163">
        <v>1</v>
      </c>
      <c r="F243" s="160"/>
      <c r="G243" s="160"/>
      <c r="H243" s="160"/>
      <c r="I243" s="160"/>
      <c r="J243" s="160"/>
      <c r="K243" s="160"/>
      <c r="L243" s="160"/>
      <c r="M243" s="160"/>
      <c r="N243" s="160"/>
      <c r="O243" s="160"/>
      <c r="P243" s="160"/>
      <c r="Q243" s="160"/>
      <c r="R243" s="160"/>
      <c r="S243" s="160"/>
      <c r="T243" s="160"/>
      <c r="U243" s="160"/>
      <c r="V243" s="160"/>
      <c r="W243" s="160"/>
      <c r="X243" s="160"/>
      <c r="Y243" s="150"/>
      <c r="Z243" s="150"/>
      <c r="AA243" s="150"/>
      <c r="AB243" s="150"/>
      <c r="AC243" s="150"/>
      <c r="AD243" s="150"/>
      <c r="AE243" s="150"/>
      <c r="AF243" s="150"/>
      <c r="AG243" s="150" t="s">
        <v>135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73">
        <v>68</v>
      </c>
      <c r="B244" s="174" t="s">
        <v>391</v>
      </c>
      <c r="C244" s="189" t="s">
        <v>392</v>
      </c>
      <c r="D244" s="175" t="s">
        <v>268</v>
      </c>
      <c r="E244" s="176">
        <v>3</v>
      </c>
      <c r="F244" s="177"/>
      <c r="G244" s="178">
        <f>ROUND(E244*F244,2)</f>
        <v>0</v>
      </c>
      <c r="H244" s="161"/>
      <c r="I244" s="160">
        <f>ROUND(E244*H244,2)</f>
        <v>0</v>
      </c>
      <c r="J244" s="161"/>
      <c r="K244" s="160">
        <f>ROUND(E244*J244,2)</f>
        <v>0</v>
      </c>
      <c r="L244" s="160">
        <v>21</v>
      </c>
      <c r="M244" s="160">
        <f>G244*(1+L244/100)</f>
        <v>0</v>
      </c>
      <c r="N244" s="160">
        <v>0</v>
      </c>
      <c r="O244" s="160">
        <f>ROUND(E244*N244,2)</f>
        <v>0</v>
      </c>
      <c r="P244" s="160">
        <v>0</v>
      </c>
      <c r="Q244" s="160">
        <f>ROUND(E244*P244,2)</f>
        <v>0</v>
      </c>
      <c r="R244" s="160"/>
      <c r="S244" s="160" t="s">
        <v>123</v>
      </c>
      <c r="T244" s="160" t="s">
        <v>124</v>
      </c>
      <c r="U244" s="160">
        <v>0</v>
      </c>
      <c r="V244" s="160">
        <f>ROUND(E244*U244,2)</f>
        <v>0</v>
      </c>
      <c r="W244" s="160"/>
      <c r="X244" s="160" t="s">
        <v>125</v>
      </c>
      <c r="Y244" s="150"/>
      <c r="Z244" s="150"/>
      <c r="AA244" s="150"/>
      <c r="AB244" s="150"/>
      <c r="AC244" s="150"/>
      <c r="AD244" s="150"/>
      <c r="AE244" s="150"/>
      <c r="AF244" s="150"/>
      <c r="AG244" s="150" t="s">
        <v>131</v>
      </c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7"/>
      <c r="B245" s="158"/>
      <c r="C245" s="253" t="s">
        <v>375</v>
      </c>
      <c r="D245" s="254"/>
      <c r="E245" s="254"/>
      <c r="F245" s="254"/>
      <c r="G245" s="254"/>
      <c r="H245" s="160"/>
      <c r="I245" s="160"/>
      <c r="J245" s="160"/>
      <c r="K245" s="160"/>
      <c r="L245" s="160"/>
      <c r="M245" s="160"/>
      <c r="N245" s="160"/>
      <c r="O245" s="160"/>
      <c r="P245" s="160"/>
      <c r="Q245" s="160"/>
      <c r="R245" s="160"/>
      <c r="S245" s="160"/>
      <c r="T245" s="160"/>
      <c r="U245" s="160"/>
      <c r="V245" s="160"/>
      <c r="W245" s="160"/>
      <c r="X245" s="160"/>
      <c r="Y245" s="150"/>
      <c r="Z245" s="150"/>
      <c r="AA245" s="150"/>
      <c r="AB245" s="150"/>
      <c r="AC245" s="150"/>
      <c r="AD245" s="150"/>
      <c r="AE245" s="150"/>
      <c r="AF245" s="150"/>
      <c r="AG245" s="150" t="s">
        <v>133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ht="22.5" outlineLevel="1" x14ac:dyDescent="0.2">
      <c r="A246" s="157"/>
      <c r="B246" s="158"/>
      <c r="C246" s="190" t="s">
        <v>376</v>
      </c>
      <c r="D246" s="162"/>
      <c r="E246" s="163"/>
      <c r="F246" s="160"/>
      <c r="G246" s="160"/>
      <c r="H246" s="160"/>
      <c r="I246" s="160"/>
      <c r="J246" s="160"/>
      <c r="K246" s="160"/>
      <c r="L246" s="160"/>
      <c r="M246" s="160"/>
      <c r="N246" s="160"/>
      <c r="O246" s="160"/>
      <c r="P246" s="160"/>
      <c r="Q246" s="160"/>
      <c r="R246" s="160"/>
      <c r="S246" s="160"/>
      <c r="T246" s="160"/>
      <c r="U246" s="160"/>
      <c r="V246" s="160"/>
      <c r="W246" s="160"/>
      <c r="X246" s="160"/>
      <c r="Y246" s="150"/>
      <c r="Z246" s="150"/>
      <c r="AA246" s="150"/>
      <c r="AB246" s="150"/>
      <c r="AC246" s="150"/>
      <c r="AD246" s="150"/>
      <c r="AE246" s="150"/>
      <c r="AF246" s="150"/>
      <c r="AG246" s="150" t="s">
        <v>135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7"/>
      <c r="B247" s="158"/>
      <c r="C247" s="190" t="s">
        <v>377</v>
      </c>
      <c r="D247" s="162"/>
      <c r="E247" s="163"/>
      <c r="F247" s="160"/>
      <c r="G247" s="160"/>
      <c r="H247" s="160"/>
      <c r="I247" s="160"/>
      <c r="J247" s="160"/>
      <c r="K247" s="160"/>
      <c r="L247" s="160"/>
      <c r="M247" s="160"/>
      <c r="N247" s="160"/>
      <c r="O247" s="160"/>
      <c r="P247" s="160"/>
      <c r="Q247" s="160"/>
      <c r="R247" s="160"/>
      <c r="S247" s="160"/>
      <c r="T247" s="160"/>
      <c r="U247" s="160"/>
      <c r="V247" s="160"/>
      <c r="W247" s="160"/>
      <c r="X247" s="160"/>
      <c r="Y247" s="150"/>
      <c r="Z247" s="150"/>
      <c r="AA247" s="150"/>
      <c r="AB247" s="150"/>
      <c r="AC247" s="150"/>
      <c r="AD247" s="150"/>
      <c r="AE247" s="150"/>
      <c r="AF247" s="150"/>
      <c r="AG247" s="150" t="s">
        <v>135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7"/>
      <c r="B248" s="158"/>
      <c r="C248" s="190" t="s">
        <v>393</v>
      </c>
      <c r="D248" s="162"/>
      <c r="E248" s="163">
        <v>3</v>
      </c>
      <c r="F248" s="160"/>
      <c r="G248" s="160"/>
      <c r="H248" s="160"/>
      <c r="I248" s="160"/>
      <c r="J248" s="160"/>
      <c r="K248" s="160"/>
      <c r="L248" s="160"/>
      <c r="M248" s="160"/>
      <c r="N248" s="160"/>
      <c r="O248" s="160"/>
      <c r="P248" s="160"/>
      <c r="Q248" s="160"/>
      <c r="R248" s="160"/>
      <c r="S248" s="160"/>
      <c r="T248" s="160"/>
      <c r="U248" s="160"/>
      <c r="V248" s="160"/>
      <c r="W248" s="160"/>
      <c r="X248" s="160"/>
      <c r="Y248" s="150"/>
      <c r="Z248" s="150"/>
      <c r="AA248" s="150"/>
      <c r="AB248" s="150"/>
      <c r="AC248" s="150"/>
      <c r="AD248" s="150"/>
      <c r="AE248" s="150"/>
      <c r="AF248" s="150"/>
      <c r="AG248" s="150" t="s">
        <v>135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7">
        <v>69</v>
      </c>
      <c r="B249" s="158" t="s">
        <v>394</v>
      </c>
      <c r="C249" s="192" t="s">
        <v>395</v>
      </c>
      <c r="D249" s="159" t="s">
        <v>0</v>
      </c>
      <c r="E249" s="185"/>
      <c r="F249" s="161"/>
      <c r="G249" s="160">
        <f>ROUND(E249*F249,2)</f>
        <v>0</v>
      </c>
      <c r="H249" s="161"/>
      <c r="I249" s="160">
        <f>ROUND(E249*H249,2)</f>
        <v>0</v>
      </c>
      <c r="J249" s="161"/>
      <c r="K249" s="160">
        <f>ROUND(E249*J249,2)</f>
        <v>0</v>
      </c>
      <c r="L249" s="160">
        <v>21</v>
      </c>
      <c r="M249" s="160">
        <f>G249*(1+L249/100)</f>
        <v>0</v>
      </c>
      <c r="N249" s="160">
        <v>0</v>
      </c>
      <c r="O249" s="160">
        <f>ROUND(E249*N249,2)</f>
        <v>0</v>
      </c>
      <c r="P249" s="160">
        <v>0</v>
      </c>
      <c r="Q249" s="160">
        <f>ROUND(E249*P249,2)</f>
        <v>0</v>
      </c>
      <c r="R249" s="160"/>
      <c r="S249" s="160" t="s">
        <v>130</v>
      </c>
      <c r="T249" s="160" t="s">
        <v>130</v>
      </c>
      <c r="U249" s="160">
        <v>0</v>
      </c>
      <c r="V249" s="160">
        <f>ROUND(E249*U249,2)</f>
        <v>0</v>
      </c>
      <c r="W249" s="160"/>
      <c r="X249" s="160" t="s">
        <v>253</v>
      </c>
      <c r="Y249" s="150"/>
      <c r="Z249" s="150"/>
      <c r="AA249" s="150"/>
      <c r="AB249" s="150"/>
      <c r="AC249" s="150"/>
      <c r="AD249" s="150"/>
      <c r="AE249" s="150"/>
      <c r="AF249" s="150"/>
      <c r="AG249" s="150" t="s">
        <v>254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x14ac:dyDescent="0.2">
      <c r="A250" s="167" t="s">
        <v>118</v>
      </c>
      <c r="B250" s="168" t="s">
        <v>80</v>
      </c>
      <c r="C250" s="187" t="s">
        <v>81</v>
      </c>
      <c r="D250" s="169"/>
      <c r="E250" s="170"/>
      <c r="F250" s="171"/>
      <c r="G250" s="172">
        <f>SUMIF(AG251:AG261,"&lt;&gt;NOR",G251:G261)</f>
        <v>0</v>
      </c>
      <c r="H250" s="166"/>
      <c r="I250" s="166">
        <f>SUM(I251:I261)</f>
        <v>0</v>
      </c>
      <c r="J250" s="166"/>
      <c r="K250" s="166">
        <f>SUM(K251:K261)</f>
        <v>0</v>
      </c>
      <c r="L250" s="166"/>
      <c r="M250" s="166">
        <f>SUM(M251:M261)</f>
        <v>0</v>
      </c>
      <c r="N250" s="166"/>
      <c r="O250" s="166">
        <f>SUM(O251:O261)</f>
        <v>0.08</v>
      </c>
      <c r="P250" s="166"/>
      <c r="Q250" s="166">
        <f>SUM(Q251:Q261)</f>
        <v>0</v>
      </c>
      <c r="R250" s="166"/>
      <c r="S250" s="166"/>
      <c r="T250" s="166"/>
      <c r="U250" s="166"/>
      <c r="V250" s="166">
        <f>SUM(V251:V261)</f>
        <v>41.65</v>
      </c>
      <c r="W250" s="166"/>
      <c r="X250" s="166"/>
      <c r="AG250" t="s">
        <v>119</v>
      </c>
    </row>
    <row r="251" spans="1:60" ht="22.5" outlineLevel="1" x14ac:dyDescent="0.2">
      <c r="A251" s="173">
        <v>70</v>
      </c>
      <c r="B251" s="174" t="s">
        <v>396</v>
      </c>
      <c r="C251" s="189" t="s">
        <v>397</v>
      </c>
      <c r="D251" s="175" t="s">
        <v>174</v>
      </c>
      <c r="E251" s="176">
        <v>77</v>
      </c>
      <c r="F251" s="177"/>
      <c r="G251" s="178">
        <f>ROUND(E251*F251,2)</f>
        <v>0</v>
      </c>
      <c r="H251" s="161"/>
      <c r="I251" s="160">
        <f>ROUND(E251*H251,2)</f>
        <v>0</v>
      </c>
      <c r="J251" s="161"/>
      <c r="K251" s="160">
        <f>ROUND(E251*J251,2)</f>
        <v>0</v>
      </c>
      <c r="L251" s="160">
        <v>21</v>
      </c>
      <c r="M251" s="160">
        <f>G251*(1+L251/100)</f>
        <v>0</v>
      </c>
      <c r="N251" s="160">
        <v>0</v>
      </c>
      <c r="O251" s="160">
        <f>ROUND(E251*N251,2)</f>
        <v>0</v>
      </c>
      <c r="P251" s="160">
        <v>0</v>
      </c>
      <c r="Q251" s="160">
        <f>ROUND(E251*P251,2)</f>
        <v>0</v>
      </c>
      <c r="R251" s="160"/>
      <c r="S251" s="160" t="s">
        <v>130</v>
      </c>
      <c r="T251" s="160" t="s">
        <v>130</v>
      </c>
      <c r="U251" s="160">
        <v>0.24</v>
      </c>
      <c r="V251" s="160">
        <f>ROUND(E251*U251,2)</f>
        <v>18.48</v>
      </c>
      <c r="W251" s="160"/>
      <c r="X251" s="160" t="s">
        <v>125</v>
      </c>
      <c r="Y251" s="150"/>
      <c r="Z251" s="150"/>
      <c r="AA251" s="150"/>
      <c r="AB251" s="150"/>
      <c r="AC251" s="150"/>
      <c r="AD251" s="150"/>
      <c r="AE251" s="150"/>
      <c r="AF251" s="150"/>
      <c r="AG251" s="150" t="s">
        <v>126</v>
      </c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7"/>
      <c r="B252" s="158"/>
      <c r="C252" s="190" t="s">
        <v>245</v>
      </c>
      <c r="D252" s="162"/>
      <c r="E252" s="163">
        <v>77</v>
      </c>
      <c r="F252" s="160"/>
      <c r="G252" s="160"/>
      <c r="H252" s="160"/>
      <c r="I252" s="160"/>
      <c r="J252" s="160"/>
      <c r="K252" s="160"/>
      <c r="L252" s="160"/>
      <c r="M252" s="160"/>
      <c r="N252" s="160"/>
      <c r="O252" s="160"/>
      <c r="P252" s="160"/>
      <c r="Q252" s="160"/>
      <c r="R252" s="160"/>
      <c r="S252" s="160"/>
      <c r="T252" s="160"/>
      <c r="U252" s="160"/>
      <c r="V252" s="160"/>
      <c r="W252" s="160"/>
      <c r="X252" s="160"/>
      <c r="Y252" s="150"/>
      <c r="Z252" s="150"/>
      <c r="AA252" s="150"/>
      <c r="AB252" s="150"/>
      <c r="AC252" s="150"/>
      <c r="AD252" s="150"/>
      <c r="AE252" s="150"/>
      <c r="AF252" s="150"/>
      <c r="AG252" s="150" t="s">
        <v>135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ht="22.5" outlineLevel="1" x14ac:dyDescent="0.2">
      <c r="A253" s="173">
        <v>71</v>
      </c>
      <c r="B253" s="174" t="s">
        <v>398</v>
      </c>
      <c r="C253" s="189" t="s">
        <v>399</v>
      </c>
      <c r="D253" s="175" t="s">
        <v>174</v>
      </c>
      <c r="E253" s="176">
        <v>48</v>
      </c>
      <c r="F253" s="177"/>
      <c r="G253" s="178">
        <f>ROUND(E253*F253,2)</f>
        <v>0</v>
      </c>
      <c r="H253" s="161"/>
      <c r="I253" s="160">
        <f>ROUND(E253*H253,2)</f>
        <v>0</v>
      </c>
      <c r="J253" s="161"/>
      <c r="K253" s="160">
        <f>ROUND(E253*J253,2)</f>
        <v>0</v>
      </c>
      <c r="L253" s="160">
        <v>21</v>
      </c>
      <c r="M253" s="160">
        <f>G253*(1+L253/100)</f>
        <v>0</v>
      </c>
      <c r="N253" s="160">
        <v>0</v>
      </c>
      <c r="O253" s="160">
        <f>ROUND(E253*N253,2)</f>
        <v>0</v>
      </c>
      <c r="P253" s="160">
        <v>0</v>
      </c>
      <c r="Q253" s="160">
        <f>ROUND(E253*P253,2)</f>
        <v>0</v>
      </c>
      <c r="R253" s="160"/>
      <c r="S253" s="160" t="s">
        <v>130</v>
      </c>
      <c r="T253" s="160" t="s">
        <v>175</v>
      </c>
      <c r="U253" s="160">
        <v>0.24</v>
      </c>
      <c r="V253" s="160">
        <f>ROUND(E253*U253,2)</f>
        <v>11.52</v>
      </c>
      <c r="W253" s="160"/>
      <c r="X253" s="160" t="s">
        <v>125</v>
      </c>
      <c r="Y253" s="150"/>
      <c r="Z253" s="150"/>
      <c r="AA253" s="150"/>
      <c r="AB253" s="150"/>
      <c r="AC253" s="150"/>
      <c r="AD253" s="150"/>
      <c r="AE253" s="150"/>
      <c r="AF253" s="150"/>
      <c r="AG253" s="150" t="s">
        <v>126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7"/>
      <c r="B254" s="158"/>
      <c r="C254" s="190" t="s">
        <v>400</v>
      </c>
      <c r="D254" s="162"/>
      <c r="E254" s="163">
        <v>48</v>
      </c>
      <c r="F254" s="160"/>
      <c r="G254" s="160"/>
      <c r="H254" s="160"/>
      <c r="I254" s="160"/>
      <c r="J254" s="160"/>
      <c r="K254" s="160"/>
      <c r="L254" s="160"/>
      <c r="M254" s="160"/>
      <c r="N254" s="160"/>
      <c r="O254" s="160"/>
      <c r="P254" s="160"/>
      <c r="Q254" s="160"/>
      <c r="R254" s="160"/>
      <c r="S254" s="160"/>
      <c r="T254" s="160"/>
      <c r="U254" s="160"/>
      <c r="V254" s="160"/>
      <c r="W254" s="160"/>
      <c r="X254" s="160"/>
      <c r="Y254" s="150"/>
      <c r="Z254" s="150"/>
      <c r="AA254" s="150"/>
      <c r="AB254" s="150"/>
      <c r="AC254" s="150"/>
      <c r="AD254" s="150"/>
      <c r="AE254" s="150"/>
      <c r="AF254" s="150"/>
      <c r="AG254" s="150" t="s">
        <v>135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73">
        <v>72</v>
      </c>
      <c r="B255" s="174" t="s">
        <v>401</v>
      </c>
      <c r="C255" s="189" t="s">
        <v>402</v>
      </c>
      <c r="D255" s="175" t="s">
        <v>174</v>
      </c>
      <c r="E255" s="176">
        <v>77</v>
      </c>
      <c r="F255" s="177"/>
      <c r="G255" s="178">
        <f>ROUND(E255*F255,2)</f>
        <v>0</v>
      </c>
      <c r="H255" s="161"/>
      <c r="I255" s="160">
        <f>ROUND(E255*H255,2)</f>
        <v>0</v>
      </c>
      <c r="J255" s="161"/>
      <c r="K255" s="160">
        <f>ROUND(E255*J255,2)</f>
        <v>0</v>
      </c>
      <c r="L255" s="160">
        <v>21</v>
      </c>
      <c r="M255" s="160">
        <f>G255*(1+L255/100)</f>
        <v>0</v>
      </c>
      <c r="N255" s="160">
        <v>0</v>
      </c>
      <c r="O255" s="160">
        <f>ROUND(E255*N255,2)</f>
        <v>0</v>
      </c>
      <c r="P255" s="160">
        <v>0</v>
      </c>
      <c r="Q255" s="160">
        <f>ROUND(E255*P255,2)</f>
        <v>0</v>
      </c>
      <c r="R255" s="160"/>
      <c r="S255" s="160" t="s">
        <v>130</v>
      </c>
      <c r="T255" s="160" t="s">
        <v>175</v>
      </c>
      <c r="U255" s="160">
        <v>0.15</v>
      </c>
      <c r="V255" s="160">
        <f>ROUND(E255*U255,2)</f>
        <v>11.55</v>
      </c>
      <c r="W255" s="160"/>
      <c r="X255" s="160" t="s">
        <v>125</v>
      </c>
      <c r="Y255" s="150"/>
      <c r="Z255" s="150"/>
      <c r="AA255" s="150"/>
      <c r="AB255" s="150"/>
      <c r="AC255" s="150"/>
      <c r="AD255" s="150"/>
      <c r="AE255" s="150"/>
      <c r="AF255" s="150"/>
      <c r="AG255" s="150" t="s">
        <v>126</v>
      </c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7"/>
      <c r="B256" s="158"/>
      <c r="C256" s="190" t="s">
        <v>403</v>
      </c>
      <c r="D256" s="162"/>
      <c r="E256" s="163">
        <v>77</v>
      </c>
      <c r="F256" s="160"/>
      <c r="G256" s="160"/>
      <c r="H256" s="160"/>
      <c r="I256" s="160"/>
      <c r="J256" s="160"/>
      <c r="K256" s="160"/>
      <c r="L256" s="160"/>
      <c r="M256" s="160"/>
      <c r="N256" s="160"/>
      <c r="O256" s="160"/>
      <c r="P256" s="160"/>
      <c r="Q256" s="160"/>
      <c r="R256" s="160"/>
      <c r="S256" s="160"/>
      <c r="T256" s="160"/>
      <c r="U256" s="160"/>
      <c r="V256" s="160"/>
      <c r="W256" s="160"/>
      <c r="X256" s="160"/>
      <c r="Y256" s="150"/>
      <c r="Z256" s="150"/>
      <c r="AA256" s="150"/>
      <c r="AB256" s="150"/>
      <c r="AC256" s="150"/>
      <c r="AD256" s="150"/>
      <c r="AE256" s="150"/>
      <c r="AF256" s="150"/>
      <c r="AG256" s="150" t="s">
        <v>135</v>
      </c>
      <c r="AH256" s="150">
        <v>5</v>
      </c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ht="22.5" outlineLevel="1" x14ac:dyDescent="0.2">
      <c r="A257" s="173">
        <v>73</v>
      </c>
      <c r="B257" s="174" t="s">
        <v>404</v>
      </c>
      <c r="C257" s="189" t="s">
        <v>405</v>
      </c>
      <c r="D257" s="175" t="s">
        <v>174</v>
      </c>
      <c r="E257" s="176">
        <v>52.8</v>
      </c>
      <c r="F257" s="177"/>
      <c r="G257" s="178">
        <f>ROUND(E257*F257,2)</f>
        <v>0</v>
      </c>
      <c r="H257" s="161"/>
      <c r="I257" s="160">
        <f>ROUND(E257*H257,2)</f>
        <v>0</v>
      </c>
      <c r="J257" s="161"/>
      <c r="K257" s="160">
        <f>ROUND(E257*J257,2)</f>
        <v>0</v>
      </c>
      <c r="L257" s="160">
        <v>21</v>
      </c>
      <c r="M257" s="160">
        <f>G257*(1+L257/100)</f>
        <v>0</v>
      </c>
      <c r="N257" s="160">
        <v>1.5E-3</v>
      </c>
      <c r="O257" s="160">
        <f>ROUND(E257*N257,2)</f>
        <v>0.08</v>
      </c>
      <c r="P257" s="160">
        <v>0</v>
      </c>
      <c r="Q257" s="160">
        <f>ROUND(E257*P257,2)</f>
        <v>0</v>
      </c>
      <c r="R257" s="160"/>
      <c r="S257" s="160" t="s">
        <v>123</v>
      </c>
      <c r="T257" s="160" t="s">
        <v>124</v>
      </c>
      <c r="U257" s="160">
        <v>0</v>
      </c>
      <c r="V257" s="160">
        <f>ROUND(E257*U257,2)</f>
        <v>0</v>
      </c>
      <c r="W257" s="160"/>
      <c r="X257" s="160" t="s">
        <v>270</v>
      </c>
      <c r="Y257" s="150"/>
      <c r="Z257" s="150"/>
      <c r="AA257" s="150"/>
      <c r="AB257" s="150"/>
      <c r="AC257" s="150"/>
      <c r="AD257" s="150"/>
      <c r="AE257" s="150"/>
      <c r="AF257" s="150"/>
      <c r="AG257" s="150" t="s">
        <v>271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7"/>
      <c r="B258" s="158"/>
      <c r="C258" s="190" t="s">
        <v>406</v>
      </c>
      <c r="D258" s="162"/>
      <c r="E258" s="163">
        <v>52.8</v>
      </c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50"/>
      <c r="Z258" s="150"/>
      <c r="AA258" s="150"/>
      <c r="AB258" s="150"/>
      <c r="AC258" s="150"/>
      <c r="AD258" s="150"/>
      <c r="AE258" s="150"/>
      <c r="AF258" s="150"/>
      <c r="AG258" s="150" t="s">
        <v>135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73">
        <v>74</v>
      </c>
      <c r="B259" s="174" t="s">
        <v>407</v>
      </c>
      <c r="C259" s="189" t="s">
        <v>408</v>
      </c>
      <c r="D259" s="175" t="s">
        <v>129</v>
      </c>
      <c r="E259" s="176">
        <v>8.0850000000000009</v>
      </c>
      <c r="F259" s="177"/>
      <c r="G259" s="178">
        <f>ROUND(E259*F259,2)</f>
        <v>0</v>
      </c>
      <c r="H259" s="161"/>
      <c r="I259" s="160">
        <f>ROUND(E259*H259,2)</f>
        <v>0</v>
      </c>
      <c r="J259" s="161"/>
      <c r="K259" s="160">
        <f>ROUND(E259*J259,2)</f>
        <v>0</v>
      </c>
      <c r="L259" s="160">
        <v>21</v>
      </c>
      <c r="M259" s="160">
        <f>G259*(1+L259/100)</f>
        <v>0</v>
      </c>
      <c r="N259" s="160">
        <v>0</v>
      </c>
      <c r="O259" s="160">
        <f>ROUND(E259*N259,2)</f>
        <v>0</v>
      </c>
      <c r="P259" s="160">
        <v>0</v>
      </c>
      <c r="Q259" s="160">
        <f>ROUND(E259*P259,2)</f>
        <v>0</v>
      </c>
      <c r="R259" s="160"/>
      <c r="S259" s="160" t="s">
        <v>123</v>
      </c>
      <c r="T259" s="160" t="s">
        <v>409</v>
      </c>
      <c r="U259" s="160">
        <v>0</v>
      </c>
      <c r="V259" s="160">
        <f>ROUND(E259*U259,2)</f>
        <v>0</v>
      </c>
      <c r="W259" s="160"/>
      <c r="X259" s="160" t="s">
        <v>270</v>
      </c>
      <c r="Y259" s="150"/>
      <c r="Z259" s="150"/>
      <c r="AA259" s="150"/>
      <c r="AB259" s="150"/>
      <c r="AC259" s="150"/>
      <c r="AD259" s="150"/>
      <c r="AE259" s="150"/>
      <c r="AF259" s="150"/>
      <c r="AG259" s="150" t="s">
        <v>271</v>
      </c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7"/>
      <c r="B260" s="158"/>
      <c r="C260" s="190" t="s">
        <v>410</v>
      </c>
      <c r="D260" s="162"/>
      <c r="E260" s="163">
        <v>8.0850000000000009</v>
      </c>
      <c r="F260" s="160"/>
      <c r="G260" s="160"/>
      <c r="H260" s="160"/>
      <c r="I260" s="160"/>
      <c r="J260" s="160"/>
      <c r="K260" s="160"/>
      <c r="L260" s="160"/>
      <c r="M260" s="160"/>
      <c r="N260" s="160"/>
      <c r="O260" s="160"/>
      <c r="P260" s="160"/>
      <c r="Q260" s="160"/>
      <c r="R260" s="160"/>
      <c r="S260" s="160"/>
      <c r="T260" s="160"/>
      <c r="U260" s="160"/>
      <c r="V260" s="160"/>
      <c r="W260" s="160"/>
      <c r="X260" s="160"/>
      <c r="Y260" s="150"/>
      <c r="Z260" s="150"/>
      <c r="AA260" s="150"/>
      <c r="AB260" s="150"/>
      <c r="AC260" s="150"/>
      <c r="AD260" s="150"/>
      <c r="AE260" s="150"/>
      <c r="AF260" s="150"/>
      <c r="AG260" s="150" t="s">
        <v>135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79">
        <v>75</v>
      </c>
      <c r="B261" s="180" t="s">
        <v>411</v>
      </c>
      <c r="C261" s="188" t="s">
        <v>412</v>
      </c>
      <c r="D261" s="181" t="s">
        <v>203</v>
      </c>
      <c r="E261" s="182">
        <v>7.9200000000000007E-2</v>
      </c>
      <c r="F261" s="183"/>
      <c r="G261" s="184">
        <f>ROUND(E261*F261,2)</f>
        <v>0</v>
      </c>
      <c r="H261" s="161"/>
      <c r="I261" s="160">
        <f>ROUND(E261*H261,2)</f>
        <v>0</v>
      </c>
      <c r="J261" s="161"/>
      <c r="K261" s="160">
        <f>ROUND(E261*J261,2)</f>
        <v>0</v>
      </c>
      <c r="L261" s="160">
        <v>21</v>
      </c>
      <c r="M261" s="160">
        <f>G261*(1+L261/100)</f>
        <v>0</v>
      </c>
      <c r="N261" s="160">
        <v>0</v>
      </c>
      <c r="O261" s="160">
        <f>ROUND(E261*N261,2)</f>
        <v>0</v>
      </c>
      <c r="P261" s="160">
        <v>0</v>
      </c>
      <c r="Q261" s="160">
        <f>ROUND(E261*P261,2)</f>
        <v>0</v>
      </c>
      <c r="R261" s="160"/>
      <c r="S261" s="160" t="s">
        <v>130</v>
      </c>
      <c r="T261" s="160" t="s">
        <v>130</v>
      </c>
      <c r="U261" s="160">
        <v>1.2649999999999999</v>
      </c>
      <c r="V261" s="160">
        <f>ROUND(E261*U261,2)</f>
        <v>0.1</v>
      </c>
      <c r="W261" s="160"/>
      <c r="X261" s="160" t="s">
        <v>253</v>
      </c>
      <c r="Y261" s="150"/>
      <c r="Z261" s="150"/>
      <c r="AA261" s="150"/>
      <c r="AB261" s="150"/>
      <c r="AC261" s="150"/>
      <c r="AD261" s="150"/>
      <c r="AE261" s="150"/>
      <c r="AF261" s="150"/>
      <c r="AG261" s="150" t="s">
        <v>254</v>
      </c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x14ac:dyDescent="0.2">
      <c r="A262" s="167" t="s">
        <v>118</v>
      </c>
      <c r="B262" s="168" t="s">
        <v>82</v>
      </c>
      <c r="C262" s="187" t="s">
        <v>83</v>
      </c>
      <c r="D262" s="169"/>
      <c r="E262" s="170"/>
      <c r="F262" s="171"/>
      <c r="G262" s="172">
        <f>SUMIF(AG263:AG266,"&lt;&gt;NOR",G263:G266)</f>
        <v>0</v>
      </c>
      <c r="H262" s="166"/>
      <c r="I262" s="166">
        <f>SUM(I263:I266)</f>
        <v>0</v>
      </c>
      <c r="J262" s="166"/>
      <c r="K262" s="166">
        <f>SUM(K263:K266)</f>
        <v>0</v>
      </c>
      <c r="L262" s="166"/>
      <c r="M262" s="166">
        <f>SUM(M263:M266)</f>
        <v>0</v>
      </c>
      <c r="N262" s="166"/>
      <c r="O262" s="166">
        <f>SUM(O263:O266)</f>
        <v>0</v>
      </c>
      <c r="P262" s="166"/>
      <c r="Q262" s="166">
        <f>SUM(Q263:Q266)</f>
        <v>0</v>
      </c>
      <c r="R262" s="166"/>
      <c r="S262" s="166"/>
      <c r="T262" s="166"/>
      <c r="U262" s="166"/>
      <c r="V262" s="166">
        <f>SUM(V263:V266)</f>
        <v>0</v>
      </c>
      <c r="W262" s="166"/>
      <c r="X262" s="166"/>
      <c r="AG262" t="s">
        <v>119</v>
      </c>
    </row>
    <row r="263" spans="1:60" outlineLevel="1" x14ac:dyDescent="0.2">
      <c r="A263" s="173">
        <v>76</v>
      </c>
      <c r="B263" s="174" t="s">
        <v>413</v>
      </c>
      <c r="C263" s="189" t="s">
        <v>414</v>
      </c>
      <c r="D263" s="175" t="s">
        <v>174</v>
      </c>
      <c r="E263" s="176">
        <v>136.512</v>
      </c>
      <c r="F263" s="177"/>
      <c r="G263" s="178">
        <f>ROUND(E263*F263,2)</f>
        <v>0</v>
      </c>
      <c r="H263" s="161"/>
      <c r="I263" s="160">
        <f>ROUND(E263*H263,2)</f>
        <v>0</v>
      </c>
      <c r="J263" s="161"/>
      <c r="K263" s="160">
        <f>ROUND(E263*J263,2)</f>
        <v>0</v>
      </c>
      <c r="L263" s="160">
        <v>21</v>
      </c>
      <c r="M263" s="160">
        <f>G263*(1+L263/100)</f>
        <v>0</v>
      </c>
      <c r="N263" s="160">
        <v>0</v>
      </c>
      <c r="O263" s="160">
        <f>ROUND(E263*N263,2)</f>
        <v>0</v>
      </c>
      <c r="P263" s="160">
        <v>0</v>
      </c>
      <c r="Q263" s="160">
        <f>ROUND(E263*P263,2)</f>
        <v>0</v>
      </c>
      <c r="R263" s="160"/>
      <c r="S263" s="160" t="s">
        <v>123</v>
      </c>
      <c r="T263" s="160" t="s">
        <v>124</v>
      </c>
      <c r="U263" s="160">
        <v>0</v>
      </c>
      <c r="V263" s="160">
        <f>ROUND(E263*U263,2)</f>
        <v>0</v>
      </c>
      <c r="W263" s="160"/>
      <c r="X263" s="160" t="s">
        <v>125</v>
      </c>
      <c r="Y263" s="150"/>
      <c r="Z263" s="150"/>
      <c r="AA263" s="150"/>
      <c r="AB263" s="150"/>
      <c r="AC263" s="150"/>
      <c r="AD263" s="150"/>
      <c r="AE263" s="150"/>
      <c r="AF263" s="150"/>
      <c r="AG263" s="150" t="s">
        <v>126</v>
      </c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57"/>
      <c r="B264" s="158"/>
      <c r="C264" s="190" t="s">
        <v>415</v>
      </c>
      <c r="D264" s="162"/>
      <c r="E264" s="163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50"/>
      <c r="Z264" s="150"/>
      <c r="AA264" s="150"/>
      <c r="AB264" s="150"/>
      <c r="AC264" s="150"/>
      <c r="AD264" s="150"/>
      <c r="AE264" s="150"/>
      <c r="AF264" s="150"/>
      <c r="AG264" s="150" t="s">
        <v>135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ht="33.75" outlineLevel="1" x14ac:dyDescent="0.2">
      <c r="A265" s="157"/>
      <c r="B265" s="158"/>
      <c r="C265" s="190" t="s">
        <v>416</v>
      </c>
      <c r="D265" s="162"/>
      <c r="E265" s="163">
        <v>136.512</v>
      </c>
      <c r="F265" s="160"/>
      <c r="G265" s="160"/>
      <c r="H265" s="160"/>
      <c r="I265" s="160"/>
      <c r="J265" s="160"/>
      <c r="K265" s="160"/>
      <c r="L265" s="160"/>
      <c r="M265" s="160"/>
      <c r="N265" s="160"/>
      <c r="O265" s="160"/>
      <c r="P265" s="160"/>
      <c r="Q265" s="160"/>
      <c r="R265" s="160"/>
      <c r="S265" s="160"/>
      <c r="T265" s="160"/>
      <c r="U265" s="160"/>
      <c r="V265" s="160"/>
      <c r="W265" s="160"/>
      <c r="X265" s="160"/>
      <c r="Y265" s="150"/>
      <c r="Z265" s="150"/>
      <c r="AA265" s="150"/>
      <c r="AB265" s="150"/>
      <c r="AC265" s="150"/>
      <c r="AD265" s="150"/>
      <c r="AE265" s="150"/>
      <c r="AF265" s="150"/>
      <c r="AG265" s="150" t="s">
        <v>135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1" x14ac:dyDescent="0.2">
      <c r="A266" s="157"/>
      <c r="B266" s="158"/>
      <c r="C266" s="190" t="s">
        <v>417</v>
      </c>
      <c r="D266" s="162"/>
      <c r="E266" s="163"/>
      <c r="F266" s="160"/>
      <c r="G266" s="160"/>
      <c r="H266" s="160"/>
      <c r="I266" s="160"/>
      <c r="J266" s="160"/>
      <c r="K266" s="160"/>
      <c r="L266" s="160"/>
      <c r="M266" s="160"/>
      <c r="N266" s="160"/>
      <c r="O266" s="160"/>
      <c r="P266" s="160"/>
      <c r="Q266" s="160"/>
      <c r="R266" s="160"/>
      <c r="S266" s="160"/>
      <c r="T266" s="160"/>
      <c r="U266" s="160"/>
      <c r="V266" s="160"/>
      <c r="W266" s="160"/>
      <c r="X266" s="160"/>
      <c r="Y266" s="150"/>
      <c r="Z266" s="150"/>
      <c r="AA266" s="150"/>
      <c r="AB266" s="150"/>
      <c r="AC266" s="150"/>
      <c r="AD266" s="150"/>
      <c r="AE266" s="150"/>
      <c r="AF266" s="150"/>
      <c r="AG266" s="150" t="s">
        <v>135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x14ac:dyDescent="0.2">
      <c r="A267" s="167" t="s">
        <v>118</v>
      </c>
      <c r="B267" s="168" t="s">
        <v>84</v>
      </c>
      <c r="C267" s="187" t="s">
        <v>85</v>
      </c>
      <c r="D267" s="169"/>
      <c r="E267" s="170"/>
      <c r="F267" s="171"/>
      <c r="G267" s="172">
        <f>SUMIF(AG268:AG273,"&lt;&gt;NOR",G268:G273)</f>
        <v>0</v>
      </c>
      <c r="H267" s="166"/>
      <c r="I267" s="166">
        <f>SUM(I268:I273)</f>
        <v>0</v>
      </c>
      <c r="J267" s="166"/>
      <c r="K267" s="166">
        <f>SUM(K268:K273)</f>
        <v>0</v>
      </c>
      <c r="L267" s="166"/>
      <c r="M267" s="166">
        <f>SUM(M268:M273)</f>
        <v>0</v>
      </c>
      <c r="N267" s="166"/>
      <c r="O267" s="166">
        <f>SUM(O268:O273)</f>
        <v>0</v>
      </c>
      <c r="P267" s="166"/>
      <c r="Q267" s="166">
        <f>SUM(Q268:Q273)</f>
        <v>0</v>
      </c>
      <c r="R267" s="166"/>
      <c r="S267" s="166"/>
      <c r="T267" s="166"/>
      <c r="U267" s="166"/>
      <c r="V267" s="166">
        <f>SUM(V268:V273)</f>
        <v>0</v>
      </c>
      <c r="W267" s="166"/>
      <c r="X267" s="166"/>
      <c r="AG267" t="s">
        <v>119</v>
      </c>
    </row>
    <row r="268" spans="1:60" outlineLevel="1" x14ac:dyDescent="0.2">
      <c r="A268" s="173">
        <v>77</v>
      </c>
      <c r="B268" s="174" t="s">
        <v>418</v>
      </c>
      <c r="C268" s="189" t="s">
        <v>419</v>
      </c>
      <c r="D268" s="175" t="s">
        <v>268</v>
      </c>
      <c r="E268" s="176">
        <v>23</v>
      </c>
      <c r="F268" s="177"/>
      <c r="G268" s="178">
        <f>ROUND(E268*F268,2)</f>
        <v>0</v>
      </c>
      <c r="H268" s="161"/>
      <c r="I268" s="160">
        <f>ROUND(E268*H268,2)</f>
        <v>0</v>
      </c>
      <c r="J268" s="161"/>
      <c r="K268" s="160">
        <f>ROUND(E268*J268,2)</f>
        <v>0</v>
      </c>
      <c r="L268" s="160">
        <v>15</v>
      </c>
      <c r="M268" s="160">
        <f>G268*(1+L268/100)</f>
        <v>0</v>
      </c>
      <c r="N268" s="160">
        <v>0</v>
      </c>
      <c r="O268" s="160">
        <f>ROUND(E268*N268,2)</f>
        <v>0</v>
      </c>
      <c r="P268" s="160">
        <v>0</v>
      </c>
      <c r="Q268" s="160">
        <f>ROUND(E268*P268,2)</f>
        <v>0</v>
      </c>
      <c r="R268" s="160"/>
      <c r="S268" s="160" t="s">
        <v>123</v>
      </c>
      <c r="T268" s="160" t="s">
        <v>124</v>
      </c>
      <c r="U268" s="160">
        <v>0</v>
      </c>
      <c r="V268" s="160">
        <f>ROUND(E268*U268,2)</f>
        <v>0</v>
      </c>
      <c r="W268" s="160"/>
      <c r="X268" s="160" t="s">
        <v>125</v>
      </c>
      <c r="Y268" s="150"/>
      <c r="Z268" s="150"/>
      <c r="AA268" s="150"/>
      <c r="AB268" s="150"/>
      <c r="AC268" s="150"/>
      <c r="AD268" s="150"/>
      <c r="AE268" s="150"/>
      <c r="AF268" s="150"/>
      <c r="AG268" s="150" t="s">
        <v>131</v>
      </c>
      <c r="AH268" s="150"/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1" x14ac:dyDescent="0.2">
      <c r="A269" s="157"/>
      <c r="B269" s="158"/>
      <c r="C269" s="190" t="s">
        <v>420</v>
      </c>
      <c r="D269" s="162"/>
      <c r="E269" s="163"/>
      <c r="F269" s="160"/>
      <c r="G269" s="160"/>
      <c r="H269" s="160"/>
      <c r="I269" s="160"/>
      <c r="J269" s="160"/>
      <c r="K269" s="160"/>
      <c r="L269" s="160"/>
      <c r="M269" s="160"/>
      <c r="N269" s="160"/>
      <c r="O269" s="160"/>
      <c r="P269" s="160"/>
      <c r="Q269" s="160"/>
      <c r="R269" s="160"/>
      <c r="S269" s="160"/>
      <c r="T269" s="160"/>
      <c r="U269" s="160"/>
      <c r="V269" s="160"/>
      <c r="W269" s="160"/>
      <c r="X269" s="160"/>
      <c r="Y269" s="150"/>
      <c r="Z269" s="150"/>
      <c r="AA269" s="150"/>
      <c r="AB269" s="150"/>
      <c r="AC269" s="150"/>
      <c r="AD269" s="150"/>
      <c r="AE269" s="150"/>
      <c r="AF269" s="150"/>
      <c r="AG269" s="150" t="s">
        <v>135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ht="22.5" outlineLevel="1" x14ac:dyDescent="0.2">
      <c r="A270" s="157"/>
      <c r="B270" s="158"/>
      <c r="C270" s="190" t="s">
        <v>421</v>
      </c>
      <c r="D270" s="162"/>
      <c r="E270" s="163"/>
      <c r="F270" s="160"/>
      <c r="G270" s="160"/>
      <c r="H270" s="160"/>
      <c r="I270" s="160"/>
      <c r="J270" s="160"/>
      <c r="K270" s="160"/>
      <c r="L270" s="160"/>
      <c r="M270" s="160"/>
      <c r="N270" s="160"/>
      <c r="O270" s="160"/>
      <c r="P270" s="160"/>
      <c r="Q270" s="160"/>
      <c r="R270" s="160"/>
      <c r="S270" s="160"/>
      <c r="T270" s="160"/>
      <c r="U270" s="160"/>
      <c r="V270" s="160"/>
      <c r="W270" s="160"/>
      <c r="X270" s="160"/>
      <c r="Y270" s="150"/>
      <c r="Z270" s="150"/>
      <c r="AA270" s="150"/>
      <c r="AB270" s="150"/>
      <c r="AC270" s="150"/>
      <c r="AD270" s="150"/>
      <c r="AE270" s="150"/>
      <c r="AF270" s="150"/>
      <c r="AG270" s="150" t="s">
        <v>135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7"/>
      <c r="B271" s="158"/>
      <c r="C271" s="190" t="s">
        <v>422</v>
      </c>
      <c r="D271" s="162"/>
      <c r="E271" s="163"/>
      <c r="F271" s="160"/>
      <c r="G271" s="160"/>
      <c r="H271" s="160"/>
      <c r="I271" s="160"/>
      <c r="J271" s="160"/>
      <c r="K271" s="160"/>
      <c r="L271" s="160"/>
      <c r="M271" s="160"/>
      <c r="N271" s="160"/>
      <c r="O271" s="160"/>
      <c r="P271" s="160"/>
      <c r="Q271" s="160"/>
      <c r="R271" s="160"/>
      <c r="S271" s="160"/>
      <c r="T271" s="160"/>
      <c r="U271" s="160"/>
      <c r="V271" s="160"/>
      <c r="W271" s="160"/>
      <c r="X271" s="160"/>
      <c r="Y271" s="150"/>
      <c r="Z271" s="150"/>
      <c r="AA271" s="150"/>
      <c r="AB271" s="150"/>
      <c r="AC271" s="150"/>
      <c r="AD271" s="150"/>
      <c r="AE271" s="150"/>
      <c r="AF271" s="150"/>
      <c r="AG271" s="150" t="s">
        <v>135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57"/>
      <c r="B272" s="158"/>
      <c r="C272" s="190" t="s">
        <v>423</v>
      </c>
      <c r="D272" s="162"/>
      <c r="E272" s="163">
        <v>10</v>
      </c>
      <c r="F272" s="160"/>
      <c r="G272" s="160"/>
      <c r="H272" s="160"/>
      <c r="I272" s="160"/>
      <c r="J272" s="160"/>
      <c r="K272" s="160"/>
      <c r="L272" s="160"/>
      <c r="M272" s="160"/>
      <c r="N272" s="160"/>
      <c r="O272" s="160"/>
      <c r="P272" s="160"/>
      <c r="Q272" s="160"/>
      <c r="R272" s="160"/>
      <c r="S272" s="160"/>
      <c r="T272" s="160"/>
      <c r="U272" s="160"/>
      <c r="V272" s="160"/>
      <c r="W272" s="160"/>
      <c r="X272" s="160"/>
      <c r="Y272" s="150"/>
      <c r="Z272" s="150"/>
      <c r="AA272" s="150"/>
      <c r="AB272" s="150"/>
      <c r="AC272" s="150"/>
      <c r="AD272" s="150"/>
      <c r="AE272" s="150"/>
      <c r="AF272" s="150"/>
      <c r="AG272" s="150" t="s">
        <v>135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7"/>
      <c r="B273" s="158"/>
      <c r="C273" s="190" t="s">
        <v>424</v>
      </c>
      <c r="D273" s="162"/>
      <c r="E273" s="163">
        <v>13</v>
      </c>
      <c r="F273" s="160"/>
      <c r="G273" s="160"/>
      <c r="H273" s="160"/>
      <c r="I273" s="160"/>
      <c r="J273" s="160"/>
      <c r="K273" s="160"/>
      <c r="L273" s="160"/>
      <c r="M273" s="160"/>
      <c r="N273" s="160"/>
      <c r="O273" s="160"/>
      <c r="P273" s="160"/>
      <c r="Q273" s="160"/>
      <c r="R273" s="160"/>
      <c r="S273" s="160"/>
      <c r="T273" s="160"/>
      <c r="U273" s="160"/>
      <c r="V273" s="160"/>
      <c r="W273" s="160"/>
      <c r="X273" s="160"/>
      <c r="Y273" s="150"/>
      <c r="Z273" s="150"/>
      <c r="AA273" s="150"/>
      <c r="AB273" s="150"/>
      <c r="AC273" s="150"/>
      <c r="AD273" s="150"/>
      <c r="AE273" s="150"/>
      <c r="AF273" s="150"/>
      <c r="AG273" s="150" t="s">
        <v>135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x14ac:dyDescent="0.2">
      <c r="A274" s="167" t="s">
        <v>118</v>
      </c>
      <c r="B274" s="168" t="s">
        <v>86</v>
      </c>
      <c r="C274" s="187" t="s">
        <v>87</v>
      </c>
      <c r="D274" s="169"/>
      <c r="E274" s="170"/>
      <c r="F274" s="171"/>
      <c r="G274" s="172">
        <f>SUMIF(AG275:AG295,"&lt;&gt;NOR",G275:G295)</f>
        <v>0</v>
      </c>
      <c r="H274" s="166"/>
      <c r="I274" s="166">
        <f>SUM(I275:I295)</f>
        <v>0</v>
      </c>
      <c r="J274" s="166"/>
      <c r="K274" s="166">
        <f>SUM(K275:K295)</f>
        <v>0</v>
      </c>
      <c r="L274" s="166"/>
      <c r="M274" s="166">
        <f>SUM(M275:M295)</f>
        <v>0</v>
      </c>
      <c r="N274" s="166"/>
      <c r="O274" s="166">
        <f>SUM(O275:O295)</f>
        <v>0.12000000000000001</v>
      </c>
      <c r="P274" s="166"/>
      <c r="Q274" s="166">
        <f>SUM(Q275:Q295)</f>
        <v>0</v>
      </c>
      <c r="R274" s="166"/>
      <c r="S274" s="166"/>
      <c r="T274" s="166"/>
      <c r="U274" s="166"/>
      <c r="V274" s="166">
        <f>SUM(V275:V295)</f>
        <v>119.3</v>
      </c>
      <c r="W274" s="166"/>
      <c r="X274" s="166"/>
      <c r="AG274" t="s">
        <v>119</v>
      </c>
    </row>
    <row r="275" spans="1:60" outlineLevel="1" x14ac:dyDescent="0.2">
      <c r="A275" s="173">
        <v>78</v>
      </c>
      <c r="B275" s="174" t="s">
        <v>425</v>
      </c>
      <c r="C275" s="189" t="s">
        <v>426</v>
      </c>
      <c r="D275" s="175" t="s">
        <v>129</v>
      </c>
      <c r="E275" s="176">
        <v>0.16</v>
      </c>
      <c r="F275" s="177"/>
      <c r="G275" s="178">
        <f>ROUND(E275*F275,2)</f>
        <v>0</v>
      </c>
      <c r="H275" s="161"/>
      <c r="I275" s="160">
        <f>ROUND(E275*H275,2)</f>
        <v>0</v>
      </c>
      <c r="J275" s="161"/>
      <c r="K275" s="160">
        <f>ROUND(E275*J275,2)</f>
        <v>0</v>
      </c>
      <c r="L275" s="160">
        <v>21</v>
      </c>
      <c r="M275" s="160">
        <f>G275*(1+L275/100)</f>
        <v>0</v>
      </c>
      <c r="N275" s="160">
        <v>2.4000000000000001E-4</v>
      </c>
      <c r="O275" s="160">
        <f>ROUND(E275*N275,2)</f>
        <v>0</v>
      </c>
      <c r="P275" s="160">
        <v>0</v>
      </c>
      <c r="Q275" s="160">
        <f>ROUND(E275*P275,2)</f>
        <v>0</v>
      </c>
      <c r="R275" s="160"/>
      <c r="S275" s="160" t="s">
        <v>130</v>
      </c>
      <c r="T275" s="160" t="s">
        <v>130</v>
      </c>
      <c r="U275" s="160">
        <v>0.28699999999999998</v>
      </c>
      <c r="V275" s="160">
        <f>ROUND(E275*U275,2)</f>
        <v>0.05</v>
      </c>
      <c r="W275" s="160"/>
      <c r="X275" s="160" t="s">
        <v>125</v>
      </c>
      <c r="Y275" s="150"/>
      <c r="Z275" s="150"/>
      <c r="AA275" s="150"/>
      <c r="AB275" s="150"/>
      <c r="AC275" s="150"/>
      <c r="AD275" s="150"/>
      <c r="AE275" s="150"/>
      <c r="AF275" s="150"/>
      <c r="AG275" s="150" t="s">
        <v>126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7"/>
      <c r="B276" s="158"/>
      <c r="C276" s="190" t="s">
        <v>427</v>
      </c>
      <c r="D276" s="162"/>
      <c r="E276" s="163">
        <v>0.16</v>
      </c>
      <c r="F276" s="160"/>
      <c r="G276" s="160"/>
      <c r="H276" s="160"/>
      <c r="I276" s="160"/>
      <c r="J276" s="160"/>
      <c r="K276" s="160"/>
      <c r="L276" s="160"/>
      <c r="M276" s="160"/>
      <c r="N276" s="160"/>
      <c r="O276" s="160"/>
      <c r="P276" s="160"/>
      <c r="Q276" s="160"/>
      <c r="R276" s="160"/>
      <c r="S276" s="160"/>
      <c r="T276" s="160"/>
      <c r="U276" s="160"/>
      <c r="V276" s="160"/>
      <c r="W276" s="160"/>
      <c r="X276" s="160"/>
      <c r="Y276" s="150"/>
      <c r="Z276" s="150"/>
      <c r="AA276" s="150"/>
      <c r="AB276" s="150"/>
      <c r="AC276" s="150"/>
      <c r="AD276" s="150"/>
      <c r="AE276" s="150"/>
      <c r="AF276" s="150"/>
      <c r="AG276" s="150" t="s">
        <v>135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73">
        <v>79</v>
      </c>
      <c r="B277" s="174" t="s">
        <v>428</v>
      </c>
      <c r="C277" s="189" t="s">
        <v>429</v>
      </c>
      <c r="D277" s="175" t="s">
        <v>129</v>
      </c>
      <c r="E277" s="176">
        <v>72.504000000000005</v>
      </c>
      <c r="F277" s="177"/>
      <c r="G277" s="178">
        <f>ROUND(E277*F277,2)</f>
        <v>0</v>
      </c>
      <c r="H277" s="161"/>
      <c r="I277" s="160">
        <f>ROUND(E277*H277,2)</f>
        <v>0</v>
      </c>
      <c r="J277" s="161"/>
      <c r="K277" s="160">
        <f>ROUND(E277*J277,2)</f>
        <v>0</v>
      </c>
      <c r="L277" s="160">
        <v>21</v>
      </c>
      <c r="M277" s="160">
        <f>G277*(1+L277/100)</f>
        <v>0</v>
      </c>
      <c r="N277" s="160">
        <v>1.0000000000000001E-5</v>
      </c>
      <c r="O277" s="160">
        <f>ROUND(E277*N277,2)</f>
        <v>0</v>
      </c>
      <c r="P277" s="160">
        <v>0</v>
      </c>
      <c r="Q277" s="160">
        <f>ROUND(E277*P277,2)</f>
        <v>0</v>
      </c>
      <c r="R277" s="160"/>
      <c r="S277" s="160" t="s">
        <v>130</v>
      </c>
      <c r="T277" s="160" t="s">
        <v>130</v>
      </c>
      <c r="U277" s="160">
        <v>0.11</v>
      </c>
      <c r="V277" s="160">
        <f>ROUND(E277*U277,2)</f>
        <v>7.98</v>
      </c>
      <c r="W277" s="160"/>
      <c r="X277" s="160" t="s">
        <v>125</v>
      </c>
      <c r="Y277" s="150"/>
      <c r="Z277" s="150"/>
      <c r="AA277" s="150"/>
      <c r="AB277" s="150"/>
      <c r="AC277" s="150"/>
      <c r="AD277" s="150"/>
      <c r="AE277" s="150"/>
      <c r="AF277" s="150"/>
      <c r="AG277" s="150" t="s">
        <v>126</v>
      </c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7"/>
      <c r="B278" s="158"/>
      <c r="C278" s="190" t="s">
        <v>430</v>
      </c>
      <c r="D278" s="162"/>
      <c r="E278" s="163">
        <v>72.504000000000005</v>
      </c>
      <c r="F278" s="160"/>
      <c r="G278" s="160"/>
      <c r="H278" s="160"/>
      <c r="I278" s="160"/>
      <c r="J278" s="160"/>
      <c r="K278" s="160"/>
      <c r="L278" s="160"/>
      <c r="M278" s="160"/>
      <c r="N278" s="160"/>
      <c r="O278" s="160"/>
      <c r="P278" s="160"/>
      <c r="Q278" s="160"/>
      <c r="R278" s="160"/>
      <c r="S278" s="160"/>
      <c r="T278" s="160"/>
      <c r="U278" s="160"/>
      <c r="V278" s="160"/>
      <c r="W278" s="160"/>
      <c r="X278" s="160"/>
      <c r="Y278" s="150"/>
      <c r="Z278" s="150"/>
      <c r="AA278" s="150"/>
      <c r="AB278" s="150"/>
      <c r="AC278" s="150"/>
      <c r="AD278" s="150"/>
      <c r="AE278" s="150"/>
      <c r="AF278" s="150"/>
      <c r="AG278" s="150" t="s">
        <v>135</v>
      </c>
      <c r="AH278" s="150">
        <v>5</v>
      </c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73">
        <v>80</v>
      </c>
      <c r="B279" s="174" t="s">
        <v>431</v>
      </c>
      <c r="C279" s="189" t="s">
        <v>432</v>
      </c>
      <c r="D279" s="175" t="s">
        <v>129</v>
      </c>
      <c r="E279" s="176">
        <v>72.504000000000005</v>
      </c>
      <c r="F279" s="177"/>
      <c r="G279" s="178">
        <f>ROUND(E279*F279,2)</f>
        <v>0</v>
      </c>
      <c r="H279" s="161"/>
      <c r="I279" s="160">
        <f>ROUND(E279*H279,2)</f>
        <v>0</v>
      </c>
      <c r="J279" s="161"/>
      <c r="K279" s="160">
        <f>ROUND(E279*J279,2)</f>
        <v>0</v>
      </c>
      <c r="L279" s="160">
        <v>21</v>
      </c>
      <c r="M279" s="160">
        <f>G279*(1+L279/100)</f>
        <v>0</v>
      </c>
      <c r="N279" s="160">
        <v>3.1E-4</v>
      </c>
      <c r="O279" s="160">
        <f>ROUND(E279*N279,2)</f>
        <v>0.02</v>
      </c>
      <c r="P279" s="160">
        <v>0</v>
      </c>
      <c r="Q279" s="160">
        <f>ROUND(E279*P279,2)</f>
        <v>0</v>
      </c>
      <c r="R279" s="160"/>
      <c r="S279" s="160" t="s">
        <v>130</v>
      </c>
      <c r="T279" s="160" t="s">
        <v>130</v>
      </c>
      <c r="U279" s="160">
        <v>0.38</v>
      </c>
      <c r="V279" s="160">
        <f>ROUND(E279*U279,2)</f>
        <v>27.55</v>
      </c>
      <c r="W279" s="160"/>
      <c r="X279" s="160" t="s">
        <v>125</v>
      </c>
      <c r="Y279" s="150"/>
      <c r="Z279" s="150"/>
      <c r="AA279" s="150"/>
      <c r="AB279" s="150"/>
      <c r="AC279" s="150"/>
      <c r="AD279" s="150"/>
      <c r="AE279" s="150"/>
      <c r="AF279" s="150"/>
      <c r="AG279" s="150" t="s">
        <v>126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7"/>
      <c r="B280" s="158"/>
      <c r="C280" s="190" t="s">
        <v>433</v>
      </c>
      <c r="D280" s="162"/>
      <c r="E280" s="163"/>
      <c r="F280" s="160"/>
      <c r="G280" s="160"/>
      <c r="H280" s="160"/>
      <c r="I280" s="160"/>
      <c r="J280" s="160"/>
      <c r="K280" s="160"/>
      <c r="L280" s="160"/>
      <c r="M280" s="160"/>
      <c r="N280" s="160"/>
      <c r="O280" s="160"/>
      <c r="P280" s="160"/>
      <c r="Q280" s="160"/>
      <c r="R280" s="160"/>
      <c r="S280" s="160"/>
      <c r="T280" s="160"/>
      <c r="U280" s="160"/>
      <c r="V280" s="160"/>
      <c r="W280" s="160"/>
      <c r="X280" s="160"/>
      <c r="Y280" s="150"/>
      <c r="Z280" s="150"/>
      <c r="AA280" s="150"/>
      <c r="AB280" s="150"/>
      <c r="AC280" s="150"/>
      <c r="AD280" s="150"/>
      <c r="AE280" s="150"/>
      <c r="AF280" s="150"/>
      <c r="AG280" s="150" t="s">
        <v>135</v>
      </c>
      <c r="AH280" s="150">
        <v>0</v>
      </c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7"/>
      <c r="B281" s="158"/>
      <c r="C281" s="190" t="s">
        <v>434</v>
      </c>
      <c r="D281" s="162"/>
      <c r="E281" s="163">
        <v>38.304000000000002</v>
      </c>
      <c r="F281" s="160"/>
      <c r="G281" s="160"/>
      <c r="H281" s="160"/>
      <c r="I281" s="160"/>
      <c r="J281" s="160"/>
      <c r="K281" s="160"/>
      <c r="L281" s="160"/>
      <c r="M281" s="160"/>
      <c r="N281" s="160"/>
      <c r="O281" s="160"/>
      <c r="P281" s="160"/>
      <c r="Q281" s="160"/>
      <c r="R281" s="160"/>
      <c r="S281" s="160"/>
      <c r="T281" s="160"/>
      <c r="U281" s="160"/>
      <c r="V281" s="160"/>
      <c r="W281" s="160"/>
      <c r="X281" s="160"/>
      <c r="Y281" s="150"/>
      <c r="Z281" s="150"/>
      <c r="AA281" s="150"/>
      <c r="AB281" s="150"/>
      <c r="AC281" s="150"/>
      <c r="AD281" s="150"/>
      <c r="AE281" s="150"/>
      <c r="AF281" s="150"/>
      <c r="AG281" s="150" t="s">
        <v>135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57"/>
      <c r="B282" s="158"/>
      <c r="C282" s="190" t="s">
        <v>435</v>
      </c>
      <c r="D282" s="162"/>
      <c r="E282" s="163">
        <v>34.200000000000003</v>
      </c>
      <c r="F282" s="160"/>
      <c r="G282" s="160"/>
      <c r="H282" s="160"/>
      <c r="I282" s="160"/>
      <c r="J282" s="160"/>
      <c r="K282" s="160"/>
      <c r="L282" s="160"/>
      <c r="M282" s="160"/>
      <c r="N282" s="160"/>
      <c r="O282" s="160"/>
      <c r="P282" s="160"/>
      <c r="Q282" s="160"/>
      <c r="R282" s="160"/>
      <c r="S282" s="160"/>
      <c r="T282" s="160"/>
      <c r="U282" s="160"/>
      <c r="V282" s="160"/>
      <c r="W282" s="160"/>
      <c r="X282" s="160"/>
      <c r="Y282" s="150"/>
      <c r="Z282" s="150"/>
      <c r="AA282" s="150"/>
      <c r="AB282" s="150"/>
      <c r="AC282" s="150"/>
      <c r="AD282" s="150"/>
      <c r="AE282" s="150"/>
      <c r="AF282" s="150"/>
      <c r="AG282" s="150" t="s">
        <v>135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73">
        <v>81</v>
      </c>
      <c r="B283" s="174" t="s">
        <v>436</v>
      </c>
      <c r="C283" s="189" t="s">
        <v>437</v>
      </c>
      <c r="D283" s="175" t="s">
        <v>129</v>
      </c>
      <c r="E283" s="176">
        <v>194.64</v>
      </c>
      <c r="F283" s="177"/>
      <c r="G283" s="178">
        <f>ROUND(E283*F283,2)</f>
        <v>0</v>
      </c>
      <c r="H283" s="161"/>
      <c r="I283" s="160">
        <f>ROUND(E283*H283,2)</f>
        <v>0</v>
      </c>
      <c r="J283" s="161"/>
      <c r="K283" s="160">
        <f>ROUND(E283*J283,2)</f>
        <v>0</v>
      </c>
      <c r="L283" s="160">
        <v>21</v>
      </c>
      <c r="M283" s="160">
        <f>G283*(1+L283/100)</f>
        <v>0</v>
      </c>
      <c r="N283" s="160">
        <v>1.2999999999999999E-4</v>
      </c>
      <c r="O283" s="160">
        <f>ROUND(E283*N283,2)</f>
        <v>0.03</v>
      </c>
      <c r="P283" s="160">
        <v>0</v>
      </c>
      <c r="Q283" s="160">
        <f>ROUND(E283*P283,2)</f>
        <v>0</v>
      </c>
      <c r="R283" s="160"/>
      <c r="S283" s="160" t="s">
        <v>130</v>
      </c>
      <c r="T283" s="160" t="s">
        <v>130</v>
      </c>
      <c r="U283" s="160">
        <v>0.13</v>
      </c>
      <c r="V283" s="160">
        <f>ROUND(E283*U283,2)</f>
        <v>25.3</v>
      </c>
      <c r="W283" s="160"/>
      <c r="X283" s="160" t="s">
        <v>125</v>
      </c>
      <c r="Y283" s="150"/>
      <c r="Z283" s="150"/>
      <c r="AA283" s="150"/>
      <c r="AB283" s="150"/>
      <c r="AC283" s="150"/>
      <c r="AD283" s="150"/>
      <c r="AE283" s="150"/>
      <c r="AF283" s="150"/>
      <c r="AG283" s="150" t="s">
        <v>126</v>
      </c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7"/>
      <c r="B284" s="158"/>
      <c r="C284" s="253" t="s">
        <v>438</v>
      </c>
      <c r="D284" s="254"/>
      <c r="E284" s="254"/>
      <c r="F284" s="254"/>
      <c r="G284" s="254"/>
      <c r="H284" s="160"/>
      <c r="I284" s="160"/>
      <c r="J284" s="160"/>
      <c r="K284" s="160"/>
      <c r="L284" s="160"/>
      <c r="M284" s="160"/>
      <c r="N284" s="160"/>
      <c r="O284" s="160"/>
      <c r="P284" s="160"/>
      <c r="Q284" s="160"/>
      <c r="R284" s="160"/>
      <c r="S284" s="160"/>
      <c r="T284" s="160"/>
      <c r="U284" s="160"/>
      <c r="V284" s="160"/>
      <c r="W284" s="160"/>
      <c r="X284" s="160"/>
      <c r="Y284" s="150"/>
      <c r="Z284" s="150"/>
      <c r="AA284" s="150"/>
      <c r="AB284" s="150"/>
      <c r="AC284" s="150"/>
      <c r="AD284" s="150"/>
      <c r="AE284" s="150"/>
      <c r="AF284" s="150"/>
      <c r="AG284" s="150" t="s">
        <v>133</v>
      </c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7"/>
      <c r="B285" s="158"/>
      <c r="C285" s="190" t="s">
        <v>439</v>
      </c>
      <c r="D285" s="162"/>
      <c r="E285" s="163">
        <v>72.504000000000005</v>
      </c>
      <c r="F285" s="160"/>
      <c r="G285" s="160"/>
      <c r="H285" s="160"/>
      <c r="I285" s="160"/>
      <c r="J285" s="160"/>
      <c r="K285" s="160"/>
      <c r="L285" s="160"/>
      <c r="M285" s="160"/>
      <c r="N285" s="160"/>
      <c r="O285" s="160"/>
      <c r="P285" s="160"/>
      <c r="Q285" s="160"/>
      <c r="R285" s="160"/>
      <c r="S285" s="160"/>
      <c r="T285" s="160"/>
      <c r="U285" s="160"/>
      <c r="V285" s="160"/>
      <c r="W285" s="160"/>
      <c r="X285" s="160"/>
      <c r="Y285" s="150"/>
      <c r="Z285" s="150"/>
      <c r="AA285" s="150"/>
      <c r="AB285" s="150"/>
      <c r="AC285" s="150"/>
      <c r="AD285" s="150"/>
      <c r="AE285" s="150"/>
      <c r="AF285" s="150"/>
      <c r="AG285" s="150" t="s">
        <v>135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57"/>
      <c r="B286" s="158"/>
      <c r="C286" s="190" t="s">
        <v>440</v>
      </c>
      <c r="D286" s="162"/>
      <c r="E286" s="163">
        <v>122.136</v>
      </c>
      <c r="F286" s="160"/>
      <c r="G286" s="160"/>
      <c r="H286" s="160"/>
      <c r="I286" s="160"/>
      <c r="J286" s="160"/>
      <c r="K286" s="160"/>
      <c r="L286" s="160"/>
      <c r="M286" s="160"/>
      <c r="N286" s="160"/>
      <c r="O286" s="160"/>
      <c r="P286" s="160"/>
      <c r="Q286" s="160"/>
      <c r="R286" s="160"/>
      <c r="S286" s="160"/>
      <c r="T286" s="160"/>
      <c r="U286" s="160"/>
      <c r="V286" s="160"/>
      <c r="W286" s="160"/>
      <c r="X286" s="160"/>
      <c r="Y286" s="150"/>
      <c r="Z286" s="150"/>
      <c r="AA286" s="150"/>
      <c r="AB286" s="150"/>
      <c r="AC286" s="150"/>
      <c r="AD286" s="150"/>
      <c r="AE286" s="150"/>
      <c r="AF286" s="150"/>
      <c r="AG286" s="150" t="s">
        <v>135</v>
      </c>
      <c r="AH286" s="150">
        <v>0</v>
      </c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73">
        <v>82</v>
      </c>
      <c r="B287" s="174" t="s">
        <v>441</v>
      </c>
      <c r="C287" s="189" t="s">
        <v>442</v>
      </c>
      <c r="D287" s="175" t="s">
        <v>129</v>
      </c>
      <c r="E287" s="176">
        <v>194.64</v>
      </c>
      <c r="F287" s="177"/>
      <c r="G287" s="178">
        <f>ROUND(E287*F287,2)</f>
        <v>0</v>
      </c>
      <c r="H287" s="161"/>
      <c r="I287" s="160">
        <f>ROUND(E287*H287,2)</f>
        <v>0</v>
      </c>
      <c r="J287" s="161"/>
      <c r="K287" s="160">
        <f>ROUND(E287*J287,2)</f>
        <v>0</v>
      </c>
      <c r="L287" s="160">
        <v>21</v>
      </c>
      <c r="M287" s="160">
        <f>G287*(1+L287/100)</f>
        <v>0</v>
      </c>
      <c r="N287" s="160">
        <v>3.4000000000000002E-4</v>
      </c>
      <c r="O287" s="160">
        <f>ROUND(E287*N287,2)</f>
        <v>7.0000000000000007E-2</v>
      </c>
      <c r="P287" s="160">
        <v>0</v>
      </c>
      <c r="Q287" s="160">
        <f>ROUND(E287*P287,2)</f>
        <v>0</v>
      </c>
      <c r="R287" s="160"/>
      <c r="S287" s="160" t="s">
        <v>130</v>
      </c>
      <c r="T287" s="160" t="s">
        <v>130</v>
      </c>
      <c r="U287" s="160">
        <v>0.3</v>
      </c>
      <c r="V287" s="160">
        <f>ROUND(E287*U287,2)</f>
        <v>58.39</v>
      </c>
      <c r="W287" s="160"/>
      <c r="X287" s="160" t="s">
        <v>125</v>
      </c>
      <c r="Y287" s="150"/>
      <c r="Z287" s="150"/>
      <c r="AA287" s="150"/>
      <c r="AB287" s="150"/>
      <c r="AC287" s="150"/>
      <c r="AD287" s="150"/>
      <c r="AE287" s="150"/>
      <c r="AF287" s="150"/>
      <c r="AG287" s="150" t="s">
        <v>126</v>
      </c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57"/>
      <c r="B288" s="158"/>
      <c r="C288" s="253" t="s">
        <v>443</v>
      </c>
      <c r="D288" s="254"/>
      <c r="E288" s="254"/>
      <c r="F288" s="254"/>
      <c r="G288" s="254"/>
      <c r="H288" s="160"/>
      <c r="I288" s="160"/>
      <c r="J288" s="160"/>
      <c r="K288" s="160"/>
      <c r="L288" s="160"/>
      <c r="M288" s="160"/>
      <c r="N288" s="160"/>
      <c r="O288" s="160"/>
      <c r="P288" s="160"/>
      <c r="Q288" s="160"/>
      <c r="R288" s="160"/>
      <c r="S288" s="160"/>
      <c r="T288" s="160"/>
      <c r="U288" s="160"/>
      <c r="V288" s="160"/>
      <c r="W288" s="160"/>
      <c r="X288" s="160"/>
      <c r="Y288" s="150"/>
      <c r="Z288" s="150"/>
      <c r="AA288" s="150"/>
      <c r="AB288" s="150"/>
      <c r="AC288" s="150"/>
      <c r="AD288" s="150"/>
      <c r="AE288" s="150"/>
      <c r="AF288" s="150"/>
      <c r="AG288" s="150" t="s">
        <v>133</v>
      </c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57"/>
      <c r="B289" s="158"/>
      <c r="C289" s="190" t="s">
        <v>444</v>
      </c>
      <c r="D289" s="162"/>
      <c r="E289" s="163">
        <v>194.64</v>
      </c>
      <c r="F289" s="160"/>
      <c r="G289" s="160"/>
      <c r="H289" s="160"/>
      <c r="I289" s="160"/>
      <c r="J289" s="160"/>
      <c r="K289" s="160"/>
      <c r="L289" s="160"/>
      <c r="M289" s="160"/>
      <c r="N289" s="160"/>
      <c r="O289" s="160"/>
      <c r="P289" s="160"/>
      <c r="Q289" s="160"/>
      <c r="R289" s="160"/>
      <c r="S289" s="160"/>
      <c r="T289" s="160"/>
      <c r="U289" s="160"/>
      <c r="V289" s="160"/>
      <c r="W289" s="160"/>
      <c r="X289" s="160"/>
      <c r="Y289" s="150"/>
      <c r="Z289" s="150"/>
      <c r="AA289" s="150"/>
      <c r="AB289" s="150"/>
      <c r="AC289" s="150"/>
      <c r="AD289" s="150"/>
      <c r="AE289" s="150"/>
      <c r="AF289" s="150"/>
      <c r="AG289" s="150" t="s">
        <v>135</v>
      </c>
      <c r="AH289" s="150">
        <v>5</v>
      </c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73">
        <v>83</v>
      </c>
      <c r="B290" s="174" t="s">
        <v>445</v>
      </c>
      <c r="C290" s="189" t="s">
        <v>446</v>
      </c>
      <c r="D290" s="175" t="s">
        <v>129</v>
      </c>
      <c r="E290" s="176">
        <v>0.16</v>
      </c>
      <c r="F290" s="177"/>
      <c r="G290" s="178">
        <f>ROUND(E290*F290,2)</f>
        <v>0</v>
      </c>
      <c r="H290" s="161"/>
      <c r="I290" s="160">
        <f>ROUND(E290*H290,2)</f>
        <v>0</v>
      </c>
      <c r="J290" s="161"/>
      <c r="K290" s="160">
        <f>ROUND(E290*J290,2)</f>
        <v>0</v>
      </c>
      <c r="L290" s="160">
        <v>21</v>
      </c>
      <c r="M290" s="160">
        <f>G290*(1+L290/100)</f>
        <v>0</v>
      </c>
      <c r="N290" s="160">
        <v>6.9999999999999994E-5</v>
      </c>
      <c r="O290" s="160">
        <f>ROUND(E290*N290,2)</f>
        <v>0</v>
      </c>
      <c r="P290" s="160">
        <v>0</v>
      </c>
      <c r="Q290" s="160">
        <f>ROUND(E290*P290,2)</f>
        <v>0</v>
      </c>
      <c r="R290" s="160"/>
      <c r="S290" s="160" t="s">
        <v>130</v>
      </c>
      <c r="T290" s="160" t="s">
        <v>130</v>
      </c>
      <c r="U290" s="160">
        <v>0.14000000000000001</v>
      </c>
      <c r="V290" s="160">
        <f>ROUND(E290*U290,2)</f>
        <v>0.02</v>
      </c>
      <c r="W290" s="160"/>
      <c r="X290" s="160" t="s">
        <v>125</v>
      </c>
      <c r="Y290" s="150"/>
      <c r="Z290" s="150"/>
      <c r="AA290" s="150"/>
      <c r="AB290" s="150"/>
      <c r="AC290" s="150"/>
      <c r="AD290" s="150"/>
      <c r="AE290" s="150"/>
      <c r="AF290" s="150"/>
      <c r="AG290" s="150" t="s">
        <v>126</v>
      </c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7"/>
      <c r="B291" s="158"/>
      <c r="C291" s="190" t="s">
        <v>447</v>
      </c>
      <c r="D291" s="162"/>
      <c r="E291" s="163">
        <v>0.16</v>
      </c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50"/>
      <c r="Z291" s="150"/>
      <c r="AA291" s="150"/>
      <c r="AB291" s="150"/>
      <c r="AC291" s="150"/>
      <c r="AD291" s="150"/>
      <c r="AE291" s="150"/>
      <c r="AF291" s="150"/>
      <c r="AG291" s="150" t="s">
        <v>135</v>
      </c>
      <c r="AH291" s="150">
        <v>5</v>
      </c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73">
        <v>84</v>
      </c>
      <c r="B292" s="174" t="s">
        <v>448</v>
      </c>
      <c r="C292" s="189" t="s">
        <v>449</v>
      </c>
      <c r="D292" s="175" t="s">
        <v>129</v>
      </c>
      <c r="E292" s="176">
        <v>0.16</v>
      </c>
      <c r="F292" s="177"/>
      <c r="G292" s="178">
        <f>ROUND(E292*F292,2)</f>
        <v>0</v>
      </c>
      <c r="H292" s="161"/>
      <c r="I292" s="160">
        <f>ROUND(E292*H292,2)</f>
        <v>0</v>
      </c>
      <c r="J292" s="161"/>
      <c r="K292" s="160">
        <f>ROUND(E292*J292,2)</f>
        <v>0</v>
      </c>
      <c r="L292" s="160">
        <v>21</v>
      </c>
      <c r="M292" s="160">
        <f>G292*(1+L292/100)</f>
        <v>0</v>
      </c>
      <c r="N292" s="160">
        <v>1.0000000000000001E-5</v>
      </c>
      <c r="O292" s="160">
        <f>ROUND(E292*N292,2)</f>
        <v>0</v>
      </c>
      <c r="P292" s="160">
        <v>0</v>
      </c>
      <c r="Q292" s="160">
        <f>ROUND(E292*P292,2)</f>
        <v>0</v>
      </c>
      <c r="R292" s="160"/>
      <c r="S292" s="160" t="s">
        <v>130</v>
      </c>
      <c r="T292" s="160" t="s">
        <v>130</v>
      </c>
      <c r="U292" s="160">
        <v>0.05</v>
      </c>
      <c r="V292" s="160">
        <f>ROUND(E292*U292,2)</f>
        <v>0.01</v>
      </c>
      <c r="W292" s="160"/>
      <c r="X292" s="160" t="s">
        <v>125</v>
      </c>
      <c r="Y292" s="150"/>
      <c r="Z292" s="150"/>
      <c r="AA292" s="150"/>
      <c r="AB292" s="150"/>
      <c r="AC292" s="150"/>
      <c r="AD292" s="150"/>
      <c r="AE292" s="150"/>
      <c r="AF292" s="150"/>
      <c r="AG292" s="150" t="s">
        <v>126</v>
      </c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7"/>
      <c r="B293" s="158"/>
      <c r="C293" s="190" t="s">
        <v>447</v>
      </c>
      <c r="D293" s="162"/>
      <c r="E293" s="163">
        <v>0.16</v>
      </c>
      <c r="F293" s="160"/>
      <c r="G293" s="160"/>
      <c r="H293" s="160"/>
      <c r="I293" s="160"/>
      <c r="J293" s="160"/>
      <c r="K293" s="160"/>
      <c r="L293" s="160"/>
      <c r="M293" s="160"/>
      <c r="N293" s="160"/>
      <c r="O293" s="160"/>
      <c r="P293" s="160"/>
      <c r="Q293" s="160"/>
      <c r="R293" s="160"/>
      <c r="S293" s="160"/>
      <c r="T293" s="160"/>
      <c r="U293" s="160"/>
      <c r="V293" s="160"/>
      <c r="W293" s="160"/>
      <c r="X293" s="160"/>
      <c r="Y293" s="150"/>
      <c r="Z293" s="150"/>
      <c r="AA293" s="150"/>
      <c r="AB293" s="150"/>
      <c r="AC293" s="150"/>
      <c r="AD293" s="150"/>
      <c r="AE293" s="150"/>
      <c r="AF293" s="150"/>
      <c r="AG293" s="150" t="s">
        <v>135</v>
      </c>
      <c r="AH293" s="150">
        <v>5</v>
      </c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73">
        <v>85</v>
      </c>
      <c r="B294" s="174" t="s">
        <v>450</v>
      </c>
      <c r="C294" s="189" t="s">
        <v>451</v>
      </c>
      <c r="D294" s="175" t="s">
        <v>129</v>
      </c>
      <c r="E294" s="176">
        <v>72.504000000000005</v>
      </c>
      <c r="F294" s="177"/>
      <c r="G294" s="178">
        <f>ROUND(E294*F294,2)</f>
        <v>0</v>
      </c>
      <c r="H294" s="161"/>
      <c r="I294" s="160">
        <f>ROUND(E294*H294,2)</f>
        <v>0</v>
      </c>
      <c r="J294" s="161"/>
      <c r="K294" s="160">
        <f>ROUND(E294*J294,2)</f>
        <v>0</v>
      </c>
      <c r="L294" s="160">
        <v>21</v>
      </c>
      <c r="M294" s="160">
        <f>G294*(1+L294/100)</f>
        <v>0</v>
      </c>
      <c r="N294" s="160">
        <v>0</v>
      </c>
      <c r="O294" s="160">
        <f>ROUND(E294*N294,2)</f>
        <v>0</v>
      </c>
      <c r="P294" s="160">
        <v>0</v>
      </c>
      <c r="Q294" s="160">
        <f>ROUND(E294*P294,2)</f>
        <v>0</v>
      </c>
      <c r="R294" s="160"/>
      <c r="S294" s="160" t="s">
        <v>123</v>
      </c>
      <c r="T294" s="160" t="s">
        <v>124</v>
      </c>
      <c r="U294" s="160">
        <v>0</v>
      </c>
      <c r="V294" s="160">
        <f>ROUND(E294*U294,2)</f>
        <v>0</v>
      </c>
      <c r="W294" s="160"/>
      <c r="X294" s="160" t="s">
        <v>125</v>
      </c>
      <c r="Y294" s="150"/>
      <c r="Z294" s="150"/>
      <c r="AA294" s="150"/>
      <c r="AB294" s="150"/>
      <c r="AC294" s="150"/>
      <c r="AD294" s="150"/>
      <c r="AE294" s="150"/>
      <c r="AF294" s="150"/>
      <c r="AG294" s="150" t="s">
        <v>126</v>
      </c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7"/>
      <c r="B295" s="158"/>
      <c r="C295" s="190" t="s">
        <v>452</v>
      </c>
      <c r="D295" s="162"/>
      <c r="E295" s="163">
        <v>72.504000000000005</v>
      </c>
      <c r="F295" s="160"/>
      <c r="G295" s="160"/>
      <c r="H295" s="160"/>
      <c r="I295" s="160"/>
      <c r="J295" s="160"/>
      <c r="K295" s="160"/>
      <c r="L295" s="160"/>
      <c r="M295" s="160"/>
      <c r="N295" s="160"/>
      <c r="O295" s="160"/>
      <c r="P295" s="160"/>
      <c r="Q295" s="160"/>
      <c r="R295" s="160"/>
      <c r="S295" s="160"/>
      <c r="T295" s="160"/>
      <c r="U295" s="160"/>
      <c r="V295" s="160"/>
      <c r="W295" s="160"/>
      <c r="X295" s="160"/>
      <c r="Y295" s="150"/>
      <c r="Z295" s="150"/>
      <c r="AA295" s="150"/>
      <c r="AB295" s="150"/>
      <c r="AC295" s="150"/>
      <c r="AD295" s="150"/>
      <c r="AE295" s="150"/>
      <c r="AF295" s="150"/>
      <c r="AG295" s="150" t="s">
        <v>135</v>
      </c>
      <c r="AH295" s="150">
        <v>5</v>
      </c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x14ac:dyDescent="0.2">
      <c r="A296" s="167" t="s">
        <v>118</v>
      </c>
      <c r="B296" s="168" t="s">
        <v>88</v>
      </c>
      <c r="C296" s="187" t="s">
        <v>89</v>
      </c>
      <c r="D296" s="169"/>
      <c r="E296" s="170"/>
      <c r="F296" s="171"/>
      <c r="G296" s="172">
        <f>SUMIF(AG297:AG303,"&lt;&gt;NOR",G297:G303)</f>
        <v>0</v>
      </c>
      <c r="H296" s="166"/>
      <c r="I296" s="166">
        <f>SUM(I297:I303)</f>
        <v>0</v>
      </c>
      <c r="J296" s="166"/>
      <c r="K296" s="166">
        <f>SUM(K297:K303)</f>
        <v>0</v>
      </c>
      <c r="L296" s="166"/>
      <c r="M296" s="166">
        <f>SUM(M297:M303)</f>
        <v>0</v>
      </c>
      <c r="N296" s="166"/>
      <c r="O296" s="166">
        <f>SUM(O297:O303)</f>
        <v>0</v>
      </c>
      <c r="P296" s="166"/>
      <c r="Q296" s="166">
        <f>SUM(Q297:Q303)</f>
        <v>0</v>
      </c>
      <c r="R296" s="166"/>
      <c r="S296" s="166"/>
      <c r="T296" s="166"/>
      <c r="U296" s="166"/>
      <c r="V296" s="166">
        <f>SUM(V297:V303)</f>
        <v>33.07</v>
      </c>
      <c r="W296" s="166"/>
      <c r="X296" s="166"/>
      <c r="AG296" t="s">
        <v>119</v>
      </c>
    </row>
    <row r="297" spans="1:60" outlineLevel="1" x14ac:dyDescent="0.2">
      <c r="A297" s="179">
        <v>86</v>
      </c>
      <c r="B297" s="180" t="s">
        <v>453</v>
      </c>
      <c r="C297" s="188" t="s">
        <v>454</v>
      </c>
      <c r="D297" s="181" t="s">
        <v>203</v>
      </c>
      <c r="E297" s="182">
        <v>12.556100000000001</v>
      </c>
      <c r="F297" s="183"/>
      <c r="G297" s="184">
        <f t="shared" ref="G297:G303" si="0">ROUND(E297*F297,2)</f>
        <v>0</v>
      </c>
      <c r="H297" s="161"/>
      <c r="I297" s="160">
        <f t="shared" ref="I297:I303" si="1">ROUND(E297*H297,2)</f>
        <v>0</v>
      </c>
      <c r="J297" s="161"/>
      <c r="K297" s="160">
        <f t="shared" ref="K297:K303" si="2">ROUND(E297*J297,2)</f>
        <v>0</v>
      </c>
      <c r="L297" s="160">
        <v>21</v>
      </c>
      <c r="M297" s="160">
        <f t="shared" ref="M297:M303" si="3">G297*(1+L297/100)</f>
        <v>0</v>
      </c>
      <c r="N297" s="160">
        <v>0</v>
      </c>
      <c r="O297" s="160">
        <f t="shared" ref="O297:O303" si="4">ROUND(E297*N297,2)</f>
        <v>0</v>
      </c>
      <c r="P297" s="160">
        <v>0</v>
      </c>
      <c r="Q297" s="160">
        <f t="shared" ref="Q297:Q303" si="5">ROUND(E297*P297,2)</f>
        <v>0</v>
      </c>
      <c r="R297" s="160"/>
      <c r="S297" s="160" t="s">
        <v>130</v>
      </c>
      <c r="T297" s="160" t="s">
        <v>130</v>
      </c>
      <c r="U297" s="160">
        <v>0.16400000000000001</v>
      </c>
      <c r="V297" s="160">
        <f t="shared" ref="V297:V303" si="6">ROUND(E297*U297,2)</f>
        <v>2.06</v>
      </c>
      <c r="W297" s="160"/>
      <c r="X297" s="160" t="s">
        <v>455</v>
      </c>
      <c r="Y297" s="150"/>
      <c r="Z297" s="150"/>
      <c r="AA297" s="150"/>
      <c r="AB297" s="150"/>
      <c r="AC297" s="150"/>
      <c r="AD297" s="150"/>
      <c r="AE297" s="150"/>
      <c r="AF297" s="150"/>
      <c r="AG297" s="150" t="s">
        <v>456</v>
      </c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79">
        <v>87</v>
      </c>
      <c r="B298" s="180" t="s">
        <v>457</v>
      </c>
      <c r="C298" s="188" t="s">
        <v>458</v>
      </c>
      <c r="D298" s="181" t="s">
        <v>203</v>
      </c>
      <c r="E298" s="182">
        <v>12.556100000000001</v>
      </c>
      <c r="F298" s="183"/>
      <c r="G298" s="184">
        <f t="shared" si="0"/>
        <v>0</v>
      </c>
      <c r="H298" s="161"/>
      <c r="I298" s="160">
        <f t="shared" si="1"/>
        <v>0</v>
      </c>
      <c r="J298" s="161"/>
      <c r="K298" s="160">
        <f t="shared" si="2"/>
        <v>0</v>
      </c>
      <c r="L298" s="160">
        <v>21</v>
      </c>
      <c r="M298" s="160">
        <f t="shared" si="3"/>
        <v>0</v>
      </c>
      <c r="N298" s="160">
        <v>0</v>
      </c>
      <c r="O298" s="160">
        <f t="shared" si="4"/>
        <v>0</v>
      </c>
      <c r="P298" s="160">
        <v>0</v>
      </c>
      <c r="Q298" s="160">
        <f t="shared" si="5"/>
        <v>0</v>
      </c>
      <c r="R298" s="160"/>
      <c r="S298" s="160" t="s">
        <v>130</v>
      </c>
      <c r="T298" s="160" t="s">
        <v>130</v>
      </c>
      <c r="U298" s="160">
        <v>0.93300000000000005</v>
      </c>
      <c r="V298" s="160">
        <f t="shared" si="6"/>
        <v>11.71</v>
      </c>
      <c r="W298" s="160"/>
      <c r="X298" s="160" t="s">
        <v>455</v>
      </c>
      <c r="Y298" s="150"/>
      <c r="Z298" s="150"/>
      <c r="AA298" s="150"/>
      <c r="AB298" s="150"/>
      <c r="AC298" s="150"/>
      <c r="AD298" s="150"/>
      <c r="AE298" s="150"/>
      <c r="AF298" s="150"/>
      <c r="AG298" s="150" t="s">
        <v>456</v>
      </c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79">
        <v>88</v>
      </c>
      <c r="B299" s="180" t="s">
        <v>459</v>
      </c>
      <c r="C299" s="188" t="s">
        <v>460</v>
      </c>
      <c r="D299" s="181" t="s">
        <v>203</v>
      </c>
      <c r="E299" s="182">
        <v>12.556100000000001</v>
      </c>
      <c r="F299" s="183"/>
      <c r="G299" s="184">
        <f t="shared" si="0"/>
        <v>0</v>
      </c>
      <c r="H299" s="161"/>
      <c r="I299" s="160">
        <f t="shared" si="1"/>
        <v>0</v>
      </c>
      <c r="J299" s="161"/>
      <c r="K299" s="160">
        <f t="shared" si="2"/>
        <v>0</v>
      </c>
      <c r="L299" s="160">
        <v>21</v>
      </c>
      <c r="M299" s="160">
        <f t="shared" si="3"/>
        <v>0</v>
      </c>
      <c r="N299" s="160">
        <v>0</v>
      </c>
      <c r="O299" s="160">
        <f t="shared" si="4"/>
        <v>0</v>
      </c>
      <c r="P299" s="160">
        <v>0</v>
      </c>
      <c r="Q299" s="160">
        <f t="shared" si="5"/>
        <v>0</v>
      </c>
      <c r="R299" s="160"/>
      <c r="S299" s="160" t="s">
        <v>130</v>
      </c>
      <c r="T299" s="160" t="s">
        <v>130</v>
      </c>
      <c r="U299" s="160">
        <v>0.49</v>
      </c>
      <c r="V299" s="160">
        <f t="shared" si="6"/>
        <v>6.15</v>
      </c>
      <c r="W299" s="160"/>
      <c r="X299" s="160" t="s">
        <v>455</v>
      </c>
      <c r="Y299" s="150"/>
      <c r="Z299" s="150"/>
      <c r="AA299" s="150"/>
      <c r="AB299" s="150"/>
      <c r="AC299" s="150"/>
      <c r="AD299" s="150"/>
      <c r="AE299" s="150"/>
      <c r="AF299" s="150"/>
      <c r="AG299" s="150" t="s">
        <v>456</v>
      </c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79">
        <v>89</v>
      </c>
      <c r="B300" s="180" t="s">
        <v>461</v>
      </c>
      <c r="C300" s="188" t="s">
        <v>462</v>
      </c>
      <c r="D300" s="181" t="s">
        <v>203</v>
      </c>
      <c r="E300" s="182">
        <v>62.780479999999997</v>
      </c>
      <c r="F300" s="183"/>
      <c r="G300" s="184">
        <f t="shared" si="0"/>
        <v>0</v>
      </c>
      <c r="H300" s="161"/>
      <c r="I300" s="160">
        <f t="shared" si="1"/>
        <v>0</v>
      </c>
      <c r="J300" s="161"/>
      <c r="K300" s="160">
        <f t="shared" si="2"/>
        <v>0</v>
      </c>
      <c r="L300" s="160">
        <v>21</v>
      </c>
      <c r="M300" s="160">
        <f t="shared" si="3"/>
        <v>0</v>
      </c>
      <c r="N300" s="160">
        <v>0</v>
      </c>
      <c r="O300" s="160">
        <f t="shared" si="4"/>
        <v>0</v>
      </c>
      <c r="P300" s="160">
        <v>0</v>
      </c>
      <c r="Q300" s="160">
        <f t="shared" si="5"/>
        <v>0</v>
      </c>
      <c r="R300" s="160"/>
      <c r="S300" s="160" t="s">
        <v>130</v>
      </c>
      <c r="T300" s="160" t="s">
        <v>130</v>
      </c>
      <c r="U300" s="160">
        <v>0</v>
      </c>
      <c r="V300" s="160">
        <f t="shared" si="6"/>
        <v>0</v>
      </c>
      <c r="W300" s="160"/>
      <c r="X300" s="160" t="s">
        <v>455</v>
      </c>
      <c r="Y300" s="150"/>
      <c r="Z300" s="150"/>
      <c r="AA300" s="150"/>
      <c r="AB300" s="150"/>
      <c r="AC300" s="150"/>
      <c r="AD300" s="150"/>
      <c r="AE300" s="150"/>
      <c r="AF300" s="150"/>
      <c r="AG300" s="150" t="s">
        <v>456</v>
      </c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79">
        <v>90</v>
      </c>
      <c r="B301" s="180" t="s">
        <v>463</v>
      </c>
      <c r="C301" s="188" t="s">
        <v>464</v>
      </c>
      <c r="D301" s="181" t="s">
        <v>203</v>
      </c>
      <c r="E301" s="182">
        <v>12.556100000000001</v>
      </c>
      <c r="F301" s="183"/>
      <c r="G301" s="184">
        <f t="shared" si="0"/>
        <v>0</v>
      </c>
      <c r="H301" s="161"/>
      <c r="I301" s="160">
        <f t="shared" si="1"/>
        <v>0</v>
      </c>
      <c r="J301" s="161"/>
      <c r="K301" s="160">
        <f t="shared" si="2"/>
        <v>0</v>
      </c>
      <c r="L301" s="160">
        <v>21</v>
      </c>
      <c r="M301" s="160">
        <f t="shared" si="3"/>
        <v>0</v>
      </c>
      <c r="N301" s="160">
        <v>0</v>
      </c>
      <c r="O301" s="160">
        <f t="shared" si="4"/>
        <v>0</v>
      </c>
      <c r="P301" s="160">
        <v>0</v>
      </c>
      <c r="Q301" s="160">
        <f t="shared" si="5"/>
        <v>0</v>
      </c>
      <c r="R301" s="160"/>
      <c r="S301" s="160" t="s">
        <v>130</v>
      </c>
      <c r="T301" s="160" t="s">
        <v>130</v>
      </c>
      <c r="U301" s="160">
        <v>0.94199999999999995</v>
      </c>
      <c r="V301" s="160">
        <f t="shared" si="6"/>
        <v>11.83</v>
      </c>
      <c r="W301" s="160"/>
      <c r="X301" s="160" t="s">
        <v>455</v>
      </c>
      <c r="Y301" s="150"/>
      <c r="Z301" s="150"/>
      <c r="AA301" s="150"/>
      <c r="AB301" s="150"/>
      <c r="AC301" s="150"/>
      <c r="AD301" s="150"/>
      <c r="AE301" s="150"/>
      <c r="AF301" s="150"/>
      <c r="AG301" s="150" t="s">
        <v>456</v>
      </c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79">
        <v>91</v>
      </c>
      <c r="B302" s="180" t="s">
        <v>465</v>
      </c>
      <c r="C302" s="188" t="s">
        <v>466</v>
      </c>
      <c r="D302" s="181" t="s">
        <v>203</v>
      </c>
      <c r="E302" s="182">
        <v>12.556100000000001</v>
      </c>
      <c r="F302" s="183"/>
      <c r="G302" s="184">
        <f t="shared" si="0"/>
        <v>0</v>
      </c>
      <c r="H302" s="161"/>
      <c r="I302" s="160">
        <f t="shared" si="1"/>
        <v>0</v>
      </c>
      <c r="J302" s="161"/>
      <c r="K302" s="160">
        <f t="shared" si="2"/>
        <v>0</v>
      </c>
      <c r="L302" s="160">
        <v>21</v>
      </c>
      <c r="M302" s="160">
        <f t="shared" si="3"/>
        <v>0</v>
      </c>
      <c r="N302" s="160">
        <v>0</v>
      </c>
      <c r="O302" s="160">
        <f t="shared" si="4"/>
        <v>0</v>
      </c>
      <c r="P302" s="160">
        <v>0</v>
      </c>
      <c r="Q302" s="160">
        <f t="shared" si="5"/>
        <v>0</v>
      </c>
      <c r="R302" s="160"/>
      <c r="S302" s="160" t="s">
        <v>130</v>
      </c>
      <c r="T302" s="160" t="s">
        <v>130</v>
      </c>
      <c r="U302" s="160">
        <v>0.105</v>
      </c>
      <c r="V302" s="160">
        <f t="shared" si="6"/>
        <v>1.32</v>
      </c>
      <c r="W302" s="160"/>
      <c r="X302" s="160" t="s">
        <v>455</v>
      </c>
      <c r="Y302" s="150"/>
      <c r="Z302" s="150"/>
      <c r="AA302" s="150"/>
      <c r="AB302" s="150"/>
      <c r="AC302" s="150"/>
      <c r="AD302" s="150"/>
      <c r="AE302" s="150"/>
      <c r="AF302" s="150"/>
      <c r="AG302" s="150" t="s">
        <v>456</v>
      </c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79">
        <v>92</v>
      </c>
      <c r="B303" s="180" t="s">
        <v>467</v>
      </c>
      <c r="C303" s="188" t="s">
        <v>468</v>
      </c>
      <c r="D303" s="181" t="s">
        <v>203</v>
      </c>
      <c r="E303" s="182">
        <v>12.556100000000001</v>
      </c>
      <c r="F303" s="183"/>
      <c r="G303" s="184">
        <f t="shared" si="0"/>
        <v>0</v>
      </c>
      <c r="H303" s="161"/>
      <c r="I303" s="160">
        <f t="shared" si="1"/>
        <v>0</v>
      </c>
      <c r="J303" s="161"/>
      <c r="K303" s="160">
        <f t="shared" si="2"/>
        <v>0</v>
      </c>
      <c r="L303" s="160">
        <v>21</v>
      </c>
      <c r="M303" s="160">
        <f t="shared" si="3"/>
        <v>0</v>
      </c>
      <c r="N303" s="160">
        <v>0</v>
      </c>
      <c r="O303" s="160">
        <f t="shared" si="4"/>
        <v>0</v>
      </c>
      <c r="P303" s="160">
        <v>0</v>
      </c>
      <c r="Q303" s="160">
        <f t="shared" si="5"/>
        <v>0</v>
      </c>
      <c r="R303" s="160"/>
      <c r="S303" s="160" t="s">
        <v>130</v>
      </c>
      <c r="T303" s="160" t="s">
        <v>130</v>
      </c>
      <c r="U303" s="160">
        <v>0</v>
      </c>
      <c r="V303" s="160">
        <f t="shared" si="6"/>
        <v>0</v>
      </c>
      <c r="W303" s="160"/>
      <c r="X303" s="160" t="s">
        <v>455</v>
      </c>
      <c r="Y303" s="150"/>
      <c r="Z303" s="150"/>
      <c r="AA303" s="150"/>
      <c r="AB303" s="150"/>
      <c r="AC303" s="150"/>
      <c r="AD303" s="150"/>
      <c r="AE303" s="150"/>
      <c r="AF303" s="150"/>
      <c r="AG303" s="150" t="s">
        <v>456</v>
      </c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x14ac:dyDescent="0.2">
      <c r="A304" s="167" t="s">
        <v>118</v>
      </c>
      <c r="B304" s="168" t="s">
        <v>91</v>
      </c>
      <c r="C304" s="187" t="s">
        <v>27</v>
      </c>
      <c r="D304" s="169"/>
      <c r="E304" s="170"/>
      <c r="F304" s="171"/>
      <c r="G304" s="172">
        <f>SUMIF(AG305:AG306,"&lt;&gt;NOR",G305:G306)</f>
        <v>0</v>
      </c>
      <c r="H304" s="166"/>
      <c r="I304" s="166">
        <f>SUM(I305:I306)</f>
        <v>0</v>
      </c>
      <c r="J304" s="166"/>
      <c r="K304" s="166">
        <f>SUM(K305:K306)</f>
        <v>0</v>
      </c>
      <c r="L304" s="166"/>
      <c r="M304" s="166">
        <f>SUM(M305:M306)</f>
        <v>0</v>
      </c>
      <c r="N304" s="166"/>
      <c r="O304" s="166">
        <f>SUM(O305:O306)</f>
        <v>0</v>
      </c>
      <c r="P304" s="166"/>
      <c r="Q304" s="166">
        <f>SUM(Q305:Q306)</f>
        <v>0</v>
      </c>
      <c r="R304" s="166"/>
      <c r="S304" s="166"/>
      <c r="T304" s="166"/>
      <c r="U304" s="166"/>
      <c r="V304" s="166">
        <f>SUM(V305:V306)</f>
        <v>0</v>
      </c>
      <c r="W304" s="166"/>
      <c r="X304" s="166"/>
      <c r="AG304" t="s">
        <v>119</v>
      </c>
    </row>
    <row r="305" spans="1:60" outlineLevel="1" x14ac:dyDescent="0.2">
      <c r="A305" s="179">
        <v>93</v>
      </c>
      <c r="B305" s="180" t="s">
        <v>469</v>
      </c>
      <c r="C305" s="188" t="s">
        <v>470</v>
      </c>
      <c r="D305" s="181" t="s">
        <v>471</v>
      </c>
      <c r="E305" s="182">
        <v>1</v>
      </c>
      <c r="F305" s="183"/>
      <c r="G305" s="184">
        <f>ROUND(E305*F305,2)</f>
        <v>0</v>
      </c>
      <c r="H305" s="161"/>
      <c r="I305" s="160">
        <f>ROUND(E305*H305,2)</f>
        <v>0</v>
      </c>
      <c r="J305" s="161"/>
      <c r="K305" s="160">
        <f>ROUND(E305*J305,2)</f>
        <v>0</v>
      </c>
      <c r="L305" s="160">
        <v>21</v>
      </c>
      <c r="M305" s="160">
        <f>G305*(1+L305/100)</f>
        <v>0</v>
      </c>
      <c r="N305" s="160">
        <v>0</v>
      </c>
      <c r="O305" s="160">
        <f>ROUND(E305*N305,2)</f>
        <v>0</v>
      </c>
      <c r="P305" s="160">
        <v>0</v>
      </c>
      <c r="Q305" s="160">
        <f>ROUND(E305*P305,2)</f>
        <v>0</v>
      </c>
      <c r="R305" s="160"/>
      <c r="S305" s="160" t="s">
        <v>130</v>
      </c>
      <c r="T305" s="160" t="s">
        <v>124</v>
      </c>
      <c r="U305" s="160">
        <v>0</v>
      </c>
      <c r="V305" s="160">
        <f>ROUND(E305*U305,2)</f>
        <v>0</v>
      </c>
      <c r="W305" s="160"/>
      <c r="X305" s="160" t="s">
        <v>472</v>
      </c>
      <c r="Y305" s="150"/>
      <c r="Z305" s="150"/>
      <c r="AA305" s="150"/>
      <c r="AB305" s="150"/>
      <c r="AC305" s="150"/>
      <c r="AD305" s="150"/>
      <c r="AE305" s="150"/>
      <c r="AF305" s="150"/>
      <c r="AG305" s="150" t="s">
        <v>473</v>
      </c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73">
        <v>94</v>
      </c>
      <c r="B306" s="174" t="s">
        <v>474</v>
      </c>
      <c r="C306" s="189" t="s">
        <v>475</v>
      </c>
      <c r="D306" s="175" t="s">
        <v>471</v>
      </c>
      <c r="E306" s="176">
        <v>1</v>
      </c>
      <c r="F306" s="177"/>
      <c r="G306" s="178">
        <f>ROUND(E306*F306,2)</f>
        <v>0</v>
      </c>
      <c r="H306" s="161"/>
      <c r="I306" s="160">
        <f>ROUND(E306*H306,2)</f>
        <v>0</v>
      </c>
      <c r="J306" s="161"/>
      <c r="K306" s="160">
        <f>ROUND(E306*J306,2)</f>
        <v>0</v>
      </c>
      <c r="L306" s="160">
        <v>21</v>
      </c>
      <c r="M306" s="160">
        <f>G306*(1+L306/100)</f>
        <v>0</v>
      </c>
      <c r="N306" s="160">
        <v>0</v>
      </c>
      <c r="O306" s="160">
        <f>ROUND(E306*N306,2)</f>
        <v>0</v>
      </c>
      <c r="P306" s="160">
        <v>0</v>
      </c>
      <c r="Q306" s="160">
        <f>ROUND(E306*P306,2)</f>
        <v>0</v>
      </c>
      <c r="R306" s="160"/>
      <c r="S306" s="160" t="s">
        <v>130</v>
      </c>
      <c r="T306" s="160" t="s">
        <v>124</v>
      </c>
      <c r="U306" s="160">
        <v>0</v>
      </c>
      <c r="V306" s="160">
        <f>ROUND(E306*U306,2)</f>
        <v>0</v>
      </c>
      <c r="W306" s="160"/>
      <c r="X306" s="160" t="s">
        <v>472</v>
      </c>
      <c r="Y306" s="150"/>
      <c r="Z306" s="150"/>
      <c r="AA306" s="150"/>
      <c r="AB306" s="150"/>
      <c r="AC306" s="150"/>
      <c r="AD306" s="150"/>
      <c r="AE306" s="150"/>
      <c r="AF306" s="150"/>
      <c r="AG306" s="150" t="s">
        <v>473</v>
      </c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x14ac:dyDescent="0.2">
      <c r="A307" s="3"/>
      <c r="B307" s="4"/>
      <c r="C307" s="193"/>
      <c r="D307" s="6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AE307">
        <v>15</v>
      </c>
      <c r="AF307">
        <v>21</v>
      </c>
      <c r="AG307" t="s">
        <v>105</v>
      </c>
    </row>
    <row r="308" spans="1:60" x14ac:dyDescent="0.2">
      <c r="A308" s="153"/>
      <c r="B308" s="154" t="s">
        <v>29</v>
      </c>
      <c r="C308" s="194"/>
      <c r="D308" s="155"/>
      <c r="E308" s="156"/>
      <c r="F308" s="156"/>
      <c r="G308" s="186">
        <f>G8+G10+G76+G89+G102+G115+G117+G128+G141+G150+G221+G250+G262+G267+G274+G296+G304</f>
        <v>0</v>
      </c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AE308">
        <f>SUMIF(L7:L306,AE307,G7:G306)</f>
        <v>0</v>
      </c>
      <c r="AF308">
        <f>SUMIF(L7:L306,AF307,G7:G306)</f>
        <v>0</v>
      </c>
      <c r="AG308" t="s">
        <v>476</v>
      </c>
    </row>
    <row r="309" spans="1:60" x14ac:dyDescent="0.2">
      <c r="A309" s="3"/>
      <c r="B309" s="4"/>
      <c r="C309" s="193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60" x14ac:dyDescent="0.2">
      <c r="A310" s="3"/>
      <c r="B310" s="4"/>
      <c r="C310" s="193"/>
      <c r="D310" s="6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60" x14ac:dyDescent="0.2">
      <c r="A311" s="262" t="s">
        <v>477</v>
      </c>
      <c r="B311" s="262"/>
      <c r="C311" s="263"/>
      <c r="D311" s="6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60" x14ac:dyDescent="0.2">
      <c r="A312" s="264"/>
      <c r="B312" s="265"/>
      <c r="C312" s="266"/>
      <c r="D312" s="265"/>
      <c r="E312" s="265"/>
      <c r="F312" s="265"/>
      <c r="G312" s="267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AG312" t="s">
        <v>478</v>
      </c>
    </row>
    <row r="313" spans="1:60" x14ac:dyDescent="0.2">
      <c r="A313" s="268"/>
      <c r="B313" s="269"/>
      <c r="C313" s="270"/>
      <c r="D313" s="269"/>
      <c r="E313" s="269"/>
      <c r="F313" s="269"/>
      <c r="G313" s="271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60" x14ac:dyDescent="0.2">
      <c r="A314" s="268"/>
      <c r="B314" s="269"/>
      <c r="C314" s="270"/>
      <c r="D314" s="269"/>
      <c r="E314" s="269"/>
      <c r="F314" s="269"/>
      <c r="G314" s="271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60" x14ac:dyDescent="0.2">
      <c r="A315" s="268"/>
      <c r="B315" s="269"/>
      <c r="C315" s="270"/>
      <c r="D315" s="269"/>
      <c r="E315" s="269"/>
      <c r="F315" s="269"/>
      <c r="G315" s="271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60" x14ac:dyDescent="0.2">
      <c r="A316" s="272"/>
      <c r="B316" s="273"/>
      <c r="C316" s="274"/>
      <c r="D316" s="273"/>
      <c r="E316" s="273"/>
      <c r="F316" s="273"/>
      <c r="G316" s="275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60" x14ac:dyDescent="0.2">
      <c r="A317" s="3"/>
      <c r="B317" s="4"/>
      <c r="C317" s="193"/>
      <c r="D317" s="6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60" x14ac:dyDescent="0.2">
      <c r="C318" s="195"/>
      <c r="D318" s="10"/>
      <c r="AG318" t="s">
        <v>479</v>
      </c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35">
    <mergeCell ref="A311:C311"/>
    <mergeCell ref="A312:G316"/>
    <mergeCell ref="C12:G12"/>
    <mergeCell ref="C68:G68"/>
    <mergeCell ref="C69:G69"/>
    <mergeCell ref="C74:G74"/>
    <mergeCell ref="C164:G164"/>
    <mergeCell ref="A1:G1"/>
    <mergeCell ref="C2:G2"/>
    <mergeCell ref="C3:G3"/>
    <mergeCell ref="C4:G4"/>
    <mergeCell ref="C80:G80"/>
    <mergeCell ref="C85:G85"/>
    <mergeCell ref="C112:G112"/>
    <mergeCell ref="C155:G155"/>
    <mergeCell ref="C157:G157"/>
    <mergeCell ref="C225:G225"/>
    <mergeCell ref="C170:G170"/>
    <mergeCell ref="C177:G177"/>
    <mergeCell ref="C184:G184"/>
    <mergeCell ref="C186:G186"/>
    <mergeCell ref="C188:G188"/>
    <mergeCell ref="C190:G190"/>
    <mergeCell ref="C197:G197"/>
    <mergeCell ref="C205:G205"/>
    <mergeCell ref="C213:G213"/>
    <mergeCell ref="C215:G215"/>
    <mergeCell ref="C223:G223"/>
    <mergeCell ref="C288:G288"/>
    <mergeCell ref="C230:G230"/>
    <mergeCell ref="C235:G235"/>
    <mergeCell ref="C237:G237"/>
    <mergeCell ref="C242:G242"/>
    <mergeCell ref="C245:G245"/>
    <mergeCell ref="C284:G28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'001 001 Pol'!Názvy_tisku</vt:lpstr>
      <vt:lpstr>oadresa</vt:lpstr>
      <vt:lpstr>Stavba!Objednatel</vt:lpstr>
      <vt:lpstr>Stavba!Objekt</vt:lpstr>
      <vt:lpstr>'001 001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2020-01-15T08:30:51Z</dcterms:modified>
</cp:coreProperties>
</file>