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3_Rozpočty\ZŠ VANČUROVA OPLOCENÍ\"/>
    </mc:Choice>
  </mc:AlternateContent>
  <xr:revisionPtr revIDLastSave="0" documentId="8_{D88CF0ED-99C6-4A40-8EC7-BF41FE61594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Pol'!$A$1:$X$25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I50" i="1"/>
  <c r="G42" i="1"/>
  <c r="F42" i="1"/>
  <c r="G41" i="1"/>
  <c r="F41" i="1"/>
  <c r="G39" i="1"/>
  <c r="F39" i="1"/>
  <c r="G24" i="12"/>
  <c r="BA13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1" i="12"/>
  <c r="G12" i="12"/>
  <c r="I12" i="12"/>
  <c r="I11" i="12" s="1"/>
  <c r="K12" i="12"/>
  <c r="M12" i="12"/>
  <c r="O12" i="12"/>
  <c r="Q12" i="12"/>
  <c r="Q11" i="12" s="1"/>
  <c r="V12" i="12"/>
  <c r="G15" i="12"/>
  <c r="M15" i="12" s="1"/>
  <c r="I15" i="12"/>
  <c r="K15" i="12"/>
  <c r="K11" i="12" s="1"/>
  <c r="O15" i="12"/>
  <c r="Q15" i="12"/>
  <c r="V15" i="12"/>
  <c r="V11" i="12" s="1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O11" i="12" s="1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AE24" i="12"/>
  <c r="AF24" i="12"/>
  <c r="I20" i="1"/>
  <c r="I19" i="1"/>
  <c r="I18" i="1"/>
  <c r="I17" i="1"/>
  <c r="I16" i="1"/>
  <c r="I52" i="1"/>
  <c r="J51" i="1" s="1"/>
  <c r="F43" i="1"/>
  <c r="G23" i="1" s="1"/>
  <c r="G43" i="1"/>
  <c r="G25" i="1" s="1"/>
  <c r="H43" i="1"/>
  <c r="I43" i="1"/>
  <c r="J42" i="1" s="1"/>
  <c r="I42" i="1"/>
  <c r="I41" i="1"/>
  <c r="I40" i="1"/>
  <c r="I39" i="1"/>
  <c r="J50" i="1" l="1"/>
  <c r="J52" i="1"/>
  <c r="A27" i="1"/>
  <c r="M11" i="12"/>
  <c r="J41" i="1"/>
  <c r="J39" i="1"/>
  <c r="J43" i="1" s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S6" authorId="0" shapeId="0" xr:uid="{482ED99F-4DC0-435C-8F05-5DBEE1CDE8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F95A62-F3CB-43D1-9F2A-0F8225D878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<sst xmlns="http://schemas.openxmlformats.org/spreadsheetml/2006/main" count="214" uniqueCount="137">
  <si>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</si>
  <si>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</si>
  <si>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</si>
  <si>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</si>
  <si>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</si>
  <si>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</si>
  <si>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</si>
  <si>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</si>
  <si>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</si>
  <si>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</si>
  <si>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</si>
  <si>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</si>
  <si>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</si>
  <si>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</si>
  <si>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</si>
  <si>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</si>
  <si>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</si>
  <si>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</si>
  <si>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</si>
  <si>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</si>
  <si>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</si>
  <si>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</si>
  <si>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</si>
  <si>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</si>
  <si>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</si>
  <si>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</si>
  <si>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</si>
  <si>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</si>
  <si>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</si>
  <si>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</si>
  <si>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</si>
  <si>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</si>
  <si>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</si>
  <si>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</si>
  <si>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</si>
  <si>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</si>
  <si>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</si>
  <si>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</si>
  <si>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</si>
  <si>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</si>
  <si>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</si>
  <si>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</si>
  <si>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</si>
  <si>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</si>
  <si>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ZŠ Vančurova</t>
  </si>
  <si>
    <t>SO01</t>
  </si>
  <si>
    <t>Výměna pletiva</t>
  </si>
  <si>
    <t>Objekt:</t>
  </si>
  <si>
    <t>Rozpočet:</t>
  </si>
  <si>
    <t>2019045</t>
  </si>
  <si>
    <t>Rekonstrukce oplocení hřiště</t>
  </si>
  <si>
    <t>Stavba</t>
  </si>
  <si>
    <t>Stavební objekt</t>
  </si>
  <si>
    <t>Celkem za stavbu</t>
  </si>
  <si>
    <t>CZK</t>
  </si>
  <si>
    <t>Rekapitulace dílů</t>
  </si>
  <si>
    <t>Typ dílu</t>
  </si>
  <si>
    <t>94</t>
  </si>
  <si>
    <t>Lešení a stavební výtahy</t>
  </si>
  <si>
    <t>767</t>
  </si>
  <si>
    <t>Konstrukce zámečnické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</si>
  <si>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</si>
  <si>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</si>
  <si>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</si>
  <si>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</si>
  <si>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</si>
  <si>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</si>
  <si>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</si>
  <si>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</si>
  <si>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</si>
  <si>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</si>
  <si>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</si>
  <si>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</si>
  <si>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</si>
  <si>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</si>
  <si>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</si>
  <si>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</si>
  <si>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</si>
  <si>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</si>
  <si>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</si>
  <si>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</si>
  <si>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</si>
  <si>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</si>
  <si>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</si>
  <si>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</si>
  <si>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</si>
  <si>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</si>
  <si>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</si>
  <si>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</si>
  <si>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</si>
  <si>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</si>
  <si>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941955004R00</t>
  </si>
  <si>
    <t>Lešení lehké pracovní pomocné pomocné, o výšce lešeňové podlahy přes 2,5 do 3,5 m</t>
  </si>
  <si>
    <t>m2</t>
  </si>
  <si>
    <t>800-3</t>
  </si>
  <si>
    <t>RTS 19/ II</t>
  </si>
  <si>
    <t>Indiv</t>
  </si>
  <si>
    <t>Práce</t>
  </si>
  <si>
    <t>POL1_</t>
  </si>
  <si>
    <t>128*2,5</t>
  </si>
  <si>
    <t>VV</t>
  </si>
  <si>
    <t>956941111R00</t>
  </si>
  <si>
    <t>Závěsné dráty pro napínání pletiva na stropy uchycené na stropy železobetonové před betonáží</t>
  </si>
  <si>
    <t>801-1</t>
  </si>
  <si>
    <t>z betonářské oceli o průměru 6 mm pro napínání pletiva pod omítku v podhledu stropů, s dodáním, nastříháním a ohnutím uchycené před betonáží</t>
  </si>
  <si>
    <t>SPI</t>
  </si>
  <si>
    <t>128*4</t>
  </si>
  <si>
    <t>767911140R00</t>
  </si>
  <si>
    <t>Montáž oplocení z pletiva strojového, o výšce přes 2,0 do 4,0 m</t>
  </si>
  <si>
    <t>m</t>
  </si>
  <si>
    <t>800-767</t>
  </si>
  <si>
    <t>767911822R00</t>
  </si>
  <si>
    <t>Demontáž oplocení demontáž pletiva, výšky do 2,0 m</t>
  </si>
  <si>
    <t>767995102R00</t>
  </si>
  <si>
    <t>Výroba a montáž atypických kovovových doplňků staveb hmotnosti přes 5 do 10 kg</t>
  </si>
  <si>
    <t>kg</t>
  </si>
  <si>
    <t>R1</t>
  </si>
  <si>
    <t>Rovnání a doplnění spojovacího materiálu stávající konstrukce</t>
  </si>
  <si>
    <t>kpl</t>
  </si>
  <si>
    <t>Vlastní</t>
  </si>
  <si>
    <t>HZS</t>
  </si>
  <si>
    <t>POL10_</t>
  </si>
  <si>
    <t>31327103R</t>
  </si>
  <si>
    <t>pletivo drátěné 4-hranné se zapl.napínacím drátem; h = 2,00 m; velikost ok 50 mm; d drátu 2,24 mm; povrch. úprava pozinkovaný drát</t>
  </si>
  <si>
    <t>SPCM</t>
  </si>
  <si>
    <t>Specifikace</t>
  </si>
  <si>
    <t>POL3_</t>
  </si>
  <si>
    <t>5534622136R</t>
  </si>
  <si>
    <t>vzpěra plotová; ocel; tl. stěny 1,50 mm; d 38 mm; l = 3 000 mm; povrch pozink, vypalovaný polyester; příslušenství hákový šroub, matice s plastovou podložkou, krytka šroubu</t>
  </si>
  <si>
    <t>kus</t>
  </si>
  <si>
    <t>998767201R00</t>
  </si>
  <si>
    <t>Přesun hmot pro kovové stavební doplňk. konstrukce v objektech výšky do 6 m</t>
  </si>
  <si>
    <t>Přesun hmot</t>
  </si>
  <si>
    <t>POL7_</t>
  </si>
  <si>
    <t>50 m vodorovně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</si>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</sst>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7ovtBkfLFqg1SVSn3zX4y2gCIC7E2WaM+pq7AhGEn2MzxgPBDofvC2SJLWTjYhWTV2vARACozTCxbhUp9owHDA==" saltValue="7l2F9HPLIlYtINgUyKLyX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4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922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SUMIF(F50:F51,A16,I50:I51)+SUMIF(F50:F51,"PSU",I50:I51)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SUMIF(F50:F51,A17,I50:I51)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SUMIF(F50:F51,A18,I50:I51)</f>
        <v>0</v>
      </c>
      <c r="J18" s="85"/>
    </row>
    <row r="19" spans="1:10" ht="23.25" customHeight="1" x14ac:dyDescent="0.25">
      <c r="A19" s="199" t="s">
        <v>61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SUMIF(F50:F51,A19,I50:I51)</f>
        <v>0</v>
      </c>
      <c r="J19" s="85"/>
    </row>
    <row r="20" spans="1:10" ht="23.25" customHeight="1" x14ac:dyDescent="0.25">
      <c r="A20" s="199" t="s">
        <v>62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SUMIF(F50:F51,A20,I50:I51)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3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7">
        <v>1</v>
      </c>
      <c r="B39" s="148" t="s">
        <v>51</v>
      </c>
      <c r="C39" s="149"/>
      <c r="D39" s="149"/>
      <c r="E39" s="149"/>
      <c r="F39" s="150">
        <f>'SO01 1 Pol'!AE24</f>
        <v>0</v>
      </c>
      <c r="G39" s="151">
        <f>'SO01 1 Pol'!AF24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5">
      <c r="A41" s="137">
        <v>2</v>
      </c>
      <c r="B41" s="155" t="s">
        <v>45</v>
      </c>
      <c r="C41" s="156" t="s">
        <v>46</v>
      </c>
      <c r="D41" s="156"/>
      <c r="E41" s="156"/>
      <c r="F41" s="157">
        <f>'SO01 1 Pol'!AE24</f>
        <v>0</v>
      </c>
      <c r="G41" s="158">
        <f>'SO01 1 Pol'!AF24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5">
      <c r="A42" s="137">
        <v>3</v>
      </c>
      <c r="B42" s="161" t="s">
        <v>43</v>
      </c>
      <c r="C42" s="149" t="s">
        <v>44</v>
      </c>
      <c r="D42" s="149"/>
      <c r="E42" s="149"/>
      <c r="F42" s="162">
        <f>'SO01 1 Pol'!AE24</f>
        <v>0</v>
      </c>
      <c r="G42" s="152">
        <f>'SO01 1 Pol'!AF24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5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6" x14ac:dyDescent="0.3">
      <c r="B47" s="179" t="s">
        <v>55</v>
      </c>
    </row>
    <row r="49" spans="1:10" ht="25.5" customHeight="1" x14ac:dyDescent="0.25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5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1 Pol'!G8</f>
        <v>0</v>
      </c>
      <c r="J50" s="193" t="str">
        <f>IF(I52=0,"",I50/I52*100)</f>
        <v/>
      </c>
    </row>
    <row r="51" spans="1:10" ht="36.75" customHeight="1" x14ac:dyDescent="0.25">
      <c r="A51" s="182"/>
      <c r="B51" s="187" t="s">
        <v>59</v>
      </c>
      <c r="C51" s="188" t="s">
        <v>60</v>
      </c>
      <c r="D51" s="189"/>
      <c r="E51" s="189"/>
      <c r="F51" s="195" t="s">
        <v>25</v>
      </c>
      <c r="G51" s="196"/>
      <c r="H51" s="196"/>
      <c r="I51" s="196">
        <f>'SO01 1 Pol'!G11</f>
        <v>0</v>
      </c>
      <c r="J51" s="193" t="str">
        <f>IF(I52=0,"",I51/I52*100)</f>
        <v/>
      </c>
    </row>
    <row r="52" spans="1:10" ht="25.5" customHeight="1" x14ac:dyDescent="0.25">
      <c r="A52" s="183"/>
      <c r="B52" s="190" t="s">
        <v>1</v>
      </c>
      <c r="C52" s="191"/>
      <c r="D52" s="192"/>
      <c r="E52" s="192"/>
      <c r="F52" s="197"/>
      <c r="G52" s="198"/>
      <c r="H52" s="198"/>
      <c r="I52" s="198">
        <f>SUM(I50:I51)</f>
        <v>0</v>
      </c>
      <c r="J52" s="194">
        <f>SUM(J50:J51)</f>
        <v>0</v>
      </c>
    </row>
    <row r="53" spans="1:10" x14ac:dyDescent="0.25">
      <c r="F53" s="135"/>
      <c r="G53" s="135"/>
      <c r="H53" s="135"/>
      <c r="I53" s="135"/>
      <c r="J53" s="136"/>
    </row>
    <row r="54" spans="1:10" x14ac:dyDescent="0.25">
      <c r="F54" s="135"/>
      <c r="G54" s="135"/>
      <c r="H54" s="135"/>
      <c r="I54" s="135"/>
      <c r="J54" s="136"/>
    </row>
    <row r="55" spans="1:10" x14ac:dyDescent="0.25">
      <c r="F55" s="135"/>
      <c r="G55" s="135"/>
      <c r="H55" s="135"/>
      <c r="I55" s="135"/>
      <c r="J55" s="136"/>
    </row>
  </sheetData>
  <sheetProtection algorithmName="SHA-512" hashValue="cCNwYa32z6aS9V1wmB1TD0vwoA8EepmHXVEXItvmy2j4rxcu/evbfbjtPmTUSk4iMemuJQE4n7LaQP2R1i3MFA==" saltValue="VARRrZNpprhjEILLinRwg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+jNvk+PHtiM/RsoYx8YzN9FvVWWfJZuRk5WN5matwyIrPGOlxy4xoJUpxLtl3/uZtYIdqu/uK3RXRPILjE2K/A==" saltValue="fvaBzKBcyI0RaYLmz12k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E557-A861-4A9B-84D3-79868462A9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63</v>
      </c>
      <c r="B1" s="200"/>
      <c r="C1" s="200"/>
      <c r="D1" s="200"/>
      <c r="E1" s="200"/>
      <c r="F1" s="200"/>
      <c r="G1" s="200"/>
      <c r="AG1" t="s">
        <v>64</v>
      </c>
    </row>
    <row r="2" spans="1:60" ht="25.05" customHeight="1" x14ac:dyDescent="0.25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65</v>
      </c>
    </row>
    <row r="3" spans="1:60" ht="25.05" customHeight="1" x14ac:dyDescent="0.25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65</v>
      </c>
      <c r="AG3" t="s">
        <v>66</v>
      </c>
    </row>
    <row r="4" spans="1:60" ht="25.05" customHeight="1" x14ac:dyDescent="0.25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67</v>
      </c>
    </row>
    <row r="5" spans="1:60" x14ac:dyDescent="0.25">
      <c r="D5" s="10"/>
    </row>
    <row r="6" spans="1:60" ht="39.6" x14ac:dyDescent="0.25">
      <c r="A6" s="211" t="s">
        <v>68</v>
      </c>
      <c r="B6" s="213" t="s">
        <v>69</v>
      </c>
      <c r="C6" s="213" t="s">
        <v>70</v>
      </c>
      <c r="D6" s="212" t="s">
        <v>71</v>
      </c>
      <c r="E6" s="211" t="s">
        <v>72</v>
      </c>
      <c r="F6" s="210" t="s">
        <v>73</v>
      </c>
      <c r="G6" s="211" t="s">
        <v>29</v>
      </c>
      <c r="H6" s="214" t="s">
        <v>30</v>
      </c>
      <c r="I6" s="214" t="s">
        <v>74</v>
      </c>
      <c r="J6" s="214" t="s">
        <v>31</v>
      </c>
      <c r="K6" s="214" t="s">
        <v>75</v>
      </c>
      <c r="L6" s="214" t="s">
        <v>76</v>
      </c>
      <c r="M6" s="214" t="s">
        <v>77</v>
      </c>
      <c r="N6" s="214" t="s">
        <v>78</v>
      </c>
      <c r="O6" s="214" t="s">
        <v>79</v>
      </c>
      <c r="P6" s="214" t="s">
        <v>80</v>
      </c>
      <c r="Q6" s="214" t="s">
        <v>81</v>
      </c>
      <c r="R6" s="214" t="s">
        <v>82</v>
      </c>
      <c r="S6" s="214" t="s">
        <v>83</v>
      </c>
      <c r="T6" s="214" t="s">
        <v>84</v>
      </c>
      <c r="U6" s="214" t="s">
        <v>85</v>
      </c>
      <c r="V6" s="214" t="s">
        <v>86</v>
      </c>
      <c r="W6" s="214" t="s">
        <v>87</v>
      </c>
      <c r="X6" s="214" t="s">
        <v>88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30" t="s">
        <v>89</v>
      </c>
      <c r="B8" s="231" t="s">
        <v>57</v>
      </c>
      <c r="C8" s="255" t="s">
        <v>58</v>
      </c>
      <c r="D8" s="232"/>
      <c r="E8" s="233"/>
      <c r="F8" s="234"/>
      <c r="G8" s="234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4"/>
      <c r="O8" s="234">
        <f>SUM(O9:O10)</f>
        <v>2.0299999999999998</v>
      </c>
      <c r="P8" s="234"/>
      <c r="Q8" s="234">
        <f>SUM(Q9:Q10)</f>
        <v>0</v>
      </c>
      <c r="R8" s="234"/>
      <c r="S8" s="234"/>
      <c r="T8" s="235"/>
      <c r="U8" s="229"/>
      <c r="V8" s="229">
        <f>SUM(V9:V10)</f>
        <v>83.2</v>
      </c>
      <c r="W8" s="229"/>
      <c r="X8" s="229"/>
      <c r="AG8" t="s">
        <v>90</v>
      </c>
    </row>
    <row r="9" spans="1:60" outlineLevel="1" x14ac:dyDescent="0.25">
      <c r="A9" s="236">
        <v>1</v>
      </c>
      <c r="B9" s="237" t="s">
        <v>91</v>
      </c>
      <c r="C9" s="256" t="s">
        <v>92</v>
      </c>
      <c r="D9" s="238" t="s">
        <v>93</v>
      </c>
      <c r="E9" s="239">
        <v>320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6.3499999999999997E-3</v>
      </c>
      <c r="O9" s="241">
        <f>ROUND(E9*N9,2)</f>
        <v>2.0299999999999998</v>
      </c>
      <c r="P9" s="241">
        <v>0</v>
      </c>
      <c r="Q9" s="241">
        <f>ROUND(E9*P9,2)</f>
        <v>0</v>
      </c>
      <c r="R9" s="241" t="s">
        <v>94</v>
      </c>
      <c r="S9" s="241" t="s">
        <v>95</v>
      </c>
      <c r="T9" s="242" t="s">
        <v>96</v>
      </c>
      <c r="U9" s="225">
        <v>0.26</v>
      </c>
      <c r="V9" s="225">
        <f>ROUND(E9*U9,2)</f>
        <v>83.2</v>
      </c>
      <c r="W9" s="225"/>
      <c r="X9" s="225" t="s">
        <v>97</v>
      </c>
      <c r="Y9" s="215"/>
      <c r="Z9" s="215"/>
      <c r="AA9" s="215"/>
      <c r="AB9" s="215"/>
      <c r="AC9" s="215"/>
      <c r="AD9" s="215"/>
      <c r="AE9" s="215"/>
      <c r="AF9" s="215"/>
      <c r="AG9" s="215" t="s">
        <v>98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7" t="s">
        <v>99</v>
      </c>
      <c r="D10" s="227"/>
      <c r="E10" s="228">
        <v>320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100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5">
      <c r="A11" s="230" t="s">
        <v>89</v>
      </c>
      <c r="B11" s="231" t="s">
        <v>59</v>
      </c>
      <c r="C11" s="255" t="s">
        <v>60</v>
      </c>
      <c r="D11" s="232"/>
      <c r="E11" s="233"/>
      <c r="F11" s="234"/>
      <c r="G11" s="234">
        <f>SUMIF(AG12:AG22,"&lt;&gt;NOR",G12:G22)</f>
        <v>0</v>
      </c>
      <c r="H11" s="234"/>
      <c r="I11" s="234">
        <f>SUM(I12:I22)</f>
        <v>0</v>
      </c>
      <c r="J11" s="234"/>
      <c r="K11" s="234">
        <f>SUM(K12:K22)</f>
        <v>0</v>
      </c>
      <c r="L11" s="234"/>
      <c r="M11" s="234">
        <f>SUM(M12:M22)</f>
        <v>0</v>
      </c>
      <c r="N11" s="234"/>
      <c r="O11" s="234">
        <f>SUM(O12:O22)</f>
        <v>0.85999999999999988</v>
      </c>
      <c r="P11" s="234"/>
      <c r="Q11" s="234">
        <f>SUM(Q12:Q22)</f>
        <v>0.32</v>
      </c>
      <c r="R11" s="234"/>
      <c r="S11" s="234"/>
      <c r="T11" s="235"/>
      <c r="U11" s="229"/>
      <c r="V11" s="229">
        <f>SUM(V12:V22)</f>
        <v>164.26</v>
      </c>
      <c r="W11" s="229"/>
      <c r="X11" s="229"/>
      <c r="AG11" t="s">
        <v>90</v>
      </c>
    </row>
    <row r="12" spans="1:60" outlineLevel="1" x14ac:dyDescent="0.25">
      <c r="A12" s="236">
        <v>2</v>
      </c>
      <c r="B12" s="237" t="s">
        <v>101</v>
      </c>
      <c r="C12" s="256" t="s">
        <v>102</v>
      </c>
      <c r="D12" s="238" t="s">
        <v>93</v>
      </c>
      <c r="E12" s="239">
        <v>512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5.9999999999999995E-4</v>
      </c>
      <c r="O12" s="241">
        <f>ROUND(E12*N12,2)</f>
        <v>0.31</v>
      </c>
      <c r="P12" s="241">
        <v>0</v>
      </c>
      <c r="Q12" s="241">
        <f>ROUND(E12*P12,2)</f>
        <v>0</v>
      </c>
      <c r="R12" s="241" t="s">
        <v>103</v>
      </c>
      <c r="S12" s="241" t="s">
        <v>95</v>
      </c>
      <c r="T12" s="242" t="s">
        <v>96</v>
      </c>
      <c r="U12" s="225">
        <v>7.3999999999999996E-2</v>
      </c>
      <c r="V12" s="225">
        <f>ROUND(E12*U12,2)</f>
        <v>37.89</v>
      </c>
      <c r="W12" s="225"/>
      <c r="X12" s="225" t="s">
        <v>97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98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22"/>
      <c r="B13" s="223"/>
      <c r="C13" s="258" t="s">
        <v>104</v>
      </c>
      <c r="D13" s="244"/>
      <c r="E13" s="244"/>
      <c r="F13" s="244"/>
      <c r="G13" s="244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105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3" t="str">
        <f>C13</f>
        <v>z betonářské oceli o průměru 6 mm pro napínání pletiva pod omítku v podhledu stropů, s dodáním, nastříháním a ohnutím uchycené před betonáží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22"/>
      <c r="B14" s="223"/>
      <c r="C14" s="257" t="s">
        <v>106</v>
      </c>
      <c r="D14" s="227"/>
      <c r="E14" s="228">
        <v>512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100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45">
        <v>3</v>
      </c>
      <c r="B15" s="246" t="s">
        <v>107</v>
      </c>
      <c r="C15" s="259" t="s">
        <v>108</v>
      </c>
      <c r="D15" s="247" t="s">
        <v>109</v>
      </c>
      <c r="E15" s="248">
        <v>128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0" t="s">
        <v>110</v>
      </c>
      <c r="S15" s="250" t="s">
        <v>95</v>
      </c>
      <c r="T15" s="251" t="s">
        <v>96</v>
      </c>
      <c r="U15" s="225">
        <v>0.33</v>
      </c>
      <c r="V15" s="225">
        <f>ROUND(E15*U15,2)</f>
        <v>42.24</v>
      </c>
      <c r="W15" s="225"/>
      <c r="X15" s="225" t="s">
        <v>97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98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45">
        <v>4</v>
      </c>
      <c r="B16" s="246" t="s">
        <v>111</v>
      </c>
      <c r="C16" s="259" t="s">
        <v>112</v>
      </c>
      <c r="D16" s="247" t="s">
        <v>109</v>
      </c>
      <c r="E16" s="248">
        <v>128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50">
        <v>0</v>
      </c>
      <c r="O16" s="250">
        <f>ROUND(E16*N16,2)</f>
        <v>0</v>
      </c>
      <c r="P16" s="250">
        <v>2.48E-3</v>
      </c>
      <c r="Q16" s="250">
        <f>ROUND(E16*P16,2)</f>
        <v>0.32</v>
      </c>
      <c r="R16" s="250" t="s">
        <v>110</v>
      </c>
      <c r="S16" s="250" t="s">
        <v>95</v>
      </c>
      <c r="T16" s="251" t="s">
        <v>96</v>
      </c>
      <c r="U16" s="225">
        <v>0.20599999999999999</v>
      </c>
      <c r="V16" s="225">
        <f>ROUND(E16*U16,2)</f>
        <v>26.37</v>
      </c>
      <c r="W16" s="225"/>
      <c r="X16" s="225" t="s">
        <v>97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98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45">
        <v>5</v>
      </c>
      <c r="B17" s="246" t="s">
        <v>113</v>
      </c>
      <c r="C17" s="259" t="s">
        <v>114</v>
      </c>
      <c r="D17" s="247" t="s">
        <v>115</v>
      </c>
      <c r="E17" s="248">
        <v>190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50">
        <v>6.0000000000000002E-5</v>
      </c>
      <c r="O17" s="250">
        <f>ROUND(E17*N17,2)</f>
        <v>0.01</v>
      </c>
      <c r="P17" s="250">
        <v>0</v>
      </c>
      <c r="Q17" s="250">
        <f>ROUND(E17*P17,2)</f>
        <v>0</v>
      </c>
      <c r="R17" s="250" t="s">
        <v>110</v>
      </c>
      <c r="S17" s="250" t="s">
        <v>95</v>
      </c>
      <c r="T17" s="251" t="s">
        <v>96</v>
      </c>
      <c r="U17" s="225">
        <v>0.30399999999999999</v>
      </c>
      <c r="V17" s="225">
        <f>ROUND(E17*U17,2)</f>
        <v>57.76</v>
      </c>
      <c r="W17" s="225"/>
      <c r="X17" s="225" t="s">
        <v>97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98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45">
        <v>6</v>
      </c>
      <c r="B18" s="246" t="s">
        <v>116</v>
      </c>
      <c r="C18" s="259" t="s">
        <v>117</v>
      </c>
      <c r="D18" s="247" t="s">
        <v>118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0"/>
      <c r="S18" s="250" t="s">
        <v>119</v>
      </c>
      <c r="T18" s="251" t="s">
        <v>96</v>
      </c>
      <c r="U18" s="225">
        <v>0</v>
      </c>
      <c r="V18" s="225">
        <f>ROUND(E18*U18,2)</f>
        <v>0</v>
      </c>
      <c r="W18" s="225"/>
      <c r="X18" s="225" t="s">
        <v>120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121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0.399999999999999" outlineLevel="1" x14ac:dyDescent="0.25">
      <c r="A19" s="245">
        <v>7</v>
      </c>
      <c r="B19" s="246" t="s">
        <v>122</v>
      </c>
      <c r="C19" s="259" t="s">
        <v>123</v>
      </c>
      <c r="D19" s="247" t="s">
        <v>109</v>
      </c>
      <c r="E19" s="248">
        <v>144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50">
        <v>2.48E-3</v>
      </c>
      <c r="O19" s="250">
        <f>ROUND(E19*N19,2)</f>
        <v>0.36</v>
      </c>
      <c r="P19" s="250">
        <v>0</v>
      </c>
      <c r="Q19" s="250">
        <f>ROUND(E19*P19,2)</f>
        <v>0</v>
      </c>
      <c r="R19" s="250" t="s">
        <v>124</v>
      </c>
      <c r="S19" s="250" t="s">
        <v>95</v>
      </c>
      <c r="T19" s="251" t="s">
        <v>96</v>
      </c>
      <c r="U19" s="225">
        <v>0</v>
      </c>
      <c r="V19" s="225">
        <f>ROUND(E19*U19,2)</f>
        <v>0</v>
      </c>
      <c r="W19" s="225"/>
      <c r="X19" s="225" t="s">
        <v>125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126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0.399999999999999" outlineLevel="1" x14ac:dyDescent="0.25">
      <c r="A20" s="236">
        <v>8</v>
      </c>
      <c r="B20" s="237" t="s">
        <v>127</v>
      </c>
      <c r="C20" s="256" t="s">
        <v>128</v>
      </c>
      <c r="D20" s="238" t="s">
        <v>129</v>
      </c>
      <c r="E20" s="239">
        <v>44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4.1999999999999997E-3</v>
      </c>
      <c r="O20" s="241">
        <f>ROUND(E20*N20,2)</f>
        <v>0.18</v>
      </c>
      <c r="P20" s="241">
        <v>0</v>
      </c>
      <c r="Q20" s="241">
        <f>ROUND(E20*P20,2)</f>
        <v>0</v>
      </c>
      <c r="R20" s="241" t="s">
        <v>124</v>
      </c>
      <c r="S20" s="241" t="s">
        <v>95</v>
      </c>
      <c r="T20" s="242" t="s">
        <v>96</v>
      </c>
      <c r="U20" s="225">
        <v>0</v>
      </c>
      <c r="V20" s="225">
        <f>ROUND(E20*U20,2)</f>
        <v>0</v>
      </c>
      <c r="W20" s="225"/>
      <c r="X20" s="225" t="s">
        <v>125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22">
        <v>9</v>
      </c>
      <c r="B21" s="223" t="s">
        <v>130</v>
      </c>
      <c r="C21" s="260" t="s">
        <v>131</v>
      </c>
      <c r="D21" s="224" t="s">
        <v>0</v>
      </c>
      <c r="E21" s="252"/>
      <c r="F21" s="226"/>
      <c r="G21" s="225">
        <f>ROUND(E21*F21,2)</f>
        <v>0</v>
      </c>
      <c r="H21" s="226"/>
      <c r="I21" s="225">
        <f>ROUND(E21*H21,2)</f>
        <v>0</v>
      </c>
      <c r="J21" s="226"/>
      <c r="K21" s="225">
        <f>ROUND(E21*J21,2)</f>
        <v>0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 t="s">
        <v>110</v>
      </c>
      <c r="S21" s="225" t="s">
        <v>95</v>
      </c>
      <c r="T21" s="225" t="s">
        <v>96</v>
      </c>
      <c r="U21" s="225">
        <v>0</v>
      </c>
      <c r="V21" s="225">
        <f>ROUND(E21*U21,2)</f>
        <v>0</v>
      </c>
      <c r="W21" s="225"/>
      <c r="X21" s="225" t="s">
        <v>132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133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61" t="s">
        <v>134</v>
      </c>
      <c r="D22" s="253"/>
      <c r="E22" s="253"/>
      <c r="F22" s="253"/>
      <c r="G22" s="253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105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x14ac:dyDescent="0.25">
      <c r="A23" s="3"/>
      <c r="B23" s="4"/>
      <c r="C23" s="26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76</v>
      </c>
    </row>
    <row r="24" spans="1:60" x14ac:dyDescent="0.25">
      <c r="A24" s="218"/>
      <c r="B24" s="219" t="s">
        <v>29</v>
      </c>
      <c r="C24" s="263"/>
      <c r="D24" s="220"/>
      <c r="E24" s="221"/>
      <c r="F24" s="221"/>
      <c r="G24" s="254">
        <f>G8+G11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135</v>
      </c>
    </row>
    <row r="25" spans="1:60" x14ac:dyDescent="0.25">
      <c r="C25" s="264"/>
      <c r="D25" s="10"/>
      <c r="AG25" t="s">
        <v>136</v>
      </c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4T5KwpQ8HfF8ttQ/VCW+0Vg2biT9l426cBCIog2N3wswMi7DSPAdQr3vixVeAmnZ/14r9f9/FX5ymI9eZocGQ==" saltValue="QVcW4Ll7gfzLfZoHJDUeDA==" spinCount="100000" sheet="1"/>
  <mergeCells count="6">
    <mergeCell ref="A1:G1"/>
    <mergeCell ref="C2:G2"/>
    <mergeCell ref="C3:G3"/>
    <mergeCell ref="C4:G4"/>
    <mergeCell ref="C13:G13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2019-03-19T12:27:02Z</cp:lastPrinted>
  <dcterms:created xsi:type="dcterms:W3CDTF">2009-04-08T07:15:50Z</dcterms:created>
  <dcterms:modified xsi:type="dcterms:W3CDTF">2020-01-07T20:12:40Z</dcterms:modified>
</cp:coreProperties>
</file>