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6390" windowWidth="28830" windowHeight="6435"/>
  </bookViews>
  <sheets>
    <sheet name="Stavba" sheetId="1" r:id="rId1"/>
    <sheet name="SO 00 VON" sheetId="2" r:id="rId2"/>
    <sheet name="SO 00 VON1" sheetId="3" r:id="rId3"/>
    <sheet name="SO 00 VON2" sheetId="4" r:id="rId4"/>
    <sheet name="SO 05_24  KL" sheetId="77" r:id="rId5"/>
    <sheet name="SO 05_24   Rek" sheetId="78" r:id="rId6"/>
    <sheet name="SO 05_24   Pol" sheetId="79" r:id="rId7"/>
    <sheet name="SO 05_25 KL" sheetId="80" r:id="rId8"/>
    <sheet name="SO 05_25 Rek" sheetId="81" r:id="rId9"/>
    <sheet name="SO 05_25 Pol" sheetId="82" r:id="rId10"/>
  </sheets>
  <definedNames>
    <definedName name="CelkemObjekty" localSheetId="0">Stavba!$F$33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2">'SO 00 VON1'!$1:$6</definedName>
    <definedName name="_xlnm.Print_Titles" localSheetId="3">'SO 00 VON2'!$1:$6</definedName>
    <definedName name="_xlnm.Print_Titles" localSheetId="6">'SO 05_24   Pol'!$1:$6</definedName>
    <definedName name="_xlnm.Print_Titles" localSheetId="5">'SO 05_24   Rek'!$1:$6</definedName>
    <definedName name="_xlnm.Print_Titles" localSheetId="9">'SO 05_25 Pol'!$1:$6</definedName>
    <definedName name="_xlnm.Print_Titles" localSheetId="8">'SO 05_25 Rek'!$1:$6</definedName>
    <definedName name="Objednatel" localSheetId="0">Stavba!$D$11</definedName>
    <definedName name="Objekt" localSheetId="0">Stavba!$B$29</definedName>
    <definedName name="_xlnm.Print_Area" localSheetId="1">'SO 00 VON'!$A$1:$G$45</definedName>
    <definedName name="_xlnm.Print_Area" localSheetId="2">'SO 00 VON1'!$A$1:$I$23</definedName>
    <definedName name="_xlnm.Print_Area" localSheetId="3">'SO 00 VON2'!$A$1:$K$36</definedName>
    <definedName name="_xlnm.Print_Area" localSheetId="6">'SO 05_24   Pol'!$A$1:$K$208</definedName>
    <definedName name="_xlnm.Print_Area" localSheetId="5">'SO 05_24   Rek'!$A$1:$I$41</definedName>
    <definedName name="_xlnm.Print_Area" localSheetId="4">'SO 05_24  KL'!$A$1:$G$45</definedName>
    <definedName name="_xlnm.Print_Area" localSheetId="7">'SO 05_25 KL'!$A$1:$G$45</definedName>
    <definedName name="_xlnm.Print_Area" localSheetId="9">'SO 05_25 Pol'!$A$1:$K$107</definedName>
    <definedName name="_xlnm.Print_Area" localSheetId="8">'SO 05_25 Rek'!$A$1:$I$34</definedName>
    <definedName name="_xlnm.Print_Area" localSheetId="0">Stavba!$B$1:$J$35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opt" localSheetId="3" hidden="1">'SO 00 VON2'!#REF!</definedName>
    <definedName name="solver_opt" localSheetId="6" hidden="1">'SO 05_24   Pol'!#REF!</definedName>
    <definedName name="solver_opt" localSheetId="9" hidden="1">'SO 05_25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ucetDilu" localSheetId="0">Stavba!#REF!</definedName>
    <definedName name="StavbaCelkem" localSheetId="0">Stavba!$H$33</definedName>
    <definedName name="Zhotovitel" localSheetId="0">Stavba!$D$7</definedName>
  </definedNames>
  <calcPr calcId="145621"/>
</workbook>
</file>

<file path=xl/calcChain.xml><?xml version="1.0" encoding="utf-8"?>
<calcChain xmlns="http://schemas.openxmlformats.org/spreadsheetml/2006/main">
  <c r="G202" i="79" l="1"/>
  <c r="G203" i="79"/>
  <c r="G65" i="79"/>
  <c r="G19" i="79"/>
  <c r="G20" i="79"/>
  <c r="G21" i="79"/>
  <c r="G22" i="79"/>
  <c r="G23" i="79"/>
  <c r="G75" i="79"/>
  <c r="G74" i="79"/>
  <c r="G73" i="79"/>
  <c r="G182" i="79" l="1"/>
  <c r="G68" i="79"/>
  <c r="G13" i="82" l="1"/>
  <c r="G14" i="82"/>
  <c r="G15" i="82"/>
  <c r="G38" i="82"/>
  <c r="G39" i="82"/>
  <c r="G40" i="82"/>
  <c r="I32" i="81" l="1"/>
  <c r="I31" i="81"/>
  <c r="I30" i="81"/>
  <c r="I29" i="81"/>
  <c r="I28" i="81"/>
  <c r="I27" i="81"/>
  <c r="I26" i="81"/>
  <c r="I25" i="81"/>
  <c r="BE106" i="82"/>
  <c r="BD106" i="82"/>
  <c r="BC106" i="82"/>
  <c r="BB106" i="82"/>
  <c r="K106" i="82"/>
  <c r="I106" i="82"/>
  <c r="G106" i="82"/>
  <c r="BA106" i="82" s="1"/>
  <c r="BE105" i="82"/>
  <c r="BD105" i="82"/>
  <c r="BC105" i="82"/>
  <c r="BB105" i="82"/>
  <c r="K105" i="82"/>
  <c r="K107" i="82" s="1"/>
  <c r="I105" i="82"/>
  <c r="G105" i="82"/>
  <c r="BA105" i="82" s="1"/>
  <c r="B19" i="81"/>
  <c r="A19" i="81"/>
  <c r="BE102" i="82"/>
  <c r="BD102" i="82"/>
  <c r="BC102" i="82"/>
  <c r="BA102" i="82"/>
  <c r="K102" i="82"/>
  <c r="I102" i="82"/>
  <c r="G102" i="82"/>
  <c r="BB102" i="82" s="1"/>
  <c r="BE101" i="82"/>
  <c r="BD101" i="82"/>
  <c r="BC101" i="82"/>
  <c r="BA101" i="82"/>
  <c r="K101" i="82"/>
  <c r="I101" i="82"/>
  <c r="G101" i="82"/>
  <c r="BB101" i="82" s="1"/>
  <c r="B18" i="81"/>
  <c r="A18" i="81"/>
  <c r="BE98" i="82"/>
  <c r="BE99" i="82" s="1"/>
  <c r="I17" i="81" s="1"/>
  <c r="BD98" i="82"/>
  <c r="BC98" i="82"/>
  <c r="BB98" i="82"/>
  <c r="K98" i="82"/>
  <c r="K99" i="82" s="1"/>
  <c r="I98" i="82"/>
  <c r="I99" i="82" s="1"/>
  <c r="G98" i="82"/>
  <c r="BA98" i="82" s="1"/>
  <c r="BA99" i="82" s="1"/>
  <c r="E17" i="81" s="1"/>
  <c r="B17" i="81"/>
  <c r="A17" i="81"/>
  <c r="BD99" i="82"/>
  <c r="H17" i="81" s="1"/>
  <c r="BC99" i="82"/>
  <c r="G17" i="81" s="1"/>
  <c r="BB99" i="82"/>
  <c r="F17" i="81" s="1"/>
  <c r="BE94" i="82"/>
  <c r="BE96" i="82" s="1"/>
  <c r="I16" i="81" s="1"/>
  <c r="BD94" i="82"/>
  <c r="BD96" i="82" s="1"/>
  <c r="H16" i="81" s="1"/>
  <c r="BC94" i="82"/>
  <c r="BC96" i="82" s="1"/>
  <c r="G16" i="81" s="1"/>
  <c r="BB94" i="82"/>
  <c r="BB96" i="82" s="1"/>
  <c r="F16" i="81" s="1"/>
  <c r="K94" i="82"/>
  <c r="K96" i="82" s="1"/>
  <c r="I94" i="82"/>
  <c r="I96" i="82" s="1"/>
  <c r="G94" i="82"/>
  <c r="BA94" i="82" s="1"/>
  <c r="BA96" i="82" s="1"/>
  <c r="E16" i="81" s="1"/>
  <c r="B16" i="81"/>
  <c r="A16" i="81"/>
  <c r="BE89" i="82"/>
  <c r="BD89" i="82"/>
  <c r="BC89" i="82"/>
  <c r="BB89" i="82"/>
  <c r="K89" i="82"/>
  <c r="I89" i="82"/>
  <c r="G89" i="82"/>
  <c r="BA89" i="82" s="1"/>
  <c r="BE87" i="82"/>
  <c r="BD87" i="82"/>
  <c r="BD92" i="82" s="1"/>
  <c r="H15" i="81" s="1"/>
  <c r="BC87" i="82"/>
  <c r="BB87" i="82"/>
  <c r="K87" i="82"/>
  <c r="K92" i="82" s="1"/>
  <c r="I87" i="82"/>
  <c r="I92" i="82" s="1"/>
  <c r="G87" i="82"/>
  <c r="BA87" i="82" s="1"/>
  <c r="B15" i="81"/>
  <c r="A15" i="81"/>
  <c r="BE83" i="82"/>
  <c r="BD83" i="82"/>
  <c r="BC83" i="82"/>
  <c r="BB83" i="82"/>
  <c r="K83" i="82"/>
  <c r="I83" i="82"/>
  <c r="G83" i="82"/>
  <c r="BA83" i="82" s="1"/>
  <c r="BE81" i="82"/>
  <c r="BD81" i="82"/>
  <c r="BC81" i="82"/>
  <c r="BB81" i="82"/>
  <c r="K81" i="82"/>
  <c r="I81" i="82"/>
  <c r="G81" i="82"/>
  <c r="BA81" i="82" s="1"/>
  <c r="BE78" i="82"/>
  <c r="BD78" i="82"/>
  <c r="BC78" i="82"/>
  <c r="BB78" i="82"/>
  <c r="K78" i="82"/>
  <c r="I78" i="82"/>
  <c r="G78" i="82"/>
  <c r="B14" i="81"/>
  <c r="A14" i="81"/>
  <c r="BE75" i="82"/>
  <c r="BD75" i="82"/>
  <c r="BC75" i="82"/>
  <c r="BB75" i="82"/>
  <c r="K75" i="82"/>
  <c r="I75" i="82"/>
  <c r="G75" i="82"/>
  <c r="BA75" i="82" s="1"/>
  <c r="BE70" i="82"/>
  <c r="BD70" i="82"/>
  <c r="BC70" i="82"/>
  <c r="BB70" i="82"/>
  <c r="K70" i="82"/>
  <c r="I70" i="82"/>
  <c r="G70" i="82"/>
  <c r="BA70" i="82" s="1"/>
  <c r="B13" i="81"/>
  <c r="A13" i="81"/>
  <c r="BE64" i="82"/>
  <c r="BE68" i="82" s="1"/>
  <c r="I12" i="81" s="1"/>
  <c r="BD64" i="82"/>
  <c r="BD68" i="82" s="1"/>
  <c r="H12" i="81" s="1"/>
  <c r="BC64" i="82"/>
  <c r="BC68" i="82" s="1"/>
  <c r="G12" i="81" s="1"/>
  <c r="BB64" i="82"/>
  <c r="BB68" i="82" s="1"/>
  <c r="F12" i="81" s="1"/>
  <c r="K64" i="82"/>
  <c r="K68" i="82" s="1"/>
  <c r="I64" i="82"/>
  <c r="G64" i="82"/>
  <c r="BA64" i="82" s="1"/>
  <c r="BA68" i="82" s="1"/>
  <c r="E12" i="81" s="1"/>
  <c r="B12" i="81"/>
  <c r="A12" i="81"/>
  <c r="I68" i="82"/>
  <c r="BE60" i="82"/>
  <c r="BD60" i="82"/>
  <c r="BC60" i="82"/>
  <c r="BB60" i="82"/>
  <c r="K60" i="82"/>
  <c r="I60" i="82"/>
  <c r="G60" i="82"/>
  <c r="BA60" i="82" s="1"/>
  <c r="BE57" i="82"/>
  <c r="BD57" i="82"/>
  <c r="BC57" i="82"/>
  <c r="BB57" i="82"/>
  <c r="K57" i="82"/>
  <c r="I57" i="82"/>
  <c r="G57" i="82"/>
  <c r="BA57" i="82" s="1"/>
  <c r="BE55" i="82"/>
  <c r="BD55" i="82"/>
  <c r="BC55" i="82"/>
  <c r="BB55" i="82"/>
  <c r="K55" i="82"/>
  <c r="I55" i="82"/>
  <c r="G55" i="82"/>
  <c r="BA55" i="82" s="1"/>
  <c r="BE53" i="82"/>
  <c r="BD53" i="82"/>
  <c r="BC53" i="82"/>
  <c r="BB53" i="82"/>
  <c r="K53" i="82"/>
  <c r="K62" i="82" s="1"/>
  <c r="I53" i="82"/>
  <c r="G53" i="82"/>
  <c r="B11" i="81"/>
  <c r="A11" i="81"/>
  <c r="BE49" i="82"/>
  <c r="BD49" i="82"/>
  <c r="BD51" i="82" s="1"/>
  <c r="H10" i="81" s="1"/>
  <c r="BC49" i="82"/>
  <c r="BB49" i="82"/>
  <c r="K49" i="82"/>
  <c r="K51" i="82" s="1"/>
  <c r="I49" i="82"/>
  <c r="I51" i="82" s="1"/>
  <c r="G49" i="82"/>
  <c r="BA49" i="82" s="1"/>
  <c r="BA51" i="82" s="1"/>
  <c r="E10" i="81" s="1"/>
  <c r="B10" i="81"/>
  <c r="A10" i="81"/>
  <c r="BE51" i="82"/>
  <c r="I10" i="81" s="1"/>
  <c r="BC51" i="82"/>
  <c r="G10" i="81" s="1"/>
  <c r="BB51" i="82"/>
  <c r="F10" i="81" s="1"/>
  <c r="BE45" i="82"/>
  <c r="BE47" i="82" s="1"/>
  <c r="I9" i="81" s="1"/>
  <c r="BD45" i="82"/>
  <c r="BD47" i="82" s="1"/>
  <c r="H9" i="81" s="1"/>
  <c r="BC45" i="82"/>
  <c r="BC47" i="82" s="1"/>
  <c r="G9" i="81" s="1"/>
  <c r="BB45" i="82"/>
  <c r="BB47" i="82" s="1"/>
  <c r="F9" i="81" s="1"/>
  <c r="K45" i="82"/>
  <c r="K47" i="82" s="1"/>
  <c r="I45" i="82"/>
  <c r="I47" i="82" s="1"/>
  <c r="G45" i="82"/>
  <c r="BA45" i="82" s="1"/>
  <c r="BA47" i="82" s="1"/>
  <c r="E9" i="81" s="1"/>
  <c r="B9" i="81"/>
  <c r="A9" i="81"/>
  <c r="BE42" i="82"/>
  <c r="BD42" i="82"/>
  <c r="BC42" i="82"/>
  <c r="BB42" i="82"/>
  <c r="K42" i="82"/>
  <c r="I42" i="82"/>
  <c r="G42" i="82"/>
  <c r="BA42" i="82" s="1"/>
  <c r="BE41" i="82"/>
  <c r="BD41" i="82"/>
  <c r="BC41" i="82"/>
  <c r="BB41" i="82"/>
  <c r="K41" i="82"/>
  <c r="I41" i="82"/>
  <c r="G41" i="82"/>
  <c r="BA41" i="82" s="1"/>
  <c r="BE37" i="82"/>
  <c r="BD37" i="82"/>
  <c r="BC37" i="82"/>
  <c r="BB37" i="82"/>
  <c r="K37" i="82"/>
  <c r="I37" i="82"/>
  <c r="G37" i="82"/>
  <c r="BA37" i="82" s="1"/>
  <c r="BE36" i="82"/>
  <c r="BD36" i="82"/>
  <c r="BC36" i="82"/>
  <c r="BB36" i="82"/>
  <c r="K36" i="82"/>
  <c r="I36" i="82"/>
  <c r="G36" i="82"/>
  <c r="BA36" i="82" s="1"/>
  <c r="BE35" i="82"/>
  <c r="BD35" i="82"/>
  <c r="BC35" i="82"/>
  <c r="BB35" i="82"/>
  <c r="K35" i="82"/>
  <c r="I35" i="82"/>
  <c r="G35" i="82"/>
  <c r="B8" i="81"/>
  <c r="A8" i="81"/>
  <c r="BE25" i="82"/>
  <c r="BD25" i="82"/>
  <c r="BC25" i="82"/>
  <c r="BB25" i="82"/>
  <c r="K25" i="82"/>
  <c r="I25" i="82"/>
  <c r="G25" i="82"/>
  <c r="BA25" i="82" s="1"/>
  <c r="BE24" i="82"/>
  <c r="BD24" i="82"/>
  <c r="BC24" i="82"/>
  <c r="BB24" i="82"/>
  <c r="K24" i="82"/>
  <c r="I24" i="82"/>
  <c r="G24" i="82"/>
  <c r="BA24" i="82" s="1"/>
  <c r="BE23" i="82"/>
  <c r="BD23" i="82"/>
  <c r="BC23" i="82"/>
  <c r="BB23" i="82"/>
  <c r="K23" i="82"/>
  <c r="I23" i="82"/>
  <c r="G23" i="82"/>
  <c r="BA23" i="82" s="1"/>
  <c r="BE21" i="82"/>
  <c r="BD21" i="82"/>
  <c r="BC21" i="82"/>
  <c r="BB21" i="82"/>
  <c r="K21" i="82"/>
  <c r="I21" i="82"/>
  <c r="G21" i="82"/>
  <c r="BA21" i="82" s="1"/>
  <c r="BE19" i="82"/>
  <c r="BD19" i="82"/>
  <c r="BC19" i="82"/>
  <c r="BB19" i="82"/>
  <c r="K19" i="82"/>
  <c r="I19" i="82"/>
  <c r="G19" i="82"/>
  <c r="BA19" i="82" s="1"/>
  <c r="BE18" i="82"/>
  <c r="BD18" i="82"/>
  <c r="BC18" i="82"/>
  <c r="BB18" i="82"/>
  <c r="K18" i="82"/>
  <c r="I18" i="82"/>
  <c r="G18" i="82"/>
  <c r="BA18" i="82" s="1"/>
  <c r="BE16" i="82"/>
  <c r="BD16" i="82"/>
  <c r="BC16" i="82"/>
  <c r="BB16" i="82"/>
  <c r="K16" i="82"/>
  <c r="I16" i="82"/>
  <c r="G16" i="82"/>
  <c r="BA16" i="82" s="1"/>
  <c r="BE12" i="82"/>
  <c r="BD12" i="82"/>
  <c r="BC12" i="82"/>
  <c r="BB12" i="82"/>
  <c r="K12" i="82"/>
  <c r="I12" i="82"/>
  <c r="G12" i="82"/>
  <c r="BA12" i="82" s="1"/>
  <c r="BE8" i="82"/>
  <c r="BD8" i="82"/>
  <c r="BC8" i="82"/>
  <c r="BB8" i="82"/>
  <c r="K8" i="82"/>
  <c r="I8" i="82"/>
  <c r="G8" i="82"/>
  <c r="B7" i="81"/>
  <c r="A7" i="81"/>
  <c r="E4" i="82"/>
  <c r="F3" i="82"/>
  <c r="C33" i="80"/>
  <c r="F33" i="80" s="1"/>
  <c r="C31" i="80"/>
  <c r="G7" i="80"/>
  <c r="I39" i="78"/>
  <c r="I38" i="78"/>
  <c r="I37" i="78"/>
  <c r="I36" i="78"/>
  <c r="I35" i="78"/>
  <c r="I34" i="78"/>
  <c r="I33" i="78"/>
  <c r="I32" i="78"/>
  <c r="H40" i="78" s="1"/>
  <c r="BE207" i="79"/>
  <c r="BD207" i="79"/>
  <c r="BD208" i="79" s="1"/>
  <c r="H26" i="78" s="1"/>
  <c r="BC207" i="79"/>
  <c r="BB207" i="79"/>
  <c r="K207" i="79"/>
  <c r="I207" i="79"/>
  <c r="G207" i="79"/>
  <c r="BA207" i="79" s="1"/>
  <c r="BE206" i="79"/>
  <c r="BD206" i="79"/>
  <c r="BC206" i="79"/>
  <c r="BB206" i="79"/>
  <c r="K206" i="79"/>
  <c r="I206" i="79"/>
  <c r="G206" i="79"/>
  <c r="B26" i="78"/>
  <c r="A26" i="78"/>
  <c r="BE201" i="79"/>
  <c r="BE204" i="79" s="1"/>
  <c r="I25" i="78" s="1"/>
  <c r="BC201" i="79"/>
  <c r="BC204" i="79" s="1"/>
  <c r="G25" i="78" s="1"/>
  <c r="BB201" i="79"/>
  <c r="BA201" i="79"/>
  <c r="BA204" i="79" s="1"/>
  <c r="E25" i="78" s="1"/>
  <c r="K201" i="79"/>
  <c r="K204" i="79" s="1"/>
  <c r="I201" i="79"/>
  <c r="I204" i="79" s="1"/>
  <c r="G201" i="79"/>
  <c r="BD201" i="79" s="1"/>
  <c r="BD204" i="79" s="1"/>
  <c r="B25" i="78"/>
  <c r="A25" i="78"/>
  <c r="BB204" i="79"/>
  <c r="BE198" i="79"/>
  <c r="BD198" i="79"/>
  <c r="BC198" i="79"/>
  <c r="BA198" i="79"/>
  <c r="K198" i="79"/>
  <c r="I198" i="79"/>
  <c r="G198" i="79"/>
  <c r="BB198" i="79" s="1"/>
  <c r="BE197" i="79"/>
  <c r="BD197" i="79"/>
  <c r="BC197" i="79"/>
  <c r="BA197" i="79"/>
  <c r="K197" i="79"/>
  <c r="I197" i="79"/>
  <c r="G197" i="79"/>
  <c r="BB197" i="79" s="1"/>
  <c r="B24" i="78"/>
  <c r="A24" i="78"/>
  <c r="BE194" i="79"/>
  <c r="BD194" i="79"/>
  <c r="BC194" i="79"/>
  <c r="BA194" i="79"/>
  <c r="K194" i="79"/>
  <c r="I194" i="79"/>
  <c r="G194" i="79"/>
  <c r="BB194" i="79" s="1"/>
  <c r="BE188" i="79"/>
  <c r="BD188" i="79"/>
  <c r="BC188" i="79"/>
  <c r="BA188" i="79"/>
  <c r="K188" i="79"/>
  <c r="I188" i="79"/>
  <c r="G188" i="79"/>
  <c r="BB188" i="79" s="1"/>
  <c r="B23" i="78"/>
  <c r="A23" i="78"/>
  <c r="BE185" i="79"/>
  <c r="BE186" i="79" s="1"/>
  <c r="I22" i="78" s="1"/>
  <c r="BD185" i="79"/>
  <c r="BD186" i="79" s="1"/>
  <c r="H22" i="78" s="1"/>
  <c r="BC185" i="79"/>
  <c r="BC186" i="79" s="1"/>
  <c r="G22" i="78" s="1"/>
  <c r="BB185" i="79"/>
  <c r="BB186" i="79" s="1"/>
  <c r="F22" i="78" s="1"/>
  <c r="K185" i="79"/>
  <c r="I185" i="79"/>
  <c r="I186" i="79" s="1"/>
  <c r="G185" i="79"/>
  <c r="BA185" i="79" s="1"/>
  <c r="BA186" i="79" s="1"/>
  <c r="E22" i="78" s="1"/>
  <c r="B22" i="78"/>
  <c r="A22" i="78"/>
  <c r="K186" i="79"/>
  <c r="BE181" i="79"/>
  <c r="BE183" i="79" s="1"/>
  <c r="I21" i="78" s="1"/>
  <c r="BD181" i="79"/>
  <c r="BD183" i="79" s="1"/>
  <c r="H21" i="78" s="1"/>
  <c r="BC181" i="79"/>
  <c r="BC183" i="79" s="1"/>
  <c r="G21" i="78" s="1"/>
  <c r="BB181" i="79"/>
  <c r="BB183" i="79" s="1"/>
  <c r="F21" i="78" s="1"/>
  <c r="K181" i="79"/>
  <c r="K183" i="79" s="1"/>
  <c r="I181" i="79"/>
  <c r="I183" i="79" s="1"/>
  <c r="G181" i="79"/>
  <c r="BA181" i="79" s="1"/>
  <c r="BA183" i="79" s="1"/>
  <c r="B21" i="78"/>
  <c r="A21" i="78"/>
  <c r="BE177" i="79"/>
  <c r="BE179" i="79" s="1"/>
  <c r="I20" i="78" s="1"/>
  <c r="BD177" i="79"/>
  <c r="BD179" i="79" s="1"/>
  <c r="H20" i="78" s="1"/>
  <c r="BC177" i="79"/>
  <c r="BC179" i="79" s="1"/>
  <c r="G20" i="78" s="1"/>
  <c r="BB177" i="79"/>
  <c r="BB179" i="79" s="1"/>
  <c r="F20" i="78" s="1"/>
  <c r="K177" i="79"/>
  <c r="K179" i="79" s="1"/>
  <c r="I177" i="79"/>
  <c r="I179" i="79" s="1"/>
  <c r="G177" i="79"/>
  <c r="BA177" i="79" s="1"/>
  <c r="BA179" i="79" s="1"/>
  <c r="E20" i="78" s="1"/>
  <c r="B20" i="78"/>
  <c r="A20" i="78"/>
  <c r="BE173" i="79"/>
  <c r="BD173" i="79"/>
  <c r="BC173" i="79"/>
  <c r="BB173" i="79"/>
  <c r="K173" i="79"/>
  <c r="I173" i="79"/>
  <c r="G173" i="79"/>
  <c r="BA173" i="79" s="1"/>
  <c r="BE170" i="79"/>
  <c r="BD170" i="79"/>
  <c r="BC170" i="79"/>
  <c r="BB170" i="79"/>
  <c r="K170" i="79"/>
  <c r="I170" i="79"/>
  <c r="G170" i="79"/>
  <c r="BA170" i="79" s="1"/>
  <c r="BE168" i="79"/>
  <c r="BD168" i="79"/>
  <c r="BC168" i="79"/>
  <c r="BB168" i="79"/>
  <c r="K168" i="79"/>
  <c r="I168" i="79"/>
  <c r="G168" i="79"/>
  <c r="BE166" i="79"/>
  <c r="BD166" i="79"/>
  <c r="BC166" i="79"/>
  <c r="BB166" i="79"/>
  <c r="K166" i="79"/>
  <c r="I166" i="79"/>
  <c r="G166" i="79"/>
  <c r="BA166" i="79" s="1"/>
  <c r="BE165" i="79"/>
  <c r="BD165" i="79"/>
  <c r="BC165" i="79"/>
  <c r="BB165" i="79"/>
  <c r="K165" i="79"/>
  <c r="I165" i="79"/>
  <c r="G165" i="79"/>
  <c r="BA165" i="79" s="1"/>
  <c r="B19" i="78"/>
  <c r="A19" i="78"/>
  <c r="BE162" i="79"/>
  <c r="BE163" i="79" s="1"/>
  <c r="I18" i="78" s="1"/>
  <c r="BD162" i="79"/>
  <c r="BC162" i="79"/>
  <c r="BC163" i="79" s="1"/>
  <c r="G18" i="78" s="1"/>
  <c r="BB162" i="79"/>
  <c r="BB163" i="79" s="1"/>
  <c r="F18" i="78" s="1"/>
  <c r="K162" i="79"/>
  <c r="K163" i="79" s="1"/>
  <c r="I162" i="79"/>
  <c r="I163" i="79" s="1"/>
  <c r="G162" i="79"/>
  <c r="BA162" i="79" s="1"/>
  <c r="BA163" i="79" s="1"/>
  <c r="E18" i="78" s="1"/>
  <c r="B18" i="78"/>
  <c r="A18" i="78"/>
  <c r="BD163" i="79"/>
  <c r="H18" i="78" s="1"/>
  <c r="BE158" i="79"/>
  <c r="BD158" i="79"/>
  <c r="BC158" i="79"/>
  <c r="BB158" i="79"/>
  <c r="K158" i="79"/>
  <c r="I158" i="79"/>
  <c r="G158" i="79"/>
  <c r="BA158" i="79" s="1"/>
  <c r="BE156" i="79"/>
  <c r="BD156" i="79"/>
  <c r="BC156" i="79"/>
  <c r="BB156" i="79"/>
  <c r="K156" i="79"/>
  <c r="I156" i="79"/>
  <c r="G156" i="79"/>
  <c r="BE153" i="79"/>
  <c r="BD153" i="79"/>
  <c r="BC153" i="79"/>
  <c r="BB153" i="79"/>
  <c r="K153" i="79"/>
  <c r="I153" i="79"/>
  <c r="G153" i="79"/>
  <c r="BA153" i="79" s="1"/>
  <c r="B17" i="78"/>
  <c r="A17" i="78"/>
  <c r="BE145" i="79"/>
  <c r="BD145" i="79"/>
  <c r="BC145" i="79"/>
  <c r="BB145" i="79"/>
  <c r="K145" i="79"/>
  <c r="I145" i="79"/>
  <c r="G145" i="79"/>
  <c r="BE142" i="79"/>
  <c r="BD142" i="79"/>
  <c r="BC142" i="79"/>
  <c r="BB142" i="79"/>
  <c r="K142" i="79"/>
  <c r="I142" i="79"/>
  <c r="G142" i="79"/>
  <c r="BA142" i="79" s="1"/>
  <c r="BE138" i="79"/>
  <c r="BD138" i="79"/>
  <c r="BC138" i="79"/>
  <c r="BB138" i="79"/>
  <c r="K138" i="79"/>
  <c r="I138" i="79"/>
  <c r="G138" i="79"/>
  <c r="BA138" i="79" s="1"/>
  <c r="B16" i="78"/>
  <c r="A16" i="78"/>
  <c r="BE134" i="79"/>
  <c r="BD134" i="79"/>
  <c r="BC134" i="79"/>
  <c r="BB134" i="79"/>
  <c r="K134" i="79"/>
  <c r="I134" i="79"/>
  <c r="G134" i="79"/>
  <c r="BA134" i="79" s="1"/>
  <c r="BE130" i="79"/>
  <c r="BD130" i="79"/>
  <c r="BC130" i="79"/>
  <c r="BB130" i="79"/>
  <c r="K130" i="79"/>
  <c r="I130" i="79"/>
  <c r="G130" i="79"/>
  <c r="B15" i="78"/>
  <c r="A15" i="78"/>
  <c r="BE126" i="79"/>
  <c r="BE128" i="79" s="1"/>
  <c r="I14" i="78" s="1"/>
  <c r="BD126" i="79"/>
  <c r="BC126" i="79"/>
  <c r="BC128" i="79" s="1"/>
  <c r="G14" i="78" s="1"/>
  <c r="BB126" i="79"/>
  <c r="BB128" i="79" s="1"/>
  <c r="F14" i="78" s="1"/>
  <c r="K126" i="79"/>
  <c r="K128" i="79" s="1"/>
  <c r="I126" i="79"/>
  <c r="I128" i="79" s="1"/>
  <c r="G126" i="79"/>
  <c r="BA126" i="79" s="1"/>
  <c r="BA128" i="79" s="1"/>
  <c r="E14" i="78" s="1"/>
  <c r="B14" i="78"/>
  <c r="A14" i="78"/>
  <c r="BD128" i="79"/>
  <c r="H14" i="78" s="1"/>
  <c r="BE123" i="79"/>
  <c r="BE124" i="79" s="1"/>
  <c r="I13" i="78" s="1"/>
  <c r="BD123" i="79"/>
  <c r="BD124" i="79" s="1"/>
  <c r="H13" i="78" s="1"/>
  <c r="BC123" i="79"/>
  <c r="BC124" i="79" s="1"/>
  <c r="G13" i="78" s="1"/>
  <c r="BB123" i="79"/>
  <c r="BB124" i="79" s="1"/>
  <c r="F13" i="78" s="1"/>
  <c r="K123" i="79"/>
  <c r="K124" i="79" s="1"/>
  <c r="I123" i="79"/>
  <c r="I124" i="79" s="1"/>
  <c r="G123" i="79"/>
  <c r="BA123" i="79" s="1"/>
  <c r="BA124" i="79" s="1"/>
  <c r="E13" i="78" s="1"/>
  <c r="B13" i="78"/>
  <c r="A13" i="78"/>
  <c r="BE119" i="79"/>
  <c r="BD119" i="79"/>
  <c r="BC119" i="79"/>
  <c r="BB119" i="79"/>
  <c r="K119" i="79"/>
  <c r="I119" i="79"/>
  <c r="G119" i="79"/>
  <c r="BA119" i="79" s="1"/>
  <c r="BE117" i="79"/>
  <c r="BD117" i="79"/>
  <c r="BC117" i="79"/>
  <c r="BB117" i="79"/>
  <c r="K117" i="79"/>
  <c r="I117" i="79"/>
  <c r="G117" i="79"/>
  <c r="BA117" i="79" s="1"/>
  <c r="BE115" i="79"/>
  <c r="BD115" i="79"/>
  <c r="BC115" i="79"/>
  <c r="BB115" i="79"/>
  <c r="K115" i="79"/>
  <c r="I115" i="79"/>
  <c r="G115" i="79"/>
  <c r="BA115" i="79" s="1"/>
  <c r="BE112" i="79"/>
  <c r="BD112" i="79"/>
  <c r="BC112" i="79"/>
  <c r="BB112" i="79"/>
  <c r="K112" i="79"/>
  <c r="I112" i="79"/>
  <c r="G112" i="79"/>
  <c r="BA112" i="79" s="1"/>
  <c r="BE110" i="79"/>
  <c r="BD110" i="79"/>
  <c r="BC110" i="79"/>
  <c r="BB110" i="79"/>
  <c r="K110" i="79"/>
  <c r="I110" i="79"/>
  <c r="G110" i="79"/>
  <c r="B12" i="78"/>
  <c r="A12" i="78"/>
  <c r="BE106" i="79"/>
  <c r="BD106" i="79"/>
  <c r="BC106" i="79"/>
  <c r="BB106" i="79"/>
  <c r="K106" i="79"/>
  <c r="I106" i="79"/>
  <c r="G106" i="79"/>
  <c r="BA106" i="79" s="1"/>
  <c r="BE103" i="79"/>
  <c r="BD103" i="79"/>
  <c r="BC103" i="79"/>
  <c r="BB103" i="79"/>
  <c r="K103" i="79"/>
  <c r="I103" i="79"/>
  <c r="G103" i="79"/>
  <c r="BA103" i="79" s="1"/>
  <c r="BE101" i="79"/>
  <c r="BD101" i="79"/>
  <c r="BC101" i="79"/>
  <c r="BB101" i="79"/>
  <c r="K101" i="79"/>
  <c r="I101" i="79"/>
  <c r="G101" i="79"/>
  <c r="BA101" i="79" s="1"/>
  <c r="BE99" i="79"/>
  <c r="BD99" i="79"/>
  <c r="BC99" i="79"/>
  <c r="BB99" i="79"/>
  <c r="K99" i="79"/>
  <c r="I99" i="79"/>
  <c r="G99" i="79"/>
  <c r="B11" i="78"/>
  <c r="A11" i="78"/>
  <c r="BE94" i="79"/>
  <c r="BE97" i="79" s="1"/>
  <c r="I10" i="78" s="1"/>
  <c r="BD94" i="79"/>
  <c r="BD97" i="79" s="1"/>
  <c r="H10" i="78" s="1"/>
  <c r="BC94" i="79"/>
  <c r="BC97" i="79" s="1"/>
  <c r="G10" i="78" s="1"/>
  <c r="BB94" i="79"/>
  <c r="BB97" i="79" s="1"/>
  <c r="F10" i="78" s="1"/>
  <c r="K94" i="79"/>
  <c r="K97" i="79" s="1"/>
  <c r="I94" i="79"/>
  <c r="I97" i="79" s="1"/>
  <c r="G94" i="79"/>
  <c r="BA94" i="79" s="1"/>
  <c r="BA97" i="79" s="1"/>
  <c r="B10" i="78"/>
  <c r="A10" i="78"/>
  <c r="BE90" i="79"/>
  <c r="BD90" i="79"/>
  <c r="BC90" i="79"/>
  <c r="BB90" i="79"/>
  <c r="K90" i="79"/>
  <c r="I90" i="79"/>
  <c r="G90" i="79"/>
  <c r="BA90" i="79" s="1"/>
  <c r="BE88" i="79"/>
  <c r="BD88" i="79"/>
  <c r="BC88" i="79"/>
  <c r="BB88" i="79"/>
  <c r="K88" i="79"/>
  <c r="I88" i="79"/>
  <c r="G88" i="79"/>
  <c r="BA88" i="79" s="1"/>
  <c r="BE86" i="79"/>
  <c r="BD86" i="79"/>
  <c r="BC86" i="79"/>
  <c r="BB86" i="79"/>
  <c r="K86" i="79"/>
  <c r="I86" i="79"/>
  <c r="G86" i="79"/>
  <c r="BA86" i="79" s="1"/>
  <c r="BE85" i="79"/>
  <c r="BD85" i="79"/>
  <c r="BC85" i="79"/>
  <c r="BB85" i="79"/>
  <c r="K85" i="79"/>
  <c r="I85" i="79"/>
  <c r="G85" i="79"/>
  <c r="BA85" i="79" s="1"/>
  <c r="BE83" i="79"/>
  <c r="BD83" i="79"/>
  <c r="BC83" i="79"/>
  <c r="BB83" i="79"/>
  <c r="K83" i="79"/>
  <c r="I83" i="79"/>
  <c r="G83" i="79"/>
  <c r="BA83" i="79" s="1"/>
  <c r="BE82" i="79"/>
  <c r="BD82" i="79"/>
  <c r="BC82" i="79"/>
  <c r="BB82" i="79"/>
  <c r="K82" i="79"/>
  <c r="I82" i="79"/>
  <c r="G82" i="79"/>
  <c r="B9" i="78"/>
  <c r="A9" i="78"/>
  <c r="BE78" i="79"/>
  <c r="BD78" i="79"/>
  <c r="BC78" i="79"/>
  <c r="BB78" i="79"/>
  <c r="K78" i="79"/>
  <c r="I78" i="79"/>
  <c r="G78" i="79"/>
  <c r="BA78" i="79" s="1"/>
  <c r="BE77" i="79"/>
  <c r="BD77" i="79"/>
  <c r="BC77" i="79"/>
  <c r="BB77" i="79"/>
  <c r="K77" i="79"/>
  <c r="I77" i="79"/>
  <c r="G77" i="79"/>
  <c r="BA77" i="79" s="1"/>
  <c r="BE76" i="79"/>
  <c r="BD76" i="79"/>
  <c r="BC76" i="79"/>
  <c r="BB76" i="79"/>
  <c r="K76" i="79"/>
  <c r="I76" i="79"/>
  <c r="G76" i="79"/>
  <c r="BA76" i="79" s="1"/>
  <c r="BE72" i="79"/>
  <c r="BD72" i="79"/>
  <c r="BC72" i="79"/>
  <c r="BB72" i="79"/>
  <c r="K72" i="79"/>
  <c r="I72" i="79"/>
  <c r="G72" i="79"/>
  <c r="BA72" i="79" s="1"/>
  <c r="BE71" i="79"/>
  <c r="BD71" i="79"/>
  <c r="BC71" i="79"/>
  <c r="BB71" i="79"/>
  <c r="K71" i="79"/>
  <c r="I71" i="79"/>
  <c r="G71" i="79"/>
  <c r="BA71" i="79" s="1"/>
  <c r="BE70" i="79"/>
  <c r="BD70" i="79"/>
  <c r="BC70" i="79"/>
  <c r="BB70" i="79"/>
  <c r="K70" i="79"/>
  <c r="I70" i="79"/>
  <c r="G70" i="79"/>
  <c r="BA70" i="79" s="1"/>
  <c r="BE66" i="79"/>
  <c r="BD66" i="79"/>
  <c r="BC66" i="79"/>
  <c r="BB66" i="79"/>
  <c r="K66" i="79"/>
  <c r="I66" i="79"/>
  <c r="G66" i="79"/>
  <c r="BE65" i="79"/>
  <c r="BD65" i="79"/>
  <c r="BC65" i="79"/>
  <c r="BB65" i="79"/>
  <c r="K65" i="79"/>
  <c r="I65" i="79"/>
  <c r="BA65" i="79"/>
  <c r="B8" i="78"/>
  <c r="A8" i="78"/>
  <c r="BE57" i="79"/>
  <c r="BD57" i="79"/>
  <c r="BC57" i="79"/>
  <c r="BB57" i="79"/>
  <c r="K57" i="79"/>
  <c r="I57" i="79"/>
  <c r="G57" i="79"/>
  <c r="BA57" i="79" s="1"/>
  <c r="BE47" i="79"/>
  <c r="BD47" i="79"/>
  <c r="BC47" i="79"/>
  <c r="BB47" i="79"/>
  <c r="K47" i="79"/>
  <c r="I47" i="79"/>
  <c r="G47" i="79"/>
  <c r="BA47" i="79" s="1"/>
  <c r="BE41" i="79"/>
  <c r="BD41" i="79"/>
  <c r="BC41" i="79"/>
  <c r="BB41" i="79"/>
  <c r="K41" i="79"/>
  <c r="I41" i="79"/>
  <c r="G41" i="79"/>
  <c r="BA41" i="79" s="1"/>
  <c r="BE39" i="79"/>
  <c r="BD39" i="79"/>
  <c r="BC39" i="79"/>
  <c r="BB39" i="79"/>
  <c r="K39" i="79"/>
  <c r="I39" i="79"/>
  <c r="G39" i="79"/>
  <c r="BA39" i="79" s="1"/>
  <c r="BE38" i="79"/>
  <c r="BD38" i="79"/>
  <c r="BC38" i="79"/>
  <c r="BB38" i="79"/>
  <c r="K38" i="79"/>
  <c r="I38" i="79"/>
  <c r="G38" i="79"/>
  <c r="BA38" i="79" s="1"/>
  <c r="BE37" i="79"/>
  <c r="BD37" i="79"/>
  <c r="BC37" i="79"/>
  <c r="BB37" i="79"/>
  <c r="K37" i="79"/>
  <c r="I37" i="79"/>
  <c r="G37" i="79"/>
  <c r="BA37" i="79" s="1"/>
  <c r="BE31" i="79"/>
  <c r="BD31" i="79"/>
  <c r="BC31" i="79"/>
  <c r="BB31" i="79"/>
  <c r="K31" i="79"/>
  <c r="I31" i="79"/>
  <c r="G31" i="79"/>
  <c r="BA31" i="79" s="1"/>
  <c r="BE28" i="79"/>
  <c r="BD28" i="79"/>
  <c r="BC28" i="79"/>
  <c r="BB28" i="79"/>
  <c r="K28" i="79"/>
  <c r="I28" i="79"/>
  <c r="G28" i="79"/>
  <c r="BA28" i="79" s="1"/>
  <c r="BE27" i="79"/>
  <c r="BD27" i="79"/>
  <c r="BC27" i="79"/>
  <c r="BB27" i="79"/>
  <c r="K27" i="79"/>
  <c r="I27" i="79"/>
  <c r="G27" i="79"/>
  <c r="BA27" i="79" s="1"/>
  <c r="BE25" i="79"/>
  <c r="BD25" i="79"/>
  <c r="BC25" i="79"/>
  <c r="BB25" i="79"/>
  <c r="K25" i="79"/>
  <c r="I25" i="79"/>
  <c r="G25" i="79"/>
  <c r="BA25" i="79" s="1"/>
  <c r="BE23" i="79"/>
  <c r="BD23" i="79"/>
  <c r="BC23" i="79"/>
  <c r="BB23" i="79"/>
  <c r="K23" i="79"/>
  <c r="I23" i="79"/>
  <c r="BA23" i="79"/>
  <c r="BE18" i="79"/>
  <c r="BD18" i="79"/>
  <c r="BC18" i="79"/>
  <c r="BB18" i="79"/>
  <c r="K18" i="79"/>
  <c r="I18" i="79"/>
  <c r="G18" i="79"/>
  <c r="BA18" i="79" s="1"/>
  <c r="BE17" i="79"/>
  <c r="BD17" i="79"/>
  <c r="BC17" i="79"/>
  <c r="BB17" i="79"/>
  <c r="K17" i="79"/>
  <c r="I17" i="79"/>
  <c r="G17" i="79"/>
  <c r="BA17" i="79" s="1"/>
  <c r="BE13" i="79"/>
  <c r="BD13" i="79"/>
  <c r="BC13" i="79"/>
  <c r="BB13" i="79"/>
  <c r="K13" i="79"/>
  <c r="I13" i="79"/>
  <c r="G13" i="79"/>
  <c r="BA13" i="79" s="1"/>
  <c r="BE11" i="79"/>
  <c r="BD11" i="79"/>
  <c r="BC11" i="79"/>
  <c r="BB11" i="79"/>
  <c r="K11" i="79"/>
  <c r="I11" i="79"/>
  <c r="G11" i="79"/>
  <c r="BA11" i="79" s="1"/>
  <c r="BE8" i="79"/>
  <c r="BD8" i="79"/>
  <c r="BC8" i="79"/>
  <c r="BB8" i="79"/>
  <c r="K8" i="79"/>
  <c r="I8" i="79"/>
  <c r="G8" i="79"/>
  <c r="B7" i="78"/>
  <c r="A7" i="78"/>
  <c r="E4" i="79"/>
  <c r="F3" i="79"/>
  <c r="F33" i="77"/>
  <c r="C33" i="77"/>
  <c r="C31" i="77"/>
  <c r="G7" i="77"/>
  <c r="I21" i="3"/>
  <c r="D21" i="2"/>
  <c r="I20" i="3"/>
  <c r="G21" i="2" s="1"/>
  <c r="D20" i="2"/>
  <c r="I19" i="3"/>
  <c r="G20" i="2" s="1"/>
  <c r="D19" i="2"/>
  <c r="I18" i="3"/>
  <c r="G19" i="2" s="1"/>
  <c r="D18" i="2"/>
  <c r="I17" i="3"/>
  <c r="G18" i="2" s="1"/>
  <c r="D17" i="2"/>
  <c r="I16" i="3"/>
  <c r="G17" i="2" s="1"/>
  <c r="G16" i="2"/>
  <c r="D16" i="2"/>
  <c r="I15" i="3"/>
  <c r="G15" i="2"/>
  <c r="D15" i="2"/>
  <c r="I14" i="3"/>
  <c r="H22" i="3" s="1"/>
  <c r="G23" i="2" s="1"/>
  <c r="BE32" i="4"/>
  <c r="BD32" i="4"/>
  <c r="BC32" i="4"/>
  <c r="BB32" i="4"/>
  <c r="K32" i="4"/>
  <c r="I32" i="4"/>
  <c r="G32" i="4"/>
  <c r="BA32" i="4" s="1"/>
  <c r="BE29" i="4"/>
  <c r="BD29" i="4"/>
  <c r="BC29" i="4"/>
  <c r="BB29" i="4"/>
  <c r="K29" i="4"/>
  <c r="I29" i="4"/>
  <c r="G29" i="4"/>
  <c r="B8" i="3"/>
  <c r="A8" i="3"/>
  <c r="BE25" i="4"/>
  <c r="BD25" i="4"/>
  <c r="BC25" i="4"/>
  <c r="BB25" i="4"/>
  <c r="K25" i="4"/>
  <c r="I25" i="4"/>
  <c r="G25" i="4"/>
  <c r="BA25" i="4" s="1"/>
  <c r="BE22" i="4"/>
  <c r="BD22" i="4"/>
  <c r="BC22" i="4"/>
  <c r="BB22" i="4"/>
  <c r="K22" i="4"/>
  <c r="I22" i="4"/>
  <c r="G22" i="4"/>
  <c r="BA22" i="4" s="1"/>
  <c r="BE21" i="4"/>
  <c r="BD21" i="4"/>
  <c r="BC21" i="4"/>
  <c r="BB21" i="4"/>
  <c r="K21" i="4"/>
  <c r="I21" i="4"/>
  <c r="G21" i="4"/>
  <c r="BA21" i="4" s="1"/>
  <c r="BE19" i="4"/>
  <c r="BD19" i="4"/>
  <c r="BC19" i="4"/>
  <c r="BB19" i="4"/>
  <c r="K19" i="4"/>
  <c r="I19" i="4"/>
  <c r="G19" i="4"/>
  <c r="BA19" i="4" s="1"/>
  <c r="BE16" i="4"/>
  <c r="BD16" i="4"/>
  <c r="BC16" i="4"/>
  <c r="BB16" i="4"/>
  <c r="K16" i="4"/>
  <c r="I16" i="4"/>
  <c r="G16" i="4"/>
  <c r="BA16" i="4" s="1"/>
  <c r="BE14" i="4"/>
  <c r="BD14" i="4"/>
  <c r="BC14" i="4"/>
  <c r="BB14" i="4"/>
  <c r="K14" i="4"/>
  <c r="I14" i="4"/>
  <c r="G14" i="4"/>
  <c r="BA14" i="4" s="1"/>
  <c r="BE12" i="4"/>
  <c r="BD12" i="4"/>
  <c r="BC12" i="4"/>
  <c r="BB12" i="4"/>
  <c r="K12" i="4"/>
  <c r="I12" i="4"/>
  <c r="G12" i="4"/>
  <c r="BA12" i="4" s="1"/>
  <c r="BE10" i="4"/>
  <c r="BD10" i="4"/>
  <c r="BC10" i="4"/>
  <c r="BB10" i="4"/>
  <c r="K10" i="4"/>
  <c r="I10" i="4"/>
  <c r="G10" i="4"/>
  <c r="BA10" i="4" s="1"/>
  <c r="BE8" i="4"/>
  <c r="BD8" i="4"/>
  <c r="BC8" i="4"/>
  <c r="BB8" i="4"/>
  <c r="K8" i="4"/>
  <c r="K27" i="4" s="1"/>
  <c r="I8" i="4"/>
  <c r="G8" i="4"/>
  <c r="B7" i="3"/>
  <c r="A7" i="3"/>
  <c r="E4" i="4"/>
  <c r="F3" i="4"/>
  <c r="F33" i="2"/>
  <c r="C33" i="2"/>
  <c r="C31" i="2"/>
  <c r="G7" i="2"/>
  <c r="G33" i="1"/>
  <c r="H29" i="1"/>
  <c r="G29" i="1"/>
  <c r="D22" i="1"/>
  <c r="D20" i="1"/>
  <c r="I19" i="1"/>
  <c r="I2" i="1"/>
  <c r="BA78" i="82" l="1"/>
  <c r="G85" i="82"/>
  <c r="BA53" i="82"/>
  <c r="BA62" i="82" s="1"/>
  <c r="E11" i="81" s="1"/>
  <c r="G62" i="82"/>
  <c r="G43" i="82"/>
  <c r="E8" i="81" s="1"/>
  <c r="G33" i="82"/>
  <c r="E7" i="81" s="1"/>
  <c r="BA130" i="79"/>
  <c r="G136" i="79"/>
  <c r="E15" i="78" s="1"/>
  <c r="BA110" i="79"/>
  <c r="BA121" i="79" s="1"/>
  <c r="G121" i="79"/>
  <c r="E12" i="78" s="1"/>
  <c r="BA99" i="79"/>
  <c r="G108" i="79"/>
  <c r="E11" i="78" s="1"/>
  <c r="BA82" i="79"/>
  <c r="G92" i="79"/>
  <c r="E9" i="78" s="1"/>
  <c r="BA66" i="79"/>
  <c r="G80" i="79"/>
  <c r="E8" i="78" s="1"/>
  <c r="BA8" i="79"/>
  <c r="G63" i="79"/>
  <c r="BA206" i="79"/>
  <c r="BA208" i="79" s="1"/>
  <c r="E26" i="78" s="1"/>
  <c r="G208" i="79"/>
  <c r="BA168" i="79"/>
  <c r="G175" i="79"/>
  <c r="BA156" i="79"/>
  <c r="G160" i="79"/>
  <c r="BA145" i="79"/>
  <c r="G151" i="79"/>
  <c r="G186" i="79"/>
  <c r="BC208" i="79"/>
  <c r="G26" i="78" s="1"/>
  <c r="I136" i="79"/>
  <c r="BD136" i="79"/>
  <c r="H15" i="78" s="1"/>
  <c r="BD199" i="79"/>
  <c r="H24" i="78" s="1"/>
  <c r="BE199" i="79"/>
  <c r="I24" i="78" s="1"/>
  <c r="K208" i="79"/>
  <c r="BE208" i="79"/>
  <c r="I26" i="78" s="1"/>
  <c r="I208" i="79"/>
  <c r="BB136" i="79"/>
  <c r="F15" i="78" s="1"/>
  <c r="BD92" i="79"/>
  <c r="H9" i="78" s="1"/>
  <c r="K108" i="79"/>
  <c r="BE108" i="79"/>
  <c r="I11" i="78" s="1"/>
  <c r="BD195" i="79"/>
  <c r="H23" i="78" s="1"/>
  <c r="BC108" i="79"/>
  <c r="G11" i="78" s="1"/>
  <c r="I108" i="79"/>
  <c r="BD108" i="79"/>
  <c r="H11" i="78" s="1"/>
  <c r="BC195" i="79"/>
  <c r="G23" i="78" s="1"/>
  <c r="BB208" i="79"/>
  <c r="F26" i="78" s="1"/>
  <c r="BC136" i="79"/>
  <c r="G15" i="78" s="1"/>
  <c r="G199" i="79"/>
  <c r="BC80" i="79"/>
  <c r="G8" i="78" s="1"/>
  <c r="BE136" i="79"/>
  <c r="I15" i="78" s="1"/>
  <c r="K151" i="79"/>
  <c r="BE151" i="79"/>
  <c r="I16" i="78" s="1"/>
  <c r="BB160" i="79"/>
  <c r="F17" i="78" s="1"/>
  <c r="BE175" i="79"/>
  <c r="I19" i="78" s="1"/>
  <c r="BA199" i="79"/>
  <c r="E24" i="78" s="1"/>
  <c r="G124" i="79"/>
  <c r="I195" i="79"/>
  <c r="BA195" i="79"/>
  <c r="E23" i="78" s="1"/>
  <c r="G128" i="79"/>
  <c r="BA136" i="79"/>
  <c r="I160" i="79"/>
  <c r="BD160" i="79"/>
  <c r="H17" i="78" s="1"/>
  <c r="G183" i="79"/>
  <c r="E21" i="78" s="1"/>
  <c r="K195" i="79"/>
  <c r="BE195" i="79"/>
  <c r="I23" i="78" s="1"/>
  <c r="K136" i="79"/>
  <c r="BB199" i="79"/>
  <c r="F24" i="78" s="1"/>
  <c r="K63" i="79"/>
  <c r="BC121" i="79"/>
  <c r="G12" i="78" s="1"/>
  <c r="I121" i="79"/>
  <c r="BD121" i="79"/>
  <c r="H12" i="78" s="1"/>
  <c r="K121" i="79"/>
  <c r="BE121" i="79"/>
  <c r="I12" i="78" s="1"/>
  <c r="BB121" i="79"/>
  <c r="F12" i="78" s="1"/>
  <c r="BC151" i="79"/>
  <c r="G16" i="78" s="1"/>
  <c r="K199" i="79"/>
  <c r="G97" i="79"/>
  <c r="E10" i="78" s="1"/>
  <c r="BB151" i="79"/>
  <c r="F16" i="78" s="1"/>
  <c r="BD151" i="79"/>
  <c r="H16" i="78" s="1"/>
  <c r="G204" i="79"/>
  <c r="H25" i="78" s="1"/>
  <c r="K160" i="79"/>
  <c r="BE160" i="79"/>
  <c r="I17" i="78" s="1"/>
  <c r="BC160" i="79"/>
  <c r="G17" i="78" s="1"/>
  <c r="BC63" i="79"/>
  <c r="G7" i="78" s="1"/>
  <c r="I63" i="79"/>
  <c r="BD63" i="79"/>
  <c r="H7" i="78" s="1"/>
  <c r="BE63" i="79"/>
  <c r="I7" i="78" s="1"/>
  <c r="K80" i="79"/>
  <c r="BE80" i="79"/>
  <c r="I8" i="78" s="1"/>
  <c r="BB80" i="79"/>
  <c r="F8" i="78" s="1"/>
  <c r="BC92" i="79"/>
  <c r="G9" i="78" s="1"/>
  <c r="I92" i="79"/>
  <c r="BE92" i="79"/>
  <c r="I9" i="78" s="1"/>
  <c r="BB92" i="79"/>
  <c r="F9" i="78" s="1"/>
  <c r="I175" i="79"/>
  <c r="BD175" i="79"/>
  <c r="H19" i="78" s="1"/>
  <c r="K175" i="79"/>
  <c r="BC175" i="79"/>
  <c r="G19" i="78" s="1"/>
  <c r="BC199" i="79"/>
  <c r="G24" i="78" s="1"/>
  <c r="I80" i="79"/>
  <c r="BD80" i="79"/>
  <c r="H8" i="78" s="1"/>
  <c r="BB108" i="79"/>
  <c r="F11" i="78" s="1"/>
  <c r="I199" i="79"/>
  <c r="K92" i="79"/>
  <c r="I151" i="79"/>
  <c r="BA160" i="79"/>
  <c r="E17" i="78" s="1"/>
  <c r="BB175" i="79"/>
  <c r="F19" i="78" s="1"/>
  <c r="G179" i="79"/>
  <c r="BB195" i="79"/>
  <c r="F23" i="78" s="1"/>
  <c r="G163" i="79"/>
  <c r="BB63" i="79"/>
  <c r="F7" i="78" s="1"/>
  <c r="BE107" i="82"/>
  <c r="I19" i="81" s="1"/>
  <c r="BE103" i="82"/>
  <c r="I18" i="81" s="1"/>
  <c r="BC103" i="82"/>
  <c r="G18" i="81" s="1"/>
  <c r="BB85" i="82"/>
  <c r="F14" i="81" s="1"/>
  <c r="BE76" i="82"/>
  <c r="I13" i="81" s="1"/>
  <c r="BB76" i="82"/>
  <c r="F13" i="81" s="1"/>
  <c r="BA35" i="82"/>
  <c r="BA43" i="82" s="1"/>
  <c r="BA8" i="82"/>
  <c r="BA33" i="82" s="1"/>
  <c r="G51" i="82"/>
  <c r="BC76" i="82"/>
  <c r="G13" i="81" s="1"/>
  <c r="I103" i="82"/>
  <c r="BD103" i="82"/>
  <c r="H18" i="81" s="1"/>
  <c r="BA107" i="82"/>
  <c r="E19" i="81" s="1"/>
  <c r="BC107" i="82"/>
  <c r="G19" i="81" s="1"/>
  <c r="I107" i="82"/>
  <c r="BD107" i="82"/>
  <c r="H19" i="81" s="1"/>
  <c r="BB62" i="82"/>
  <c r="F11" i="81" s="1"/>
  <c r="BE85" i="82"/>
  <c r="I14" i="81" s="1"/>
  <c r="BB92" i="82"/>
  <c r="F15" i="81" s="1"/>
  <c r="BB107" i="82"/>
  <c r="F19" i="81" s="1"/>
  <c r="BD62" i="82"/>
  <c r="H11" i="81" s="1"/>
  <c r="G92" i="82"/>
  <c r="BC92" i="82"/>
  <c r="G15" i="81" s="1"/>
  <c r="G99" i="82"/>
  <c r="BA103" i="82"/>
  <c r="BE62" i="82"/>
  <c r="I11" i="81" s="1"/>
  <c r="K85" i="82"/>
  <c r="G47" i="82"/>
  <c r="BC85" i="82"/>
  <c r="G14" i="81" s="1"/>
  <c r="I85" i="82"/>
  <c r="I76" i="82"/>
  <c r="BD76" i="82"/>
  <c r="H13" i="81" s="1"/>
  <c r="K33" i="82"/>
  <c r="K43" i="82"/>
  <c r="BE43" i="82"/>
  <c r="I8" i="81" s="1"/>
  <c r="BC62" i="82"/>
  <c r="G11" i="81" s="1"/>
  <c r="K76" i="82"/>
  <c r="BE92" i="82"/>
  <c r="I15" i="81" s="1"/>
  <c r="K103" i="82"/>
  <c r="G107" i="82"/>
  <c r="I62" i="82"/>
  <c r="BD85" i="82"/>
  <c r="H14" i="81" s="1"/>
  <c r="BC43" i="82"/>
  <c r="G8" i="81" s="1"/>
  <c r="BA76" i="82"/>
  <c r="E13" i="81" s="1"/>
  <c r="G76" i="82"/>
  <c r="BD33" i="82"/>
  <c r="H7" i="81" s="1"/>
  <c r="I33" i="82"/>
  <c r="BC33" i="82"/>
  <c r="G7" i="81" s="1"/>
  <c r="BB33" i="82"/>
  <c r="F7" i="81" s="1"/>
  <c r="BE33" i="82"/>
  <c r="I7" i="81" s="1"/>
  <c r="BA92" i="82"/>
  <c r="E15" i="81" s="1"/>
  <c r="I43" i="82"/>
  <c r="BD43" i="82"/>
  <c r="H8" i="81" s="1"/>
  <c r="BB43" i="82"/>
  <c r="F8" i="81" s="1"/>
  <c r="I36" i="4"/>
  <c r="K36" i="4"/>
  <c r="BD36" i="4"/>
  <c r="H8" i="3" s="1"/>
  <c r="I27" i="4"/>
  <c r="BE36" i="4"/>
  <c r="I8" i="3" s="1"/>
  <c r="BB36" i="4"/>
  <c r="F8" i="3" s="1"/>
  <c r="G36" i="4"/>
  <c r="BC36" i="4"/>
  <c r="G8" i="3" s="1"/>
  <c r="BB27" i="4"/>
  <c r="F7" i="3" s="1"/>
  <c r="BC27" i="4"/>
  <c r="G7" i="3" s="1"/>
  <c r="G27" i="4"/>
  <c r="BD27" i="4"/>
  <c r="H7" i="3" s="1"/>
  <c r="BE27" i="4"/>
  <c r="I7" i="3" s="1"/>
  <c r="I9" i="3" s="1"/>
  <c r="C21" i="2" s="1"/>
  <c r="BA8" i="4"/>
  <c r="BA27" i="4" s="1"/>
  <c r="E7" i="3" s="1"/>
  <c r="BA29" i="4"/>
  <c r="BA36" i="4" s="1"/>
  <c r="E8" i="3" s="1"/>
  <c r="BA175" i="79"/>
  <c r="E19" i="78" s="1"/>
  <c r="BA85" i="82"/>
  <c r="E14" i="81" s="1"/>
  <c r="BA108" i="79"/>
  <c r="G68" i="82"/>
  <c r="H33" i="81"/>
  <c r="G103" i="82"/>
  <c r="F18" i="81" s="1"/>
  <c r="BB103" i="82"/>
  <c r="G96" i="82"/>
  <c r="BA151" i="79"/>
  <c r="E16" i="78" s="1"/>
  <c r="BA63" i="79"/>
  <c r="E7" i="78" s="1"/>
  <c r="BA80" i="79"/>
  <c r="BA92" i="79"/>
  <c r="G195" i="79"/>
  <c r="G22" i="2"/>
  <c r="I20" i="1"/>
  <c r="I27" i="78" l="1"/>
  <c r="C21" i="77" s="1"/>
  <c r="G27" i="78"/>
  <c r="C18" i="77" s="1"/>
  <c r="H27" i="78"/>
  <c r="C17" i="77" s="1"/>
  <c r="F27" i="78"/>
  <c r="C16" i="77" s="1"/>
  <c r="H20" i="81"/>
  <c r="C17" i="80" s="1"/>
  <c r="I20" i="81"/>
  <c r="C21" i="80" s="1"/>
  <c r="G20" i="81"/>
  <c r="C18" i="80" s="1"/>
  <c r="F20" i="81"/>
  <c r="C16" i="80" s="1"/>
  <c r="E20" i="81"/>
  <c r="C15" i="80" s="1"/>
  <c r="H9" i="3"/>
  <c r="C17" i="2" s="1"/>
  <c r="G9" i="3"/>
  <c r="C18" i="2" s="1"/>
  <c r="F9" i="3"/>
  <c r="C16" i="2" s="1"/>
  <c r="E9" i="3"/>
  <c r="C15" i="2" s="1"/>
  <c r="E27" i="78"/>
  <c r="C15" i="77" s="1"/>
  <c r="C19" i="77" l="1"/>
  <c r="C22" i="77" s="1"/>
  <c r="C23" i="77" s="1"/>
  <c r="F30" i="77" s="1"/>
  <c r="F31" i="77" s="1"/>
  <c r="F34" i="77" s="1"/>
  <c r="C19" i="80"/>
  <c r="C22" i="80" s="1"/>
  <c r="C23" i="80" s="1"/>
  <c r="F30" i="80" s="1"/>
  <c r="F31" i="80" s="1"/>
  <c r="F34" i="80" s="1"/>
  <c r="C19" i="2"/>
  <c r="C22" i="2" s="1"/>
  <c r="C23" i="2" s="1"/>
  <c r="H30" i="1" s="1"/>
  <c r="H31" i="1" l="1"/>
  <c r="I31" i="1" s="1"/>
  <c r="F31" i="1" s="1"/>
  <c r="H32" i="1"/>
  <c r="I32" i="1" s="1"/>
  <c r="F32" i="1" s="1"/>
  <c r="F30" i="2"/>
  <c r="F31" i="2" s="1"/>
  <c r="F34" i="2" s="1"/>
  <c r="I30" i="1"/>
  <c r="H33" i="1" l="1"/>
  <c r="I21" i="1" s="1"/>
  <c r="I22" i="1" s="1"/>
  <c r="I23" i="1" s="1"/>
  <c r="F30" i="1"/>
  <c r="F33" i="1" s="1"/>
  <c r="I33" i="1"/>
  <c r="J32" i="1" l="1"/>
  <c r="J33" i="1"/>
  <c r="J30" i="1"/>
  <c r="J31" i="1"/>
</calcChain>
</file>

<file path=xl/sharedStrings.xml><?xml version="1.0" encoding="utf-8"?>
<sst xmlns="http://schemas.openxmlformats.org/spreadsheetml/2006/main" count="1217" uniqueCount="499">
  <si>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</si>
  <si>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</si>
  <si>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</si>
  <si>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</si>
  <si>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</si>
  <si>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</si>
  <si>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</si>
  <si>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</si>
  <si>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</si>
  <si>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</si>
  <si>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</si>
  <si>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</si>
  <si>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</si>
  <si>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</si>
  <si>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</si>
  <si>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</si>
  <si>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</si>
  <si>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</si>
  <si>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</si>
  <si>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</si>
  <si>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</si>
  <si>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</si>
  <si>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</si>
  <si>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</si>
  <si>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</si>
  <si>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</si>
  <si>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</si>
  <si>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</si>
  <si>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</si>
  <si>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</si>
  <si>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</si>
  <si>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</si>
  <si>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</si>
  <si>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</si>
  <si>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</si>
  <si>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</si>
  <si>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</si>
  <si>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</si>
  <si>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</si>
  <si>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</si>
  <si>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</si>
  <si>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</si>
  <si>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</si>
  <si>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</si>
  <si>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</si>
  <si>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</si>
  <si>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</si>
  <si>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</si>
  <si>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</si>
  <si>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</si>
  <si>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</si>
  <si>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</si>
  <si>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</si>
  <si>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</si>
  <si>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</si>
  <si>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</si>
  <si>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</si>
  <si>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</si>
  <si>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</si>
  <si>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</si>
  <si>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</si>
  <si>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</si>
  <si>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</si>
  <si>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</si>
  <si>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</si>
  <si>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</si>
  <si>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</si>
  <si>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</si>
  <si>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</si>
  <si>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</si>
  <si>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</si>
  <si>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</si>
  <si>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</si>
  <si>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</si>
  <si>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</si>
  <si>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</si>
  <si>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</si>
  <si>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</si>
  <si>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</si>
  <si>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</si>
  <si>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</si>
  <si>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</si>
  <si>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</si>
  <si>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</si>
  <si>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</si>
  <si>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</si>
  <si>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</si>
  <si>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</si>
  <si>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</si>
  <si>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</si>
  <si>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</si>
  <si>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</si>
  <si>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</si>
  <si>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</si>
  <si>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</si>
  <si>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</si>
  <si>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</si>
  <si>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</si>
  <si>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51-2017</t>
  </si>
  <si>
    <t>Polopodzemní kontejnery v Uherském Brodě</t>
  </si>
  <si>
    <t>51-2017 Polopodzemní kontejnery v Uherském Brodě</t>
  </si>
  <si>
    <t>SO 00</t>
  </si>
  <si>
    <t>Vedlejší a ostatní náklady</t>
  </si>
  <si>
    <t>SO 00 Vedlejší a ostatní náklady</t>
  </si>
  <si>
    <t>Lokalita Uherský Brod</t>
  </si>
  <si>
    <t>00</t>
  </si>
  <si>
    <t>Ostatní náklady</t>
  </si>
  <si>
    <t>00 Ostatní náklady</t>
  </si>
  <si>
    <t>005211030T00</t>
  </si>
  <si>
    <t xml:space="preserve">Dočasná dopravní opatření </t>
  </si>
  <si>
    <t>kpl</t>
  </si>
  <si>
    <t>D+M přechod.dopravního značení, vč.pronájmu po dobu stavby. Zajištění vydání stanovení přechodné i místní úpravy provozu na pozemních komunikacích,</t>
  </si>
  <si>
    <t>005241020T00</t>
  </si>
  <si>
    <t xml:space="preserve">Geodetické zaměření skutečného stavu </t>
  </si>
  <si>
    <t>geodetické vytýčení staveniště , vytýčení výškových a polohopisných bodů stavby, kontrolní zaměření rýh a ploch sanace vč. zaměření skutečného provedení stavby se zákresem do katastrální mapy</t>
  </si>
  <si>
    <t>005241021T00</t>
  </si>
  <si>
    <t>v rozsahu dle platných ČSN a TP  a dalších potřebných zkoušek prováděných prostřednictvím akreditovaných zkušeben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</si>
  <si>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</si>
  <si>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</si>
  <si>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</si>
  <si>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</si>
  <si>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</si>
  <si>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</si>
  <si>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</si>
  <si>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053103010T00</t>
  </si>
  <si>
    <t>Zajištění kladných závazných stanovisek dotčených orgánů státní správy</t>
  </si>
  <si>
    <t>k vydání kolaudačního souhlasu stavby</t>
  </si>
  <si>
    <t>091704000T00</t>
  </si>
  <si>
    <t>Náklady na údržbu,čištění a opravu komunikací po dobu výstavby</t>
  </si>
  <si>
    <t>091704001T00</t>
  </si>
  <si>
    <t>týká se prací při řezání betonů , asfaltových ploch,</t>
  </si>
  <si>
    <t>obrubníků a pod.</t>
  </si>
  <si>
    <t>091704003T00</t>
  </si>
  <si>
    <t>zajištění a úprava plochy</t>
  </si>
  <si>
    <t>000</t>
  </si>
  <si>
    <t>Vedlejší náklady</t>
  </si>
  <si>
    <t>000 Vedlejší náklady</t>
  </si>
  <si>
    <t>005111021T00</t>
  </si>
  <si>
    <t>Vytýčení stávajících inženýrských sítí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</si>
  <si>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</si>
  <si>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</si>
  <si>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</si>
  <si>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</si>
  <si>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-zřízení objektů ZS</t>
  </si>
  <si>
    <t>-zřízení přípojek médií k objektům ZS</t>
  </si>
  <si>
    <t>-zřízení odběrných míst NN a vody s měřením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</si>
  <si>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</si>
  <si>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</si>
  <si>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</si>
  <si>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</si>
  <si>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</si>
  <si>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</si>
  <si>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</si>
  <si>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</si>
  <si>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Uherský Brod</t>
  </si>
  <si>
    <t>ENVIprojekt CZECH s.r.o.</t>
  </si>
  <si>
    <t>m3</t>
  </si>
  <si>
    <t>1 Zemní práce</t>
  </si>
  <si>
    <t>122101101R00</t>
  </si>
  <si>
    <t xml:space="preserve">Odkopávky nezapažené v hor. 2 do 100 m3 </t>
  </si>
  <si>
    <t>131101201R00</t>
  </si>
  <si>
    <t xml:space="preserve">Hloubení zapažených jam v hor.2 do 100 m3 </t>
  </si>
  <si>
    <t>zemina výkop v hornině 2 - 50 %</t>
  </si>
  <si>
    <t>zemina výkop v hornině 3 - 50 %</t>
  </si>
  <si>
    <t>Začátek provozního součtu</t>
  </si>
  <si>
    <t>Konec provozního součtu</t>
  </si>
  <si>
    <t>131201201R00</t>
  </si>
  <si>
    <t xml:space="preserve">Hloubení zapažených jam v hor.3 do 100 m3 </t>
  </si>
  <si>
    <t>139601101R00</t>
  </si>
  <si>
    <t xml:space="preserve">Ruční výkop jam, rýh a šachet v hornině tř. 1 - 2 </t>
  </si>
  <si>
    <t>151101201R00</t>
  </si>
  <si>
    <t xml:space="preserve">Pažení stěn výkopu - příložné - hloubky do 4 m </t>
  </si>
  <si>
    <t>m2</t>
  </si>
  <si>
    <t>151101211R00</t>
  </si>
  <si>
    <t xml:space="preserve">Odstranění pažení stěn - příložné - hl. do 4 m </t>
  </si>
  <si>
    <t>161101101R00</t>
  </si>
  <si>
    <t xml:space="preserve">Svislé přemístění výkopku z hor.1-4 do 2,5 m </t>
  </si>
  <si>
    <t>162601102R00</t>
  </si>
  <si>
    <t>162702199R00</t>
  </si>
  <si>
    <t xml:space="preserve">Poplatek za skládku zeminy </t>
  </si>
  <si>
    <t>171201101R00</t>
  </si>
  <si>
    <t xml:space="preserve">Uložení sypaniny do násypů nezhutněných </t>
  </si>
  <si>
    <t>175101202T00</t>
  </si>
  <si>
    <t>11</t>
  </si>
  <si>
    <t>Přípravné a přidružené práce</t>
  </si>
  <si>
    <t>11 Přípravné a přidružené práce</t>
  </si>
  <si>
    <t>m</t>
  </si>
  <si>
    <t>115101201R00</t>
  </si>
  <si>
    <t xml:space="preserve">Čerpání vody na výšku do 10 m, přítok do 500 l/min </t>
  </si>
  <si>
    <t>115101301R00</t>
  </si>
  <si>
    <t xml:space="preserve">Pohotovost čerp.soupravy, výška 10 m, přítok 500 l 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</si>
  <si>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</si>
  <si>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</si>
  <si>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</si>
  <si>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</si>
  <si>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</si>
  <si>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181201111R00</t>
  </si>
  <si>
    <t xml:space="preserve">Úprava pláně na násypech se zhutněním - ručně </t>
  </si>
  <si>
    <t>182001121R00</t>
  </si>
  <si>
    <t xml:space="preserve">Plošná úprava terénu, nerovnosti do 15 cm v rovině </t>
  </si>
  <si>
    <t>kus</t>
  </si>
  <si>
    <t>00572400</t>
  </si>
  <si>
    <t>Směs travní parková I. běžná zátěž</t>
  </si>
  <si>
    <t>kg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</si>
  <si>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</si>
  <si>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</si>
  <si>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</si>
  <si>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</si>
  <si>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</si>
  <si>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27</t>
  </si>
  <si>
    <t>Základy</t>
  </si>
  <si>
    <t>27 Základy</t>
  </si>
  <si>
    <t>271531111RK1</t>
  </si>
  <si>
    <t xml:space="preserve">Polštář základu z kameniva hr. drceného 16-63 mm </t>
  </si>
  <si>
    <t>272321311R00</t>
  </si>
  <si>
    <t>273361921RT4</t>
  </si>
  <si>
    <t>Výztuž základových desek ze svařovaných sítí průměr drátu  6,0, oka 100/100 mm</t>
  </si>
  <si>
    <t>t</t>
  </si>
  <si>
    <t>4,968 kg/m2</t>
  </si>
  <si>
    <t>13285295</t>
  </si>
  <si>
    <t>Tyč žebírková, výztuž do betonu ocel 10505 D 10 mm</t>
  </si>
  <si>
    <t>56</t>
  </si>
  <si>
    <t>Podkladní vrstvy komunikací a zpevněných ploch</t>
  </si>
  <si>
    <t>56 Podkladní vrstvy komunikací a zpevněných ploch</t>
  </si>
  <si>
    <t>564871111R00</t>
  </si>
  <si>
    <t>59</t>
  </si>
  <si>
    <t>Dlažby a předlažby komunikací</t>
  </si>
  <si>
    <t>59 Dlažby a předlažby komunikací</t>
  </si>
  <si>
    <t>596215021R00</t>
  </si>
  <si>
    <t xml:space="preserve">Kladení zámkové dlažby tl. 6 cm do drtě tl. 4 cm </t>
  </si>
  <si>
    <t>63</t>
  </si>
  <si>
    <t>Podlahy a podlahové konstrukce</t>
  </si>
  <si>
    <t>63 Podlahy a podlahové konstrukce</t>
  </si>
  <si>
    <t>631312511R00</t>
  </si>
  <si>
    <t>Mazanina betonová tl. 5 - 8 cm C 12/15 XO</t>
  </si>
  <si>
    <t>podkladní</t>
  </si>
  <si>
    <t>631316115R00</t>
  </si>
  <si>
    <t xml:space="preserve">Postřik nových beton. podlah proti prvotn. vysych. </t>
  </si>
  <si>
    <t>631319173R00</t>
  </si>
  <si>
    <t xml:space="preserve">Příplatek za stržení povrchu mazaniny tl. 12 cm </t>
  </si>
  <si>
    <t>89</t>
  </si>
  <si>
    <t>Ostatní konstrukce na trubním vedení</t>
  </si>
  <si>
    <t>89 Ostatní konstrukce na trubním vedení</t>
  </si>
  <si>
    <t>899721112R00</t>
  </si>
  <si>
    <t xml:space="preserve">Fólie výstražná z PVC, šířka 30 cm </t>
  </si>
  <si>
    <t>91</t>
  </si>
  <si>
    <t>Doplňující práce na komunikaci</t>
  </si>
  <si>
    <t>91 Doplňující práce na komunikaci</t>
  </si>
  <si>
    <t>914001121RT6</t>
  </si>
  <si>
    <t>Osaz.sloupku dopr.značky vč. bet.základu+Al patka včetně dodávky sloupku a značky</t>
  </si>
  <si>
    <t>917762111R00</t>
  </si>
  <si>
    <t>917862111R00</t>
  </si>
  <si>
    <t>94</t>
  </si>
  <si>
    <t>Lešení a stavební výtahy</t>
  </si>
  <si>
    <t>94 Lešení a stavební výtahy</t>
  </si>
  <si>
    <t>171156610600</t>
  </si>
  <si>
    <t>Jeřáb mobil. na autopodvozku</t>
  </si>
  <si>
    <t>Sh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</si>
  <si>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</si>
  <si>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</si>
  <si>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</si>
  <si>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</si>
  <si>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</si>
  <si>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</si>
  <si>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</si>
  <si>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</si>
  <si>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792000217T00</t>
  </si>
  <si>
    <t>792000218T00</t>
  </si>
  <si>
    <t>D96</t>
  </si>
  <si>
    <t>Přesuny suti a vybouraných hmot</t>
  </si>
  <si>
    <t>D96 Přesuny suti a vybouraných hmot</t>
  </si>
  <si>
    <t>979081111R00</t>
  </si>
  <si>
    <t>979990001R00</t>
  </si>
  <si>
    <t xml:space="preserve">Poplatek za skládku stavební suti </t>
  </si>
  <si>
    <t>174101101R00</t>
  </si>
  <si>
    <t xml:space="preserve">Zásyp jam, rýh, šachet se zhutněním </t>
  </si>
  <si>
    <t>113106121R00</t>
  </si>
  <si>
    <t>113201111R00</t>
  </si>
  <si>
    <t xml:space="preserve">Vytrhání obrubníků chodníkových a parkových </t>
  </si>
  <si>
    <t>38</t>
  </si>
  <si>
    <t>Kompletní konstrukce</t>
  </si>
  <si>
    <t>38 Kompletní konstrukce</t>
  </si>
  <si>
    <t>388993111R00</t>
  </si>
  <si>
    <t>45</t>
  </si>
  <si>
    <t>Podkladní a vedlejší konstrukce</t>
  </si>
  <si>
    <t>45 Podkladní a vedlejší konstrukce</t>
  </si>
  <si>
    <t>451572111R00</t>
  </si>
  <si>
    <t>592451124</t>
  </si>
  <si>
    <t xml:space="preserve">Osazení  obrub.bet. s opěrou,lože z C 12/15 </t>
  </si>
  <si>
    <t>venkovní osvětlení- před provedením úpravy trasy</t>
  </si>
  <si>
    <t>Železobeton základových kleneb C 16/20 XO</t>
  </si>
  <si>
    <t>564851111R00</t>
  </si>
  <si>
    <t>kontejnery:-3,14*0,95*0,95*3</t>
  </si>
  <si>
    <t>Dlažba  20x10x6 cm přírodní</t>
  </si>
  <si>
    <t>59217490</t>
  </si>
  <si>
    <t>Obrubník silniční nájezdový</t>
  </si>
  <si>
    <t>M21</t>
  </si>
  <si>
    <t>Elektromontáže</t>
  </si>
  <si>
    <t>M21 Elektromontáže</t>
  </si>
  <si>
    <t>210000011T00</t>
  </si>
  <si>
    <t>kompl</t>
  </si>
  <si>
    <t>174101103R00</t>
  </si>
  <si>
    <t xml:space="preserve">Zásyp zářezů se šikmými stěnami se zhutněním </t>
  </si>
  <si>
    <t>175203102R00</t>
  </si>
  <si>
    <t xml:space="preserve">Přisypání těsnicí fólie ve svahu </t>
  </si>
  <si>
    <t>182101101R00</t>
  </si>
  <si>
    <t xml:space="preserve">Svahování v zářezech v hor. 1 - 4 </t>
  </si>
  <si>
    <t>33</t>
  </si>
  <si>
    <t>Sloupy a pilíře,stožáry,stojky</t>
  </si>
  <si>
    <t>33 Sloupy a pilíře,stožáry,stojky</t>
  </si>
  <si>
    <t>338920021R00</t>
  </si>
  <si>
    <t>338920023R00</t>
  </si>
  <si>
    <t>59228409</t>
  </si>
  <si>
    <t>Palisáda přírodní  16x16x60 cm</t>
  </si>
  <si>
    <t>59228410</t>
  </si>
  <si>
    <t>Palisáda přírodní  16x16x100 cm</t>
  </si>
  <si>
    <t>59228411</t>
  </si>
  <si>
    <t>Palisáda přírodní  16x16x120 cm</t>
  </si>
  <si>
    <t>96</t>
  </si>
  <si>
    <t>Bourání konstrukcí</t>
  </si>
  <si>
    <t>96 Bourání konstrukcí</t>
  </si>
  <si>
    <t>711</t>
  </si>
  <si>
    <t>Izolace proti vodě</t>
  </si>
  <si>
    <t>711 Izolace proti vodě</t>
  </si>
  <si>
    <t>711132311R00</t>
  </si>
  <si>
    <t xml:space="preserve">Prov. izolace nopovou fólií svisle, vč.uchyc.prvků </t>
  </si>
  <si>
    <t>998711201R00</t>
  </si>
  <si>
    <t xml:space="preserve">Přesun hmot pro izolace proti vodě, výšky do 6 m </t>
  </si>
  <si>
    <t>odpočet:</t>
  </si>
  <si>
    <t>113107510R00</t>
  </si>
  <si>
    <t xml:space="preserve">Odstranění podkladu pl. 50 m2,kam.drcené tl.10 cm </t>
  </si>
  <si>
    <t>966006132R00</t>
  </si>
  <si>
    <t xml:space="preserve">Odstranění doprav.značek se sloupky, s bet.patkami </t>
  </si>
  <si>
    <t>113107515R00</t>
  </si>
  <si>
    <t xml:space="preserve">Odstranění podkladu pl. 50 m2,kam.drcené tl.15 cm </t>
  </si>
  <si>
    <t xml:space="preserve">Osazení obrub. bet. s opěrou,lože z C 12/15 </t>
  </si>
  <si>
    <t>dopočet:0,10</t>
  </si>
  <si>
    <t>SO 05.1</t>
  </si>
  <si>
    <t>Stanoviště 24- sídliště Olšava ul.Prostřední</t>
  </si>
  <si>
    <t>SO 05.1 Stanoviště 24- sídliště Olšava ul.Prostřední</t>
  </si>
  <si>
    <t>Lokalita Uherský Brod -jih</t>
  </si>
  <si>
    <t>chodník:17,00*1,50*0,20</t>
  </si>
  <si>
    <t>výkop:15,00*5,00*0,20</t>
  </si>
  <si>
    <t>ruční výkop :(20,00-14,80)*1,00*1,20</t>
  </si>
  <si>
    <t>14,80*0,50*1,37</t>
  </si>
  <si>
    <t>14,80*4,30*(1,57-0,20)*0,5</t>
  </si>
  <si>
    <t>ruční výkop :(20,00-14,80)*0,50*1,20</t>
  </si>
  <si>
    <t>(14,80+4,30)*2*1,57</t>
  </si>
  <si>
    <t>14,80*4,30*(1,57-0,20)</t>
  </si>
  <si>
    <t>VO:(20,00-14,80)*0,50*1,20</t>
  </si>
  <si>
    <t>VO podsyp:(20,00-14,80)*0,50*0,20</t>
  </si>
  <si>
    <t>odkopávka:15,00*5,00*0,20</t>
  </si>
  <si>
    <t>zásyp palisády:-19,60</t>
  </si>
  <si>
    <t>VO:(20,00-14,80)*0,50*(1,20-0,20)</t>
  </si>
  <si>
    <t>palisády:14,80*1,00</t>
  </si>
  <si>
    <t>2,25*0,80*2+1,00*0,60*2</t>
  </si>
  <si>
    <t>19,60*0,40</t>
  </si>
  <si>
    <t>výkop:14,80*4,30*(1,57-0,20)</t>
  </si>
  <si>
    <t>kontejnery:-3,14*0,95*0,95*5*1,07</t>
  </si>
  <si>
    <t>-3,14*0,75*0,75*1,07*4</t>
  </si>
  <si>
    <t>zákl.deska:14,50*4,00*0,10*(-1)</t>
  </si>
  <si>
    <t>podkladní mazanina:-5,80</t>
  </si>
  <si>
    <t>podsyp:-5,80</t>
  </si>
  <si>
    <t>zídky:-1,60*4*0,80*0,20</t>
  </si>
  <si>
    <t>33,00+15,00</t>
  </si>
  <si>
    <t>17,00*10,00</t>
  </si>
  <si>
    <t>20,00*1,50</t>
  </si>
  <si>
    <t>v celkové délce 2 m</t>
  </si>
  <si>
    <t>46,00*25/1000*1,20</t>
  </si>
  <si>
    <t>pod zákl.desku:14,50*4,00</t>
  </si>
  <si>
    <t>chodník:25,00</t>
  </si>
  <si>
    <t>pod zákl.desku:14,50*4,00*0,10</t>
  </si>
  <si>
    <t>zákl.deska:14,50*4,00*0,10</t>
  </si>
  <si>
    <t>zákl.deska:14,50*4,00*4,968*1,30/1000</t>
  </si>
  <si>
    <t>36,00*1,00*0,61*1,15/1000</t>
  </si>
  <si>
    <t xml:space="preserve">Osazení betonové palisády, š. do 20 cm, dl. 60 cm </t>
  </si>
  <si>
    <t>dl. 600 mm:10*0,16</t>
  </si>
  <si>
    <t xml:space="preserve">Osazení betonové palisády, š. do 20 cm, dl. 120 cm </t>
  </si>
  <si>
    <t>dl. 1200 mm:107*0,16</t>
  </si>
  <si>
    <t>dl. 1000 mm:16*0,16</t>
  </si>
  <si>
    <t>10*1,01</t>
  </si>
  <si>
    <t>16,00*1,01</t>
  </si>
  <si>
    <t>107,00*1,01</t>
  </si>
  <si>
    <t>VO:14,80*0,50*0,10</t>
  </si>
  <si>
    <t>14,50*4,00</t>
  </si>
  <si>
    <t>kontejnery:-3,14*0,95*0,95*5</t>
  </si>
  <si>
    <t>-3,14*0,75*0,75*4</t>
  </si>
  <si>
    <t>chodník:25</t>
  </si>
  <si>
    <t>596811111RT4</t>
  </si>
  <si>
    <t>chodník</t>
  </si>
  <si>
    <t>25,00*1,05+0,75</t>
  </si>
  <si>
    <t>dopočet:0,396</t>
  </si>
  <si>
    <t>zákl.deska:14,50*4,00</t>
  </si>
  <si>
    <t>14,80+2*0,90</t>
  </si>
  <si>
    <t>2*19,00</t>
  </si>
  <si>
    <t>59217001</t>
  </si>
  <si>
    <t>Obrubník parkový betonový 100x250x1000 mm</t>
  </si>
  <si>
    <t>38*1,05</t>
  </si>
  <si>
    <t>16,60*1,01+0,234</t>
  </si>
  <si>
    <t>19,60*1,20</t>
  </si>
  <si>
    <t>SO 05.2</t>
  </si>
  <si>
    <t>Stanoviště 25-sídliště Olšava ul.Javořinská</t>
  </si>
  <si>
    <t>SO 05.2 Stanoviště 25-sídliště Olšava ul.Javořinská</t>
  </si>
  <si>
    <t>9,90*5,40*(1,57-0,20)*0,5</t>
  </si>
  <si>
    <t>(9,90+5,40)*2*1,57</t>
  </si>
  <si>
    <t>9,90*5,40*(1,57-0,20)</t>
  </si>
  <si>
    <t>výkop:9,90*5,40*(1,57-0,27)</t>
  </si>
  <si>
    <t>kontejnery:-3,14*0,95*0,95*3*1,00</t>
  </si>
  <si>
    <t>-3,14*0,75*0,75*1,00*3</t>
  </si>
  <si>
    <t>zákl.deska:9,70*5,35*0,10*(-1)</t>
  </si>
  <si>
    <t>podkladní mazanina:-5,1895</t>
  </si>
  <si>
    <t>podsyp:-5,1895</t>
  </si>
  <si>
    <t>9,90*5,40</t>
  </si>
  <si>
    <t>pod zákl.desku:5,35*9,70</t>
  </si>
  <si>
    <t>pod zákl.desku:5,35*9,70*0,10</t>
  </si>
  <si>
    <t>zákl.deska:9,70*5,35*0,10</t>
  </si>
  <si>
    <t>zákl.deska:5,35*9,70*4,968*1,30/1000</t>
  </si>
  <si>
    <t>24,00*1,00*0,61*1,15/1000</t>
  </si>
  <si>
    <t>9,70*5,35</t>
  </si>
  <si>
    <t>-3,14*0,75*0,75*3</t>
  </si>
  <si>
    <t>596215040R00</t>
  </si>
  <si>
    <t>pod zákl.desku:9,70*5,35*0,10</t>
  </si>
  <si>
    <t>zákl.deska:9,70*5,35</t>
  </si>
  <si>
    <t>2*5,45</t>
  </si>
  <si>
    <t>2*5,45*1,05</t>
  </si>
  <si>
    <t>dopočet:0,555</t>
  </si>
  <si>
    <t>Masarykovo náměstí 100</t>
  </si>
  <si>
    <t>Uherský Brod</t>
  </si>
  <si>
    <t>68817</t>
  </si>
  <si>
    <t>00291463</t>
  </si>
  <si>
    <t>CZ00291463</t>
  </si>
  <si>
    <t xml:space="preserve">D + M dočasného dopravního značení, vč. pronájmu po dobu stavby. Zajištění vydání stanovení přechodné i místní úpravy provozu na pozemních komunikaci a vydání rozhodnutí o částečné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 </t>
  </si>
  <si>
    <t>geodetické vytýčení staveniště , vytýčení výškových a polohopisných bodů stavby vč. zaměření skutečného provedení stavby se zákresem do katastrální mapy</t>
  </si>
  <si>
    <t>Zkoušky a revize, kontrolní měření kvality prací, zkouška únosnosti</t>
  </si>
  <si>
    <t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t>
  </si>
  <si>
    <t>Zajištění venkovního prostoru proti prašnosti při řezání a broušení materiálů  s využitím vodní clony (bet. dlažby, bet. obrubníků, aj.).</t>
  </si>
  <si>
    <t>Kompletační, koordinační a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</si>
  <si>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</si>
  <si>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soub.</t>
  </si>
  <si>
    <t xml:space="preserve">Kladení zámkové dlažby tl. 8 cm do drtě tl. 4 cm, zpětné využití rozebrané dlažby </t>
  </si>
  <si>
    <t>Uložení sypaniny na skládku</t>
  </si>
  <si>
    <t>9,90*5,40*(1,57-0,20)+6,5</t>
  </si>
  <si>
    <t>Ruční výkop jam, rýh a šachet v hornině tř. 1 - 2, bet. Sloupky</t>
  </si>
  <si>
    <t>122201109R00</t>
  </si>
  <si>
    <t>Příplatek za lepivost - odkopávky v hor. 3</t>
  </si>
  <si>
    <t>174101102R00</t>
  </si>
  <si>
    <t>oprava stávajících ploch bet. Sl.: 6,48</t>
  </si>
  <si>
    <t>Dlažba  20x10x8 cm barevná žlutá</t>
  </si>
  <si>
    <t>pod zákl.desku:5,35*9,70+ plocha po bet. Sloupcích</t>
  </si>
  <si>
    <t>PC</t>
  </si>
  <si>
    <t>Polštář základu z betonového recyklátu 32/63 z deponie investora</t>
  </si>
  <si>
    <t>Demontáž betonových sloupků oplocení pro další použití</t>
  </si>
  <si>
    <t>979024441R00</t>
  </si>
  <si>
    <t>Odvoz suti a vybour. hmot na skládku zhotovitele</t>
  </si>
  <si>
    <t>Dodávka a montáž sběrných kontejnerů Q5 vč.dopravy, provedení a specifikace dle odpadu viz PD</t>
  </si>
  <si>
    <t>Dodávka a montáž sběrných kontejnerů Q3 vč.dopravy, provedení a specifikace dle odpadu viz PD</t>
  </si>
  <si>
    <t>Vodorovné přemístění výkopku z hor.1-4 na skládku zhotovitele</t>
  </si>
  <si>
    <t>Demontáž dřevěných desek oplocení do výšky 1,5m, pro další použití, odvoz na skládku investora do 4 km</t>
  </si>
  <si>
    <t>Očištění vybour.sloupků všech bet. loží a výplní, pro další použití, odvoz na skládku investora do 4 km</t>
  </si>
  <si>
    <t>Rozebrání dlažeb z betonových dlaždic na sucho, očistění pro další použití, odvoz na skládku investora do 4 km</t>
  </si>
  <si>
    <t xml:space="preserve">Podklad z betonového recyklátu 0/32 po zhutnění tloušťky 15 cm z deponie investora, včetně naložení a dovozu do 4,0 km </t>
  </si>
  <si>
    <t>Zásyp ruční se zhutněním, materiál z deponie investora, včetně naložení a dovozu do 4 km</t>
  </si>
  <si>
    <t>Obsyp objektu bez prohození sypaniny s dodáním bet. recyklátu z deponie investora, včetně naložení a dovozu do 4 km</t>
  </si>
  <si>
    <t>132201101</t>
  </si>
  <si>
    <t>Hloubení zapažených i nezapažených rýh šířky do 600 mm s urovnáním dna do předepsaného profilu a spádu v hornině tř. 3 do 100 m3</t>
  </si>
  <si>
    <t>přeložení trasy VO:0,5*0,7*25</t>
  </si>
  <si>
    <t>VO:25*0,50*0,10</t>
  </si>
  <si>
    <t>VO:8,75-1,25</t>
  </si>
  <si>
    <t>VO :(20,00-14,80)*0,50*0,20</t>
  </si>
  <si>
    <t>VO:1,25</t>
  </si>
  <si>
    <t>chodník:17,50*1,80*0,20</t>
  </si>
  <si>
    <t>113106241R00</t>
  </si>
  <si>
    <t>Rozebrání ploch komunikací ze silničních panelů</t>
  </si>
  <si>
    <t>stávjící parkoviště:27,00</t>
  </si>
  <si>
    <t>Demontáž stožáru vč. Svítidla VO, bet. Patky pro další použití , výška do 5,0 m</t>
  </si>
  <si>
    <t>Osazení stožáru a svítidla VO, výkop, bet. Patka, montáž  rozvodů , přemístění stávajícího stožáru</t>
  </si>
  <si>
    <t>D+M Ocel. Drát pozinkovaný FeZN -30x4 mm</t>
  </si>
  <si>
    <t xml:space="preserve">D+M kabel silový, izolace PVC s vodičem PE, CYKY-J4x16 mm </t>
  </si>
  <si>
    <t>bet. Sloupky</t>
  </si>
  <si>
    <t>14,80*0,50*0,6 palisády</t>
  </si>
  <si>
    <t xml:space="preserve">Rozebrání dlažeb z betonových dlaždic na sucho, očištění pro další použití </t>
  </si>
  <si>
    <t>Odvoz suti a vybour. hmot na skládku na skládku zhotovitele</t>
  </si>
  <si>
    <t xml:space="preserve">Demontáž, odpojení, vytažení stávajícího kabelu VO z korug. chráničky </t>
  </si>
  <si>
    <t>111201101R00</t>
  </si>
  <si>
    <t>Odstranění křovin i s kořeny na ploše do 1000 m2</t>
  </si>
  <si>
    <t>vč. odvozu a likvidace</t>
  </si>
  <si>
    <t>27,0+10,0+7,5; BS</t>
  </si>
  <si>
    <t>210000R</t>
  </si>
  <si>
    <t>Pružinové houpadlo - demontáž a zpětná montáž do nové pozice do 10,0 m, výkop,  bet. základ</t>
  </si>
  <si>
    <t>Chránička kabelu z Js 63 mm uložení do výkopu</t>
  </si>
  <si>
    <t xml:space="preserve">Lože pod kabel z kameniva těženého 0 - 4 mm </t>
  </si>
  <si>
    <t xml:space="preserve">Podklad z betonového recyklátu  po zhutnění tloušťky 25 cm z deponie investora, včetně naložení a dovozu do 4,0 km </t>
  </si>
  <si>
    <t>14,50*4,00+ 14,5*0,6</t>
  </si>
  <si>
    <t>45,46*1,02</t>
  </si>
  <si>
    <t>30,6 chodník +7,5 bet. Sl.</t>
  </si>
  <si>
    <t>chodník:30,6, bet. Sl. 7,5</t>
  </si>
  <si>
    <t>Dodávka a montáž, ukotvení sběrných kontejnerů Q5 vč.dopravy, provedení a specifikace dle druhu odpadu viz PD</t>
  </si>
  <si>
    <t>Dodávka a montáž, ukotvení sběrných kontejnerů Q3 vč.dopravy, provedení a specifikace dle druhu odpadu viz PD</t>
  </si>
  <si>
    <t>odkopávka:15,00*5,00*0,20+ 10,94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</si>
</sst>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7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0" fontId="8" fillId="7" borderId="16" xfId="1" applyFont="1" applyFill="1" applyBorder="1" applyAlignment="1">
      <alignment vertical="top" wrapText="1"/>
    </xf>
    <xf numFmtId="49" fontId="8" fillId="7" borderId="16" xfId="1" applyNumberFormat="1" applyFont="1" applyFill="1" applyBorder="1" applyAlignment="1">
      <alignment horizontal="center" shrinkToFit="1"/>
    </xf>
    <xf numFmtId="4" fontId="8" fillId="7" borderId="16" xfId="1" applyNumberFormat="1" applyFont="1" applyFill="1" applyBorder="1" applyAlignment="1">
      <alignment horizontal="right"/>
    </xf>
    <xf numFmtId="0" fontId="8" fillId="0" borderId="16" xfId="1" applyFont="1" applyFill="1" applyBorder="1" applyAlignment="1">
      <alignment vertical="top" wrapText="1"/>
    </xf>
    <xf numFmtId="49" fontId="8" fillId="0" borderId="16" xfId="1" applyNumberFormat="1" applyFont="1" applyFill="1" applyBorder="1" applyAlignment="1">
      <alignment horizontal="center" shrinkToFit="1"/>
    </xf>
    <xf numFmtId="4" fontId="8" fillId="0" borderId="16" xfId="1" applyNumberFormat="1" applyFont="1" applyFill="1" applyBorder="1" applyAlignment="1">
      <alignment horizontal="right"/>
    </xf>
    <xf numFmtId="4" fontId="8" fillId="0" borderId="16" xfId="1" applyNumberFormat="1" applyFont="1" applyFill="1" applyBorder="1"/>
    <xf numFmtId="49" fontId="8" fillId="7" borderId="16" xfId="1" applyNumberFormat="1" applyFont="1" applyFill="1" applyBorder="1" applyAlignment="1">
      <alignment horizontal="left" vertical="top"/>
    </xf>
    <xf numFmtId="0" fontId="1" fillId="0" borderId="0" xfId="1" applyFont="1" applyAlignment="1">
      <alignment horizontal="center"/>
    </xf>
    <xf numFmtId="0" fontId="16" fillId="0" borderId="0" xfId="1" applyFont="1" applyAlignment="1">
      <alignment horizontal="center" wrapText="1"/>
    </xf>
    <xf numFmtId="0" fontId="8" fillId="7" borderId="16" xfId="1" applyFont="1" applyFill="1" applyBorder="1" applyAlignment="1">
      <alignment horizontal="center" vertical="top"/>
    </xf>
    <xf numFmtId="49" fontId="8" fillId="0" borderId="16" xfId="1" applyNumberFormat="1" applyFont="1" applyFill="1" applyBorder="1" applyAlignment="1">
      <alignment horizontal="left" vertical="top"/>
    </xf>
    <xf numFmtId="49" fontId="22" fillId="0" borderId="66" xfId="0" applyNumberFormat="1" applyFont="1" applyFill="1" applyBorder="1" applyAlignment="1">
      <alignment vertical="top"/>
    </xf>
    <xf numFmtId="49" fontId="22" fillId="0" borderId="66" xfId="0" applyNumberFormat="1" applyFont="1" applyFill="1" applyBorder="1" applyAlignment="1">
      <alignment horizontal="left" vertical="top" wrapText="1"/>
    </xf>
    <xf numFmtId="0" fontId="22" fillId="0" borderId="66" xfId="0" applyFont="1" applyFill="1" applyBorder="1" applyAlignment="1">
      <alignment horizontal="center" vertical="top" shrinkToFit="1"/>
    </xf>
    <xf numFmtId="4" fontId="22" fillId="0" borderId="66" xfId="0" applyNumberFormat="1" applyFont="1" applyFill="1" applyBorder="1" applyAlignment="1">
      <alignment vertical="top" shrinkToFit="1"/>
    </xf>
    <xf numFmtId="0" fontId="8" fillId="0" borderId="16" xfId="1" applyFont="1" applyFill="1" applyBorder="1" applyAlignment="1">
      <alignment horizontal="center" vertical="top"/>
    </xf>
    <xf numFmtId="168" fontId="8" fillId="0" borderId="16" xfId="1" applyNumberFormat="1" applyFont="1" applyFill="1" applyBorder="1"/>
    <xf numFmtId="4" fontId="8" fillId="0" borderId="8" xfId="1" applyNumberFormat="1" applyFont="1" applyFill="1" applyBorder="1"/>
    <xf numFmtId="0" fontId="1" fillId="0" borderId="0" xfId="1" applyFont="1" applyFill="1" applyAlignment="1">
      <alignment horizontal="center"/>
    </xf>
    <xf numFmtId="0" fontId="1" fillId="0" borderId="0" xfId="1" applyFont="1" applyFill="1"/>
    <xf numFmtId="0" fontId="13" fillId="0" borderId="0" xfId="1" applyFont="1" applyFill="1"/>
    <xf numFmtId="0" fontId="3" fillId="0" borderId="17" xfId="1" applyFont="1" applyFill="1" applyBorder="1" applyAlignment="1">
      <alignment horizontal="center"/>
    </xf>
    <xf numFmtId="49" fontId="3" fillId="0" borderId="17" xfId="1" applyNumberFormat="1" applyFont="1" applyFill="1" applyBorder="1" applyAlignment="1">
      <alignment horizontal="right"/>
    </xf>
    <xf numFmtId="4" fontId="17" fillId="0" borderId="65" xfId="1" applyNumberFormat="1" applyFont="1" applyFill="1" applyBorder="1" applyAlignment="1">
      <alignment horizontal="right" wrapText="1"/>
    </xf>
    <xf numFmtId="0" fontId="17" fillId="0" borderId="4" xfId="1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right"/>
    </xf>
    <xf numFmtId="0" fontId="1" fillId="0" borderId="4" xfId="1" applyFont="1" applyFill="1" applyBorder="1"/>
    <xf numFmtId="4" fontId="1" fillId="0" borderId="5" xfId="1" applyNumberFormat="1" applyFont="1" applyFill="1" applyBorder="1"/>
    <xf numFmtId="0" fontId="1" fillId="0" borderId="0" xfId="1" applyFont="1" applyFill="1" applyBorder="1"/>
    <xf numFmtId="0" fontId="16" fillId="0" borderId="0" xfId="1" applyFont="1" applyFill="1" applyAlignment="1">
      <alignment wrapText="1"/>
    </xf>
    <xf numFmtId="4" fontId="1" fillId="0" borderId="0" xfId="1" applyNumberFormat="1" applyFont="1"/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8" fillId="7" borderId="16" xfId="1" applyNumberFormat="1" applyFont="1" applyFill="1" applyBorder="1"/>
    <xf numFmtId="4" fontId="8" fillId="0" borderId="5" xfId="1" applyNumberFormat="1" applyFont="1" applyBorder="1"/>
    <xf numFmtId="168" fontId="8" fillId="0" borderId="0" xfId="1" applyNumberFormat="1" applyFont="1" applyBorder="1"/>
    <xf numFmtId="49" fontId="3" fillId="0" borderId="17" xfId="1" applyNumberFormat="1" applyFont="1" applyFill="1" applyBorder="1" applyAlignment="1">
      <alignment horizontal="left"/>
    </xf>
    <xf numFmtId="4" fontId="14" fillId="0" borderId="65" xfId="1" applyNumberFormat="1" applyFont="1" applyFill="1" applyBorder="1" applyAlignment="1">
      <alignment horizontal="right" wrapText="1"/>
    </xf>
    <xf numFmtId="49" fontId="22" fillId="0" borderId="67" xfId="0" applyNumberFormat="1" applyFont="1" applyFill="1" applyBorder="1" applyAlignment="1">
      <alignment vertical="top"/>
    </xf>
    <xf numFmtId="49" fontId="22" fillId="0" borderId="67" xfId="0" applyNumberFormat="1" applyFont="1" applyFill="1" applyBorder="1" applyAlignment="1">
      <alignment horizontal="left" vertical="top" wrapText="1"/>
    </xf>
    <xf numFmtId="0" fontId="22" fillId="0" borderId="67" xfId="0" applyFont="1" applyFill="1" applyBorder="1" applyAlignment="1">
      <alignment horizontal="center" vertical="top" shrinkToFit="1"/>
    </xf>
    <xf numFmtId="4" fontId="8" fillId="0" borderId="17" xfId="1" applyNumberFormat="1" applyFont="1" applyFill="1" applyBorder="1"/>
    <xf numFmtId="4" fontId="8" fillId="0" borderId="15" xfId="1" applyNumberFormat="1" applyFont="1" applyFill="1" applyBorder="1"/>
    <xf numFmtId="49" fontId="17" fillId="0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Fill="1" applyBorder="1" applyAlignment="1">
      <alignment horizontal="left"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14" fillId="0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 applyFill="1"/>
    <xf numFmtId="0" fontId="15" fillId="0" borderId="5" xfId="0" applyNumberFormat="1" applyFont="1" applyFill="1" applyBorder="1"/>
    <xf numFmtId="49" fontId="17" fillId="0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Fill="1" applyBorder="1" applyAlignment="1">
      <alignment horizontal="left" wrapText="1"/>
    </xf>
    <xf numFmtId="49" fontId="14" fillId="0" borderId="63" xfId="1" applyNumberFormat="1" applyFont="1" applyFill="1" applyBorder="1" applyAlignment="1">
      <alignment horizontal="left" wrapText="1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35"/>
  <sheetViews>
    <sheetView showGridLines="0" tabSelected="1" topLeftCell="B1" zoomScaleNormal="100" zoomScaleSheetLayoutView="75" workbookViewId="0">
      <selection activeCell="H32" sqref="H32"/>
    </sheetView>
  </sheetViews>
  <sheetFormatPr defaultRowHeight="12.75" x14ac:dyDescent="0.2"/>
  <cols>
    <col min="1" max="1" width="0.5703125" style="1" hidden="1" customWidth="1"/>
    <col min="2" max="2" width="9.425781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f ca="1">TODAY()</f>
        <v>43854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98</v>
      </c>
      <c r="E5" s="13" t="s">
        <v>99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 t="s">
        <v>154</v>
      </c>
      <c r="H7" s="18" t="s">
        <v>5</v>
      </c>
      <c r="I7" s="2" t="s">
        <v>429</v>
      </c>
      <c r="J7" s="17"/>
      <c r="K7" s="17"/>
    </row>
    <row r="8" spans="2:15" x14ac:dyDescent="0.2">
      <c r="D8" s="17" t="s">
        <v>426</v>
      </c>
      <c r="H8" s="18" t="s">
        <v>6</v>
      </c>
      <c r="I8" s="2" t="s">
        <v>430</v>
      </c>
      <c r="J8" s="17"/>
      <c r="K8" s="17"/>
    </row>
    <row r="9" spans="2:15" x14ac:dyDescent="0.2">
      <c r="C9" s="18" t="s">
        <v>428</v>
      </c>
      <c r="D9" s="17" t="s">
        <v>427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/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326">
        <f>ROUND(G33,0)</f>
        <v>0</v>
      </c>
      <c r="J19" s="327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328">
        <f>ROUND(I19*D20/100,0)</f>
        <v>0</v>
      </c>
      <c r="J20" s="329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328">
        <f>ROUND(H33,0)</f>
        <v>0</v>
      </c>
      <c r="J21" s="329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330">
        <f>ROUND(I21*D21/100,0)</f>
        <v>0</v>
      </c>
      <c r="J22" s="331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332">
        <f>SUM(I19:I22)</f>
        <v>0</v>
      </c>
      <c r="J23" s="333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101</v>
      </c>
      <c r="C30" s="53" t="s">
        <v>102</v>
      </c>
      <c r="D30" s="54"/>
      <c r="E30" s="55"/>
      <c r="F30" s="56">
        <f>G30+H30+I30</f>
        <v>0</v>
      </c>
      <c r="G30" s="57">
        <v>0</v>
      </c>
      <c r="H30" s="58">
        <f>'SO 00 VON'!C23</f>
        <v>0</v>
      </c>
      <c r="I30" s="58">
        <f t="shared" ref="I30:I32" si="0">(G30*SazbaDPH1)/100+(H30*SazbaDPH2)/100</f>
        <v>0</v>
      </c>
      <c r="J30" s="59" t="str">
        <f t="shared" ref="J30:J32" si="1">IF(CelkemObjekty=0,"",F30/CelkemObjekty*100)</f>
        <v/>
      </c>
    </row>
    <row r="31" spans="2:12" x14ac:dyDescent="0.2">
      <c r="B31" s="60" t="s">
        <v>337</v>
      </c>
      <c r="C31" s="61" t="s">
        <v>338</v>
      </c>
      <c r="D31" s="62"/>
      <c r="E31" s="63"/>
      <c r="F31" s="64">
        <f t="shared" ref="F31:F32" si="2">G31+H31+I31</f>
        <v>0</v>
      </c>
      <c r="G31" s="65">
        <v>0</v>
      </c>
      <c r="H31" s="66">
        <f>'SO 05_24  KL'!C23</f>
        <v>0</v>
      </c>
      <c r="I31" s="66">
        <f t="shared" si="0"/>
        <v>0</v>
      </c>
      <c r="J31" s="59" t="str">
        <f t="shared" si="1"/>
        <v/>
      </c>
    </row>
    <row r="32" spans="2:12" x14ac:dyDescent="0.2">
      <c r="B32" s="60" t="s">
        <v>400</v>
      </c>
      <c r="C32" s="61" t="s">
        <v>401</v>
      </c>
      <c r="D32" s="62"/>
      <c r="E32" s="63"/>
      <c r="F32" s="64">
        <f t="shared" si="2"/>
        <v>0</v>
      </c>
      <c r="G32" s="65">
        <v>0</v>
      </c>
      <c r="H32" s="66">
        <f>'SO 05_25 KL'!C23</f>
        <v>0</v>
      </c>
      <c r="I32" s="66">
        <f t="shared" si="0"/>
        <v>0</v>
      </c>
      <c r="J32" s="59" t="str">
        <f t="shared" si="1"/>
        <v/>
      </c>
    </row>
    <row r="33" spans="2:11" ht="17.25" customHeight="1" x14ac:dyDescent="0.2">
      <c r="B33" s="67" t="s">
        <v>20</v>
      </c>
      <c r="C33" s="68"/>
      <c r="D33" s="69"/>
      <c r="E33" s="70"/>
      <c r="F33" s="71">
        <f>SUM(F30:F32)</f>
        <v>0</v>
      </c>
      <c r="G33" s="71">
        <f>SUM(G30:G32)</f>
        <v>0</v>
      </c>
      <c r="H33" s="71">
        <f>SUM(H30:H32)</f>
        <v>0</v>
      </c>
      <c r="I33" s="71">
        <f>SUM(I30:I32)</f>
        <v>0</v>
      </c>
      <c r="J33" s="72" t="str">
        <f t="shared" ref="J33" si="3">IF(CelkemObjekty=0,"",F33/CelkemObjekty*100)</f>
        <v/>
      </c>
    </row>
    <row r="34" spans="2:1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9.75" customHeight="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</row>
  </sheetData>
  <sortState ref="B831:K859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2"/>
  <dimension ref="A1:CB180"/>
  <sheetViews>
    <sheetView showGridLines="0" showZeros="0" zoomScaleNormal="100" zoomScaleSheetLayoutView="100" workbookViewId="0">
      <selection activeCell="F94" sqref="F94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3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88" customWidth="1"/>
    <col min="13" max="13" width="45.28515625" style="213" customWidth="1"/>
    <col min="14" max="16384" width="9.140625" style="213"/>
  </cols>
  <sheetData>
    <row r="1" spans="1:80" ht="15.75" x14ac:dyDescent="0.25">
      <c r="A1" s="357" t="s">
        <v>80</v>
      </c>
      <c r="B1" s="357"/>
      <c r="C1" s="357"/>
      <c r="D1" s="357"/>
      <c r="E1" s="357"/>
      <c r="F1" s="357"/>
      <c r="G1" s="357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345" t="s">
        <v>3</v>
      </c>
      <c r="B3" s="346"/>
      <c r="C3" s="167" t="s">
        <v>100</v>
      </c>
      <c r="D3" s="217"/>
      <c r="E3" s="218" t="s">
        <v>81</v>
      </c>
      <c r="F3" s="219" t="str">
        <f>'SO 05_25 Rek'!H1</f>
        <v>51-2017</v>
      </c>
      <c r="G3" s="220"/>
    </row>
    <row r="4" spans="1:80" ht="13.5" thickBot="1" x14ac:dyDescent="0.25">
      <c r="A4" s="358" t="s">
        <v>71</v>
      </c>
      <c r="B4" s="348"/>
      <c r="C4" s="173" t="s">
        <v>402</v>
      </c>
      <c r="D4" s="221"/>
      <c r="E4" s="359" t="str">
        <f>'SO 05_25 Rek'!G2</f>
        <v>Lokalita Uherský Brod -jih</v>
      </c>
      <c r="F4" s="360"/>
      <c r="G4" s="361"/>
    </row>
    <row r="5" spans="1:80" ht="13.5" thickTop="1" x14ac:dyDescent="0.2">
      <c r="A5" s="222"/>
      <c r="G5" s="224"/>
    </row>
    <row r="6" spans="1:80" ht="27" customHeight="1" x14ac:dyDescent="0.2">
      <c r="A6" s="225" t="s">
        <v>82</v>
      </c>
      <c r="B6" s="226" t="s">
        <v>83</v>
      </c>
      <c r="C6" s="226" t="s">
        <v>84</v>
      </c>
      <c r="D6" s="226" t="s">
        <v>85</v>
      </c>
      <c r="E6" s="227" t="s">
        <v>86</v>
      </c>
      <c r="F6" s="226" t="s">
        <v>87</v>
      </c>
      <c r="G6" s="228" t="s">
        <v>88</v>
      </c>
      <c r="H6" s="229" t="s">
        <v>89</v>
      </c>
      <c r="I6" s="229" t="s">
        <v>90</v>
      </c>
      <c r="J6" s="229" t="s">
        <v>91</v>
      </c>
      <c r="K6" s="229" t="s">
        <v>92</v>
      </c>
    </row>
    <row r="7" spans="1:80" x14ac:dyDescent="0.2">
      <c r="A7" s="230" t="s">
        <v>93</v>
      </c>
      <c r="B7" s="231" t="s">
        <v>94</v>
      </c>
      <c r="C7" s="232" t="s">
        <v>95</v>
      </c>
      <c r="D7" s="233"/>
      <c r="E7" s="234"/>
      <c r="F7" s="234"/>
      <c r="G7" s="235"/>
      <c r="H7" s="236"/>
      <c r="I7" s="237"/>
      <c r="J7" s="238"/>
      <c r="K7" s="239"/>
      <c r="O7" s="240">
        <v>1</v>
      </c>
    </row>
    <row r="8" spans="1:80" x14ac:dyDescent="0.2">
      <c r="A8" s="241">
        <v>1</v>
      </c>
      <c r="B8" s="242" t="s">
        <v>160</v>
      </c>
      <c r="C8" s="243" t="s">
        <v>161</v>
      </c>
      <c r="D8" s="244" t="s">
        <v>156</v>
      </c>
      <c r="E8" s="245">
        <v>36.620100000000001</v>
      </c>
      <c r="F8" s="245"/>
      <c r="G8" s="246">
        <f>E8*F8</f>
        <v>0</v>
      </c>
      <c r="H8" s="247">
        <v>0</v>
      </c>
      <c r="I8" s="248">
        <f>E8*H8</f>
        <v>0</v>
      </c>
      <c r="J8" s="247">
        <v>0</v>
      </c>
      <c r="K8" s="248">
        <f>E8*J8</f>
        <v>0</v>
      </c>
      <c r="O8" s="240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40">
        <v>1</v>
      </c>
      <c r="CB8" s="240">
        <v>1</v>
      </c>
    </row>
    <row r="9" spans="1:80" x14ac:dyDescent="0.2">
      <c r="A9" s="249"/>
      <c r="B9" s="250"/>
      <c r="C9" s="354" t="s">
        <v>162</v>
      </c>
      <c r="D9" s="355"/>
      <c r="E9" s="355"/>
      <c r="F9" s="355"/>
      <c r="G9" s="356"/>
      <c r="I9" s="251"/>
      <c r="K9" s="251"/>
      <c r="L9" s="289" t="s">
        <v>162</v>
      </c>
      <c r="O9" s="240">
        <v>3</v>
      </c>
    </row>
    <row r="10" spans="1:80" x14ac:dyDescent="0.2">
      <c r="A10" s="249"/>
      <c r="B10" s="250"/>
      <c r="C10" s="354" t="s">
        <v>163</v>
      </c>
      <c r="D10" s="355"/>
      <c r="E10" s="355"/>
      <c r="F10" s="355"/>
      <c r="G10" s="356"/>
      <c r="I10" s="251"/>
      <c r="K10" s="251"/>
      <c r="L10" s="289" t="s">
        <v>163</v>
      </c>
      <c r="O10" s="240">
        <v>3</v>
      </c>
    </row>
    <row r="11" spans="1:80" x14ac:dyDescent="0.2">
      <c r="A11" s="249"/>
      <c r="B11" s="253"/>
      <c r="C11" s="368" t="s">
        <v>403</v>
      </c>
      <c r="D11" s="369"/>
      <c r="E11" s="254">
        <v>36.620100000000001</v>
      </c>
      <c r="F11" s="255"/>
      <c r="G11" s="256"/>
      <c r="H11" s="257"/>
      <c r="I11" s="251"/>
      <c r="J11" s="258"/>
      <c r="K11" s="251"/>
      <c r="M11" s="252" t="s">
        <v>403</v>
      </c>
      <c r="O11" s="240"/>
    </row>
    <row r="12" spans="1:80" x14ac:dyDescent="0.2">
      <c r="A12" s="241">
        <v>2</v>
      </c>
      <c r="B12" s="242" t="s">
        <v>166</v>
      </c>
      <c r="C12" s="243" t="s">
        <v>167</v>
      </c>
      <c r="D12" s="244" t="s">
        <v>156</v>
      </c>
      <c r="E12" s="245">
        <v>36.620100000000001</v>
      </c>
      <c r="F12" s="245"/>
      <c r="G12" s="246">
        <f>E12*F12</f>
        <v>0</v>
      </c>
      <c r="H12" s="247">
        <v>0</v>
      </c>
      <c r="I12" s="248">
        <f>E12*H12</f>
        <v>0</v>
      </c>
      <c r="J12" s="247">
        <v>0</v>
      </c>
      <c r="K12" s="248">
        <f>E12*J12</f>
        <v>0</v>
      </c>
      <c r="O12" s="240">
        <v>2</v>
      </c>
      <c r="AA12" s="213">
        <v>1</v>
      </c>
      <c r="AB12" s="213">
        <v>1</v>
      </c>
      <c r="AC12" s="213">
        <v>1</v>
      </c>
      <c r="AZ12" s="213">
        <v>1</v>
      </c>
      <c r="BA12" s="213">
        <f>IF(AZ12=1,G12,0)</f>
        <v>0</v>
      </c>
      <c r="BB12" s="213">
        <f>IF(AZ12=2,G12,0)</f>
        <v>0</v>
      </c>
      <c r="BC12" s="213">
        <f>IF(AZ12=3,G12,0)</f>
        <v>0</v>
      </c>
      <c r="BD12" s="213">
        <f>IF(AZ12=4,G12,0)</f>
        <v>0</v>
      </c>
      <c r="BE12" s="213">
        <f>IF(AZ12=5,G12,0)</f>
        <v>0</v>
      </c>
      <c r="CA12" s="240">
        <v>1</v>
      </c>
      <c r="CB12" s="240">
        <v>1</v>
      </c>
    </row>
    <row r="13" spans="1:80" ht="22.5" x14ac:dyDescent="0.2">
      <c r="A13" s="241"/>
      <c r="B13" s="292" t="s">
        <v>168</v>
      </c>
      <c r="C13" s="293" t="s">
        <v>442</v>
      </c>
      <c r="D13" s="294" t="s">
        <v>156</v>
      </c>
      <c r="E13" s="295">
        <v>6.5</v>
      </c>
      <c r="F13" s="245"/>
      <c r="G13" s="246">
        <f t="shared" ref="G13:G15" si="0">E13*F13</f>
        <v>0</v>
      </c>
      <c r="H13" s="247"/>
      <c r="I13" s="248"/>
      <c r="J13" s="247"/>
      <c r="K13" s="248"/>
      <c r="O13" s="240"/>
      <c r="CA13" s="240"/>
      <c r="CB13" s="240"/>
    </row>
    <row r="14" spans="1:80" x14ac:dyDescent="0.2">
      <c r="A14" s="241">
        <v>3</v>
      </c>
      <c r="B14" s="319" t="s">
        <v>443</v>
      </c>
      <c r="C14" s="320" t="s">
        <v>444</v>
      </c>
      <c r="D14" s="321" t="s">
        <v>156</v>
      </c>
      <c r="E14" s="285">
        <v>79.739999999999995</v>
      </c>
      <c r="F14" s="245"/>
      <c r="G14" s="246">
        <f t="shared" si="0"/>
        <v>0</v>
      </c>
      <c r="H14" s="247"/>
      <c r="I14" s="248"/>
      <c r="J14" s="247"/>
      <c r="K14" s="248"/>
      <c r="O14" s="240"/>
      <c r="CA14" s="240"/>
      <c r="CB14" s="240"/>
    </row>
    <row r="15" spans="1:80" ht="22.5" x14ac:dyDescent="0.2">
      <c r="A15" s="241">
        <v>4</v>
      </c>
      <c r="B15" s="292" t="s">
        <v>445</v>
      </c>
      <c r="C15" s="293" t="s">
        <v>461</v>
      </c>
      <c r="D15" s="294" t="s">
        <v>156</v>
      </c>
      <c r="E15" s="285">
        <v>9.2200000000000006</v>
      </c>
      <c r="F15" s="245"/>
      <c r="G15" s="246">
        <f t="shared" si="0"/>
        <v>0</v>
      </c>
      <c r="H15" s="247"/>
      <c r="I15" s="248"/>
      <c r="J15" s="247"/>
      <c r="K15" s="248"/>
      <c r="O15" s="240"/>
      <c r="CA15" s="240"/>
      <c r="CB15" s="240"/>
    </row>
    <row r="16" spans="1:80" x14ac:dyDescent="0.2">
      <c r="A16" s="241">
        <v>5</v>
      </c>
      <c r="B16" s="242" t="s">
        <v>170</v>
      </c>
      <c r="C16" s="243" t="s">
        <v>171</v>
      </c>
      <c r="D16" s="244" t="s">
        <v>172</v>
      </c>
      <c r="E16" s="245">
        <v>48.042000000000002</v>
      </c>
      <c r="F16" s="245"/>
      <c r="G16" s="246">
        <f>E16*F16</f>
        <v>0</v>
      </c>
      <c r="H16" s="247">
        <v>6.9999999999999999E-4</v>
      </c>
      <c r="I16" s="248">
        <f>E16*H16</f>
        <v>3.3629400000000004E-2</v>
      </c>
      <c r="J16" s="247">
        <v>0</v>
      </c>
      <c r="K16" s="248">
        <f>E16*J16</f>
        <v>0</v>
      </c>
      <c r="O16" s="240">
        <v>2</v>
      </c>
      <c r="AA16" s="213">
        <v>1</v>
      </c>
      <c r="AB16" s="213">
        <v>1</v>
      </c>
      <c r="AC16" s="213">
        <v>1</v>
      </c>
      <c r="AZ16" s="213">
        <v>1</v>
      </c>
      <c r="BA16" s="213">
        <f>IF(AZ16=1,G16,0)</f>
        <v>0</v>
      </c>
      <c r="BB16" s="213">
        <f>IF(AZ16=2,G16,0)</f>
        <v>0</v>
      </c>
      <c r="BC16" s="213">
        <f>IF(AZ16=3,G16,0)</f>
        <v>0</v>
      </c>
      <c r="BD16" s="213">
        <f>IF(AZ16=4,G16,0)</f>
        <v>0</v>
      </c>
      <c r="BE16" s="213">
        <f>IF(AZ16=5,G16,0)</f>
        <v>0</v>
      </c>
      <c r="CA16" s="240">
        <v>1</v>
      </c>
      <c r="CB16" s="240">
        <v>1</v>
      </c>
    </row>
    <row r="17" spans="1:80" x14ac:dyDescent="0.2">
      <c r="A17" s="249"/>
      <c r="B17" s="253"/>
      <c r="C17" s="368" t="s">
        <v>404</v>
      </c>
      <c r="D17" s="369"/>
      <c r="E17" s="254">
        <v>48.042000000000002</v>
      </c>
      <c r="F17" s="255"/>
      <c r="G17" s="256"/>
      <c r="H17" s="257"/>
      <c r="I17" s="251"/>
      <c r="J17" s="258"/>
      <c r="K17" s="251"/>
      <c r="M17" s="252" t="s">
        <v>404</v>
      </c>
      <c r="O17" s="240"/>
    </row>
    <row r="18" spans="1:80" x14ac:dyDescent="0.2">
      <c r="A18" s="241">
        <v>6</v>
      </c>
      <c r="B18" s="242" t="s">
        <v>173</v>
      </c>
      <c r="C18" s="243" t="s">
        <v>174</v>
      </c>
      <c r="D18" s="244" t="s">
        <v>172</v>
      </c>
      <c r="E18" s="245">
        <v>48.042000000000002</v>
      </c>
      <c r="F18" s="245"/>
      <c r="G18" s="246">
        <f>E18*F18</f>
        <v>0</v>
      </c>
      <c r="H18" s="247">
        <v>0</v>
      </c>
      <c r="I18" s="248">
        <f>E18*H18</f>
        <v>0</v>
      </c>
      <c r="J18" s="247">
        <v>0</v>
      </c>
      <c r="K18" s="248">
        <f>E18*J18</f>
        <v>0</v>
      </c>
      <c r="O18" s="240">
        <v>2</v>
      </c>
      <c r="AA18" s="213">
        <v>1</v>
      </c>
      <c r="AB18" s="213">
        <v>1</v>
      </c>
      <c r="AC18" s="213">
        <v>1</v>
      </c>
      <c r="AZ18" s="213">
        <v>1</v>
      </c>
      <c r="BA18" s="213">
        <f>IF(AZ18=1,G18,0)</f>
        <v>0</v>
      </c>
      <c r="BB18" s="213">
        <f>IF(AZ18=2,G18,0)</f>
        <v>0</v>
      </c>
      <c r="BC18" s="213">
        <f>IF(AZ18=3,G18,0)</f>
        <v>0</v>
      </c>
      <c r="BD18" s="213">
        <f>IF(AZ18=4,G18,0)</f>
        <v>0</v>
      </c>
      <c r="BE18" s="213">
        <f>IF(AZ18=5,G18,0)</f>
        <v>0</v>
      </c>
      <c r="CA18" s="240">
        <v>1</v>
      </c>
      <c r="CB18" s="240">
        <v>1</v>
      </c>
    </row>
    <row r="19" spans="1:80" x14ac:dyDescent="0.2">
      <c r="A19" s="241">
        <v>7</v>
      </c>
      <c r="B19" s="242" t="s">
        <v>175</v>
      </c>
      <c r="C19" s="243" t="s">
        <v>176</v>
      </c>
      <c r="D19" s="244" t="s">
        <v>156</v>
      </c>
      <c r="E19" s="245">
        <v>79.739999999999995</v>
      </c>
      <c r="F19" s="245"/>
      <c r="G19" s="246">
        <f>E19*F19</f>
        <v>0</v>
      </c>
      <c r="H19" s="247">
        <v>0</v>
      </c>
      <c r="I19" s="248">
        <f>E19*H19</f>
        <v>0</v>
      </c>
      <c r="J19" s="247">
        <v>0</v>
      </c>
      <c r="K19" s="248">
        <f>E19*J19</f>
        <v>0</v>
      </c>
      <c r="O19" s="240">
        <v>2</v>
      </c>
      <c r="AA19" s="213">
        <v>1</v>
      </c>
      <c r="AB19" s="213">
        <v>1</v>
      </c>
      <c r="AC19" s="213">
        <v>1</v>
      </c>
      <c r="AZ19" s="213">
        <v>1</v>
      </c>
      <c r="BA19" s="213">
        <f>IF(AZ19=1,G19,0)</f>
        <v>0</v>
      </c>
      <c r="BB19" s="213">
        <f>IF(AZ19=2,G19,0)</f>
        <v>0</v>
      </c>
      <c r="BC19" s="213">
        <f>IF(AZ19=3,G19,0)</f>
        <v>0</v>
      </c>
      <c r="BD19" s="213">
        <f>IF(AZ19=4,G19,0)</f>
        <v>0</v>
      </c>
      <c r="BE19" s="213">
        <f>IF(AZ19=5,G19,0)</f>
        <v>0</v>
      </c>
      <c r="CA19" s="240">
        <v>1</v>
      </c>
      <c r="CB19" s="240">
        <v>1</v>
      </c>
    </row>
    <row r="20" spans="1:80" x14ac:dyDescent="0.2">
      <c r="A20" s="249"/>
      <c r="B20" s="253"/>
      <c r="C20" s="368" t="s">
        <v>441</v>
      </c>
      <c r="D20" s="369"/>
      <c r="E20" s="254">
        <v>79.739999999999995</v>
      </c>
      <c r="F20" s="255"/>
      <c r="G20" s="256"/>
      <c r="H20" s="257"/>
      <c r="I20" s="251"/>
      <c r="J20" s="258"/>
      <c r="K20" s="251"/>
      <c r="M20" s="252" t="s">
        <v>405</v>
      </c>
      <c r="O20" s="240"/>
    </row>
    <row r="21" spans="1:80" ht="22.5" x14ac:dyDescent="0.2">
      <c r="A21" s="241">
        <v>8</v>
      </c>
      <c r="B21" s="242" t="s">
        <v>177</v>
      </c>
      <c r="C21" s="243" t="s">
        <v>456</v>
      </c>
      <c r="D21" s="244" t="s">
        <v>156</v>
      </c>
      <c r="E21" s="245">
        <v>79.739999999999995</v>
      </c>
      <c r="F21" s="245"/>
      <c r="G21" s="246">
        <f>E21*F21</f>
        <v>0</v>
      </c>
      <c r="H21" s="247">
        <v>0</v>
      </c>
      <c r="I21" s="248">
        <f>E21*H21</f>
        <v>0</v>
      </c>
      <c r="J21" s="247">
        <v>0</v>
      </c>
      <c r="K21" s="248">
        <f>E21*J21</f>
        <v>0</v>
      </c>
      <c r="O21" s="240">
        <v>2</v>
      </c>
      <c r="AA21" s="213">
        <v>1</v>
      </c>
      <c r="AB21" s="213">
        <v>1</v>
      </c>
      <c r="AC21" s="213">
        <v>1</v>
      </c>
      <c r="AZ21" s="213">
        <v>1</v>
      </c>
      <c r="BA21" s="213">
        <f>IF(AZ21=1,G21,0)</f>
        <v>0</v>
      </c>
      <c r="BB21" s="213">
        <f>IF(AZ21=2,G21,0)</f>
        <v>0</v>
      </c>
      <c r="BC21" s="213">
        <f>IF(AZ21=3,G21,0)</f>
        <v>0</v>
      </c>
      <c r="BD21" s="213">
        <f>IF(AZ21=4,G21,0)</f>
        <v>0</v>
      </c>
      <c r="BE21" s="213">
        <f>IF(AZ21=5,G21,0)</f>
        <v>0</v>
      </c>
      <c r="CA21" s="240">
        <v>1</v>
      </c>
      <c r="CB21" s="240">
        <v>1</v>
      </c>
    </row>
    <row r="22" spans="1:80" x14ac:dyDescent="0.2">
      <c r="A22" s="249"/>
      <c r="B22" s="253"/>
      <c r="C22" s="368" t="s">
        <v>441</v>
      </c>
      <c r="D22" s="369"/>
      <c r="E22" s="254">
        <v>79.739999999999995</v>
      </c>
      <c r="F22" s="255"/>
      <c r="G22" s="256"/>
      <c r="H22" s="257"/>
      <c r="I22" s="251"/>
      <c r="J22" s="258"/>
      <c r="K22" s="251"/>
      <c r="M22" s="252" t="s">
        <v>405</v>
      </c>
      <c r="O22" s="240"/>
    </row>
    <row r="23" spans="1:80" x14ac:dyDescent="0.2">
      <c r="A23" s="241">
        <v>9</v>
      </c>
      <c r="B23" s="242" t="s">
        <v>178</v>
      </c>
      <c r="C23" s="243" t="s">
        <v>179</v>
      </c>
      <c r="D23" s="244" t="s">
        <v>156</v>
      </c>
      <c r="E23" s="245">
        <v>79.739999999999995</v>
      </c>
      <c r="F23" s="245"/>
      <c r="G23" s="246">
        <f>E23*F23</f>
        <v>0</v>
      </c>
      <c r="H23" s="247">
        <v>0</v>
      </c>
      <c r="I23" s="248">
        <f>E23*H23</f>
        <v>0</v>
      </c>
      <c r="J23" s="247">
        <v>0</v>
      </c>
      <c r="K23" s="248">
        <f>E23*J23</f>
        <v>0</v>
      </c>
      <c r="O23" s="240">
        <v>2</v>
      </c>
      <c r="AA23" s="213">
        <v>1</v>
      </c>
      <c r="AB23" s="213">
        <v>1</v>
      </c>
      <c r="AC23" s="213">
        <v>1</v>
      </c>
      <c r="AZ23" s="213">
        <v>1</v>
      </c>
      <c r="BA23" s="213">
        <f>IF(AZ23=1,G23,0)</f>
        <v>0</v>
      </c>
      <c r="BB23" s="213">
        <f>IF(AZ23=2,G23,0)</f>
        <v>0</v>
      </c>
      <c r="BC23" s="213">
        <f>IF(AZ23=3,G23,0)</f>
        <v>0</v>
      </c>
      <c r="BD23" s="213">
        <f>IF(AZ23=4,G23,0)</f>
        <v>0</v>
      </c>
      <c r="BE23" s="213">
        <f>IF(AZ23=5,G23,0)</f>
        <v>0</v>
      </c>
      <c r="CA23" s="240">
        <v>1</v>
      </c>
      <c r="CB23" s="240">
        <v>1</v>
      </c>
    </row>
    <row r="24" spans="1:80" x14ac:dyDescent="0.2">
      <c r="A24" s="241">
        <v>10</v>
      </c>
      <c r="B24" s="242" t="s">
        <v>180</v>
      </c>
      <c r="C24" s="243" t="s">
        <v>440</v>
      </c>
      <c r="D24" s="244" t="s">
        <v>156</v>
      </c>
      <c r="E24" s="245">
        <v>79.739999999999995</v>
      </c>
      <c r="F24" s="245"/>
      <c r="G24" s="246">
        <f>E24*F24</f>
        <v>0</v>
      </c>
      <c r="H24" s="247">
        <v>0</v>
      </c>
      <c r="I24" s="248">
        <f>E24*H24</f>
        <v>0</v>
      </c>
      <c r="J24" s="247">
        <v>0</v>
      </c>
      <c r="K24" s="248">
        <f>E24*J24</f>
        <v>0</v>
      </c>
      <c r="O24" s="240">
        <v>2</v>
      </c>
      <c r="AA24" s="213">
        <v>1</v>
      </c>
      <c r="AB24" s="213">
        <v>1</v>
      </c>
      <c r="AC24" s="213">
        <v>1</v>
      </c>
      <c r="AZ24" s="213">
        <v>1</v>
      </c>
      <c r="BA24" s="213">
        <f>IF(AZ24=1,G24,0)</f>
        <v>0</v>
      </c>
      <c r="BB24" s="213">
        <f>IF(AZ24=2,G24,0)</f>
        <v>0</v>
      </c>
      <c r="BC24" s="213">
        <f>IF(AZ24=3,G24,0)</f>
        <v>0</v>
      </c>
      <c r="BD24" s="213">
        <f>IF(AZ24=4,G24,0)</f>
        <v>0</v>
      </c>
      <c r="BE24" s="213">
        <f>IF(AZ24=5,G24,0)</f>
        <v>0</v>
      </c>
      <c r="CA24" s="240">
        <v>1</v>
      </c>
      <c r="CB24" s="240">
        <v>1</v>
      </c>
    </row>
    <row r="25" spans="1:80" s="300" customFormat="1" ht="33.75" x14ac:dyDescent="0.2">
      <c r="A25" s="296">
        <v>11</v>
      </c>
      <c r="B25" s="291" t="s">
        <v>182</v>
      </c>
      <c r="C25" s="283" t="s">
        <v>462</v>
      </c>
      <c r="D25" s="284" t="s">
        <v>156</v>
      </c>
      <c r="E25" s="285">
        <v>40.129199999999997</v>
      </c>
      <c r="F25" s="285"/>
      <c r="G25" s="286">
        <f>E25*F25</f>
        <v>0</v>
      </c>
      <c r="H25" s="297">
        <v>1.837</v>
      </c>
      <c r="I25" s="298">
        <f>E25*H25</f>
        <v>73.717340399999998</v>
      </c>
      <c r="J25" s="297">
        <v>0</v>
      </c>
      <c r="K25" s="298">
        <f>E25*J25</f>
        <v>0</v>
      </c>
      <c r="L25" s="299"/>
      <c r="O25" s="301">
        <v>2</v>
      </c>
      <c r="AA25" s="300">
        <v>1</v>
      </c>
      <c r="AB25" s="300">
        <v>1</v>
      </c>
      <c r="AC25" s="300">
        <v>1</v>
      </c>
      <c r="AZ25" s="300">
        <v>1</v>
      </c>
      <c r="BA25" s="300">
        <f>IF(AZ25=1,G25,0)</f>
        <v>0</v>
      </c>
      <c r="BB25" s="300">
        <f>IF(AZ25=2,G25,0)</f>
        <v>0</v>
      </c>
      <c r="BC25" s="300">
        <f>IF(AZ25=3,G25,0)</f>
        <v>0</v>
      </c>
      <c r="BD25" s="300">
        <f>IF(AZ25=4,G25,0)</f>
        <v>0</v>
      </c>
      <c r="BE25" s="300">
        <f>IF(AZ25=5,G25,0)</f>
        <v>0</v>
      </c>
      <c r="CA25" s="301">
        <v>1</v>
      </c>
      <c r="CB25" s="301">
        <v>1</v>
      </c>
    </row>
    <row r="26" spans="1:80" x14ac:dyDescent="0.2">
      <c r="A26" s="249"/>
      <c r="B26" s="253"/>
      <c r="C26" s="368" t="s">
        <v>406</v>
      </c>
      <c r="D26" s="369"/>
      <c r="E26" s="254">
        <v>69.498000000000005</v>
      </c>
      <c r="F26" s="255"/>
      <c r="G26" s="256"/>
      <c r="H26" s="257"/>
      <c r="I26" s="251"/>
      <c r="J26" s="258"/>
      <c r="K26" s="251"/>
      <c r="M26" s="252" t="s">
        <v>406</v>
      </c>
      <c r="O26" s="240"/>
    </row>
    <row r="27" spans="1:80" x14ac:dyDescent="0.2">
      <c r="A27" s="249"/>
      <c r="B27" s="253"/>
      <c r="C27" s="368" t="s">
        <v>328</v>
      </c>
      <c r="D27" s="369"/>
      <c r="E27" s="254">
        <v>0</v>
      </c>
      <c r="F27" s="255"/>
      <c r="G27" s="256"/>
      <c r="H27" s="257"/>
      <c r="I27" s="251"/>
      <c r="J27" s="258"/>
      <c r="K27" s="251"/>
      <c r="M27" s="252" t="s">
        <v>328</v>
      </c>
      <c r="O27" s="240"/>
    </row>
    <row r="28" spans="1:80" x14ac:dyDescent="0.2">
      <c r="A28" s="249"/>
      <c r="B28" s="253"/>
      <c r="C28" s="368" t="s">
        <v>407</v>
      </c>
      <c r="D28" s="369"/>
      <c r="E28" s="254">
        <v>-8.5015000000000001</v>
      </c>
      <c r="F28" s="255"/>
      <c r="G28" s="256"/>
      <c r="H28" s="257"/>
      <c r="I28" s="251"/>
      <c r="J28" s="258"/>
      <c r="K28" s="251"/>
      <c r="M28" s="252" t="s">
        <v>407</v>
      </c>
      <c r="O28" s="240"/>
    </row>
    <row r="29" spans="1:80" x14ac:dyDescent="0.2">
      <c r="A29" s="249"/>
      <c r="B29" s="253"/>
      <c r="C29" s="368" t="s">
        <v>408</v>
      </c>
      <c r="D29" s="369"/>
      <c r="E29" s="254">
        <v>-5.2988</v>
      </c>
      <c r="F29" s="255"/>
      <c r="G29" s="256"/>
      <c r="H29" s="257"/>
      <c r="I29" s="251"/>
      <c r="J29" s="258"/>
      <c r="K29" s="251"/>
      <c r="M29" s="252" t="s">
        <v>408</v>
      </c>
      <c r="O29" s="240"/>
    </row>
    <row r="30" spans="1:80" x14ac:dyDescent="0.2">
      <c r="A30" s="249"/>
      <c r="B30" s="253"/>
      <c r="C30" s="368" t="s">
        <v>409</v>
      </c>
      <c r="D30" s="369"/>
      <c r="E30" s="254">
        <v>-5.1894999999999998</v>
      </c>
      <c r="F30" s="255"/>
      <c r="G30" s="256"/>
      <c r="H30" s="257"/>
      <c r="I30" s="251"/>
      <c r="J30" s="258"/>
      <c r="K30" s="251"/>
      <c r="M30" s="252" t="s">
        <v>409</v>
      </c>
      <c r="O30" s="240"/>
    </row>
    <row r="31" spans="1:80" x14ac:dyDescent="0.2">
      <c r="A31" s="249"/>
      <c r="B31" s="253"/>
      <c r="C31" s="368" t="s">
        <v>410</v>
      </c>
      <c r="D31" s="369"/>
      <c r="E31" s="254">
        <v>-5.1894999999999998</v>
      </c>
      <c r="F31" s="255"/>
      <c r="G31" s="256"/>
      <c r="H31" s="257"/>
      <c r="I31" s="251"/>
      <c r="J31" s="258"/>
      <c r="K31" s="251"/>
      <c r="M31" s="252" t="s">
        <v>410</v>
      </c>
      <c r="O31" s="240"/>
    </row>
    <row r="32" spans="1:80" x14ac:dyDescent="0.2">
      <c r="A32" s="249"/>
      <c r="B32" s="253"/>
      <c r="C32" s="368" t="s">
        <v>411</v>
      </c>
      <c r="D32" s="369"/>
      <c r="E32" s="254">
        <v>-5.1894999999999998</v>
      </c>
      <c r="F32" s="255"/>
      <c r="G32" s="256"/>
      <c r="H32" s="257"/>
      <c r="I32" s="251"/>
      <c r="J32" s="258"/>
      <c r="K32" s="251"/>
      <c r="M32" s="252" t="s">
        <v>411</v>
      </c>
      <c r="O32" s="240"/>
    </row>
    <row r="33" spans="1:80" x14ac:dyDescent="0.2">
      <c r="A33" s="259"/>
      <c r="B33" s="260" t="s">
        <v>97</v>
      </c>
      <c r="C33" s="261" t="s">
        <v>157</v>
      </c>
      <c r="D33" s="262"/>
      <c r="E33" s="263"/>
      <c r="F33" s="264"/>
      <c r="G33" s="265">
        <f>SUM(G7:G32)</f>
        <v>0</v>
      </c>
      <c r="H33" s="266"/>
      <c r="I33" s="267">
        <f>SUM(I7:I32)</f>
        <v>73.750969799999993</v>
      </c>
      <c r="J33" s="266"/>
      <c r="K33" s="267">
        <f>SUM(K7:K32)</f>
        <v>0</v>
      </c>
      <c r="O33" s="240">
        <v>4</v>
      </c>
      <c r="BA33" s="268">
        <f>SUM(BA7:BA32)</f>
        <v>0</v>
      </c>
      <c r="BB33" s="268">
        <f>SUM(BB7:BB32)</f>
        <v>0</v>
      </c>
      <c r="BC33" s="268">
        <f>SUM(BC7:BC32)</f>
        <v>0</v>
      </c>
      <c r="BD33" s="268">
        <f>SUM(BD7:BD32)</f>
        <v>0</v>
      </c>
      <c r="BE33" s="268">
        <f>SUM(BE7:BE32)</f>
        <v>0</v>
      </c>
    </row>
    <row r="34" spans="1:80" x14ac:dyDescent="0.2">
      <c r="A34" s="230" t="s">
        <v>93</v>
      </c>
      <c r="B34" s="231" t="s">
        <v>183</v>
      </c>
      <c r="C34" s="232" t="s">
        <v>184</v>
      </c>
      <c r="D34" s="233"/>
      <c r="E34" s="234"/>
      <c r="F34" s="234"/>
      <c r="G34" s="235"/>
      <c r="H34" s="236"/>
      <c r="I34" s="237"/>
      <c r="J34" s="238"/>
      <c r="K34" s="239"/>
      <c r="O34" s="240">
        <v>1</v>
      </c>
    </row>
    <row r="35" spans="1:80" ht="33.75" x14ac:dyDescent="0.2">
      <c r="A35" s="296">
        <v>12</v>
      </c>
      <c r="B35" s="291" t="s">
        <v>276</v>
      </c>
      <c r="C35" s="283" t="s">
        <v>459</v>
      </c>
      <c r="D35" s="284" t="s">
        <v>172</v>
      </c>
      <c r="E35" s="285">
        <v>60</v>
      </c>
      <c r="F35" s="285"/>
      <c r="G35" s="286">
        <f>E35*F35</f>
        <v>0</v>
      </c>
      <c r="H35" s="247">
        <v>0</v>
      </c>
      <c r="I35" s="248">
        <f>E35*H35</f>
        <v>0</v>
      </c>
      <c r="J35" s="247">
        <v>-0.13800000000000001</v>
      </c>
      <c r="K35" s="248">
        <f>E35*J35</f>
        <v>-8.2800000000000011</v>
      </c>
      <c r="O35" s="240">
        <v>2</v>
      </c>
      <c r="AA35" s="213">
        <v>1</v>
      </c>
      <c r="AB35" s="213">
        <v>1</v>
      </c>
      <c r="AC35" s="213">
        <v>1</v>
      </c>
      <c r="AZ35" s="213">
        <v>1</v>
      </c>
      <c r="BA35" s="213">
        <f>IF(AZ35=1,G35,0)</f>
        <v>0</v>
      </c>
      <c r="BB35" s="213">
        <f>IF(AZ35=2,G35,0)</f>
        <v>0</v>
      </c>
      <c r="BC35" s="213">
        <f>IF(AZ35=3,G35,0)</f>
        <v>0</v>
      </c>
      <c r="BD35" s="213">
        <f>IF(AZ35=4,G35,0)</f>
        <v>0</v>
      </c>
      <c r="BE35" s="213">
        <f>IF(AZ35=5,G35,0)</f>
        <v>0</v>
      </c>
      <c r="CA35" s="240">
        <v>1</v>
      </c>
      <c r="CB35" s="240">
        <v>1</v>
      </c>
    </row>
    <row r="36" spans="1:80" x14ac:dyDescent="0.2">
      <c r="A36" s="296">
        <v>13</v>
      </c>
      <c r="B36" s="291" t="s">
        <v>329</v>
      </c>
      <c r="C36" s="283" t="s">
        <v>330</v>
      </c>
      <c r="D36" s="284" t="s">
        <v>172</v>
      </c>
      <c r="E36" s="285">
        <v>60</v>
      </c>
      <c r="F36" s="285"/>
      <c r="G36" s="286">
        <f>E36*F36</f>
        <v>0</v>
      </c>
      <c r="H36" s="247">
        <v>0</v>
      </c>
      <c r="I36" s="248">
        <f>E36*H36</f>
        <v>0</v>
      </c>
      <c r="J36" s="247">
        <v>-0.22</v>
      </c>
      <c r="K36" s="248">
        <f>E36*J36</f>
        <v>-13.2</v>
      </c>
      <c r="O36" s="240">
        <v>2</v>
      </c>
      <c r="AA36" s="213">
        <v>1</v>
      </c>
      <c r="AB36" s="213">
        <v>1</v>
      </c>
      <c r="AC36" s="213">
        <v>1</v>
      </c>
      <c r="AZ36" s="213">
        <v>1</v>
      </c>
      <c r="BA36" s="213">
        <f>IF(AZ36=1,G36,0)</f>
        <v>0</v>
      </c>
      <c r="BB36" s="213">
        <f>IF(AZ36=2,G36,0)</f>
        <v>0</v>
      </c>
      <c r="BC36" s="213">
        <f>IF(AZ36=3,G36,0)</f>
        <v>0</v>
      </c>
      <c r="BD36" s="213">
        <f>IF(AZ36=4,G36,0)</f>
        <v>0</v>
      </c>
      <c r="BE36" s="213">
        <f>IF(AZ36=5,G36,0)</f>
        <v>0</v>
      </c>
      <c r="CA36" s="240">
        <v>1</v>
      </c>
      <c r="CB36" s="240">
        <v>1</v>
      </c>
    </row>
    <row r="37" spans="1:80" x14ac:dyDescent="0.2">
      <c r="A37" s="296">
        <v>14</v>
      </c>
      <c r="B37" s="291" t="s">
        <v>277</v>
      </c>
      <c r="C37" s="283" t="s">
        <v>278</v>
      </c>
      <c r="D37" s="284" t="s">
        <v>186</v>
      </c>
      <c r="E37" s="285">
        <v>10</v>
      </c>
      <c r="F37" s="245"/>
      <c r="G37" s="246">
        <f>E37*F37</f>
        <v>0</v>
      </c>
      <c r="H37" s="247">
        <v>0</v>
      </c>
      <c r="I37" s="248">
        <f>E37*H37</f>
        <v>0</v>
      </c>
      <c r="J37" s="247">
        <v>-0.22</v>
      </c>
      <c r="K37" s="248">
        <f>E37*J37</f>
        <v>-2.2000000000000002</v>
      </c>
      <c r="O37" s="240">
        <v>2</v>
      </c>
      <c r="AA37" s="213">
        <v>1</v>
      </c>
      <c r="AB37" s="213">
        <v>1</v>
      </c>
      <c r="AC37" s="213">
        <v>1</v>
      </c>
      <c r="AZ37" s="213">
        <v>1</v>
      </c>
      <c r="BA37" s="213">
        <f>IF(AZ37=1,G37,0)</f>
        <v>0</v>
      </c>
      <c r="BB37" s="213">
        <f>IF(AZ37=2,G37,0)</f>
        <v>0</v>
      </c>
      <c r="BC37" s="213">
        <f>IF(AZ37=3,G37,0)</f>
        <v>0</v>
      </c>
      <c r="BD37" s="213">
        <f>IF(AZ37=4,G37,0)</f>
        <v>0</v>
      </c>
      <c r="BE37" s="213">
        <f>IF(AZ37=5,G37,0)</f>
        <v>0</v>
      </c>
      <c r="CA37" s="240">
        <v>1</v>
      </c>
      <c r="CB37" s="240">
        <v>1</v>
      </c>
    </row>
    <row r="38" spans="1:80" ht="22.5" x14ac:dyDescent="0.2">
      <c r="A38" s="296">
        <v>15</v>
      </c>
      <c r="B38" s="291" t="s">
        <v>449</v>
      </c>
      <c r="C38" s="283" t="s">
        <v>457</v>
      </c>
      <c r="D38" s="284" t="s">
        <v>172</v>
      </c>
      <c r="E38" s="285">
        <v>43.2</v>
      </c>
      <c r="F38" s="245"/>
      <c r="G38" s="246">
        <f t="shared" ref="G38:G40" si="1">E38*F38</f>
        <v>0</v>
      </c>
      <c r="H38" s="247"/>
      <c r="I38" s="248"/>
      <c r="J38" s="247"/>
      <c r="K38" s="248"/>
      <c r="O38" s="240"/>
      <c r="CA38" s="240"/>
      <c r="CB38" s="240"/>
    </row>
    <row r="39" spans="1:80" x14ac:dyDescent="0.2">
      <c r="A39" s="296">
        <v>16</v>
      </c>
      <c r="B39" s="291" t="s">
        <v>449</v>
      </c>
      <c r="C39" s="283" t="s">
        <v>451</v>
      </c>
      <c r="D39" s="284" t="s">
        <v>96</v>
      </c>
      <c r="E39" s="285">
        <v>18</v>
      </c>
      <c r="F39" s="245"/>
      <c r="G39" s="246">
        <f t="shared" si="1"/>
        <v>0</v>
      </c>
      <c r="H39" s="247"/>
      <c r="I39" s="248"/>
      <c r="J39" s="247"/>
      <c r="K39" s="248"/>
      <c r="O39" s="240"/>
      <c r="CA39" s="240"/>
      <c r="CB39" s="240"/>
    </row>
    <row r="40" spans="1:80" ht="22.5" x14ac:dyDescent="0.2">
      <c r="A40" s="296">
        <v>17</v>
      </c>
      <c r="B40" s="291" t="s">
        <v>452</v>
      </c>
      <c r="C40" s="283" t="s">
        <v>458</v>
      </c>
      <c r="D40" s="284" t="s">
        <v>96</v>
      </c>
      <c r="E40" s="285">
        <v>18</v>
      </c>
      <c r="F40" s="245"/>
      <c r="G40" s="246">
        <f t="shared" si="1"/>
        <v>0</v>
      </c>
      <c r="H40" s="247"/>
      <c r="I40" s="248"/>
      <c r="J40" s="247"/>
      <c r="K40" s="248"/>
      <c r="O40" s="240"/>
      <c r="CA40" s="240"/>
      <c r="CB40" s="240"/>
    </row>
    <row r="41" spans="1:80" x14ac:dyDescent="0.2">
      <c r="A41" s="241">
        <v>18</v>
      </c>
      <c r="B41" s="242" t="s">
        <v>187</v>
      </c>
      <c r="C41" s="243" t="s">
        <v>188</v>
      </c>
      <c r="D41" s="244" t="s">
        <v>438</v>
      </c>
      <c r="E41" s="245">
        <v>10</v>
      </c>
      <c r="F41" s="245"/>
      <c r="G41" s="246">
        <f>E41*F41</f>
        <v>0</v>
      </c>
      <c r="H41" s="247">
        <v>0</v>
      </c>
      <c r="I41" s="248">
        <f>E41*H41</f>
        <v>0</v>
      </c>
      <c r="J41" s="247">
        <v>0</v>
      </c>
      <c r="K41" s="248">
        <f>E41*J41</f>
        <v>0</v>
      </c>
      <c r="O41" s="240"/>
      <c r="AZ41" s="213">
        <v>1</v>
      </c>
      <c r="BA41" s="213">
        <f>IF(AZ41=1,G41,0)</f>
        <v>0</v>
      </c>
      <c r="BB41" s="213">
        <f>IF(AZ41=2,G41,0)</f>
        <v>0</v>
      </c>
      <c r="BC41" s="213">
        <f>IF(AZ41=3,G41,0)</f>
        <v>0</v>
      </c>
      <c r="BD41" s="213">
        <f>IF(AZ41=4,G41,0)</f>
        <v>0</v>
      </c>
      <c r="BE41" s="213">
        <f>IF(AZ41=5,G41,0)</f>
        <v>0</v>
      </c>
      <c r="CA41" s="240">
        <v>1</v>
      </c>
      <c r="CB41" s="240">
        <v>1</v>
      </c>
    </row>
    <row r="42" spans="1:80" x14ac:dyDescent="0.2">
      <c r="A42" s="241">
        <v>19</v>
      </c>
      <c r="B42" s="242" t="s">
        <v>189</v>
      </c>
      <c r="C42" s="243" t="s">
        <v>190</v>
      </c>
      <c r="D42" s="244" t="s">
        <v>438</v>
      </c>
      <c r="E42" s="245">
        <v>10</v>
      </c>
      <c r="F42" s="245"/>
      <c r="G42" s="246">
        <f>E42*F42</f>
        <v>0</v>
      </c>
      <c r="H42" s="247">
        <v>0</v>
      </c>
      <c r="I42" s="248">
        <f>E42*H42</f>
        <v>0</v>
      </c>
      <c r="J42" s="247">
        <v>0</v>
      </c>
      <c r="K42" s="248">
        <f>E42*J42</f>
        <v>0</v>
      </c>
      <c r="O42" s="240"/>
      <c r="AZ42" s="213">
        <v>1</v>
      </c>
      <c r="BA42" s="213">
        <f>IF(AZ42=1,G42,0)</f>
        <v>0</v>
      </c>
      <c r="BB42" s="213">
        <f>IF(AZ42=2,G42,0)</f>
        <v>0</v>
      </c>
      <c r="BC42" s="213">
        <f>IF(AZ42=3,G42,0)</f>
        <v>0</v>
      </c>
      <c r="BD42" s="213">
        <f>IF(AZ42=4,G42,0)</f>
        <v>0</v>
      </c>
      <c r="BE42" s="213">
        <f>IF(AZ42=5,G42,0)</f>
        <v>0</v>
      </c>
      <c r="CA42" s="240">
        <v>1</v>
      </c>
      <c r="CB42" s="240">
        <v>1</v>
      </c>
    </row>
    <row r="43" spans="1:80" x14ac:dyDescent="0.2">
      <c r="A43" s="259"/>
      <c r="B43" s="260" t="s">
        <v>97</v>
      </c>
      <c r="C43" s="261" t="s">
        <v>185</v>
      </c>
      <c r="D43" s="262"/>
      <c r="E43" s="263"/>
      <c r="F43" s="264"/>
      <c r="G43" s="265">
        <f>SUM(G34:G42)</f>
        <v>0</v>
      </c>
      <c r="H43" s="266"/>
      <c r="I43" s="267">
        <f>SUM(I34:I42)</f>
        <v>0</v>
      </c>
      <c r="J43" s="266"/>
      <c r="K43" s="267">
        <f>SUM(K34:K42)</f>
        <v>-23.68</v>
      </c>
      <c r="O43" s="240"/>
      <c r="BA43" s="268">
        <f>SUM(BA34:BA42)</f>
        <v>0</v>
      </c>
      <c r="BB43" s="268">
        <f>SUM(BB34:BB42)</f>
        <v>0</v>
      </c>
      <c r="BC43" s="268">
        <f>SUM(BC34:BC42)</f>
        <v>0</v>
      </c>
      <c r="BD43" s="268">
        <f>SUM(BD34:BD42)</f>
        <v>0</v>
      </c>
      <c r="BE43" s="268">
        <f>SUM(BE34:BE42)</f>
        <v>0</v>
      </c>
    </row>
    <row r="44" spans="1:80" x14ac:dyDescent="0.2">
      <c r="A44" s="230" t="s">
        <v>93</v>
      </c>
      <c r="B44" s="231" t="s">
        <v>191</v>
      </c>
      <c r="C44" s="232" t="s">
        <v>192</v>
      </c>
      <c r="D44" s="233"/>
      <c r="E44" s="234"/>
      <c r="F44" s="234"/>
      <c r="G44" s="235"/>
      <c r="H44" s="236"/>
      <c r="I44" s="237"/>
      <c r="J44" s="238"/>
      <c r="K44" s="239"/>
      <c r="O44" s="240"/>
    </row>
    <row r="45" spans="1:80" x14ac:dyDescent="0.2">
      <c r="A45" s="241">
        <v>20</v>
      </c>
      <c r="B45" s="242" t="s">
        <v>196</v>
      </c>
      <c r="C45" s="243" t="s">
        <v>197</v>
      </c>
      <c r="D45" s="244" t="s">
        <v>172</v>
      </c>
      <c r="E45" s="245">
        <v>53.46</v>
      </c>
      <c r="F45" s="245"/>
      <c r="G45" s="246">
        <f>E45*F45</f>
        <v>0</v>
      </c>
      <c r="H45" s="247">
        <v>0</v>
      </c>
      <c r="I45" s="248">
        <f>E45*H45</f>
        <v>0</v>
      </c>
      <c r="J45" s="247">
        <v>0</v>
      </c>
      <c r="K45" s="248">
        <f>E45*J45</f>
        <v>0</v>
      </c>
      <c r="O45" s="240"/>
      <c r="AZ45" s="213">
        <v>1</v>
      </c>
      <c r="BA45" s="213">
        <f>IF(AZ45=1,G45,0)</f>
        <v>0</v>
      </c>
      <c r="BB45" s="213">
        <f>IF(AZ45=2,G45,0)</f>
        <v>0</v>
      </c>
      <c r="BC45" s="213">
        <f>IF(AZ45=3,G45,0)</f>
        <v>0</v>
      </c>
      <c r="BD45" s="213">
        <f>IF(AZ45=4,G45,0)</f>
        <v>0</v>
      </c>
      <c r="BE45" s="213">
        <f>IF(AZ45=5,G45,0)</f>
        <v>0</v>
      </c>
      <c r="CA45" s="240">
        <v>1</v>
      </c>
      <c r="CB45" s="240">
        <v>0</v>
      </c>
    </row>
    <row r="46" spans="1:80" x14ac:dyDescent="0.2">
      <c r="A46" s="249"/>
      <c r="B46" s="253"/>
      <c r="C46" s="368" t="s">
        <v>412</v>
      </c>
      <c r="D46" s="369"/>
      <c r="E46" s="254">
        <v>53.46</v>
      </c>
      <c r="F46" s="255"/>
      <c r="G46" s="256"/>
      <c r="H46" s="257"/>
      <c r="I46" s="251"/>
      <c r="J46" s="258"/>
      <c r="K46" s="251"/>
      <c r="M46" s="252"/>
      <c r="O46" s="240"/>
    </row>
    <row r="47" spans="1:80" x14ac:dyDescent="0.2">
      <c r="A47" s="259"/>
      <c r="B47" s="260" t="s">
        <v>97</v>
      </c>
      <c r="C47" s="261" t="s">
        <v>193</v>
      </c>
      <c r="D47" s="262"/>
      <c r="E47" s="263"/>
      <c r="F47" s="264"/>
      <c r="G47" s="265">
        <f>SUM(G44:G46)</f>
        <v>0</v>
      </c>
      <c r="H47" s="266"/>
      <c r="I47" s="267">
        <f>SUM(I44:I46)</f>
        <v>0</v>
      </c>
      <c r="J47" s="266"/>
      <c r="K47" s="267">
        <f>SUM(K44:K46)</f>
        <v>0</v>
      </c>
      <c r="O47" s="240"/>
      <c r="BA47" s="268">
        <f>SUM(BA44:BA46)</f>
        <v>0</v>
      </c>
      <c r="BB47" s="268">
        <f>SUM(BB44:BB46)</f>
        <v>0</v>
      </c>
      <c r="BC47" s="268">
        <f>SUM(BC44:BC46)</f>
        <v>0</v>
      </c>
      <c r="BD47" s="268">
        <f>SUM(BD44:BD46)</f>
        <v>0</v>
      </c>
      <c r="BE47" s="268">
        <f>SUM(BE44:BE46)</f>
        <v>0</v>
      </c>
    </row>
    <row r="48" spans="1:80" x14ac:dyDescent="0.2">
      <c r="A48" s="230" t="s">
        <v>93</v>
      </c>
      <c r="B48" s="231" t="s">
        <v>204</v>
      </c>
      <c r="C48" s="232" t="s">
        <v>205</v>
      </c>
      <c r="D48" s="233"/>
      <c r="E48" s="234"/>
      <c r="F48" s="234"/>
      <c r="G48" s="235"/>
      <c r="H48" s="236"/>
      <c r="I48" s="237"/>
      <c r="J48" s="238"/>
      <c r="K48" s="239"/>
      <c r="O48" s="240"/>
    </row>
    <row r="49" spans="1:80" s="300" customFormat="1" ht="22.5" x14ac:dyDescent="0.2">
      <c r="A49" s="296">
        <v>21</v>
      </c>
      <c r="B49" s="291" t="s">
        <v>207</v>
      </c>
      <c r="C49" s="283" t="s">
        <v>208</v>
      </c>
      <c r="D49" s="284" t="s">
        <v>172</v>
      </c>
      <c r="E49" s="285">
        <v>57.09</v>
      </c>
      <c r="F49" s="285"/>
      <c r="G49" s="286">
        <f>E49*F49</f>
        <v>0</v>
      </c>
      <c r="H49" s="297">
        <v>0</v>
      </c>
      <c r="I49" s="298">
        <f>E49*H49</f>
        <v>0</v>
      </c>
      <c r="J49" s="297">
        <v>0</v>
      </c>
      <c r="K49" s="298">
        <f>E49*J49</f>
        <v>0</v>
      </c>
      <c r="L49" s="299"/>
      <c r="O49" s="301">
        <v>2</v>
      </c>
      <c r="AA49" s="300">
        <v>1</v>
      </c>
      <c r="AB49" s="300">
        <v>1</v>
      </c>
      <c r="AC49" s="300">
        <v>1</v>
      </c>
      <c r="AZ49" s="300">
        <v>1</v>
      </c>
      <c r="BA49" s="300">
        <f>IF(AZ49=1,G49,0)</f>
        <v>0</v>
      </c>
      <c r="BB49" s="300">
        <f>IF(AZ49=2,G49,0)</f>
        <v>0</v>
      </c>
      <c r="BC49" s="300">
        <f>IF(AZ49=3,G49,0)</f>
        <v>0</v>
      </c>
      <c r="BD49" s="300">
        <f>IF(AZ49=4,G49,0)</f>
        <v>0</v>
      </c>
      <c r="BE49" s="300">
        <f>IF(AZ49=5,G49,0)</f>
        <v>0</v>
      </c>
      <c r="CA49" s="301">
        <v>1</v>
      </c>
      <c r="CB49" s="301">
        <v>1</v>
      </c>
    </row>
    <row r="50" spans="1:80" s="300" customFormat="1" x14ac:dyDescent="0.2">
      <c r="A50" s="302"/>
      <c r="B50" s="303"/>
      <c r="C50" s="365" t="s">
        <v>448</v>
      </c>
      <c r="D50" s="366"/>
      <c r="E50" s="304">
        <v>57.09</v>
      </c>
      <c r="F50" s="305"/>
      <c r="G50" s="306"/>
      <c r="H50" s="307"/>
      <c r="I50" s="308"/>
      <c r="J50" s="309"/>
      <c r="K50" s="308"/>
      <c r="L50" s="299"/>
      <c r="M50" s="310" t="s">
        <v>413</v>
      </c>
      <c r="O50" s="301"/>
    </row>
    <row r="51" spans="1:80" x14ac:dyDescent="0.2">
      <c r="A51" s="259"/>
      <c r="B51" s="260" t="s">
        <v>97</v>
      </c>
      <c r="C51" s="261" t="s">
        <v>206</v>
      </c>
      <c r="D51" s="262"/>
      <c r="E51" s="263"/>
      <c r="F51" s="264"/>
      <c r="G51" s="265">
        <f>SUM(G48:G50)</f>
        <v>0</v>
      </c>
      <c r="H51" s="266"/>
      <c r="I51" s="267">
        <f>SUM(I48:I50)</f>
        <v>0</v>
      </c>
      <c r="J51" s="266"/>
      <c r="K51" s="267">
        <f>SUM(K48:K50)</f>
        <v>0</v>
      </c>
      <c r="O51" s="240">
        <v>4</v>
      </c>
      <c r="BA51" s="268">
        <f>SUM(BA48:BA50)</f>
        <v>0</v>
      </c>
      <c r="BB51" s="268">
        <f>SUM(BB48:BB50)</f>
        <v>0</v>
      </c>
      <c r="BC51" s="268">
        <f>SUM(BC48:BC50)</f>
        <v>0</v>
      </c>
      <c r="BD51" s="268">
        <f>SUM(BD48:BD50)</f>
        <v>0</v>
      </c>
      <c r="BE51" s="268">
        <f>SUM(BE48:BE50)</f>
        <v>0</v>
      </c>
    </row>
    <row r="52" spans="1:80" x14ac:dyDescent="0.2">
      <c r="A52" s="230" t="s">
        <v>93</v>
      </c>
      <c r="B52" s="231" t="s">
        <v>209</v>
      </c>
      <c r="C52" s="232" t="s">
        <v>210</v>
      </c>
      <c r="D52" s="233"/>
      <c r="E52" s="234"/>
      <c r="F52" s="234"/>
      <c r="G52" s="235"/>
      <c r="H52" s="236"/>
      <c r="I52" s="237"/>
      <c r="J52" s="238"/>
      <c r="K52" s="239"/>
      <c r="O52" s="240">
        <v>1</v>
      </c>
    </row>
    <row r="53" spans="1:80" ht="22.5" customHeight="1" x14ac:dyDescent="0.2">
      <c r="A53" s="241">
        <v>22</v>
      </c>
      <c r="B53" s="242" t="s">
        <v>449</v>
      </c>
      <c r="C53" s="243" t="s">
        <v>450</v>
      </c>
      <c r="D53" s="244" t="s">
        <v>156</v>
      </c>
      <c r="E53" s="245">
        <v>5.1894999999999998</v>
      </c>
      <c r="F53" s="245"/>
      <c r="G53" s="246">
        <f>E53*F53</f>
        <v>0</v>
      </c>
      <c r="H53" s="247">
        <v>2.16</v>
      </c>
      <c r="I53" s="248">
        <f>E53*H53</f>
        <v>11.20932</v>
      </c>
      <c r="J53" s="247">
        <v>0</v>
      </c>
      <c r="K53" s="248">
        <f>E53*J53</f>
        <v>0</v>
      </c>
      <c r="O53" s="240">
        <v>2</v>
      </c>
      <c r="AA53" s="213">
        <v>1</v>
      </c>
      <c r="AB53" s="213">
        <v>1</v>
      </c>
      <c r="AC53" s="213">
        <v>1</v>
      </c>
      <c r="AZ53" s="213">
        <v>1</v>
      </c>
      <c r="BA53" s="213">
        <f>IF(AZ53=1,G53,0)</f>
        <v>0</v>
      </c>
      <c r="BB53" s="213">
        <f>IF(AZ53=2,G53,0)</f>
        <v>0</v>
      </c>
      <c r="BC53" s="213">
        <f>IF(AZ53=3,G53,0)</f>
        <v>0</v>
      </c>
      <c r="BD53" s="213">
        <f>IF(AZ53=4,G53,0)</f>
        <v>0</v>
      </c>
      <c r="BE53" s="213">
        <f>IF(AZ53=5,G53,0)</f>
        <v>0</v>
      </c>
      <c r="CA53" s="240">
        <v>1</v>
      </c>
      <c r="CB53" s="240">
        <v>1</v>
      </c>
    </row>
    <row r="54" spans="1:80" x14ac:dyDescent="0.2">
      <c r="A54" s="249"/>
      <c r="B54" s="253"/>
      <c r="C54" s="368" t="s">
        <v>414</v>
      </c>
      <c r="D54" s="369"/>
      <c r="E54" s="254">
        <v>5.1894999999999998</v>
      </c>
      <c r="F54" s="255"/>
      <c r="G54" s="256"/>
      <c r="H54" s="257"/>
      <c r="I54" s="251"/>
      <c r="J54" s="258"/>
      <c r="K54" s="251"/>
      <c r="M54" s="252" t="s">
        <v>414</v>
      </c>
      <c r="O54" s="240"/>
    </row>
    <row r="55" spans="1:80" x14ac:dyDescent="0.2">
      <c r="A55" s="241">
        <v>23</v>
      </c>
      <c r="B55" s="242" t="s">
        <v>214</v>
      </c>
      <c r="C55" s="243" t="s">
        <v>290</v>
      </c>
      <c r="D55" s="244" t="s">
        <v>156</v>
      </c>
      <c r="E55" s="245">
        <v>5.1894999999999998</v>
      </c>
      <c r="F55" s="245"/>
      <c r="G55" s="246">
        <f>E55*F55</f>
        <v>0</v>
      </c>
      <c r="H55" s="247">
        <v>2.5249999999999999</v>
      </c>
      <c r="I55" s="248">
        <f>E55*H55</f>
        <v>13.103487499999998</v>
      </c>
      <c r="J55" s="247">
        <v>0</v>
      </c>
      <c r="K55" s="248">
        <f>E55*J55</f>
        <v>0</v>
      </c>
      <c r="O55" s="240">
        <v>2</v>
      </c>
      <c r="AA55" s="213">
        <v>1</v>
      </c>
      <c r="AB55" s="213">
        <v>1</v>
      </c>
      <c r="AC55" s="213">
        <v>1</v>
      </c>
      <c r="AZ55" s="213">
        <v>1</v>
      </c>
      <c r="BA55" s="213">
        <f>IF(AZ55=1,G55,0)</f>
        <v>0</v>
      </c>
      <c r="BB55" s="213">
        <f>IF(AZ55=2,G55,0)</f>
        <v>0</v>
      </c>
      <c r="BC55" s="213">
        <f>IF(AZ55=3,G55,0)</f>
        <v>0</v>
      </c>
      <c r="BD55" s="213">
        <f>IF(AZ55=4,G55,0)</f>
        <v>0</v>
      </c>
      <c r="BE55" s="213">
        <f>IF(AZ55=5,G55,0)</f>
        <v>0</v>
      </c>
      <c r="CA55" s="240">
        <v>1</v>
      </c>
      <c r="CB55" s="240">
        <v>1</v>
      </c>
    </row>
    <row r="56" spans="1:80" x14ac:dyDescent="0.2">
      <c r="A56" s="249"/>
      <c r="B56" s="253"/>
      <c r="C56" s="368" t="s">
        <v>415</v>
      </c>
      <c r="D56" s="369"/>
      <c r="E56" s="254">
        <v>5.1894999999999998</v>
      </c>
      <c r="F56" s="255"/>
      <c r="G56" s="256"/>
      <c r="H56" s="257"/>
      <c r="I56" s="251"/>
      <c r="J56" s="258"/>
      <c r="K56" s="251"/>
      <c r="M56" s="252" t="s">
        <v>415</v>
      </c>
      <c r="O56" s="240"/>
    </row>
    <row r="57" spans="1:80" ht="22.5" x14ac:dyDescent="0.2">
      <c r="A57" s="241">
        <v>24</v>
      </c>
      <c r="B57" s="242" t="s">
        <v>215</v>
      </c>
      <c r="C57" s="243" t="s">
        <v>216</v>
      </c>
      <c r="D57" s="244" t="s">
        <v>217</v>
      </c>
      <c r="E57" s="245">
        <v>0.3352</v>
      </c>
      <c r="F57" s="245"/>
      <c r="G57" s="246">
        <f>E57*F57</f>
        <v>0</v>
      </c>
      <c r="H57" s="247">
        <v>1.04548</v>
      </c>
      <c r="I57" s="248">
        <f>E57*H57</f>
        <v>0.35044489600000001</v>
      </c>
      <c r="J57" s="247">
        <v>0</v>
      </c>
      <c r="K57" s="248">
        <f>E57*J57</f>
        <v>0</v>
      </c>
      <c r="O57" s="240">
        <v>2</v>
      </c>
      <c r="AA57" s="213">
        <v>1</v>
      </c>
      <c r="AB57" s="213">
        <v>1</v>
      </c>
      <c r="AC57" s="213">
        <v>1</v>
      </c>
      <c r="AZ57" s="213">
        <v>1</v>
      </c>
      <c r="BA57" s="213">
        <f>IF(AZ57=1,G57,0)</f>
        <v>0</v>
      </c>
      <c r="BB57" s="213">
        <f>IF(AZ57=2,G57,0)</f>
        <v>0</v>
      </c>
      <c r="BC57" s="213">
        <f>IF(AZ57=3,G57,0)</f>
        <v>0</v>
      </c>
      <c r="BD57" s="213">
        <f>IF(AZ57=4,G57,0)</f>
        <v>0</v>
      </c>
      <c r="BE57" s="213">
        <f>IF(AZ57=5,G57,0)</f>
        <v>0</v>
      </c>
      <c r="CA57" s="240">
        <v>1</v>
      </c>
      <c r="CB57" s="240">
        <v>1</v>
      </c>
    </row>
    <row r="58" spans="1:80" x14ac:dyDescent="0.2">
      <c r="A58" s="249"/>
      <c r="B58" s="250"/>
      <c r="C58" s="354" t="s">
        <v>218</v>
      </c>
      <c r="D58" s="355"/>
      <c r="E58" s="355"/>
      <c r="F58" s="355"/>
      <c r="G58" s="356"/>
      <c r="I58" s="251"/>
      <c r="K58" s="251"/>
      <c r="L58" s="289" t="s">
        <v>218</v>
      </c>
      <c r="O58" s="240">
        <v>3</v>
      </c>
    </row>
    <row r="59" spans="1:80" x14ac:dyDescent="0.2">
      <c r="A59" s="249"/>
      <c r="B59" s="253"/>
      <c r="C59" s="368" t="s">
        <v>416</v>
      </c>
      <c r="D59" s="369"/>
      <c r="E59" s="254">
        <v>0.3352</v>
      </c>
      <c r="F59" s="255"/>
      <c r="G59" s="256"/>
      <c r="H59" s="257"/>
      <c r="I59" s="251"/>
      <c r="J59" s="258"/>
      <c r="K59" s="251"/>
      <c r="M59" s="252" t="s">
        <v>416</v>
      </c>
      <c r="O59" s="240"/>
    </row>
    <row r="60" spans="1:80" x14ac:dyDescent="0.2">
      <c r="A60" s="241">
        <v>25</v>
      </c>
      <c r="B60" s="242" t="s">
        <v>219</v>
      </c>
      <c r="C60" s="243" t="s">
        <v>220</v>
      </c>
      <c r="D60" s="244" t="s">
        <v>217</v>
      </c>
      <c r="E60" s="245">
        <v>1.6799999999999999E-2</v>
      </c>
      <c r="F60" s="245"/>
      <c r="G60" s="246">
        <f>E60*F60</f>
        <v>0</v>
      </c>
      <c r="H60" s="247">
        <v>1</v>
      </c>
      <c r="I60" s="248">
        <f>E60*H60</f>
        <v>1.6799999999999999E-2</v>
      </c>
      <c r="J60" s="247"/>
      <c r="K60" s="248">
        <f>E60*J60</f>
        <v>0</v>
      </c>
      <c r="O60" s="240">
        <v>2</v>
      </c>
      <c r="AA60" s="213">
        <v>3</v>
      </c>
      <c r="AB60" s="213">
        <v>1</v>
      </c>
      <c r="AC60" s="213">
        <v>13285295</v>
      </c>
      <c r="AZ60" s="213">
        <v>1</v>
      </c>
      <c r="BA60" s="213">
        <f>IF(AZ60=1,G60,0)</f>
        <v>0</v>
      </c>
      <c r="BB60" s="213">
        <f>IF(AZ60=2,G60,0)</f>
        <v>0</v>
      </c>
      <c r="BC60" s="213">
        <f>IF(AZ60=3,G60,0)</f>
        <v>0</v>
      </c>
      <c r="BD60" s="213">
        <f>IF(AZ60=4,G60,0)</f>
        <v>0</v>
      </c>
      <c r="BE60" s="213">
        <f>IF(AZ60=5,G60,0)</f>
        <v>0</v>
      </c>
      <c r="CA60" s="240">
        <v>3</v>
      </c>
      <c r="CB60" s="240">
        <v>1</v>
      </c>
    </row>
    <row r="61" spans="1:80" x14ac:dyDescent="0.2">
      <c r="A61" s="249"/>
      <c r="B61" s="253"/>
      <c r="C61" s="368" t="s">
        <v>417</v>
      </c>
      <c r="D61" s="369"/>
      <c r="E61" s="254">
        <v>1.6799999999999999E-2</v>
      </c>
      <c r="F61" s="255"/>
      <c r="G61" s="256"/>
      <c r="H61" s="257"/>
      <c r="I61" s="251"/>
      <c r="J61" s="258"/>
      <c r="K61" s="251"/>
      <c r="M61" s="252" t="s">
        <v>417</v>
      </c>
      <c r="O61" s="240"/>
    </row>
    <row r="62" spans="1:80" x14ac:dyDescent="0.2">
      <c r="A62" s="259"/>
      <c r="B62" s="260" t="s">
        <v>97</v>
      </c>
      <c r="C62" s="261" t="s">
        <v>211</v>
      </c>
      <c r="D62" s="262"/>
      <c r="E62" s="263"/>
      <c r="F62" s="264"/>
      <c r="G62" s="265">
        <f>SUM(G52:G61)</f>
        <v>0</v>
      </c>
      <c r="H62" s="266"/>
      <c r="I62" s="267">
        <f>SUM(I52:I61)</f>
        <v>24.680052395999997</v>
      </c>
      <c r="J62" s="266"/>
      <c r="K62" s="267">
        <f>SUM(K52:K61)</f>
        <v>0</v>
      </c>
      <c r="O62" s="240">
        <v>4</v>
      </c>
      <c r="BA62" s="268">
        <f>SUM(BA52:BA61)</f>
        <v>0</v>
      </c>
      <c r="BB62" s="268">
        <f>SUM(BB52:BB61)</f>
        <v>0</v>
      </c>
      <c r="BC62" s="268">
        <f>SUM(BC52:BC61)</f>
        <v>0</v>
      </c>
      <c r="BD62" s="268">
        <f>SUM(BD52:BD61)</f>
        <v>0</v>
      </c>
      <c r="BE62" s="268">
        <f>SUM(BE52:BE61)</f>
        <v>0</v>
      </c>
    </row>
    <row r="63" spans="1:80" x14ac:dyDescent="0.2">
      <c r="A63" s="230" t="s">
        <v>93</v>
      </c>
      <c r="B63" s="231" t="s">
        <v>221</v>
      </c>
      <c r="C63" s="232" t="s">
        <v>222</v>
      </c>
      <c r="D63" s="233"/>
      <c r="E63" s="234"/>
      <c r="F63" s="234"/>
      <c r="G63" s="235"/>
      <c r="H63" s="236"/>
      <c r="I63" s="237"/>
      <c r="J63" s="238"/>
      <c r="K63" s="239"/>
      <c r="O63" s="240">
        <v>1</v>
      </c>
    </row>
    <row r="64" spans="1:80" ht="36" customHeight="1" x14ac:dyDescent="0.2">
      <c r="A64" s="241">
        <v>26</v>
      </c>
      <c r="B64" s="291" t="s">
        <v>449</v>
      </c>
      <c r="C64" s="283" t="s">
        <v>460</v>
      </c>
      <c r="D64" s="284" t="s">
        <v>172</v>
      </c>
      <c r="E64" s="285">
        <v>38.094700000000003</v>
      </c>
      <c r="F64" s="245"/>
      <c r="G64" s="246">
        <f>E64*F64</f>
        <v>0</v>
      </c>
      <c r="H64" s="247">
        <v>0.33074999999999999</v>
      </c>
      <c r="I64" s="248">
        <f>E64*H64</f>
        <v>12.599822025</v>
      </c>
      <c r="J64" s="247">
        <v>0</v>
      </c>
      <c r="K64" s="248">
        <f>E64*J64</f>
        <v>0</v>
      </c>
      <c r="O64" s="240">
        <v>2</v>
      </c>
      <c r="AA64" s="213">
        <v>1</v>
      </c>
      <c r="AB64" s="213">
        <v>1</v>
      </c>
      <c r="AC64" s="213">
        <v>1</v>
      </c>
      <c r="AZ64" s="213">
        <v>1</v>
      </c>
      <c r="BA64" s="213">
        <f>IF(AZ64=1,G64,0)</f>
        <v>0</v>
      </c>
      <c r="BB64" s="213">
        <f>IF(AZ64=2,G64,0)</f>
        <v>0</v>
      </c>
      <c r="BC64" s="213">
        <f>IF(AZ64=3,G64,0)</f>
        <v>0</v>
      </c>
      <c r="BD64" s="213">
        <f>IF(AZ64=4,G64,0)</f>
        <v>0</v>
      </c>
      <c r="BE64" s="213">
        <f>IF(AZ64=5,G64,0)</f>
        <v>0</v>
      </c>
      <c r="CA64" s="240">
        <v>1</v>
      </c>
      <c r="CB64" s="240">
        <v>1</v>
      </c>
    </row>
    <row r="65" spans="1:80" x14ac:dyDescent="0.2">
      <c r="A65" s="249"/>
      <c r="B65" s="303"/>
      <c r="C65" s="365" t="s">
        <v>418</v>
      </c>
      <c r="D65" s="366"/>
      <c r="E65" s="304">
        <v>51.895000000000003</v>
      </c>
      <c r="F65" s="255"/>
      <c r="G65" s="256"/>
      <c r="H65" s="257"/>
      <c r="I65" s="251"/>
      <c r="J65" s="258"/>
      <c r="K65" s="251"/>
      <c r="M65" s="252" t="s">
        <v>418</v>
      </c>
      <c r="O65" s="240"/>
    </row>
    <row r="66" spans="1:80" x14ac:dyDescent="0.2">
      <c r="A66" s="249"/>
      <c r="B66" s="303"/>
      <c r="C66" s="365" t="s">
        <v>292</v>
      </c>
      <c r="D66" s="366"/>
      <c r="E66" s="304">
        <v>-8.5015000000000001</v>
      </c>
      <c r="F66" s="255"/>
      <c r="G66" s="256"/>
      <c r="H66" s="257"/>
      <c r="I66" s="251"/>
      <c r="J66" s="258"/>
      <c r="K66" s="251"/>
      <c r="M66" s="252" t="s">
        <v>292</v>
      </c>
      <c r="O66" s="240"/>
    </row>
    <row r="67" spans="1:80" ht="19.5" customHeight="1" x14ac:dyDescent="0.2">
      <c r="A67" s="249"/>
      <c r="B67" s="303"/>
      <c r="C67" s="365" t="s">
        <v>419</v>
      </c>
      <c r="D67" s="366"/>
      <c r="E67" s="304">
        <v>-5.2988</v>
      </c>
      <c r="F67" s="255"/>
      <c r="G67" s="256"/>
      <c r="H67" s="257"/>
      <c r="I67" s="251"/>
      <c r="J67" s="258"/>
      <c r="K67" s="251"/>
      <c r="M67" s="252" t="s">
        <v>419</v>
      </c>
      <c r="O67" s="240"/>
    </row>
    <row r="68" spans="1:80" x14ac:dyDescent="0.2">
      <c r="A68" s="259"/>
      <c r="B68" s="260" t="s">
        <v>97</v>
      </c>
      <c r="C68" s="261" t="s">
        <v>223</v>
      </c>
      <c r="D68" s="262"/>
      <c r="E68" s="263"/>
      <c r="F68" s="264"/>
      <c r="G68" s="265">
        <f>SUM(G63:G67)</f>
        <v>0</v>
      </c>
      <c r="H68" s="266"/>
      <c r="I68" s="267">
        <f>SUM(I63:I67)</f>
        <v>12.599822025</v>
      </c>
      <c r="J68" s="266"/>
      <c r="K68" s="267">
        <f>SUM(K63:K67)</f>
        <v>0</v>
      </c>
      <c r="O68" s="240">
        <v>4</v>
      </c>
      <c r="BA68" s="268">
        <f>SUM(BA63:BA67)</f>
        <v>0</v>
      </c>
      <c r="BB68" s="268">
        <f>SUM(BB63:BB67)</f>
        <v>0</v>
      </c>
      <c r="BC68" s="268">
        <f>SUM(BC63:BC67)</f>
        <v>0</v>
      </c>
      <c r="BD68" s="268">
        <f>SUM(BD63:BD67)</f>
        <v>0</v>
      </c>
      <c r="BE68" s="268">
        <f>SUM(BE63:BE67)</f>
        <v>0</v>
      </c>
    </row>
    <row r="69" spans="1:80" x14ac:dyDescent="0.2">
      <c r="A69" s="230" t="s">
        <v>93</v>
      </c>
      <c r="B69" s="231" t="s">
        <v>225</v>
      </c>
      <c r="C69" s="232" t="s">
        <v>226</v>
      </c>
      <c r="D69" s="233"/>
      <c r="E69" s="234"/>
      <c r="F69" s="234"/>
      <c r="G69" s="235"/>
      <c r="H69" s="236"/>
      <c r="I69" s="237"/>
      <c r="J69" s="238"/>
      <c r="K69" s="239"/>
      <c r="O69" s="240">
        <v>1</v>
      </c>
    </row>
    <row r="70" spans="1:80" ht="22.5" x14ac:dyDescent="0.2">
      <c r="A70" s="241">
        <v>27</v>
      </c>
      <c r="B70" s="291" t="s">
        <v>420</v>
      </c>
      <c r="C70" s="283" t="s">
        <v>439</v>
      </c>
      <c r="D70" s="284" t="s">
        <v>172</v>
      </c>
      <c r="E70" s="285">
        <v>44.58</v>
      </c>
      <c r="F70" s="245"/>
      <c r="G70" s="246">
        <f>E70*F70</f>
        <v>0</v>
      </c>
      <c r="H70" s="247">
        <v>7.3899999999999993E-2</v>
      </c>
      <c r="I70" s="248">
        <f>E70*H70</f>
        <v>3.2944619999999998</v>
      </c>
      <c r="J70" s="247">
        <v>0</v>
      </c>
      <c r="K70" s="248">
        <f>E70*J70</f>
        <v>0</v>
      </c>
      <c r="O70" s="240">
        <v>2</v>
      </c>
      <c r="AA70" s="213">
        <v>1</v>
      </c>
      <c r="AB70" s="213">
        <v>1</v>
      </c>
      <c r="AC70" s="213">
        <v>1</v>
      </c>
      <c r="AZ70" s="213">
        <v>1</v>
      </c>
      <c r="BA70" s="213">
        <f>IF(AZ70=1,G70,0)</f>
        <v>0</v>
      </c>
      <c r="BB70" s="213">
        <f>IF(AZ70=2,G70,0)</f>
        <v>0</v>
      </c>
      <c r="BC70" s="213">
        <f>IF(AZ70=3,G70,0)</f>
        <v>0</v>
      </c>
      <c r="BD70" s="213">
        <f>IF(AZ70=4,G70,0)</f>
        <v>0</v>
      </c>
      <c r="BE70" s="213">
        <f>IF(AZ70=5,G70,0)</f>
        <v>0</v>
      </c>
      <c r="CA70" s="240">
        <v>1</v>
      </c>
      <c r="CB70" s="240">
        <v>1</v>
      </c>
    </row>
    <row r="71" spans="1:80" x14ac:dyDescent="0.2">
      <c r="A71" s="249"/>
      <c r="B71" s="303"/>
      <c r="C71" s="365" t="s">
        <v>418</v>
      </c>
      <c r="D71" s="366"/>
      <c r="E71" s="304">
        <v>51.895000000000003</v>
      </c>
      <c r="F71" s="255"/>
      <c r="G71" s="256"/>
      <c r="H71" s="257"/>
      <c r="I71" s="251"/>
      <c r="J71" s="258"/>
      <c r="K71" s="251"/>
      <c r="M71" s="252" t="s">
        <v>418</v>
      </c>
      <c r="O71" s="240"/>
    </row>
    <row r="72" spans="1:80" x14ac:dyDescent="0.2">
      <c r="A72" s="249"/>
      <c r="B72" s="303"/>
      <c r="C72" s="365" t="s">
        <v>292</v>
      </c>
      <c r="D72" s="366"/>
      <c r="E72" s="304">
        <v>-8.5015000000000001</v>
      </c>
      <c r="F72" s="255"/>
      <c r="G72" s="256"/>
      <c r="H72" s="257"/>
      <c r="I72" s="251"/>
      <c r="J72" s="258"/>
      <c r="K72" s="251"/>
      <c r="M72" s="252" t="s">
        <v>292</v>
      </c>
      <c r="O72" s="240"/>
    </row>
    <row r="73" spans="1:80" x14ac:dyDescent="0.2">
      <c r="A73" s="249"/>
      <c r="B73" s="303"/>
      <c r="C73" s="324" t="s">
        <v>419</v>
      </c>
      <c r="D73" s="325"/>
      <c r="E73" s="304">
        <v>-5.2988</v>
      </c>
      <c r="F73" s="255"/>
      <c r="G73" s="256"/>
      <c r="H73" s="257"/>
      <c r="I73" s="251"/>
      <c r="J73" s="258"/>
      <c r="K73" s="251"/>
      <c r="M73" s="252"/>
      <c r="O73" s="240"/>
    </row>
    <row r="74" spans="1:80" x14ac:dyDescent="0.2">
      <c r="A74" s="249"/>
      <c r="B74" s="303"/>
      <c r="C74" s="365" t="s">
        <v>446</v>
      </c>
      <c r="D74" s="366"/>
      <c r="E74" s="304">
        <v>6.48</v>
      </c>
      <c r="F74" s="255"/>
      <c r="G74" s="256"/>
      <c r="H74" s="257"/>
      <c r="I74" s="251"/>
      <c r="J74" s="258"/>
      <c r="K74" s="251"/>
      <c r="M74" s="252" t="s">
        <v>419</v>
      </c>
      <c r="O74" s="240"/>
    </row>
    <row r="75" spans="1:80" s="300" customFormat="1" x14ac:dyDescent="0.2">
      <c r="A75" s="296">
        <v>28</v>
      </c>
      <c r="B75" s="291" t="s">
        <v>287</v>
      </c>
      <c r="C75" s="283" t="s">
        <v>447</v>
      </c>
      <c r="D75" s="284" t="s">
        <v>172</v>
      </c>
      <c r="E75" s="285">
        <v>1</v>
      </c>
      <c r="F75" s="285"/>
      <c r="G75" s="286">
        <f>E75*F75</f>
        <v>0</v>
      </c>
      <c r="H75" s="297">
        <v>0.129</v>
      </c>
      <c r="I75" s="298">
        <f>E75*H75</f>
        <v>0.129</v>
      </c>
      <c r="J75" s="297"/>
      <c r="K75" s="298">
        <f>E75*J75</f>
        <v>0</v>
      </c>
      <c r="L75" s="299"/>
      <c r="O75" s="301">
        <v>2</v>
      </c>
      <c r="AA75" s="300">
        <v>3</v>
      </c>
      <c r="AB75" s="300">
        <v>1</v>
      </c>
      <c r="AC75" s="300">
        <v>592451124</v>
      </c>
      <c r="AZ75" s="300">
        <v>1</v>
      </c>
      <c r="BA75" s="300">
        <f>IF(AZ75=1,G75,0)</f>
        <v>0</v>
      </c>
      <c r="BB75" s="300">
        <f>IF(AZ75=2,G75,0)</f>
        <v>0</v>
      </c>
      <c r="BC75" s="300">
        <f>IF(AZ75=3,G75,0)</f>
        <v>0</v>
      </c>
      <c r="BD75" s="300">
        <f>IF(AZ75=4,G75,0)</f>
        <v>0</v>
      </c>
      <c r="BE75" s="300">
        <f>IF(AZ75=5,G75,0)</f>
        <v>0</v>
      </c>
      <c r="CA75" s="301">
        <v>3</v>
      </c>
      <c r="CB75" s="301">
        <v>1</v>
      </c>
    </row>
    <row r="76" spans="1:80" x14ac:dyDescent="0.2">
      <c r="A76" s="259"/>
      <c r="B76" s="260" t="s">
        <v>97</v>
      </c>
      <c r="C76" s="261" t="s">
        <v>227</v>
      </c>
      <c r="D76" s="262"/>
      <c r="E76" s="263"/>
      <c r="F76" s="264"/>
      <c r="G76" s="265">
        <f>SUM(G69:G75)</f>
        <v>0</v>
      </c>
      <c r="H76" s="266"/>
      <c r="I76" s="267">
        <f>SUM(I69:I75)</f>
        <v>3.4234619999999998</v>
      </c>
      <c r="J76" s="266"/>
      <c r="K76" s="267">
        <f>SUM(K69:K75)</f>
        <v>0</v>
      </c>
      <c r="O76" s="240">
        <v>4</v>
      </c>
      <c r="BA76" s="268">
        <f>SUM(BA69:BA75)</f>
        <v>0</v>
      </c>
      <c r="BB76" s="268">
        <f>SUM(BB69:BB75)</f>
        <v>0</v>
      </c>
      <c r="BC76" s="268">
        <f>SUM(BC69:BC75)</f>
        <v>0</v>
      </c>
      <c r="BD76" s="268">
        <f>SUM(BD69:BD75)</f>
        <v>0</v>
      </c>
      <c r="BE76" s="268">
        <f>SUM(BE69:BE75)</f>
        <v>0</v>
      </c>
    </row>
    <row r="77" spans="1:80" x14ac:dyDescent="0.2">
      <c r="A77" s="230" t="s">
        <v>93</v>
      </c>
      <c r="B77" s="231" t="s">
        <v>230</v>
      </c>
      <c r="C77" s="232" t="s">
        <v>231</v>
      </c>
      <c r="D77" s="233"/>
      <c r="E77" s="234"/>
      <c r="F77" s="234"/>
      <c r="G77" s="235"/>
      <c r="H77" s="236"/>
      <c r="I77" s="237"/>
      <c r="J77" s="238"/>
      <c r="K77" s="239"/>
      <c r="O77" s="240">
        <v>1</v>
      </c>
    </row>
    <row r="78" spans="1:80" x14ac:dyDescent="0.2">
      <c r="A78" s="241">
        <v>29</v>
      </c>
      <c r="B78" s="242" t="s">
        <v>233</v>
      </c>
      <c r="C78" s="243" t="s">
        <v>234</v>
      </c>
      <c r="D78" s="244" t="s">
        <v>156</v>
      </c>
      <c r="E78" s="245">
        <v>5.1894999999999998</v>
      </c>
      <c r="F78" s="245"/>
      <c r="G78" s="246">
        <f>E78*F78</f>
        <v>0</v>
      </c>
      <c r="H78" s="247">
        <v>2.5249999999999999</v>
      </c>
      <c r="I78" s="248">
        <f>E78*H78</f>
        <v>13.103487499999998</v>
      </c>
      <c r="J78" s="247">
        <v>0</v>
      </c>
      <c r="K78" s="248">
        <f>E78*J78</f>
        <v>0</v>
      </c>
      <c r="O78" s="240">
        <v>2</v>
      </c>
      <c r="AA78" s="213">
        <v>1</v>
      </c>
      <c r="AB78" s="213">
        <v>1</v>
      </c>
      <c r="AC78" s="213">
        <v>1</v>
      </c>
      <c r="AZ78" s="213">
        <v>1</v>
      </c>
      <c r="BA78" s="213">
        <f>IF(AZ78=1,G78,0)</f>
        <v>0</v>
      </c>
      <c r="BB78" s="213">
        <f>IF(AZ78=2,G78,0)</f>
        <v>0</v>
      </c>
      <c r="BC78" s="213">
        <f>IF(AZ78=3,G78,0)</f>
        <v>0</v>
      </c>
      <c r="BD78" s="213">
        <f>IF(AZ78=4,G78,0)</f>
        <v>0</v>
      </c>
      <c r="BE78" s="213">
        <f>IF(AZ78=5,G78,0)</f>
        <v>0</v>
      </c>
      <c r="CA78" s="240">
        <v>1</v>
      </c>
      <c r="CB78" s="240">
        <v>1</v>
      </c>
    </row>
    <row r="79" spans="1:80" x14ac:dyDescent="0.2">
      <c r="A79" s="249"/>
      <c r="B79" s="250"/>
      <c r="C79" s="354" t="s">
        <v>235</v>
      </c>
      <c r="D79" s="355"/>
      <c r="E79" s="355"/>
      <c r="F79" s="355"/>
      <c r="G79" s="356"/>
      <c r="I79" s="251"/>
      <c r="K79" s="251"/>
      <c r="L79" s="289" t="s">
        <v>235</v>
      </c>
      <c r="O79" s="240">
        <v>3</v>
      </c>
    </row>
    <row r="80" spans="1:80" x14ac:dyDescent="0.2">
      <c r="A80" s="249"/>
      <c r="B80" s="253"/>
      <c r="C80" s="368" t="s">
        <v>421</v>
      </c>
      <c r="D80" s="369"/>
      <c r="E80" s="254">
        <v>5.1894999999999998</v>
      </c>
      <c r="F80" s="255"/>
      <c r="G80" s="256"/>
      <c r="H80" s="257"/>
      <c r="I80" s="251"/>
      <c r="J80" s="258"/>
      <c r="K80" s="251"/>
      <c r="M80" s="252" t="s">
        <v>421</v>
      </c>
      <c r="O80" s="240"/>
    </row>
    <row r="81" spans="1:80" x14ac:dyDescent="0.2">
      <c r="A81" s="241">
        <v>30</v>
      </c>
      <c r="B81" s="242" t="s">
        <v>236</v>
      </c>
      <c r="C81" s="243" t="s">
        <v>237</v>
      </c>
      <c r="D81" s="244" t="s">
        <v>172</v>
      </c>
      <c r="E81" s="245">
        <v>51.895000000000003</v>
      </c>
      <c r="F81" s="245"/>
      <c r="G81" s="246">
        <f>E81*F81</f>
        <v>0</v>
      </c>
      <c r="H81" s="247">
        <v>2.2000000000000001E-4</v>
      </c>
      <c r="I81" s="248">
        <f>E81*H81</f>
        <v>1.1416900000000001E-2</v>
      </c>
      <c r="J81" s="247">
        <v>0</v>
      </c>
      <c r="K81" s="248">
        <f>E81*J81</f>
        <v>0</v>
      </c>
      <c r="O81" s="240">
        <v>2</v>
      </c>
      <c r="AA81" s="213">
        <v>1</v>
      </c>
      <c r="AB81" s="213">
        <v>1</v>
      </c>
      <c r="AC81" s="213">
        <v>1</v>
      </c>
      <c r="AZ81" s="213">
        <v>1</v>
      </c>
      <c r="BA81" s="213">
        <f>IF(AZ81=1,G81,0)</f>
        <v>0</v>
      </c>
      <c r="BB81" s="213">
        <f>IF(AZ81=2,G81,0)</f>
        <v>0</v>
      </c>
      <c r="BC81" s="213">
        <f>IF(AZ81=3,G81,0)</f>
        <v>0</v>
      </c>
      <c r="BD81" s="213">
        <f>IF(AZ81=4,G81,0)</f>
        <v>0</v>
      </c>
      <c r="BE81" s="213">
        <f>IF(AZ81=5,G81,0)</f>
        <v>0</v>
      </c>
      <c r="CA81" s="240">
        <v>1</v>
      </c>
      <c r="CB81" s="240">
        <v>1</v>
      </c>
    </row>
    <row r="82" spans="1:80" x14ac:dyDescent="0.2">
      <c r="A82" s="249"/>
      <c r="B82" s="253"/>
      <c r="C82" s="368" t="s">
        <v>422</v>
      </c>
      <c r="D82" s="369"/>
      <c r="E82" s="254">
        <v>51.895000000000003</v>
      </c>
      <c r="F82" s="255"/>
      <c r="G82" s="256"/>
      <c r="H82" s="257"/>
      <c r="I82" s="251"/>
      <c r="J82" s="258"/>
      <c r="K82" s="251"/>
      <c r="M82" s="252" t="s">
        <v>422</v>
      </c>
      <c r="O82" s="240"/>
    </row>
    <row r="83" spans="1:80" x14ac:dyDescent="0.2">
      <c r="A83" s="241">
        <v>31</v>
      </c>
      <c r="B83" s="242" t="s">
        <v>238</v>
      </c>
      <c r="C83" s="243" t="s">
        <v>239</v>
      </c>
      <c r="D83" s="244" t="s">
        <v>156</v>
      </c>
      <c r="E83" s="245">
        <v>5.1894999999999998</v>
      </c>
      <c r="F83" s="245"/>
      <c r="G83" s="246">
        <f>E83*F83</f>
        <v>0</v>
      </c>
      <c r="H83" s="247">
        <v>0</v>
      </c>
      <c r="I83" s="248">
        <f>E83*H83</f>
        <v>0</v>
      </c>
      <c r="J83" s="247">
        <v>0</v>
      </c>
      <c r="K83" s="248">
        <f>E83*J83</f>
        <v>0</v>
      </c>
      <c r="O83" s="240">
        <v>2</v>
      </c>
      <c r="AA83" s="213">
        <v>1</v>
      </c>
      <c r="AB83" s="213">
        <v>1</v>
      </c>
      <c r="AC83" s="213">
        <v>1</v>
      </c>
      <c r="AZ83" s="213">
        <v>1</v>
      </c>
      <c r="BA83" s="213">
        <f>IF(AZ83=1,G83,0)</f>
        <v>0</v>
      </c>
      <c r="BB83" s="213">
        <f>IF(AZ83=2,G83,0)</f>
        <v>0</v>
      </c>
      <c r="BC83" s="213">
        <f>IF(AZ83=3,G83,0)</f>
        <v>0</v>
      </c>
      <c r="BD83" s="213">
        <f>IF(AZ83=4,G83,0)</f>
        <v>0</v>
      </c>
      <c r="BE83" s="213">
        <f>IF(AZ83=5,G83,0)</f>
        <v>0</v>
      </c>
      <c r="CA83" s="240">
        <v>1</v>
      </c>
      <c r="CB83" s="240">
        <v>1</v>
      </c>
    </row>
    <row r="84" spans="1:80" x14ac:dyDescent="0.2">
      <c r="A84" s="249"/>
      <c r="B84" s="253"/>
      <c r="C84" s="368" t="s">
        <v>415</v>
      </c>
      <c r="D84" s="369"/>
      <c r="E84" s="254">
        <v>5.1894999999999998</v>
      </c>
      <c r="F84" s="255"/>
      <c r="G84" s="256"/>
      <c r="H84" s="257"/>
      <c r="I84" s="251"/>
      <c r="J84" s="258"/>
      <c r="K84" s="251"/>
      <c r="M84" s="252" t="s">
        <v>415</v>
      </c>
      <c r="O84" s="240"/>
    </row>
    <row r="85" spans="1:80" x14ac:dyDescent="0.2">
      <c r="A85" s="259"/>
      <c r="B85" s="260" t="s">
        <v>97</v>
      </c>
      <c r="C85" s="261" t="s">
        <v>232</v>
      </c>
      <c r="D85" s="262"/>
      <c r="E85" s="263"/>
      <c r="F85" s="264"/>
      <c r="G85" s="265">
        <f>SUM(G77:G84)</f>
        <v>0</v>
      </c>
      <c r="H85" s="266"/>
      <c r="I85" s="267">
        <f>SUM(I77:I84)</f>
        <v>13.114904399999999</v>
      </c>
      <c r="J85" s="266"/>
      <c r="K85" s="267">
        <f>SUM(K77:K84)</f>
        <v>0</v>
      </c>
      <c r="O85" s="240">
        <v>4</v>
      </c>
      <c r="BA85" s="268">
        <f>SUM(BA77:BA84)</f>
        <v>0</v>
      </c>
      <c r="BB85" s="268">
        <f>SUM(BB77:BB84)</f>
        <v>0</v>
      </c>
      <c r="BC85" s="268">
        <f>SUM(BC77:BC84)</f>
        <v>0</v>
      </c>
      <c r="BD85" s="268">
        <f>SUM(BD77:BD84)</f>
        <v>0</v>
      </c>
      <c r="BE85" s="268">
        <f>SUM(BE77:BE84)</f>
        <v>0</v>
      </c>
    </row>
    <row r="86" spans="1:80" x14ac:dyDescent="0.2">
      <c r="A86" s="230" t="s">
        <v>93</v>
      </c>
      <c r="B86" s="231" t="s">
        <v>245</v>
      </c>
      <c r="C86" s="232" t="s">
        <v>246</v>
      </c>
      <c r="D86" s="233"/>
      <c r="E86" s="234"/>
      <c r="F86" s="234"/>
      <c r="G86" s="235"/>
      <c r="H86" s="236"/>
      <c r="I86" s="237"/>
      <c r="J86" s="238"/>
      <c r="K86" s="239"/>
      <c r="O86" s="240">
        <v>1</v>
      </c>
    </row>
    <row r="87" spans="1:80" x14ac:dyDescent="0.2">
      <c r="A87" s="241">
        <v>32</v>
      </c>
      <c r="B87" s="242" t="s">
        <v>251</v>
      </c>
      <c r="C87" s="243" t="s">
        <v>288</v>
      </c>
      <c r="D87" s="244" t="s">
        <v>186</v>
      </c>
      <c r="E87" s="245">
        <v>12</v>
      </c>
      <c r="F87" s="245"/>
      <c r="G87" s="246">
        <f>E87*F87</f>
        <v>0</v>
      </c>
      <c r="H87" s="247">
        <v>0.188</v>
      </c>
      <c r="I87" s="248">
        <f>E87*H87</f>
        <v>2.2560000000000002</v>
      </c>
      <c r="J87" s="247">
        <v>0</v>
      </c>
      <c r="K87" s="248">
        <f>E87*J87</f>
        <v>0</v>
      </c>
      <c r="O87" s="240">
        <v>2</v>
      </c>
      <c r="AA87" s="213">
        <v>1</v>
      </c>
      <c r="AB87" s="213">
        <v>1</v>
      </c>
      <c r="AC87" s="213">
        <v>1</v>
      </c>
      <c r="AZ87" s="213">
        <v>1</v>
      </c>
      <c r="BA87" s="213">
        <f>IF(AZ87=1,G87,0)</f>
        <v>0</v>
      </c>
      <c r="BB87" s="213">
        <f>IF(AZ87=2,G87,0)</f>
        <v>0</v>
      </c>
      <c r="BC87" s="213">
        <f>IF(AZ87=3,G87,0)</f>
        <v>0</v>
      </c>
      <c r="BD87" s="213">
        <f>IF(AZ87=4,G87,0)</f>
        <v>0</v>
      </c>
      <c r="BE87" s="213">
        <f>IF(AZ87=5,G87,0)</f>
        <v>0</v>
      </c>
      <c r="CA87" s="240">
        <v>1</v>
      </c>
      <c r="CB87" s="240">
        <v>1</v>
      </c>
    </row>
    <row r="88" spans="1:80" x14ac:dyDescent="0.2">
      <c r="A88" s="249"/>
      <c r="B88" s="253"/>
      <c r="C88" s="368" t="s">
        <v>423</v>
      </c>
      <c r="D88" s="369"/>
      <c r="E88" s="254">
        <v>12</v>
      </c>
      <c r="F88" s="255"/>
      <c r="G88" s="256"/>
      <c r="H88" s="257"/>
      <c r="I88" s="251"/>
      <c r="J88" s="258"/>
      <c r="K88" s="251"/>
      <c r="M88" s="252" t="s">
        <v>423</v>
      </c>
      <c r="O88" s="240"/>
    </row>
    <row r="89" spans="1:80" x14ac:dyDescent="0.2">
      <c r="A89" s="241">
        <v>33</v>
      </c>
      <c r="B89" s="242" t="s">
        <v>395</v>
      </c>
      <c r="C89" s="243" t="s">
        <v>396</v>
      </c>
      <c r="D89" s="244" t="s">
        <v>200</v>
      </c>
      <c r="E89" s="245">
        <v>12</v>
      </c>
      <c r="F89" s="245"/>
      <c r="G89" s="246">
        <f>E89*F89</f>
        <v>0</v>
      </c>
      <c r="H89" s="247">
        <v>5.4170000000000003E-2</v>
      </c>
      <c r="I89" s="248">
        <f>E89*H89</f>
        <v>0.65004000000000006</v>
      </c>
      <c r="J89" s="247"/>
      <c r="K89" s="248">
        <f>E89*J89</f>
        <v>0</v>
      </c>
      <c r="O89" s="240">
        <v>2</v>
      </c>
      <c r="AA89" s="213">
        <v>3</v>
      </c>
      <c r="AB89" s="213">
        <v>1</v>
      </c>
      <c r="AC89" s="213">
        <v>59217001</v>
      </c>
      <c r="AZ89" s="213">
        <v>1</v>
      </c>
      <c r="BA89" s="213">
        <f>IF(AZ89=1,G89,0)</f>
        <v>0</v>
      </c>
      <c r="BB89" s="213">
        <f>IF(AZ89=2,G89,0)</f>
        <v>0</v>
      </c>
      <c r="BC89" s="213">
        <f>IF(AZ89=3,G89,0)</f>
        <v>0</v>
      </c>
      <c r="BD89" s="213">
        <f>IF(AZ89=4,G89,0)</f>
        <v>0</v>
      </c>
      <c r="BE89" s="213">
        <f>IF(AZ89=5,G89,0)</f>
        <v>0</v>
      </c>
      <c r="CA89" s="240">
        <v>3</v>
      </c>
      <c r="CB89" s="240">
        <v>1</v>
      </c>
    </row>
    <row r="90" spans="1:80" x14ac:dyDescent="0.2">
      <c r="A90" s="249"/>
      <c r="B90" s="253"/>
      <c r="C90" s="368" t="s">
        <v>424</v>
      </c>
      <c r="D90" s="369"/>
      <c r="E90" s="254">
        <v>11.445</v>
      </c>
      <c r="F90" s="255"/>
      <c r="G90" s="256"/>
      <c r="H90" s="257"/>
      <c r="I90" s="251"/>
      <c r="J90" s="258"/>
      <c r="K90" s="251"/>
      <c r="M90" s="252" t="s">
        <v>424</v>
      </c>
      <c r="O90" s="240"/>
    </row>
    <row r="91" spans="1:80" x14ac:dyDescent="0.2">
      <c r="A91" s="249"/>
      <c r="B91" s="253"/>
      <c r="C91" s="368" t="s">
        <v>425</v>
      </c>
      <c r="D91" s="369"/>
      <c r="E91" s="254">
        <v>0.55500000000000005</v>
      </c>
      <c r="F91" s="255"/>
      <c r="G91" s="256"/>
      <c r="H91" s="257"/>
      <c r="I91" s="251"/>
      <c r="J91" s="258"/>
      <c r="K91" s="251"/>
      <c r="M91" s="252" t="s">
        <v>425</v>
      </c>
      <c r="O91" s="240"/>
    </row>
    <row r="92" spans="1:80" x14ac:dyDescent="0.2">
      <c r="A92" s="259"/>
      <c r="B92" s="260" t="s">
        <v>97</v>
      </c>
      <c r="C92" s="261" t="s">
        <v>247</v>
      </c>
      <c r="D92" s="262"/>
      <c r="E92" s="263"/>
      <c r="F92" s="264"/>
      <c r="G92" s="265">
        <f>SUM(G86:G91)</f>
        <v>0</v>
      </c>
      <c r="H92" s="266"/>
      <c r="I92" s="267">
        <f>SUM(I86:I91)</f>
        <v>2.9060400000000004</v>
      </c>
      <c r="J92" s="266"/>
      <c r="K92" s="267">
        <f>SUM(K86:K91)</f>
        <v>0</v>
      </c>
      <c r="O92" s="240">
        <v>4</v>
      </c>
      <c r="BA92" s="268">
        <f>SUM(BA86:BA91)</f>
        <v>0</v>
      </c>
      <c r="BB92" s="268">
        <f>SUM(BB86:BB91)</f>
        <v>0</v>
      </c>
      <c r="BC92" s="268">
        <f>SUM(BC86:BC91)</f>
        <v>0</v>
      </c>
      <c r="BD92" s="268">
        <f>SUM(BD86:BD91)</f>
        <v>0</v>
      </c>
      <c r="BE92" s="268">
        <f>SUM(BE86:BE91)</f>
        <v>0</v>
      </c>
    </row>
    <row r="93" spans="1:80" x14ac:dyDescent="0.2">
      <c r="A93" s="230" t="s">
        <v>93</v>
      </c>
      <c r="B93" s="231" t="s">
        <v>252</v>
      </c>
      <c r="C93" s="232" t="s">
        <v>253</v>
      </c>
      <c r="D93" s="233"/>
      <c r="E93" s="234"/>
      <c r="F93" s="234"/>
      <c r="G93" s="235"/>
      <c r="H93" s="236"/>
      <c r="I93" s="237"/>
      <c r="J93" s="238"/>
      <c r="K93" s="239"/>
      <c r="O93" s="240">
        <v>1</v>
      </c>
    </row>
    <row r="94" spans="1:80" x14ac:dyDescent="0.2">
      <c r="A94" s="241">
        <v>34</v>
      </c>
      <c r="B94" s="242" t="s">
        <v>255</v>
      </c>
      <c r="C94" s="243" t="s">
        <v>256</v>
      </c>
      <c r="D94" s="244" t="s">
        <v>438</v>
      </c>
      <c r="E94" s="245">
        <v>1</v>
      </c>
      <c r="F94" s="245"/>
      <c r="G94" s="246">
        <f>E94*F94</f>
        <v>0</v>
      </c>
      <c r="H94" s="247"/>
      <c r="I94" s="248">
        <f>E94*H94</f>
        <v>0</v>
      </c>
      <c r="J94" s="247"/>
      <c r="K94" s="248">
        <f>E94*J94</f>
        <v>0</v>
      </c>
      <c r="O94" s="240">
        <v>2</v>
      </c>
      <c r="AA94" s="213">
        <v>6</v>
      </c>
      <c r="AB94" s="213">
        <v>1</v>
      </c>
      <c r="AC94" s="213">
        <v>171156610600</v>
      </c>
      <c r="AZ94" s="213">
        <v>1</v>
      </c>
      <c r="BA94" s="213">
        <f>IF(AZ94=1,G94,0)</f>
        <v>0</v>
      </c>
      <c r="BB94" s="213">
        <f>IF(AZ94=2,G94,0)</f>
        <v>0</v>
      </c>
      <c r="BC94" s="213">
        <f>IF(AZ94=3,G94,0)</f>
        <v>0</v>
      </c>
      <c r="BD94" s="213">
        <f>IF(AZ94=4,G94,0)</f>
        <v>0</v>
      </c>
      <c r="BE94" s="213">
        <f>IF(AZ94=5,G94,0)</f>
        <v>0</v>
      </c>
      <c r="CA94" s="240">
        <v>6</v>
      </c>
      <c r="CB94" s="240">
        <v>1</v>
      </c>
    </row>
    <row r="95" spans="1:80" x14ac:dyDescent="0.2">
      <c r="A95" s="249"/>
      <c r="B95" s="250"/>
      <c r="C95" s="354"/>
      <c r="D95" s="355"/>
      <c r="E95" s="355"/>
      <c r="F95" s="355"/>
      <c r="G95" s="356"/>
      <c r="I95" s="251"/>
      <c r="K95" s="251"/>
      <c r="L95" s="289"/>
      <c r="O95" s="240">
        <v>3</v>
      </c>
    </row>
    <row r="96" spans="1:80" x14ac:dyDescent="0.2">
      <c r="A96" s="259"/>
      <c r="B96" s="260" t="s">
        <v>97</v>
      </c>
      <c r="C96" s="261" t="s">
        <v>254</v>
      </c>
      <c r="D96" s="262"/>
      <c r="E96" s="263"/>
      <c r="F96" s="264"/>
      <c r="G96" s="265">
        <f>SUM(G93:G95)</f>
        <v>0</v>
      </c>
      <c r="H96" s="266"/>
      <c r="I96" s="267">
        <f>SUM(I93:I95)</f>
        <v>0</v>
      </c>
      <c r="J96" s="266"/>
      <c r="K96" s="267">
        <f>SUM(K93:K95)</f>
        <v>0</v>
      </c>
      <c r="O96" s="240">
        <v>4</v>
      </c>
      <c r="BA96" s="268">
        <f>SUM(BA93:BA95)</f>
        <v>0</v>
      </c>
      <c r="BB96" s="268">
        <f>SUM(BB93:BB95)</f>
        <v>0</v>
      </c>
      <c r="BC96" s="268">
        <f>SUM(BC93:BC95)</f>
        <v>0</v>
      </c>
      <c r="BD96" s="268">
        <f>SUM(BD93:BD95)</f>
        <v>0</v>
      </c>
      <c r="BE96" s="268">
        <f>SUM(BE93:BE95)</f>
        <v>0</v>
      </c>
    </row>
    <row r="97" spans="1:80" x14ac:dyDescent="0.2">
      <c r="A97" s="230" t="s">
        <v>93</v>
      </c>
      <c r="B97" s="231" t="s">
        <v>258</v>
      </c>
      <c r="C97" s="232" t="s">
        <v>259</v>
      </c>
      <c r="D97" s="233"/>
      <c r="E97" s="234"/>
      <c r="F97" s="234"/>
      <c r="G97" s="235"/>
      <c r="H97" s="236"/>
      <c r="I97" s="237"/>
      <c r="J97" s="238"/>
      <c r="K97" s="239"/>
      <c r="O97" s="240">
        <v>1</v>
      </c>
    </row>
    <row r="98" spans="1:80" x14ac:dyDescent="0.2">
      <c r="A98" s="241">
        <v>35</v>
      </c>
      <c r="B98" s="242" t="s">
        <v>261</v>
      </c>
      <c r="C98" s="243" t="s">
        <v>262</v>
      </c>
      <c r="D98" s="244" t="s">
        <v>217</v>
      </c>
      <c r="E98" s="245">
        <v>134.82018695100001</v>
      </c>
      <c r="F98" s="245"/>
      <c r="G98" s="246">
        <f>E98*F98</f>
        <v>0</v>
      </c>
      <c r="H98" s="247">
        <v>0</v>
      </c>
      <c r="I98" s="248">
        <f>E98*H98</f>
        <v>0</v>
      </c>
      <c r="J98" s="247"/>
      <c r="K98" s="248">
        <f>E98*J98</f>
        <v>0</v>
      </c>
      <c r="O98" s="240">
        <v>2</v>
      </c>
      <c r="AA98" s="213">
        <v>7</v>
      </c>
      <c r="AB98" s="213">
        <v>1</v>
      </c>
      <c r="AC98" s="213">
        <v>2</v>
      </c>
      <c r="AZ98" s="213">
        <v>1</v>
      </c>
      <c r="BA98" s="213">
        <f>IF(AZ98=1,G98,0)</f>
        <v>0</v>
      </c>
      <c r="BB98" s="213">
        <f>IF(AZ98=2,G98,0)</f>
        <v>0</v>
      </c>
      <c r="BC98" s="213">
        <f>IF(AZ98=3,G98,0)</f>
        <v>0</v>
      </c>
      <c r="BD98" s="213">
        <f>IF(AZ98=4,G98,0)</f>
        <v>0</v>
      </c>
      <c r="BE98" s="213">
        <f>IF(AZ98=5,G98,0)</f>
        <v>0</v>
      </c>
      <c r="CA98" s="240">
        <v>7</v>
      </c>
      <c r="CB98" s="240">
        <v>1</v>
      </c>
    </row>
    <row r="99" spans="1:80" x14ac:dyDescent="0.2">
      <c r="A99" s="259"/>
      <c r="B99" s="260" t="s">
        <v>97</v>
      </c>
      <c r="C99" s="261" t="s">
        <v>260</v>
      </c>
      <c r="D99" s="262"/>
      <c r="E99" s="263"/>
      <c r="F99" s="264"/>
      <c r="G99" s="265">
        <f>SUM(G97:G98)</f>
        <v>0</v>
      </c>
      <c r="H99" s="266"/>
      <c r="I99" s="267">
        <f>SUM(I97:I98)</f>
        <v>0</v>
      </c>
      <c r="J99" s="266"/>
      <c r="K99" s="267">
        <f>SUM(K97:K98)</f>
        <v>0</v>
      </c>
      <c r="O99" s="240">
        <v>4</v>
      </c>
      <c r="BA99" s="268">
        <f>SUM(BA97:BA98)</f>
        <v>0</v>
      </c>
      <c r="BB99" s="268">
        <f>SUM(BB97:BB98)</f>
        <v>0</v>
      </c>
      <c r="BC99" s="268">
        <f>SUM(BC97:BC98)</f>
        <v>0</v>
      </c>
      <c r="BD99" s="268">
        <f>SUM(BD97:BD98)</f>
        <v>0</v>
      </c>
      <c r="BE99" s="268">
        <f>SUM(BE97:BE98)</f>
        <v>0</v>
      </c>
    </row>
    <row r="100" spans="1:80" x14ac:dyDescent="0.2">
      <c r="A100" s="230" t="s">
        <v>93</v>
      </c>
      <c r="B100" s="231" t="s">
        <v>263</v>
      </c>
      <c r="C100" s="232" t="s">
        <v>264</v>
      </c>
      <c r="D100" s="233"/>
      <c r="E100" s="234"/>
      <c r="F100" s="234"/>
      <c r="G100" s="235"/>
      <c r="H100" s="236"/>
      <c r="I100" s="237"/>
      <c r="J100" s="238"/>
      <c r="K100" s="239"/>
      <c r="O100" s="240">
        <v>1</v>
      </c>
    </row>
    <row r="101" spans="1:80" ht="22.5" x14ac:dyDescent="0.2">
      <c r="A101" s="241">
        <v>36</v>
      </c>
      <c r="B101" s="242" t="s">
        <v>266</v>
      </c>
      <c r="C101" s="243" t="s">
        <v>454</v>
      </c>
      <c r="D101" s="244" t="s">
        <v>96</v>
      </c>
      <c r="E101" s="245">
        <v>3</v>
      </c>
      <c r="F101" s="245"/>
      <c r="G101" s="246">
        <f>E101*F101</f>
        <v>0</v>
      </c>
      <c r="H101" s="247">
        <v>2.0000000000000001E-4</v>
      </c>
      <c r="I101" s="248">
        <f>E101*H101</f>
        <v>6.0000000000000006E-4</v>
      </c>
      <c r="J101" s="247">
        <v>0</v>
      </c>
      <c r="K101" s="248">
        <f>E101*J101</f>
        <v>0</v>
      </c>
      <c r="O101" s="240">
        <v>2</v>
      </c>
      <c r="AA101" s="213">
        <v>1</v>
      </c>
      <c r="AB101" s="213">
        <v>7</v>
      </c>
      <c r="AC101" s="213">
        <v>7</v>
      </c>
      <c r="AZ101" s="213">
        <v>2</v>
      </c>
      <c r="BA101" s="213">
        <f>IF(AZ101=1,G101,0)</f>
        <v>0</v>
      </c>
      <c r="BB101" s="213">
        <f>IF(AZ101=2,G101,0)</f>
        <v>0</v>
      </c>
      <c r="BC101" s="213">
        <f>IF(AZ101=3,G101,0)</f>
        <v>0</v>
      </c>
      <c r="BD101" s="213">
        <f>IF(AZ101=4,G101,0)</f>
        <v>0</v>
      </c>
      <c r="BE101" s="213">
        <f>IF(AZ101=5,G101,0)</f>
        <v>0</v>
      </c>
      <c r="CA101" s="240">
        <v>1</v>
      </c>
      <c r="CB101" s="240">
        <v>7</v>
      </c>
    </row>
    <row r="102" spans="1:80" ht="22.5" x14ac:dyDescent="0.2">
      <c r="A102" s="241">
        <v>37</v>
      </c>
      <c r="B102" s="242" t="s">
        <v>267</v>
      </c>
      <c r="C102" s="243" t="s">
        <v>455</v>
      </c>
      <c r="D102" s="244" t="s">
        <v>96</v>
      </c>
      <c r="E102" s="245">
        <v>3</v>
      </c>
      <c r="F102" s="245"/>
      <c r="G102" s="246">
        <f>E102*F102</f>
        <v>0</v>
      </c>
      <c r="H102" s="247">
        <v>2.0000000000000001E-4</v>
      </c>
      <c r="I102" s="248">
        <f>E102*H102</f>
        <v>6.0000000000000006E-4</v>
      </c>
      <c r="J102" s="247">
        <v>0</v>
      </c>
      <c r="K102" s="248">
        <f>E102*J102</f>
        <v>0</v>
      </c>
      <c r="O102" s="240">
        <v>2</v>
      </c>
      <c r="AA102" s="213">
        <v>1</v>
      </c>
      <c r="AB102" s="213">
        <v>7</v>
      </c>
      <c r="AC102" s="213">
        <v>7</v>
      </c>
      <c r="AZ102" s="213">
        <v>2</v>
      </c>
      <c r="BA102" s="213">
        <f>IF(AZ102=1,G102,0)</f>
        <v>0</v>
      </c>
      <c r="BB102" s="213">
        <f>IF(AZ102=2,G102,0)</f>
        <v>0</v>
      </c>
      <c r="BC102" s="213">
        <f>IF(AZ102=3,G102,0)</f>
        <v>0</v>
      </c>
      <c r="BD102" s="213">
        <f>IF(AZ102=4,G102,0)</f>
        <v>0</v>
      </c>
      <c r="BE102" s="213">
        <f>IF(AZ102=5,G102,0)</f>
        <v>0</v>
      </c>
      <c r="CA102" s="240">
        <v>1</v>
      </c>
      <c r="CB102" s="240">
        <v>7</v>
      </c>
    </row>
    <row r="103" spans="1:80" x14ac:dyDescent="0.2">
      <c r="A103" s="259"/>
      <c r="B103" s="260" t="s">
        <v>97</v>
      </c>
      <c r="C103" s="261" t="s">
        <v>265</v>
      </c>
      <c r="D103" s="262"/>
      <c r="E103" s="263"/>
      <c r="F103" s="264"/>
      <c r="G103" s="265">
        <f>SUM(G100:G102)</f>
        <v>0</v>
      </c>
      <c r="H103" s="266"/>
      <c r="I103" s="267">
        <f>SUM(I100:I102)</f>
        <v>1.2000000000000001E-3</v>
      </c>
      <c r="J103" s="266"/>
      <c r="K103" s="267">
        <f>SUM(K100:K102)</f>
        <v>0</v>
      </c>
      <c r="O103" s="240">
        <v>4</v>
      </c>
      <c r="BA103" s="268">
        <f>SUM(BA100:BA102)</f>
        <v>0</v>
      </c>
      <c r="BB103" s="268">
        <f>SUM(BB100:BB102)</f>
        <v>0</v>
      </c>
      <c r="BC103" s="268">
        <f>SUM(BC100:BC102)</f>
        <v>0</v>
      </c>
      <c r="BD103" s="268">
        <f>SUM(BD100:BD102)</f>
        <v>0</v>
      </c>
      <c r="BE103" s="268">
        <f>SUM(BE100:BE102)</f>
        <v>0</v>
      </c>
    </row>
    <row r="104" spans="1:80" x14ac:dyDescent="0.2">
      <c r="A104" s="230" t="s">
        <v>93</v>
      </c>
      <c r="B104" s="231" t="s">
        <v>268</v>
      </c>
      <c r="C104" s="232" t="s">
        <v>269</v>
      </c>
      <c r="D104" s="233"/>
      <c r="E104" s="234"/>
      <c r="F104" s="234"/>
      <c r="G104" s="235"/>
      <c r="H104" s="236"/>
      <c r="I104" s="237"/>
      <c r="J104" s="238"/>
      <c r="K104" s="239"/>
      <c r="O104" s="240">
        <v>1</v>
      </c>
    </row>
    <row r="105" spans="1:80" x14ac:dyDescent="0.2">
      <c r="A105" s="241">
        <v>38</v>
      </c>
      <c r="B105" s="242" t="s">
        <v>271</v>
      </c>
      <c r="C105" s="243" t="s">
        <v>453</v>
      </c>
      <c r="D105" s="244" t="s">
        <v>217</v>
      </c>
      <c r="E105" s="245">
        <v>20.457999999999998</v>
      </c>
      <c r="F105" s="245"/>
      <c r="G105" s="246">
        <f>E105*F105</f>
        <v>0</v>
      </c>
      <c r="H105" s="247">
        <v>0</v>
      </c>
      <c r="I105" s="248">
        <f>E105*H105</f>
        <v>0</v>
      </c>
      <c r="J105" s="247"/>
      <c r="K105" s="248">
        <f>E105*J105</f>
        <v>0</v>
      </c>
      <c r="O105" s="240">
        <v>2</v>
      </c>
      <c r="AA105" s="213">
        <v>8</v>
      </c>
      <c r="AB105" s="213">
        <v>0</v>
      </c>
      <c r="AC105" s="213">
        <v>3</v>
      </c>
      <c r="AZ105" s="213">
        <v>1</v>
      </c>
      <c r="BA105" s="213">
        <f>IF(AZ105=1,G105,0)</f>
        <v>0</v>
      </c>
      <c r="BB105" s="213">
        <f>IF(AZ105=2,G105,0)</f>
        <v>0</v>
      </c>
      <c r="BC105" s="213">
        <f>IF(AZ105=3,G105,0)</f>
        <v>0</v>
      </c>
      <c r="BD105" s="213">
        <f>IF(AZ105=4,G105,0)</f>
        <v>0</v>
      </c>
      <c r="BE105" s="213">
        <f>IF(AZ105=5,G105,0)</f>
        <v>0</v>
      </c>
      <c r="CA105" s="240">
        <v>8</v>
      </c>
      <c r="CB105" s="240">
        <v>0</v>
      </c>
    </row>
    <row r="106" spans="1:80" x14ac:dyDescent="0.2">
      <c r="A106" s="241">
        <v>39</v>
      </c>
      <c r="B106" s="242" t="s">
        <v>272</v>
      </c>
      <c r="C106" s="243" t="s">
        <v>273</v>
      </c>
      <c r="D106" s="244" t="s">
        <v>217</v>
      </c>
      <c r="E106" s="245">
        <v>20.457999999999998</v>
      </c>
      <c r="F106" s="245"/>
      <c r="G106" s="246">
        <f>E106*F106</f>
        <v>0</v>
      </c>
      <c r="H106" s="247">
        <v>0</v>
      </c>
      <c r="I106" s="248">
        <f>E106*H106</f>
        <v>0</v>
      </c>
      <c r="J106" s="247"/>
      <c r="K106" s="248">
        <f>E106*J106</f>
        <v>0</v>
      </c>
      <c r="O106" s="240">
        <v>2</v>
      </c>
      <c r="AA106" s="213">
        <v>8</v>
      </c>
      <c r="AB106" s="213">
        <v>0</v>
      </c>
      <c r="AC106" s="213">
        <v>3</v>
      </c>
      <c r="AZ106" s="213">
        <v>1</v>
      </c>
      <c r="BA106" s="213">
        <f>IF(AZ106=1,G106,0)</f>
        <v>0</v>
      </c>
      <c r="BB106" s="213">
        <f>IF(AZ106=2,G106,0)</f>
        <v>0</v>
      </c>
      <c r="BC106" s="213">
        <f>IF(AZ106=3,G106,0)</f>
        <v>0</v>
      </c>
      <c r="BD106" s="213">
        <f>IF(AZ106=4,G106,0)</f>
        <v>0</v>
      </c>
      <c r="BE106" s="213">
        <f>IF(AZ106=5,G106,0)</f>
        <v>0</v>
      </c>
      <c r="CA106" s="240">
        <v>8</v>
      </c>
      <c r="CB106" s="240">
        <v>0</v>
      </c>
    </row>
    <row r="107" spans="1:80" x14ac:dyDescent="0.2">
      <c r="A107" s="259"/>
      <c r="B107" s="260" t="s">
        <v>97</v>
      </c>
      <c r="C107" s="261" t="s">
        <v>270</v>
      </c>
      <c r="D107" s="262"/>
      <c r="E107" s="263"/>
      <c r="F107" s="264"/>
      <c r="G107" s="265">
        <f>SUM(G104:G106)</f>
        <v>0</v>
      </c>
      <c r="H107" s="266"/>
      <c r="I107" s="267">
        <f>SUM(I104:I106)</f>
        <v>0</v>
      </c>
      <c r="J107" s="266"/>
      <c r="K107" s="267">
        <f>SUM(K104:K106)</f>
        <v>0</v>
      </c>
      <c r="O107" s="240">
        <v>4</v>
      </c>
      <c r="BA107" s="268">
        <f>SUM(BA104:BA106)</f>
        <v>0</v>
      </c>
      <c r="BB107" s="268">
        <f>SUM(BB104:BB106)</f>
        <v>0</v>
      </c>
      <c r="BC107" s="268">
        <f>SUM(BC104:BC106)</f>
        <v>0</v>
      </c>
      <c r="BD107" s="268">
        <f>SUM(BD104:BD106)</f>
        <v>0</v>
      </c>
      <c r="BE107" s="268">
        <f>SUM(BE104:BE106)</f>
        <v>0</v>
      </c>
    </row>
    <row r="108" spans="1:80" x14ac:dyDescent="0.2">
      <c r="E108" s="213"/>
    </row>
    <row r="109" spans="1:80" x14ac:dyDescent="0.2">
      <c r="E109" s="213"/>
    </row>
    <row r="110" spans="1:80" x14ac:dyDescent="0.2">
      <c r="E110" s="213"/>
    </row>
    <row r="111" spans="1:80" x14ac:dyDescent="0.2">
      <c r="E111" s="213"/>
    </row>
    <row r="112" spans="1:80" x14ac:dyDescent="0.2">
      <c r="E112" s="213"/>
      <c r="G112" s="311"/>
    </row>
    <row r="113" spans="5:5" x14ac:dyDescent="0.2">
      <c r="E113" s="213"/>
    </row>
    <row r="114" spans="5:5" x14ac:dyDescent="0.2">
      <c r="E114" s="213"/>
    </row>
    <row r="115" spans="5:5" x14ac:dyDescent="0.2">
      <c r="E115" s="213"/>
    </row>
    <row r="116" spans="5:5" x14ac:dyDescent="0.2">
      <c r="E116" s="213"/>
    </row>
    <row r="117" spans="5:5" x14ac:dyDescent="0.2">
      <c r="E117" s="213"/>
    </row>
    <row r="118" spans="5:5" x14ac:dyDescent="0.2">
      <c r="E118" s="213"/>
    </row>
    <row r="119" spans="5:5" x14ac:dyDescent="0.2">
      <c r="E119" s="213"/>
    </row>
    <row r="120" spans="5:5" x14ac:dyDescent="0.2">
      <c r="E120" s="213"/>
    </row>
    <row r="121" spans="5:5" x14ac:dyDescent="0.2">
      <c r="E121" s="213"/>
    </row>
    <row r="122" spans="5:5" x14ac:dyDescent="0.2">
      <c r="E122" s="213"/>
    </row>
    <row r="123" spans="5:5" x14ac:dyDescent="0.2">
      <c r="E123" s="213"/>
    </row>
    <row r="124" spans="5:5" x14ac:dyDescent="0.2">
      <c r="E124" s="213"/>
    </row>
    <row r="125" spans="5:5" x14ac:dyDescent="0.2">
      <c r="E125" s="213"/>
    </row>
    <row r="126" spans="5:5" x14ac:dyDescent="0.2">
      <c r="E126" s="213"/>
    </row>
    <row r="127" spans="5:5" x14ac:dyDescent="0.2">
      <c r="E127" s="213"/>
    </row>
    <row r="128" spans="5:5" x14ac:dyDescent="0.2">
      <c r="E128" s="213"/>
    </row>
    <row r="129" spans="1:7" x14ac:dyDescent="0.2">
      <c r="E129" s="213"/>
    </row>
    <row r="130" spans="1:7" x14ac:dyDescent="0.2">
      <c r="E130" s="213"/>
    </row>
    <row r="131" spans="1:7" x14ac:dyDescent="0.2">
      <c r="A131" s="258"/>
      <c r="B131" s="258"/>
      <c r="C131" s="258"/>
      <c r="D131" s="258"/>
      <c r="E131" s="258"/>
      <c r="F131" s="258"/>
      <c r="G131" s="258"/>
    </row>
    <row r="132" spans="1:7" x14ac:dyDescent="0.2">
      <c r="A132" s="258"/>
      <c r="B132" s="258"/>
      <c r="C132" s="258"/>
      <c r="D132" s="258"/>
      <c r="E132" s="258"/>
      <c r="F132" s="258"/>
      <c r="G132" s="258"/>
    </row>
    <row r="133" spans="1:7" x14ac:dyDescent="0.2">
      <c r="A133" s="258"/>
      <c r="B133" s="258"/>
      <c r="C133" s="258"/>
      <c r="D133" s="258"/>
      <c r="E133" s="258"/>
      <c r="F133" s="258"/>
      <c r="G133" s="258"/>
    </row>
    <row r="134" spans="1:7" x14ac:dyDescent="0.2">
      <c r="A134" s="258"/>
      <c r="B134" s="258"/>
      <c r="C134" s="258"/>
      <c r="D134" s="258"/>
      <c r="E134" s="258"/>
      <c r="F134" s="258"/>
      <c r="G134" s="258"/>
    </row>
    <row r="135" spans="1:7" x14ac:dyDescent="0.2">
      <c r="E135" s="213"/>
    </row>
    <row r="136" spans="1:7" x14ac:dyDescent="0.2">
      <c r="E136" s="213"/>
    </row>
    <row r="137" spans="1:7" x14ac:dyDescent="0.2">
      <c r="E137" s="213"/>
    </row>
    <row r="138" spans="1:7" x14ac:dyDescent="0.2">
      <c r="E138" s="213"/>
    </row>
    <row r="139" spans="1:7" x14ac:dyDescent="0.2">
      <c r="E139" s="213"/>
    </row>
    <row r="140" spans="1:7" x14ac:dyDescent="0.2">
      <c r="E140" s="213"/>
    </row>
    <row r="141" spans="1:7" x14ac:dyDescent="0.2">
      <c r="E141" s="213"/>
    </row>
    <row r="142" spans="1:7" x14ac:dyDescent="0.2">
      <c r="E142" s="213"/>
    </row>
    <row r="143" spans="1:7" x14ac:dyDescent="0.2">
      <c r="E143" s="213"/>
    </row>
    <row r="144" spans="1:7" x14ac:dyDescent="0.2">
      <c r="E144" s="213"/>
    </row>
    <row r="145" spans="5:5" x14ac:dyDescent="0.2">
      <c r="E145" s="213"/>
    </row>
    <row r="146" spans="5:5" x14ac:dyDescent="0.2">
      <c r="E146" s="213"/>
    </row>
    <row r="147" spans="5:5" x14ac:dyDescent="0.2">
      <c r="E147" s="213"/>
    </row>
    <row r="148" spans="5:5" x14ac:dyDescent="0.2">
      <c r="E148" s="213"/>
    </row>
    <row r="149" spans="5:5" x14ac:dyDescent="0.2">
      <c r="E149" s="213"/>
    </row>
    <row r="150" spans="5:5" x14ac:dyDescent="0.2">
      <c r="E150" s="213"/>
    </row>
    <row r="151" spans="5:5" x14ac:dyDescent="0.2">
      <c r="E151" s="213"/>
    </row>
    <row r="152" spans="5:5" x14ac:dyDescent="0.2">
      <c r="E152" s="213"/>
    </row>
    <row r="153" spans="5:5" x14ac:dyDescent="0.2">
      <c r="E153" s="213"/>
    </row>
    <row r="154" spans="5:5" x14ac:dyDescent="0.2">
      <c r="E154" s="213"/>
    </row>
    <row r="155" spans="5:5" x14ac:dyDescent="0.2">
      <c r="E155" s="213"/>
    </row>
    <row r="156" spans="5:5" x14ac:dyDescent="0.2">
      <c r="E156" s="213"/>
    </row>
    <row r="157" spans="5:5" x14ac:dyDescent="0.2">
      <c r="E157" s="213"/>
    </row>
    <row r="158" spans="5:5" x14ac:dyDescent="0.2">
      <c r="E158" s="213"/>
    </row>
    <row r="159" spans="5:5" x14ac:dyDescent="0.2">
      <c r="E159" s="213"/>
    </row>
    <row r="160" spans="5:5" x14ac:dyDescent="0.2">
      <c r="E160" s="213"/>
    </row>
    <row r="161" spans="1:7" x14ac:dyDescent="0.2">
      <c r="E161" s="213"/>
    </row>
    <row r="162" spans="1:7" x14ac:dyDescent="0.2">
      <c r="E162" s="213"/>
    </row>
    <row r="163" spans="1:7" x14ac:dyDescent="0.2">
      <c r="E163" s="213"/>
    </row>
    <row r="164" spans="1:7" x14ac:dyDescent="0.2">
      <c r="E164" s="213"/>
    </row>
    <row r="165" spans="1:7" x14ac:dyDescent="0.2">
      <c r="E165" s="213"/>
    </row>
    <row r="166" spans="1:7" x14ac:dyDescent="0.2">
      <c r="A166" s="269"/>
      <c r="B166" s="269"/>
    </row>
    <row r="167" spans="1:7" x14ac:dyDescent="0.2">
      <c r="A167" s="258"/>
      <c r="B167" s="258"/>
      <c r="C167" s="270"/>
      <c r="D167" s="270"/>
      <c r="E167" s="271"/>
      <c r="F167" s="270"/>
      <c r="G167" s="272"/>
    </row>
    <row r="168" spans="1:7" x14ac:dyDescent="0.2">
      <c r="A168" s="273"/>
      <c r="B168" s="273"/>
      <c r="C168" s="258"/>
      <c r="D168" s="258"/>
      <c r="E168" s="274"/>
      <c r="F168" s="258"/>
      <c r="G168" s="258"/>
    </row>
    <row r="169" spans="1:7" x14ac:dyDescent="0.2">
      <c r="A169" s="258"/>
      <c r="B169" s="258"/>
      <c r="C169" s="258"/>
      <c r="D169" s="258"/>
      <c r="E169" s="274"/>
      <c r="F169" s="258"/>
      <c r="G169" s="258"/>
    </row>
    <row r="170" spans="1:7" x14ac:dyDescent="0.2">
      <c r="A170" s="258"/>
      <c r="B170" s="258"/>
      <c r="C170" s="258"/>
      <c r="D170" s="258"/>
      <c r="E170" s="274"/>
      <c r="F170" s="258"/>
      <c r="G170" s="258"/>
    </row>
    <row r="171" spans="1:7" x14ac:dyDescent="0.2">
      <c r="A171" s="258"/>
      <c r="B171" s="258"/>
      <c r="C171" s="258"/>
      <c r="D171" s="258"/>
      <c r="E171" s="274"/>
      <c r="F171" s="258"/>
      <c r="G171" s="258"/>
    </row>
    <row r="172" spans="1:7" x14ac:dyDescent="0.2">
      <c r="A172" s="258"/>
      <c r="B172" s="258"/>
      <c r="C172" s="258"/>
      <c r="D172" s="258"/>
      <c r="E172" s="274"/>
      <c r="F172" s="258"/>
      <c r="G172" s="258"/>
    </row>
    <row r="173" spans="1:7" x14ac:dyDescent="0.2">
      <c r="A173" s="258"/>
      <c r="B173" s="258"/>
      <c r="C173" s="258"/>
      <c r="D173" s="258"/>
      <c r="E173" s="274"/>
      <c r="F173" s="258"/>
      <c r="G173" s="258"/>
    </row>
    <row r="174" spans="1:7" x14ac:dyDescent="0.2">
      <c r="A174" s="258"/>
      <c r="B174" s="258"/>
      <c r="C174" s="258"/>
      <c r="D174" s="258"/>
      <c r="E174" s="274"/>
      <c r="F174" s="258"/>
      <c r="G174" s="258"/>
    </row>
    <row r="175" spans="1:7" x14ac:dyDescent="0.2">
      <c r="A175" s="258"/>
      <c r="B175" s="258"/>
      <c r="C175" s="258"/>
      <c r="D175" s="258"/>
      <c r="E175" s="274"/>
      <c r="F175" s="258"/>
      <c r="G175" s="258"/>
    </row>
    <row r="176" spans="1:7" x14ac:dyDescent="0.2">
      <c r="A176" s="258"/>
      <c r="B176" s="258"/>
      <c r="C176" s="258"/>
      <c r="D176" s="258"/>
      <c r="E176" s="274"/>
      <c r="F176" s="258"/>
      <c r="G176" s="258"/>
    </row>
    <row r="177" spans="1:7" x14ac:dyDescent="0.2">
      <c r="A177" s="258"/>
      <c r="B177" s="258"/>
      <c r="C177" s="258"/>
      <c r="D177" s="258"/>
      <c r="E177" s="274"/>
      <c r="F177" s="258"/>
      <c r="G177" s="258"/>
    </row>
    <row r="178" spans="1:7" x14ac:dyDescent="0.2">
      <c r="A178" s="258"/>
      <c r="B178" s="258"/>
      <c r="C178" s="258"/>
      <c r="D178" s="258"/>
      <c r="E178" s="274"/>
      <c r="F178" s="258"/>
      <c r="G178" s="258"/>
    </row>
    <row r="179" spans="1:7" x14ac:dyDescent="0.2">
      <c r="A179" s="258"/>
      <c r="B179" s="258"/>
      <c r="C179" s="258"/>
      <c r="D179" s="258"/>
      <c r="E179" s="274"/>
      <c r="F179" s="258"/>
      <c r="G179" s="258"/>
    </row>
    <row r="180" spans="1:7" x14ac:dyDescent="0.2">
      <c r="A180" s="258"/>
      <c r="B180" s="258"/>
      <c r="C180" s="258"/>
      <c r="D180" s="258"/>
      <c r="E180" s="274"/>
      <c r="F180" s="258"/>
      <c r="G180" s="258"/>
    </row>
  </sheetData>
  <mergeCells count="38">
    <mergeCell ref="C95:G95"/>
    <mergeCell ref="C88:D88"/>
    <mergeCell ref="C90:D90"/>
    <mergeCell ref="C91:D91"/>
    <mergeCell ref="C79:G79"/>
    <mergeCell ref="C80:D80"/>
    <mergeCell ref="C82:D82"/>
    <mergeCell ref="C84:D84"/>
    <mergeCell ref="C74:D74"/>
    <mergeCell ref="C46:D46"/>
    <mergeCell ref="C50:D50"/>
    <mergeCell ref="C30:D30"/>
    <mergeCell ref="C31:D31"/>
    <mergeCell ref="C32:D32"/>
    <mergeCell ref="C65:D65"/>
    <mergeCell ref="C66:D66"/>
    <mergeCell ref="C67:D67"/>
    <mergeCell ref="C71:D71"/>
    <mergeCell ref="C72:D72"/>
    <mergeCell ref="C54:D54"/>
    <mergeCell ref="C56:D56"/>
    <mergeCell ref="C58:G58"/>
    <mergeCell ref="C59:D59"/>
    <mergeCell ref="C61:D61"/>
    <mergeCell ref="C29:D29"/>
    <mergeCell ref="A1:G1"/>
    <mergeCell ref="A3:B3"/>
    <mergeCell ref="A4:B4"/>
    <mergeCell ref="E4:G4"/>
    <mergeCell ref="C9:G9"/>
    <mergeCell ref="C10:G10"/>
    <mergeCell ref="C11:D11"/>
    <mergeCell ref="C17:D17"/>
    <mergeCell ref="C20:D20"/>
    <mergeCell ref="C22:D22"/>
    <mergeCell ref="C26:D26"/>
    <mergeCell ref="C27:D27"/>
    <mergeCell ref="C28:D2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7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26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27</v>
      </c>
      <c r="B2" s="77"/>
      <c r="C2" s="78" t="s">
        <v>98</v>
      </c>
      <c r="D2" s="78" t="s">
        <v>104</v>
      </c>
      <c r="E2" s="79"/>
      <c r="F2" s="80" t="s">
        <v>28</v>
      </c>
      <c r="G2" s="81"/>
    </row>
    <row r="3" spans="1:57" ht="3" hidden="1" customHeight="1" x14ac:dyDescent="0.2">
      <c r="A3" s="82"/>
      <c r="B3" s="83"/>
      <c r="C3" s="84"/>
      <c r="D3" s="84"/>
      <c r="E3" s="85"/>
      <c r="F3" s="86"/>
      <c r="G3" s="87"/>
    </row>
    <row r="4" spans="1:57" ht="12" customHeight="1" x14ac:dyDescent="0.2">
      <c r="A4" s="88" t="s">
        <v>29</v>
      </c>
      <c r="B4" s="83"/>
      <c r="C4" s="84"/>
      <c r="D4" s="84"/>
      <c r="E4" s="85"/>
      <c r="F4" s="86" t="s">
        <v>30</v>
      </c>
      <c r="G4" s="89"/>
    </row>
    <row r="5" spans="1:57" ht="12.95" customHeight="1" x14ac:dyDescent="0.2">
      <c r="A5" s="90" t="s">
        <v>101</v>
      </c>
      <c r="B5" s="91"/>
      <c r="C5" s="92" t="s">
        <v>102</v>
      </c>
      <c r="D5" s="93"/>
      <c r="E5" s="91"/>
      <c r="F5" s="86" t="s">
        <v>31</v>
      </c>
      <c r="G5" s="87"/>
    </row>
    <row r="6" spans="1:57" ht="12.95" customHeight="1" x14ac:dyDescent="0.2">
      <c r="A6" s="88" t="s">
        <v>32</v>
      </c>
      <c r="B6" s="83"/>
      <c r="C6" s="84"/>
      <c r="D6" s="84"/>
      <c r="E6" s="85"/>
      <c r="F6" s="94" t="s">
        <v>33</v>
      </c>
      <c r="G6" s="95">
        <v>0</v>
      </c>
      <c r="O6" s="96"/>
    </row>
    <row r="7" spans="1:57" ht="12.95" customHeight="1" x14ac:dyDescent="0.2">
      <c r="A7" s="97" t="s">
        <v>98</v>
      </c>
      <c r="B7" s="98"/>
      <c r="C7" s="99" t="s">
        <v>99</v>
      </c>
      <c r="D7" s="100"/>
      <c r="E7" s="100"/>
      <c r="F7" s="101" t="s">
        <v>34</v>
      </c>
      <c r="G7" s="95">
        <f>IF(G6=0,,ROUND((F30+F32)/G6,1))</f>
        <v>0</v>
      </c>
    </row>
    <row r="8" spans="1:57" x14ac:dyDescent="0.2">
      <c r="A8" s="102" t="s">
        <v>35</v>
      </c>
      <c r="B8" s="86"/>
      <c r="C8" s="336" t="s">
        <v>155</v>
      </c>
      <c r="D8" s="336"/>
      <c r="E8" s="337"/>
      <c r="F8" s="103" t="s">
        <v>36</v>
      </c>
      <c r="G8" s="104"/>
      <c r="H8" s="105"/>
      <c r="I8" s="106"/>
    </row>
    <row r="9" spans="1:57" x14ac:dyDescent="0.2">
      <c r="A9" s="102" t="s">
        <v>37</v>
      </c>
      <c r="B9" s="86"/>
      <c r="C9" s="336"/>
      <c r="D9" s="336"/>
      <c r="E9" s="337"/>
      <c r="F9" s="86"/>
      <c r="G9" s="107"/>
      <c r="H9" s="108"/>
    </row>
    <row r="10" spans="1:57" x14ac:dyDescent="0.2">
      <c r="A10" s="102" t="s">
        <v>38</v>
      </c>
      <c r="B10" s="86"/>
      <c r="C10" s="336" t="s">
        <v>154</v>
      </c>
      <c r="D10" s="336"/>
      <c r="E10" s="336"/>
      <c r="F10" s="109"/>
      <c r="G10" s="110"/>
      <c r="H10" s="111"/>
    </row>
    <row r="11" spans="1:57" ht="13.5" customHeight="1" x14ac:dyDescent="0.2">
      <c r="A11" s="102" t="s">
        <v>39</v>
      </c>
      <c r="B11" s="86"/>
      <c r="C11" s="336"/>
      <c r="D11" s="336"/>
      <c r="E11" s="336"/>
      <c r="F11" s="112" t="s">
        <v>40</v>
      </c>
      <c r="G11" s="113"/>
      <c r="H11" s="108"/>
      <c r="BA11" s="114"/>
      <c r="BB11" s="114"/>
      <c r="BC11" s="114"/>
      <c r="BD11" s="114"/>
      <c r="BE11" s="114"/>
    </row>
    <row r="12" spans="1:57" ht="12.75" customHeight="1" x14ac:dyDescent="0.2">
      <c r="A12" s="115" t="s">
        <v>41</v>
      </c>
      <c r="B12" s="83"/>
      <c r="C12" s="338"/>
      <c r="D12" s="338"/>
      <c r="E12" s="338"/>
      <c r="F12" s="116" t="s">
        <v>42</v>
      </c>
      <c r="G12" s="117"/>
      <c r="H12" s="108"/>
    </row>
    <row r="13" spans="1:57" ht="28.5" customHeight="1" thickBot="1" x14ac:dyDescent="0.25">
      <c r="A13" s="118" t="s">
        <v>43</v>
      </c>
      <c r="B13" s="119"/>
      <c r="C13" s="119"/>
      <c r="D13" s="119"/>
      <c r="E13" s="120"/>
      <c r="F13" s="120"/>
      <c r="G13" s="121"/>
      <c r="H13" s="108"/>
    </row>
    <row r="14" spans="1:57" ht="17.25" customHeight="1" thickBot="1" x14ac:dyDescent="0.25">
      <c r="A14" s="122" t="s">
        <v>44</v>
      </c>
      <c r="B14" s="123"/>
      <c r="C14" s="124"/>
      <c r="D14" s="125" t="s">
        <v>45</v>
      </c>
      <c r="E14" s="126"/>
      <c r="F14" s="126"/>
      <c r="G14" s="124"/>
    </row>
    <row r="15" spans="1:57" ht="15.95" customHeight="1" x14ac:dyDescent="0.2">
      <c r="A15" s="127"/>
      <c r="B15" s="128" t="s">
        <v>46</v>
      </c>
      <c r="C15" s="129">
        <f>'SO 00 VON1'!E9</f>
        <v>0</v>
      </c>
      <c r="D15" s="130" t="str">
        <f>'SO 00 VON1'!A14</f>
        <v>Ztížené výrobní podmínky</v>
      </c>
      <c r="E15" s="131"/>
      <c r="F15" s="132"/>
      <c r="G15" s="129">
        <f>'SO 00 VON1'!I14</f>
        <v>0</v>
      </c>
    </row>
    <row r="16" spans="1:57" ht="15.95" customHeight="1" x14ac:dyDescent="0.2">
      <c r="A16" s="127" t="s">
        <v>47</v>
      </c>
      <c r="B16" s="128" t="s">
        <v>48</v>
      </c>
      <c r="C16" s="129">
        <f>'SO 00 VON1'!F9</f>
        <v>0</v>
      </c>
      <c r="D16" s="82" t="str">
        <f>'SO 00 VON1'!A15</f>
        <v>Oborová přirážka</v>
      </c>
      <c r="E16" s="133"/>
      <c r="F16" s="134"/>
      <c r="G16" s="129">
        <f>'SO 00 VON1'!I15</f>
        <v>0</v>
      </c>
    </row>
    <row r="17" spans="1:7" ht="15.95" customHeight="1" x14ac:dyDescent="0.2">
      <c r="A17" s="127" t="s">
        <v>49</v>
      </c>
      <c r="B17" s="128" t="s">
        <v>50</v>
      </c>
      <c r="C17" s="129">
        <f>'SO 00 VON1'!H9</f>
        <v>0</v>
      </c>
      <c r="D17" s="82" t="str">
        <f>'SO 00 VON1'!A16</f>
        <v>Přesun stavebních kapacit</v>
      </c>
      <c r="E17" s="133"/>
      <c r="F17" s="134"/>
      <c r="G17" s="129">
        <f>'SO 00 VON1'!I16</f>
        <v>0</v>
      </c>
    </row>
    <row r="18" spans="1:7" ht="15.95" customHeight="1" x14ac:dyDescent="0.2">
      <c r="A18" s="135" t="s">
        <v>51</v>
      </c>
      <c r="B18" s="136" t="s">
        <v>52</v>
      </c>
      <c r="C18" s="129">
        <f>'SO 00 VON1'!G9</f>
        <v>0</v>
      </c>
      <c r="D18" s="82" t="str">
        <f>'SO 00 VON1'!A17</f>
        <v>Mimostaveništní doprava</v>
      </c>
      <c r="E18" s="133"/>
      <c r="F18" s="134"/>
      <c r="G18" s="129">
        <f>'SO 00 VON1'!I17</f>
        <v>0</v>
      </c>
    </row>
    <row r="19" spans="1:7" ht="15.95" customHeight="1" x14ac:dyDescent="0.2">
      <c r="A19" s="137" t="s">
        <v>53</v>
      </c>
      <c r="B19" s="128"/>
      <c r="C19" s="129">
        <f>SUM(C15:C18)</f>
        <v>0</v>
      </c>
      <c r="D19" s="82" t="str">
        <f>'SO 00 VON1'!A18</f>
        <v>Zařízení staveniště</v>
      </c>
      <c r="E19" s="133"/>
      <c r="F19" s="134"/>
      <c r="G19" s="129">
        <f>'SO 00 VON1'!I18</f>
        <v>0</v>
      </c>
    </row>
    <row r="20" spans="1:7" ht="15.95" customHeight="1" x14ac:dyDescent="0.2">
      <c r="A20" s="137"/>
      <c r="B20" s="128"/>
      <c r="C20" s="129"/>
      <c r="D20" s="82" t="str">
        <f>'SO 00 VON1'!A19</f>
        <v>Provoz investora</v>
      </c>
      <c r="E20" s="133"/>
      <c r="F20" s="134"/>
      <c r="G20" s="129">
        <f>'SO 00 VON1'!I19</f>
        <v>0</v>
      </c>
    </row>
    <row r="21" spans="1:7" ht="15.95" customHeight="1" x14ac:dyDescent="0.2">
      <c r="A21" s="137" t="s">
        <v>25</v>
      </c>
      <c r="B21" s="128"/>
      <c r="C21" s="129">
        <f>'SO 00 VON1'!I9</f>
        <v>0</v>
      </c>
      <c r="D21" s="82" t="str">
        <f>'SO 00 VON1'!A20</f>
        <v>Kompletační činnost (IČD)</v>
      </c>
      <c r="E21" s="133"/>
      <c r="F21" s="134"/>
      <c r="G21" s="129">
        <f>'SO 00 VON1'!I20</f>
        <v>0</v>
      </c>
    </row>
    <row r="22" spans="1:7" ht="15.95" customHeight="1" x14ac:dyDescent="0.2">
      <c r="A22" s="138" t="s">
        <v>54</v>
      </c>
      <c r="B22" s="108"/>
      <c r="C22" s="129">
        <f>C19+C21</f>
        <v>0</v>
      </c>
      <c r="D22" s="82" t="s">
        <v>55</v>
      </c>
      <c r="E22" s="133"/>
      <c r="F22" s="134"/>
      <c r="G22" s="129">
        <f>G23-SUM(G15:G21)</f>
        <v>0</v>
      </c>
    </row>
    <row r="23" spans="1:7" ht="15.95" customHeight="1" thickBot="1" x14ac:dyDescent="0.25">
      <c r="A23" s="334" t="s">
        <v>56</v>
      </c>
      <c r="B23" s="335"/>
      <c r="C23" s="139">
        <f>C22+G23</f>
        <v>0</v>
      </c>
      <c r="D23" s="140" t="s">
        <v>57</v>
      </c>
      <c r="E23" s="141"/>
      <c r="F23" s="142"/>
      <c r="G23" s="129">
        <f>'SO 00 VON1'!H22</f>
        <v>0</v>
      </c>
    </row>
    <row r="24" spans="1:7" x14ac:dyDescent="0.2">
      <c r="A24" s="143" t="s">
        <v>58</v>
      </c>
      <c r="B24" s="144"/>
      <c r="C24" s="145"/>
      <c r="D24" s="144" t="s">
        <v>59</v>
      </c>
      <c r="E24" s="144"/>
      <c r="F24" s="146" t="s">
        <v>60</v>
      </c>
      <c r="G24" s="147"/>
    </row>
    <row r="25" spans="1:7" x14ac:dyDescent="0.2">
      <c r="A25" s="138" t="s">
        <v>61</v>
      </c>
      <c r="B25" s="108"/>
      <c r="C25" s="148"/>
      <c r="D25" s="108" t="s">
        <v>61</v>
      </c>
      <c r="F25" s="149" t="s">
        <v>61</v>
      </c>
      <c r="G25" s="150"/>
    </row>
    <row r="26" spans="1:7" ht="37.5" customHeight="1" x14ac:dyDescent="0.2">
      <c r="A26" s="138" t="s">
        <v>62</v>
      </c>
      <c r="B26" s="151"/>
      <c r="C26" s="148"/>
      <c r="D26" s="108" t="s">
        <v>62</v>
      </c>
      <c r="F26" s="149" t="s">
        <v>62</v>
      </c>
      <c r="G26" s="150"/>
    </row>
    <row r="27" spans="1:7" x14ac:dyDescent="0.2">
      <c r="A27" s="138"/>
      <c r="B27" s="152"/>
      <c r="C27" s="148"/>
      <c r="D27" s="108"/>
      <c r="F27" s="149"/>
      <c r="G27" s="150"/>
    </row>
    <row r="28" spans="1:7" x14ac:dyDescent="0.2">
      <c r="A28" s="138" t="s">
        <v>63</v>
      </c>
      <c r="B28" s="108"/>
      <c r="C28" s="148"/>
      <c r="D28" s="149" t="s">
        <v>64</v>
      </c>
      <c r="E28" s="148"/>
      <c r="F28" s="153" t="s">
        <v>64</v>
      </c>
      <c r="G28" s="150"/>
    </row>
    <row r="29" spans="1:7" ht="69" customHeight="1" x14ac:dyDescent="0.2">
      <c r="A29" s="138"/>
      <c r="B29" s="108"/>
      <c r="C29" s="154"/>
      <c r="D29" s="155"/>
      <c r="E29" s="154"/>
      <c r="F29" s="108"/>
      <c r="G29" s="150"/>
    </row>
    <row r="30" spans="1:7" x14ac:dyDescent="0.2">
      <c r="A30" s="156" t="s">
        <v>12</v>
      </c>
      <c r="B30" s="157"/>
      <c r="C30" s="158">
        <v>21</v>
      </c>
      <c r="D30" s="157" t="s">
        <v>65</v>
      </c>
      <c r="E30" s="159"/>
      <c r="F30" s="340">
        <f>C23-F32</f>
        <v>0</v>
      </c>
      <c r="G30" s="341"/>
    </row>
    <row r="31" spans="1:7" x14ac:dyDescent="0.2">
      <c r="A31" s="156" t="s">
        <v>66</v>
      </c>
      <c r="B31" s="157"/>
      <c r="C31" s="158">
        <f>C30</f>
        <v>21</v>
      </c>
      <c r="D31" s="157" t="s">
        <v>67</v>
      </c>
      <c r="E31" s="159"/>
      <c r="F31" s="340">
        <f>ROUND(PRODUCT(F30,C31/100),0)</f>
        <v>0</v>
      </c>
      <c r="G31" s="341"/>
    </row>
    <row r="32" spans="1:7" x14ac:dyDescent="0.2">
      <c r="A32" s="156" t="s">
        <v>12</v>
      </c>
      <c r="B32" s="157"/>
      <c r="C32" s="158">
        <v>0</v>
      </c>
      <c r="D32" s="157" t="s">
        <v>67</v>
      </c>
      <c r="E32" s="159"/>
      <c r="F32" s="340">
        <v>0</v>
      </c>
      <c r="G32" s="341"/>
    </row>
    <row r="33" spans="1:8" x14ac:dyDescent="0.2">
      <c r="A33" s="156" t="s">
        <v>66</v>
      </c>
      <c r="B33" s="160"/>
      <c r="C33" s="161">
        <f>C32</f>
        <v>0</v>
      </c>
      <c r="D33" s="157" t="s">
        <v>67</v>
      </c>
      <c r="E33" s="134"/>
      <c r="F33" s="340">
        <f>ROUND(PRODUCT(F32,C33/100),0)</f>
        <v>0</v>
      </c>
      <c r="G33" s="341"/>
    </row>
    <row r="34" spans="1:8" s="165" customFormat="1" ht="19.5" customHeight="1" thickBot="1" x14ac:dyDescent="0.3">
      <c r="A34" s="162" t="s">
        <v>68</v>
      </c>
      <c r="B34" s="163"/>
      <c r="C34" s="163"/>
      <c r="D34" s="163"/>
      <c r="E34" s="164"/>
      <c r="F34" s="342">
        <f>ROUND(SUM(F30:F33),0)</f>
        <v>0</v>
      </c>
      <c r="G34" s="343"/>
    </row>
    <row r="36" spans="1:8" x14ac:dyDescent="0.2">
      <c r="A36" s="2" t="s">
        <v>69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44"/>
      <c r="C37" s="344"/>
      <c r="D37" s="344"/>
      <c r="E37" s="344"/>
      <c r="F37" s="344"/>
      <c r="G37" s="344"/>
      <c r="H37" s="1" t="s">
        <v>2</v>
      </c>
    </row>
    <row r="38" spans="1:8" ht="12.75" customHeight="1" x14ac:dyDescent="0.2">
      <c r="A38" s="166"/>
      <c r="B38" s="344"/>
      <c r="C38" s="344"/>
      <c r="D38" s="344"/>
      <c r="E38" s="344"/>
      <c r="F38" s="344"/>
      <c r="G38" s="344"/>
      <c r="H38" s="1" t="s">
        <v>2</v>
      </c>
    </row>
    <row r="39" spans="1:8" x14ac:dyDescent="0.2">
      <c r="A39" s="166"/>
      <c r="B39" s="344"/>
      <c r="C39" s="344"/>
      <c r="D39" s="344"/>
      <c r="E39" s="344"/>
      <c r="F39" s="344"/>
      <c r="G39" s="344"/>
      <c r="H39" s="1" t="s">
        <v>2</v>
      </c>
    </row>
    <row r="40" spans="1:8" x14ac:dyDescent="0.2">
      <c r="A40" s="166"/>
      <c r="B40" s="344"/>
      <c r="C40" s="344"/>
      <c r="D40" s="344"/>
      <c r="E40" s="344"/>
      <c r="F40" s="344"/>
      <c r="G40" s="344"/>
      <c r="H40" s="1" t="s">
        <v>2</v>
      </c>
    </row>
    <row r="41" spans="1:8" x14ac:dyDescent="0.2">
      <c r="A41" s="166"/>
      <c r="B41" s="344"/>
      <c r="C41" s="344"/>
      <c r="D41" s="344"/>
      <c r="E41" s="344"/>
      <c r="F41" s="344"/>
      <c r="G41" s="344"/>
      <c r="H41" s="1" t="s">
        <v>2</v>
      </c>
    </row>
    <row r="42" spans="1:8" x14ac:dyDescent="0.2">
      <c r="A42" s="166"/>
      <c r="B42" s="344"/>
      <c r="C42" s="344"/>
      <c r="D42" s="344"/>
      <c r="E42" s="344"/>
      <c r="F42" s="344"/>
      <c r="G42" s="344"/>
      <c r="H42" s="1" t="s">
        <v>2</v>
      </c>
    </row>
    <row r="43" spans="1:8" x14ac:dyDescent="0.2">
      <c r="A43" s="166"/>
      <c r="B43" s="344"/>
      <c r="C43" s="344"/>
      <c r="D43" s="344"/>
      <c r="E43" s="344"/>
      <c r="F43" s="344"/>
      <c r="G43" s="344"/>
      <c r="H43" s="1" t="s">
        <v>2</v>
      </c>
    </row>
    <row r="44" spans="1:8" ht="12.75" customHeight="1" x14ac:dyDescent="0.2">
      <c r="A44" s="166"/>
      <c r="B44" s="344"/>
      <c r="C44" s="344"/>
      <c r="D44" s="344"/>
      <c r="E44" s="344"/>
      <c r="F44" s="344"/>
      <c r="G44" s="344"/>
      <c r="H44" s="1" t="s">
        <v>2</v>
      </c>
    </row>
    <row r="45" spans="1:8" ht="12.75" customHeight="1" x14ac:dyDescent="0.2">
      <c r="A45" s="166"/>
      <c r="B45" s="344"/>
      <c r="C45" s="344"/>
      <c r="D45" s="344"/>
      <c r="E45" s="344"/>
      <c r="F45" s="344"/>
      <c r="G45" s="344"/>
      <c r="H45" s="1" t="s">
        <v>2</v>
      </c>
    </row>
    <row r="46" spans="1:8" x14ac:dyDescent="0.2">
      <c r="B46" s="339"/>
      <c r="C46" s="339"/>
      <c r="D46" s="339"/>
      <c r="E46" s="339"/>
      <c r="F46" s="339"/>
      <c r="G46" s="339"/>
    </row>
    <row r="47" spans="1:8" x14ac:dyDescent="0.2">
      <c r="B47" s="339"/>
      <c r="C47" s="339"/>
      <c r="D47" s="339"/>
      <c r="E47" s="339"/>
      <c r="F47" s="339"/>
      <c r="G47" s="339"/>
    </row>
    <row r="48" spans="1:8" x14ac:dyDescent="0.2">
      <c r="B48" s="339"/>
      <c r="C48" s="339"/>
      <c r="D48" s="339"/>
      <c r="E48" s="339"/>
      <c r="F48" s="339"/>
      <c r="G48" s="339"/>
    </row>
    <row r="49" spans="2:7" x14ac:dyDescent="0.2">
      <c r="B49" s="339"/>
      <c r="C49" s="339"/>
      <c r="D49" s="339"/>
      <c r="E49" s="339"/>
      <c r="F49" s="339"/>
      <c r="G49" s="339"/>
    </row>
    <row r="50" spans="2:7" x14ac:dyDescent="0.2">
      <c r="B50" s="339"/>
      <c r="C50" s="339"/>
      <c r="D50" s="339"/>
      <c r="E50" s="339"/>
      <c r="F50" s="339"/>
      <c r="G50" s="339"/>
    </row>
    <row r="51" spans="2:7" x14ac:dyDescent="0.2">
      <c r="B51" s="339"/>
      <c r="C51" s="339"/>
      <c r="D51" s="339"/>
      <c r="E51" s="339"/>
      <c r="F51" s="339"/>
      <c r="G51" s="339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45" t="s">
        <v>3</v>
      </c>
      <c r="B1" s="346"/>
      <c r="C1" s="167" t="s">
        <v>100</v>
      </c>
      <c r="D1" s="168"/>
      <c r="E1" s="169"/>
      <c r="F1" s="168"/>
      <c r="G1" s="170" t="s">
        <v>70</v>
      </c>
      <c r="H1" s="171" t="s">
        <v>98</v>
      </c>
      <c r="I1" s="172"/>
    </row>
    <row r="2" spans="1:57" ht="13.5" thickBot="1" x14ac:dyDescent="0.25">
      <c r="A2" s="347" t="s">
        <v>71</v>
      </c>
      <c r="B2" s="348"/>
      <c r="C2" s="173" t="s">
        <v>103</v>
      </c>
      <c r="D2" s="174"/>
      <c r="E2" s="175"/>
      <c r="F2" s="174"/>
      <c r="G2" s="349" t="s">
        <v>104</v>
      </c>
      <c r="H2" s="350"/>
      <c r="I2" s="351"/>
    </row>
    <row r="3" spans="1:57" ht="13.5" thickTop="1" x14ac:dyDescent="0.2">
      <c r="F3" s="108"/>
    </row>
    <row r="4" spans="1:57" ht="19.5" customHeight="1" x14ac:dyDescent="0.25">
      <c r="A4" s="176" t="s">
        <v>72</v>
      </c>
      <c r="B4" s="177"/>
      <c r="C4" s="177"/>
      <c r="D4" s="177"/>
      <c r="E4" s="178"/>
      <c r="F4" s="177"/>
      <c r="G4" s="177"/>
      <c r="H4" s="177"/>
      <c r="I4" s="177"/>
    </row>
    <row r="5" spans="1:57" ht="13.5" thickBot="1" x14ac:dyDescent="0.25"/>
    <row r="6" spans="1:57" s="108" customFormat="1" ht="13.5" thickBot="1" x14ac:dyDescent="0.25">
      <c r="A6" s="179"/>
      <c r="B6" s="180" t="s">
        <v>73</v>
      </c>
      <c r="C6" s="180"/>
      <c r="D6" s="181"/>
      <c r="E6" s="182" t="s">
        <v>21</v>
      </c>
      <c r="F6" s="183" t="s">
        <v>22</v>
      </c>
      <c r="G6" s="183" t="s">
        <v>23</v>
      </c>
      <c r="H6" s="183" t="s">
        <v>24</v>
      </c>
      <c r="I6" s="184" t="s">
        <v>25</v>
      </c>
    </row>
    <row r="7" spans="1:57" s="108" customFormat="1" x14ac:dyDescent="0.2">
      <c r="A7" s="275" t="str">
        <f>'SO 00 VON2'!B7</f>
        <v>00</v>
      </c>
      <c r="B7" s="62" t="str">
        <f>'SO 00 VON2'!C7</f>
        <v>Ostatní náklady</v>
      </c>
      <c r="D7" s="185"/>
      <c r="E7" s="276">
        <f>'SO 00 VON2'!BA27</f>
        <v>0</v>
      </c>
      <c r="F7" s="277">
        <f>'SO 00 VON2'!BB27</f>
        <v>0</v>
      </c>
      <c r="G7" s="277">
        <f>'SO 00 VON2'!BC27</f>
        <v>0</v>
      </c>
      <c r="H7" s="277">
        <f>'SO 00 VON2'!BD27</f>
        <v>0</v>
      </c>
      <c r="I7" s="278">
        <f>'SO 00 VON2'!BE27</f>
        <v>0</v>
      </c>
    </row>
    <row r="8" spans="1:57" s="108" customFormat="1" ht="13.5" thickBot="1" x14ac:dyDescent="0.25">
      <c r="A8" s="275" t="str">
        <f>'SO 00 VON2'!B28</f>
        <v>000</v>
      </c>
      <c r="B8" s="62" t="str">
        <f>'SO 00 VON2'!C28</f>
        <v>Vedlejší náklady</v>
      </c>
      <c r="D8" s="185"/>
      <c r="E8" s="276">
        <f>'SO 00 VON2'!BA36</f>
        <v>0</v>
      </c>
      <c r="F8" s="277">
        <f>'SO 00 VON2'!BB36</f>
        <v>0</v>
      </c>
      <c r="G8" s="277">
        <f>'SO 00 VON2'!BC36</f>
        <v>0</v>
      </c>
      <c r="H8" s="277">
        <f>'SO 00 VON2'!BD36</f>
        <v>0</v>
      </c>
      <c r="I8" s="278">
        <f>'SO 00 VON2'!BE36</f>
        <v>0</v>
      </c>
    </row>
    <row r="9" spans="1:57" s="14" customFormat="1" ht="13.5" thickBot="1" x14ac:dyDescent="0.25">
      <c r="A9" s="186"/>
      <c r="B9" s="187" t="s">
        <v>74</v>
      </c>
      <c r="C9" s="187"/>
      <c r="D9" s="188"/>
      <c r="E9" s="189">
        <f>SUM(E7:E8)</f>
        <v>0</v>
      </c>
      <c r="F9" s="190">
        <f>SUM(F7:F8)</f>
        <v>0</v>
      </c>
      <c r="G9" s="190">
        <f>SUM(G7:G8)</f>
        <v>0</v>
      </c>
      <c r="H9" s="190">
        <f>SUM(H7:H8)</f>
        <v>0</v>
      </c>
      <c r="I9" s="191">
        <f>SUM(I7:I8)</f>
        <v>0</v>
      </c>
    </row>
    <row r="10" spans="1:57" x14ac:dyDescent="0.2">
      <c r="A10" s="108"/>
      <c r="B10" s="108"/>
      <c r="C10" s="108"/>
      <c r="D10" s="108"/>
      <c r="E10" s="108"/>
      <c r="F10" s="108"/>
      <c r="G10" s="108"/>
      <c r="H10" s="108"/>
      <c r="I10" s="108"/>
    </row>
    <row r="11" spans="1:57" ht="19.5" customHeight="1" x14ac:dyDescent="0.25">
      <c r="A11" s="177" t="s">
        <v>75</v>
      </c>
      <c r="B11" s="177"/>
      <c r="C11" s="177"/>
      <c r="D11" s="177"/>
      <c r="E11" s="177"/>
      <c r="F11" s="177"/>
      <c r="G11" s="192"/>
      <c r="H11" s="177"/>
      <c r="I11" s="177"/>
      <c r="BA11" s="114"/>
      <c r="BB11" s="114"/>
      <c r="BC11" s="114"/>
      <c r="BD11" s="114"/>
      <c r="BE11" s="114"/>
    </row>
    <row r="12" spans="1:57" ht="13.5" thickBot="1" x14ac:dyDescent="0.25"/>
    <row r="13" spans="1:57" x14ac:dyDescent="0.2">
      <c r="A13" s="143" t="s">
        <v>76</v>
      </c>
      <c r="B13" s="144"/>
      <c r="C13" s="144"/>
      <c r="D13" s="193"/>
      <c r="E13" s="194" t="s">
        <v>77</v>
      </c>
      <c r="F13" s="195" t="s">
        <v>13</v>
      </c>
      <c r="G13" s="196" t="s">
        <v>78</v>
      </c>
      <c r="H13" s="197"/>
      <c r="I13" s="198" t="s">
        <v>77</v>
      </c>
    </row>
    <row r="14" spans="1:57" x14ac:dyDescent="0.2">
      <c r="A14" s="137" t="s">
        <v>146</v>
      </c>
      <c r="B14" s="128"/>
      <c r="C14" s="128"/>
      <c r="D14" s="199"/>
      <c r="E14" s="200">
        <v>0</v>
      </c>
      <c r="F14" s="201">
        <v>0</v>
      </c>
      <c r="G14" s="202">
        <v>140000</v>
      </c>
      <c r="H14" s="203"/>
      <c r="I14" s="204">
        <f t="shared" ref="I14:I21" si="0">E14+F14*G14/100</f>
        <v>0</v>
      </c>
      <c r="BA14" s="1">
        <v>0</v>
      </c>
    </row>
    <row r="15" spans="1:57" x14ac:dyDescent="0.2">
      <c r="A15" s="137" t="s">
        <v>147</v>
      </c>
      <c r="B15" s="128"/>
      <c r="C15" s="128"/>
      <c r="D15" s="199"/>
      <c r="E15" s="200">
        <v>0</v>
      </c>
      <c r="F15" s="201">
        <v>0</v>
      </c>
      <c r="G15" s="202">
        <v>140000</v>
      </c>
      <c r="H15" s="203"/>
      <c r="I15" s="204">
        <f t="shared" si="0"/>
        <v>0</v>
      </c>
      <c r="BA15" s="1">
        <v>0</v>
      </c>
    </row>
    <row r="16" spans="1:57" x14ac:dyDescent="0.2">
      <c r="A16" s="137" t="s">
        <v>148</v>
      </c>
      <c r="B16" s="128"/>
      <c r="C16" s="128"/>
      <c r="D16" s="199"/>
      <c r="E16" s="200">
        <v>0</v>
      </c>
      <c r="F16" s="201">
        <v>0</v>
      </c>
      <c r="G16" s="202">
        <v>140000</v>
      </c>
      <c r="H16" s="203"/>
      <c r="I16" s="204">
        <f t="shared" si="0"/>
        <v>0</v>
      </c>
      <c r="BA16" s="1">
        <v>0</v>
      </c>
    </row>
    <row r="17" spans="1:53" x14ac:dyDescent="0.2">
      <c r="A17" s="137" t="s">
        <v>149</v>
      </c>
      <c r="B17" s="128"/>
      <c r="C17" s="128"/>
      <c r="D17" s="199"/>
      <c r="E17" s="200">
        <v>0</v>
      </c>
      <c r="F17" s="201">
        <v>0</v>
      </c>
      <c r="G17" s="202">
        <v>140000</v>
      </c>
      <c r="H17" s="203"/>
      <c r="I17" s="204">
        <f t="shared" si="0"/>
        <v>0</v>
      </c>
      <c r="BA17" s="1">
        <v>0</v>
      </c>
    </row>
    <row r="18" spans="1:53" x14ac:dyDescent="0.2">
      <c r="A18" s="137" t="s">
        <v>150</v>
      </c>
      <c r="B18" s="128"/>
      <c r="C18" s="128"/>
      <c r="D18" s="199"/>
      <c r="E18" s="200">
        <v>0</v>
      </c>
      <c r="F18" s="201">
        <v>0</v>
      </c>
      <c r="G18" s="202">
        <v>140000</v>
      </c>
      <c r="H18" s="203"/>
      <c r="I18" s="204">
        <f t="shared" si="0"/>
        <v>0</v>
      </c>
      <c r="BA18" s="1">
        <v>1</v>
      </c>
    </row>
    <row r="19" spans="1:53" x14ac:dyDescent="0.2">
      <c r="A19" s="137" t="s">
        <v>151</v>
      </c>
      <c r="B19" s="128"/>
      <c r="C19" s="128"/>
      <c r="D19" s="199"/>
      <c r="E19" s="200">
        <v>0</v>
      </c>
      <c r="F19" s="201">
        <v>0</v>
      </c>
      <c r="G19" s="202">
        <v>140000</v>
      </c>
      <c r="H19" s="203"/>
      <c r="I19" s="204">
        <f t="shared" si="0"/>
        <v>0</v>
      </c>
      <c r="BA19" s="1">
        <v>1</v>
      </c>
    </row>
    <row r="20" spans="1:53" x14ac:dyDescent="0.2">
      <c r="A20" s="137" t="s">
        <v>152</v>
      </c>
      <c r="B20" s="128"/>
      <c r="C20" s="128"/>
      <c r="D20" s="199"/>
      <c r="E20" s="200">
        <v>0</v>
      </c>
      <c r="F20" s="201">
        <v>0</v>
      </c>
      <c r="G20" s="202">
        <v>140000</v>
      </c>
      <c r="H20" s="203"/>
      <c r="I20" s="204">
        <f t="shared" si="0"/>
        <v>0</v>
      </c>
      <c r="BA20" s="1">
        <v>2</v>
      </c>
    </row>
    <row r="21" spans="1:53" x14ac:dyDescent="0.2">
      <c r="A21" s="137" t="s">
        <v>153</v>
      </c>
      <c r="B21" s="128"/>
      <c r="C21" s="128"/>
      <c r="D21" s="199"/>
      <c r="E21" s="200">
        <v>0</v>
      </c>
      <c r="F21" s="201">
        <v>0</v>
      </c>
      <c r="G21" s="202">
        <v>140000</v>
      </c>
      <c r="H21" s="203"/>
      <c r="I21" s="204">
        <f t="shared" si="0"/>
        <v>0</v>
      </c>
      <c r="BA21" s="1">
        <v>2</v>
      </c>
    </row>
    <row r="22" spans="1:53" ht="13.5" thickBot="1" x14ac:dyDescent="0.25">
      <c r="A22" s="205"/>
      <c r="B22" s="206" t="s">
        <v>79</v>
      </c>
      <c r="C22" s="207"/>
      <c r="D22" s="208"/>
      <c r="E22" s="209"/>
      <c r="F22" s="210"/>
      <c r="G22" s="210"/>
      <c r="H22" s="352">
        <f>SUM(I14:I21)</f>
        <v>0</v>
      </c>
      <c r="I22" s="353"/>
    </row>
    <row r="24" spans="1:53" x14ac:dyDescent="0.2">
      <c r="B24" s="14"/>
      <c r="F24" s="211"/>
      <c r="G24" s="212"/>
      <c r="H24" s="212"/>
      <c r="I24" s="46"/>
    </row>
    <row r="25" spans="1:53" x14ac:dyDescent="0.2">
      <c r="F25" s="211"/>
      <c r="G25" s="212"/>
      <c r="H25" s="212"/>
      <c r="I25" s="46"/>
    </row>
    <row r="26" spans="1:53" x14ac:dyDescent="0.2">
      <c r="F26" s="211"/>
      <c r="G26" s="212"/>
      <c r="H26" s="212"/>
      <c r="I26" s="46"/>
    </row>
    <row r="27" spans="1:53" x14ac:dyDescent="0.2">
      <c r="F27" s="211"/>
      <c r="G27" s="212"/>
      <c r="H27" s="212"/>
      <c r="I27" s="46"/>
    </row>
    <row r="28" spans="1:53" x14ac:dyDescent="0.2">
      <c r="F28" s="211"/>
      <c r="G28" s="212"/>
      <c r="H28" s="212"/>
      <c r="I28" s="46"/>
    </row>
    <row r="29" spans="1:53" x14ac:dyDescent="0.2">
      <c r="F29" s="211"/>
      <c r="G29" s="212"/>
      <c r="H29" s="212"/>
      <c r="I29" s="46"/>
    </row>
    <row r="30" spans="1:53" x14ac:dyDescent="0.2">
      <c r="F30" s="211"/>
      <c r="G30" s="212"/>
      <c r="H30" s="212"/>
      <c r="I30" s="46"/>
    </row>
    <row r="31" spans="1:53" x14ac:dyDescent="0.2">
      <c r="F31" s="211"/>
      <c r="G31" s="212"/>
      <c r="H31" s="212"/>
      <c r="I31" s="46"/>
    </row>
    <row r="32" spans="1:53" x14ac:dyDescent="0.2">
      <c r="F32" s="211"/>
      <c r="G32" s="212"/>
      <c r="H32" s="212"/>
      <c r="I32" s="46"/>
    </row>
    <row r="33" spans="6:9" x14ac:dyDescent="0.2">
      <c r="F33" s="211"/>
      <c r="G33" s="212"/>
      <c r="H33" s="212"/>
      <c r="I33" s="46"/>
    </row>
    <row r="34" spans="6:9" x14ac:dyDescent="0.2">
      <c r="F34" s="211"/>
      <c r="G34" s="212"/>
      <c r="H34" s="212"/>
      <c r="I34" s="46"/>
    </row>
    <row r="35" spans="6:9" x14ac:dyDescent="0.2">
      <c r="F35" s="211"/>
      <c r="G35" s="212"/>
      <c r="H35" s="212"/>
      <c r="I35" s="46"/>
    </row>
    <row r="36" spans="6:9" x14ac:dyDescent="0.2">
      <c r="F36" s="211"/>
      <c r="G36" s="212"/>
      <c r="H36" s="212"/>
      <c r="I36" s="46"/>
    </row>
    <row r="37" spans="6:9" x14ac:dyDescent="0.2">
      <c r="F37" s="211"/>
      <c r="G37" s="212"/>
      <c r="H37" s="212"/>
      <c r="I37" s="46"/>
    </row>
    <row r="38" spans="6:9" x14ac:dyDescent="0.2">
      <c r="F38" s="211"/>
      <c r="G38" s="212"/>
      <c r="H38" s="212"/>
      <c r="I38" s="46"/>
    </row>
    <row r="39" spans="6:9" x14ac:dyDescent="0.2">
      <c r="F39" s="211"/>
      <c r="G39" s="212"/>
      <c r="H39" s="212"/>
      <c r="I39" s="46"/>
    </row>
    <row r="40" spans="6:9" x14ac:dyDescent="0.2">
      <c r="F40" s="211"/>
      <c r="G40" s="212"/>
      <c r="H40" s="212"/>
      <c r="I40" s="46"/>
    </row>
    <row r="41" spans="6:9" x14ac:dyDescent="0.2">
      <c r="F41" s="211"/>
      <c r="G41" s="212"/>
      <c r="H41" s="212"/>
      <c r="I41" s="46"/>
    </row>
    <row r="42" spans="6:9" x14ac:dyDescent="0.2">
      <c r="F42" s="211"/>
      <c r="G42" s="212"/>
      <c r="H42" s="212"/>
      <c r="I42" s="46"/>
    </row>
    <row r="43" spans="6:9" x14ac:dyDescent="0.2">
      <c r="F43" s="211"/>
      <c r="G43" s="212"/>
      <c r="H43" s="212"/>
      <c r="I43" s="46"/>
    </row>
    <row r="44" spans="6:9" x14ac:dyDescent="0.2">
      <c r="F44" s="211"/>
      <c r="G44" s="212"/>
      <c r="H44" s="212"/>
      <c r="I44" s="46"/>
    </row>
    <row r="45" spans="6:9" x14ac:dyDescent="0.2">
      <c r="F45" s="211"/>
      <c r="G45" s="212"/>
      <c r="H45" s="212"/>
      <c r="I45" s="46"/>
    </row>
    <row r="46" spans="6:9" x14ac:dyDescent="0.2">
      <c r="F46" s="211"/>
      <c r="G46" s="212"/>
      <c r="H46" s="212"/>
      <c r="I46" s="46"/>
    </row>
    <row r="47" spans="6:9" x14ac:dyDescent="0.2">
      <c r="F47" s="211"/>
      <c r="G47" s="212"/>
      <c r="H47" s="212"/>
      <c r="I47" s="46"/>
    </row>
    <row r="48" spans="6:9" x14ac:dyDescent="0.2">
      <c r="F48" s="211"/>
      <c r="G48" s="212"/>
      <c r="H48" s="212"/>
      <c r="I48" s="46"/>
    </row>
    <row r="49" spans="6:9" x14ac:dyDescent="0.2">
      <c r="F49" s="211"/>
      <c r="G49" s="212"/>
      <c r="H49" s="212"/>
      <c r="I49" s="46"/>
    </row>
    <row r="50" spans="6:9" x14ac:dyDescent="0.2">
      <c r="F50" s="211"/>
      <c r="G50" s="212"/>
      <c r="H50" s="212"/>
      <c r="I50" s="46"/>
    </row>
    <row r="51" spans="6:9" x14ac:dyDescent="0.2">
      <c r="F51" s="211"/>
      <c r="G51" s="212"/>
      <c r="H51" s="212"/>
      <c r="I51" s="46"/>
    </row>
    <row r="52" spans="6:9" x14ac:dyDescent="0.2">
      <c r="F52" s="211"/>
      <c r="G52" s="212"/>
      <c r="H52" s="212"/>
      <c r="I52" s="46"/>
    </row>
    <row r="53" spans="6:9" x14ac:dyDescent="0.2">
      <c r="F53" s="211"/>
      <c r="G53" s="212"/>
      <c r="H53" s="212"/>
      <c r="I53" s="46"/>
    </row>
    <row r="54" spans="6:9" x14ac:dyDescent="0.2">
      <c r="F54" s="211"/>
      <c r="G54" s="212"/>
      <c r="H54" s="212"/>
      <c r="I54" s="46"/>
    </row>
    <row r="55" spans="6:9" x14ac:dyDescent="0.2">
      <c r="F55" s="211"/>
      <c r="G55" s="212"/>
      <c r="H55" s="212"/>
      <c r="I55" s="46"/>
    </row>
    <row r="56" spans="6:9" x14ac:dyDescent="0.2">
      <c r="F56" s="211"/>
      <c r="G56" s="212"/>
      <c r="H56" s="212"/>
      <c r="I56" s="46"/>
    </row>
    <row r="57" spans="6:9" x14ac:dyDescent="0.2">
      <c r="F57" s="211"/>
      <c r="G57" s="212"/>
      <c r="H57" s="212"/>
      <c r="I57" s="46"/>
    </row>
    <row r="58" spans="6:9" x14ac:dyDescent="0.2">
      <c r="F58" s="211"/>
      <c r="G58" s="212"/>
      <c r="H58" s="212"/>
      <c r="I58" s="46"/>
    </row>
    <row r="59" spans="6:9" x14ac:dyDescent="0.2">
      <c r="F59" s="211"/>
      <c r="G59" s="212"/>
      <c r="H59" s="212"/>
      <c r="I59" s="46"/>
    </row>
    <row r="60" spans="6:9" x14ac:dyDescent="0.2">
      <c r="F60" s="211"/>
      <c r="G60" s="212"/>
      <c r="H60" s="212"/>
      <c r="I60" s="46"/>
    </row>
    <row r="61" spans="6:9" x14ac:dyDescent="0.2">
      <c r="F61" s="211"/>
      <c r="G61" s="212"/>
      <c r="H61" s="212"/>
      <c r="I61" s="46"/>
    </row>
    <row r="62" spans="6:9" x14ac:dyDescent="0.2">
      <c r="F62" s="211"/>
      <c r="G62" s="212"/>
      <c r="H62" s="212"/>
      <c r="I62" s="46"/>
    </row>
    <row r="63" spans="6:9" x14ac:dyDescent="0.2">
      <c r="F63" s="211"/>
      <c r="G63" s="212"/>
      <c r="H63" s="212"/>
      <c r="I63" s="46"/>
    </row>
    <row r="64" spans="6:9" x14ac:dyDescent="0.2">
      <c r="F64" s="211"/>
      <c r="G64" s="212"/>
      <c r="H64" s="212"/>
      <c r="I64" s="46"/>
    </row>
    <row r="65" spans="6:9" x14ac:dyDescent="0.2">
      <c r="F65" s="211"/>
      <c r="G65" s="212"/>
      <c r="H65" s="212"/>
      <c r="I65" s="46"/>
    </row>
    <row r="66" spans="6:9" x14ac:dyDescent="0.2">
      <c r="F66" s="211"/>
      <c r="G66" s="212"/>
      <c r="H66" s="212"/>
      <c r="I66" s="46"/>
    </row>
    <row r="67" spans="6:9" x14ac:dyDescent="0.2">
      <c r="F67" s="211"/>
      <c r="G67" s="212"/>
      <c r="H67" s="212"/>
      <c r="I67" s="46"/>
    </row>
    <row r="68" spans="6:9" x14ac:dyDescent="0.2">
      <c r="F68" s="211"/>
      <c r="G68" s="212"/>
      <c r="H68" s="212"/>
      <c r="I68" s="46"/>
    </row>
    <row r="69" spans="6:9" x14ac:dyDescent="0.2">
      <c r="F69" s="211"/>
      <c r="G69" s="212"/>
      <c r="H69" s="212"/>
      <c r="I69" s="46"/>
    </row>
    <row r="70" spans="6:9" x14ac:dyDescent="0.2">
      <c r="F70" s="211"/>
      <c r="G70" s="212"/>
      <c r="H70" s="212"/>
      <c r="I70" s="46"/>
    </row>
    <row r="71" spans="6:9" x14ac:dyDescent="0.2">
      <c r="F71" s="211"/>
      <c r="G71" s="212"/>
      <c r="H71" s="212"/>
      <c r="I71" s="46"/>
    </row>
    <row r="72" spans="6:9" x14ac:dyDescent="0.2">
      <c r="F72" s="211"/>
      <c r="G72" s="212"/>
      <c r="H72" s="212"/>
      <c r="I72" s="46"/>
    </row>
    <row r="73" spans="6:9" x14ac:dyDescent="0.2">
      <c r="F73" s="211"/>
      <c r="G73" s="212"/>
      <c r="H73" s="212"/>
      <c r="I73" s="46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09"/>
  <sheetViews>
    <sheetView showGridLines="0" showZeros="0" topLeftCell="A10" zoomScaleNormal="100" zoomScaleSheetLayoutView="100" workbookViewId="0">
      <selection activeCell="L36" sqref="L36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3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13" customWidth="1"/>
    <col min="13" max="13" width="45.28515625" style="213" customWidth="1"/>
    <col min="14" max="16384" width="9.140625" style="213"/>
  </cols>
  <sheetData>
    <row r="1" spans="1:80" ht="15.75" x14ac:dyDescent="0.25">
      <c r="A1" s="357" t="s">
        <v>80</v>
      </c>
      <c r="B1" s="357"/>
      <c r="C1" s="357"/>
      <c r="D1" s="357"/>
      <c r="E1" s="357"/>
      <c r="F1" s="357"/>
      <c r="G1" s="357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345" t="s">
        <v>3</v>
      </c>
      <c r="B3" s="346"/>
      <c r="C3" s="167" t="s">
        <v>100</v>
      </c>
      <c r="D3" s="217"/>
      <c r="E3" s="218" t="s">
        <v>81</v>
      </c>
      <c r="F3" s="219" t="str">
        <f>'SO 00 VON1'!H1</f>
        <v>51-2017</v>
      </c>
      <c r="G3" s="220"/>
    </row>
    <row r="4" spans="1:80" ht="13.5" thickBot="1" x14ac:dyDescent="0.25">
      <c r="A4" s="358" t="s">
        <v>71</v>
      </c>
      <c r="B4" s="348"/>
      <c r="C4" s="173" t="s">
        <v>103</v>
      </c>
      <c r="D4" s="221"/>
      <c r="E4" s="359" t="str">
        <f>'SO 00 VON1'!G2</f>
        <v>Lokalita Uherský Brod</v>
      </c>
      <c r="F4" s="360"/>
      <c r="G4" s="361"/>
    </row>
    <row r="5" spans="1:80" ht="13.5" thickTop="1" x14ac:dyDescent="0.2">
      <c r="A5" s="222"/>
      <c r="G5" s="224"/>
    </row>
    <row r="6" spans="1:80" ht="27" customHeight="1" x14ac:dyDescent="0.2">
      <c r="A6" s="225" t="s">
        <v>82</v>
      </c>
      <c r="B6" s="226" t="s">
        <v>83</v>
      </c>
      <c r="C6" s="226" t="s">
        <v>84</v>
      </c>
      <c r="D6" s="226" t="s">
        <v>85</v>
      </c>
      <c r="E6" s="227" t="s">
        <v>86</v>
      </c>
      <c r="F6" s="226" t="s">
        <v>87</v>
      </c>
      <c r="G6" s="228" t="s">
        <v>88</v>
      </c>
      <c r="H6" s="229" t="s">
        <v>89</v>
      </c>
      <c r="I6" s="229" t="s">
        <v>90</v>
      </c>
      <c r="J6" s="229" t="s">
        <v>91</v>
      </c>
      <c r="K6" s="229" t="s">
        <v>92</v>
      </c>
    </row>
    <row r="7" spans="1:80" x14ac:dyDescent="0.2">
      <c r="A7" s="230" t="s">
        <v>93</v>
      </c>
      <c r="B7" s="231" t="s">
        <v>105</v>
      </c>
      <c r="C7" s="232" t="s">
        <v>106</v>
      </c>
      <c r="D7" s="233"/>
      <c r="E7" s="234"/>
      <c r="F7" s="234"/>
      <c r="G7" s="235"/>
      <c r="H7" s="236"/>
      <c r="I7" s="237"/>
      <c r="J7" s="238"/>
      <c r="K7" s="239"/>
      <c r="O7" s="240">
        <v>1</v>
      </c>
    </row>
    <row r="8" spans="1:80" x14ac:dyDescent="0.2">
      <c r="A8" s="241">
        <v>1</v>
      </c>
      <c r="B8" s="242" t="s">
        <v>108</v>
      </c>
      <c r="C8" s="243" t="s">
        <v>109</v>
      </c>
      <c r="D8" s="244" t="s">
        <v>110</v>
      </c>
      <c r="E8" s="245">
        <v>1</v>
      </c>
      <c r="F8" s="245"/>
      <c r="G8" s="246">
        <f>E8*F8</f>
        <v>0</v>
      </c>
      <c r="H8" s="247">
        <v>0</v>
      </c>
      <c r="I8" s="248">
        <f>E8*H8</f>
        <v>0</v>
      </c>
      <c r="J8" s="247">
        <v>0</v>
      </c>
      <c r="K8" s="248">
        <f>E8*J8</f>
        <v>0</v>
      </c>
      <c r="O8" s="240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40">
        <v>1</v>
      </c>
      <c r="CB8" s="240">
        <v>1</v>
      </c>
    </row>
    <row r="9" spans="1:80" ht="55.5" customHeight="1" x14ac:dyDescent="0.2">
      <c r="A9" s="249"/>
      <c r="B9" s="250"/>
      <c r="C9" s="354" t="s">
        <v>431</v>
      </c>
      <c r="D9" s="355"/>
      <c r="E9" s="355"/>
      <c r="F9" s="355"/>
      <c r="G9" s="356"/>
      <c r="I9" s="251"/>
      <c r="K9" s="251"/>
      <c r="L9" s="252" t="s">
        <v>111</v>
      </c>
      <c r="O9" s="240">
        <v>3</v>
      </c>
    </row>
    <row r="10" spans="1:80" x14ac:dyDescent="0.2">
      <c r="A10" s="241">
        <v>2</v>
      </c>
      <c r="B10" s="242" t="s">
        <v>112</v>
      </c>
      <c r="C10" s="243" t="s">
        <v>113</v>
      </c>
      <c r="D10" s="244" t="s">
        <v>110</v>
      </c>
      <c r="E10" s="245">
        <v>1</v>
      </c>
      <c r="F10" s="245"/>
      <c r="G10" s="246">
        <f>E10*F10</f>
        <v>0</v>
      </c>
      <c r="H10" s="247">
        <v>0</v>
      </c>
      <c r="I10" s="248">
        <f>E10*H10</f>
        <v>0</v>
      </c>
      <c r="J10" s="247">
        <v>0</v>
      </c>
      <c r="K10" s="248">
        <f>E10*J10</f>
        <v>0</v>
      </c>
      <c r="O10" s="240">
        <v>2</v>
      </c>
      <c r="AA10" s="213">
        <v>1</v>
      </c>
      <c r="AB10" s="213">
        <v>1</v>
      </c>
      <c r="AC10" s="213">
        <v>1</v>
      </c>
      <c r="AZ10" s="213">
        <v>1</v>
      </c>
      <c r="BA10" s="213">
        <f>IF(AZ10=1,G10,0)</f>
        <v>0</v>
      </c>
      <c r="BB10" s="213">
        <f>IF(AZ10=2,G10,0)</f>
        <v>0</v>
      </c>
      <c r="BC10" s="213">
        <f>IF(AZ10=3,G10,0)</f>
        <v>0</v>
      </c>
      <c r="BD10" s="213">
        <f>IF(AZ10=4,G10,0)</f>
        <v>0</v>
      </c>
      <c r="BE10" s="213">
        <f>IF(AZ10=5,G10,0)</f>
        <v>0</v>
      </c>
      <c r="CA10" s="240">
        <v>1</v>
      </c>
      <c r="CB10" s="240">
        <v>1</v>
      </c>
    </row>
    <row r="11" spans="1:80" ht="22.5" x14ac:dyDescent="0.2">
      <c r="A11" s="249"/>
      <c r="B11" s="250"/>
      <c r="C11" s="354" t="s">
        <v>432</v>
      </c>
      <c r="D11" s="355"/>
      <c r="E11" s="355"/>
      <c r="F11" s="355"/>
      <c r="G11" s="356"/>
      <c r="I11" s="251"/>
      <c r="K11" s="251"/>
      <c r="L11" s="252" t="s">
        <v>114</v>
      </c>
      <c r="O11" s="240">
        <v>3</v>
      </c>
    </row>
    <row r="12" spans="1:80" ht="22.5" x14ac:dyDescent="0.2">
      <c r="A12" s="241">
        <v>3</v>
      </c>
      <c r="B12" s="242" t="s">
        <v>115</v>
      </c>
      <c r="C12" s="243" t="s">
        <v>433</v>
      </c>
      <c r="D12" s="244" t="s">
        <v>110</v>
      </c>
      <c r="E12" s="245">
        <v>1</v>
      </c>
      <c r="F12" s="245"/>
      <c r="G12" s="246">
        <f>E12*F12</f>
        <v>0</v>
      </c>
      <c r="H12" s="247">
        <v>0</v>
      </c>
      <c r="I12" s="248">
        <f>E12*H12</f>
        <v>0</v>
      </c>
      <c r="J12" s="247">
        <v>0</v>
      </c>
      <c r="K12" s="248">
        <f>E12*J12</f>
        <v>0</v>
      </c>
      <c r="O12" s="240">
        <v>2</v>
      </c>
      <c r="AA12" s="213">
        <v>1</v>
      </c>
      <c r="AB12" s="213">
        <v>1</v>
      </c>
      <c r="AC12" s="213">
        <v>1</v>
      </c>
      <c r="AZ12" s="213">
        <v>1</v>
      </c>
      <c r="BA12" s="213">
        <f>IF(AZ12=1,G12,0)</f>
        <v>0</v>
      </c>
      <c r="BB12" s="213">
        <f>IF(AZ12=2,G12,0)</f>
        <v>0</v>
      </c>
      <c r="BC12" s="213">
        <f>IF(AZ12=3,G12,0)</f>
        <v>0</v>
      </c>
      <c r="BD12" s="213">
        <f>IF(AZ12=4,G12,0)</f>
        <v>0</v>
      </c>
      <c r="BE12" s="213">
        <f>IF(AZ12=5,G12,0)</f>
        <v>0</v>
      </c>
      <c r="CA12" s="240">
        <v>1</v>
      </c>
      <c r="CB12" s="240">
        <v>1</v>
      </c>
    </row>
    <row r="13" spans="1:80" ht="39.75" customHeight="1" x14ac:dyDescent="0.2">
      <c r="A13" s="249"/>
      <c r="B13" s="250"/>
      <c r="C13" s="354" t="s">
        <v>434</v>
      </c>
      <c r="D13" s="355"/>
      <c r="E13" s="355"/>
      <c r="F13" s="355"/>
      <c r="G13" s="356"/>
      <c r="I13" s="251"/>
      <c r="K13" s="251"/>
      <c r="L13" s="252" t="s">
        <v>116</v>
      </c>
      <c r="O13" s="240">
        <v>3</v>
      </c>
    </row>
    <row r="14" spans="1:80" x14ac:dyDescent="0.2">
      <c r="A14" s="241">
        <v>4</v>
      </c>
      <c r="B14" s="242" t="s">
        <v>117</v>
      </c>
      <c r="C14" s="243" t="s">
        <v>118</v>
      </c>
      <c r="D14" s="244" t="s">
        <v>110</v>
      </c>
      <c r="E14" s="245">
        <v>1</v>
      </c>
      <c r="F14" s="245"/>
      <c r="G14" s="246">
        <f>E14*F14</f>
        <v>0</v>
      </c>
      <c r="H14" s="247">
        <v>0</v>
      </c>
      <c r="I14" s="248">
        <f>E14*H14</f>
        <v>0</v>
      </c>
      <c r="J14" s="247">
        <v>0</v>
      </c>
      <c r="K14" s="248">
        <f>E14*J14</f>
        <v>0</v>
      </c>
      <c r="O14" s="240">
        <v>2</v>
      </c>
      <c r="AA14" s="213">
        <v>1</v>
      </c>
      <c r="AB14" s="213">
        <v>1</v>
      </c>
      <c r="AC14" s="213">
        <v>1</v>
      </c>
      <c r="AZ14" s="213">
        <v>1</v>
      </c>
      <c r="BA14" s="213">
        <f>IF(AZ14=1,G14,0)</f>
        <v>0</v>
      </c>
      <c r="BB14" s="213">
        <f>IF(AZ14=2,G14,0)</f>
        <v>0</v>
      </c>
      <c r="BC14" s="213">
        <f>IF(AZ14=3,G14,0)</f>
        <v>0</v>
      </c>
      <c r="BD14" s="213">
        <f>IF(AZ14=4,G14,0)</f>
        <v>0</v>
      </c>
      <c r="BE14" s="213">
        <f>IF(AZ14=5,G14,0)</f>
        <v>0</v>
      </c>
      <c r="CA14" s="240">
        <v>1</v>
      </c>
      <c r="CB14" s="240">
        <v>1</v>
      </c>
    </row>
    <row r="15" spans="1:80" ht="14.25" customHeight="1" x14ac:dyDescent="0.2">
      <c r="A15" s="249"/>
      <c r="B15" s="250"/>
      <c r="C15" s="354" t="s">
        <v>119</v>
      </c>
      <c r="D15" s="355"/>
      <c r="E15" s="355"/>
      <c r="F15" s="355"/>
      <c r="G15" s="356"/>
      <c r="I15" s="251"/>
      <c r="K15" s="251"/>
      <c r="L15" s="252" t="s">
        <v>119</v>
      </c>
      <c r="O15" s="240">
        <v>3</v>
      </c>
    </row>
    <row r="16" spans="1:80" x14ac:dyDescent="0.2">
      <c r="A16" s="241">
        <v>5</v>
      </c>
      <c r="B16" s="242" t="s">
        <v>120</v>
      </c>
      <c r="C16" s="243" t="s">
        <v>121</v>
      </c>
      <c r="D16" s="244" t="s">
        <v>110</v>
      </c>
      <c r="E16" s="245">
        <v>1</v>
      </c>
      <c r="F16" s="245"/>
      <c r="G16" s="246">
        <f>E16*F16</f>
        <v>0</v>
      </c>
      <c r="H16" s="247">
        <v>0</v>
      </c>
      <c r="I16" s="248">
        <f>E16*H16</f>
        <v>0</v>
      </c>
      <c r="J16" s="247">
        <v>0</v>
      </c>
      <c r="K16" s="248">
        <f>E16*J16</f>
        <v>0</v>
      </c>
      <c r="O16" s="240">
        <v>2</v>
      </c>
      <c r="AA16" s="213">
        <v>1</v>
      </c>
      <c r="AB16" s="213">
        <v>1</v>
      </c>
      <c r="AC16" s="213">
        <v>1</v>
      </c>
      <c r="AZ16" s="213">
        <v>1</v>
      </c>
      <c r="BA16" s="213">
        <f>IF(AZ16=1,G16,0)</f>
        <v>0</v>
      </c>
      <c r="BB16" s="213">
        <f>IF(AZ16=2,G16,0)</f>
        <v>0</v>
      </c>
      <c r="BC16" s="213">
        <f>IF(AZ16=3,G16,0)</f>
        <v>0</v>
      </c>
      <c r="BD16" s="213">
        <f>IF(AZ16=4,G16,0)</f>
        <v>0</v>
      </c>
      <c r="BE16" s="213">
        <f>IF(AZ16=5,G16,0)</f>
        <v>0</v>
      </c>
      <c r="CA16" s="240">
        <v>1</v>
      </c>
      <c r="CB16" s="240">
        <v>1</v>
      </c>
    </row>
    <row r="17" spans="1:80" x14ac:dyDescent="0.2">
      <c r="A17" s="249"/>
      <c r="B17" s="250"/>
      <c r="C17" s="354" t="s">
        <v>122</v>
      </c>
      <c r="D17" s="355"/>
      <c r="E17" s="355"/>
      <c r="F17" s="355"/>
      <c r="G17" s="356"/>
      <c r="I17" s="251"/>
      <c r="K17" s="251"/>
      <c r="L17" s="252" t="s">
        <v>122</v>
      </c>
      <c r="O17" s="240">
        <v>3</v>
      </c>
    </row>
    <row r="18" spans="1:80" ht="22.5" x14ac:dyDescent="0.2">
      <c r="A18" s="249"/>
      <c r="B18" s="250"/>
      <c r="C18" s="354" t="s">
        <v>123</v>
      </c>
      <c r="D18" s="355"/>
      <c r="E18" s="355"/>
      <c r="F18" s="355"/>
      <c r="G18" s="356"/>
      <c r="I18" s="251"/>
      <c r="K18" s="251"/>
      <c r="L18" s="252" t="s">
        <v>123</v>
      </c>
      <c r="O18" s="240">
        <v>3</v>
      </c>
    </row>
    <row r="19" spans="1:80" ht="22.5" x14ac:dyDescent="0.2">
      <c r="A19" s="241">
        <v>6</v>
      </c>
      <c r="B19" s="242" t="s">
        <v>124</v>
      </c>
      <c r="C19" s="243" t="s">
        <v>125</v>
      </c>
      <c r="D19" s="244" t="s">
        <v>110</v>
      </c>
      <c r="E19" s="245">
        <v>1</v>
      </c>
      <c r="F19" s="245"/>
      <c r="G19" s="246">
        <f>E19*F19</f>
        <v>0</v>
      </c>
      <c r="H19" s="247">
        <v>0</v>
      </c>
      <c r="I19" s="248">
        <f>E19*H19</f>
        <v>0</v>
      </c>
      <c r="J19" s="247">
        <v>0</v>
      </c>
      <c r="K19" s="248">
        <f>E19*J19</f>
        <v>0</v>
      </c>
      <c r="O19" s="240">
        <v>2</v>
      </c>
      <c r="AA19" s="213">
        <v>1</v>
      </c>
      <c r="AB19" s="213">
        <v>1</v>
      </c>
      <c r="AC19" s="213">
        <v>1</v>
      </c>
      <c r="AZ19" s="213">
        <v>1</v>
      </c>
      <c r="BA19" s="213">
        <f>IF(AZ19=1,G19,0)</f>
        <v>0</v>
      </c>
      <c r="BB19" s="213">
        <f>IF(AZ19=2,G19,0)</f>
        <v>0</v>
      </c>
      <c r="BC19" s="213">
        <f>IF(AZ19=3,G19,0)</f>
        <v>0</v>
      </c>
      <c r="BD19" s="213">
        <f>IF(AZ19=4,G19,0)</f>
        <v>0</v>
      </c>
      <c r="BE19" s="213">
        <f>IF(AZ19=5,G19,0)</f>
        <v>0</v>
      </c>
      <c r="CA19" s="240">
        <v>1</v>
      </c>
      <c r="CB19" s="240">
        <v>1</v>
      </c>
    </row>
    <row r="20" spans="1:80" x14ac:dyDescent="0.2">
      <c r="A20" s="249"/>
      <c r="B20" s="250"/>
      <c r="C20" s="354" t="s">
        <v>126</v>
      </c>
      <c r="D20" s="355"/>
      <c r="E20" s="355"/>
      <c r="F20" s="355"/>
      <c r="G20" s="356"/>
      <c r="I20" s="251"/>
      <c r="K20" s="251"/>
      <c r="L20" s="252" t="s">
        <v>126</v>
      </c>
      <c r="O20" s="240">
        <v>3</v>
      </c>
    </row>
    <row r="21" spans="1:80" ht="22.5" x14ac:dyDescent="0.2">
      <c r="A21" s="241">
        <v>7</v>
      </c>
      <c r="B21" s="242" t="s">
        <v>127</v>
      </c>
      <c r="C21" s="243" t="s">
        <v>128</v>
      </c>
      <c r="D21" s="244" t="s">
        <v>110</v>
      </c>
      <c r="E21" s="245">
        <v>1</v>
      </c>
      <c r="F21" s="245"/>
      <c r="G21" s="246">
        <f>E21*F21</f>
        <v>0</v>
      </c>
      <c r="H21" s="247">
        <v>0</v>
      </c>
      <c r="I21" s="248">
        <f>E21*H21</f>
        <v>0</v>
      </c>
      <c r="J21" s="247">
        <v>0</v>
      </c>
      <c r="K21" s="248">
        <f>E21*J21</f>
        <v>0</v>
      </c>
      <c r="O21" s="240">
        <v>2</v>
      </c>
      <c r="AA21" s="213">
        <v>1</v>
      </c>
      <c r="AB21" s="213">
        <v>1</v>
      </c>
      <c r="AC21" s="213">
        <v>1</v>
      </c>
      <c r="AZ21" s="213">
        <v>1</v>
      </c>
      <c r="BA21" s="213">
        <f>IF(AZ21=1,G21,0)</f>
        <v>0</v>
      </c>
      <c r="BB21" s="213">
        <f>IF(AZ21=2,G21,0)</f>
        <v>0</v>
      </c>
      <c r="BC21" s="213">
        <f>IF(AZ21=3,G21,0)</f>
        <v>0</v>
      </c>
      <c r="BD21" s="213">
        <f>IF(AZ21=4,G21,0)</f>
        <v>0</v>
      </c>
      <c r="BE21" s="213">
        <f>IF(AZ21=5,G21,0)</f>
        <v>0</v>
      </c>
      <c r="CA21" s="240">
        <v>1</v>
      </c>
      <c r="CB21" s="240">
        <v>1</v>
      </c>
    </row>
    <row r="22" spans="1:80" ht="33.75" x14ac:dyDescent="0.2">
      <c r="A22" s="241">
        <v>8</v>
      </c>
      <c r="B22" s="242" t="s">
        <v>129</v>
      </c>
      <c r="C22" s="243" t="s">
        <v>435</v>
      </c>
      <c r="D22" s="244" t="s">
        <v>110</v>
      </c>
      <c r="E22" s="245">
        <v>1</v>
      </c>
      <c r="F22" s="245"/>
      <c r="G22" s="246">
        <f>E22*F22</f>
        <v>0</v>
      </c>
      <c r="H22" s="247">
        <v>0</v>
      </c>
      <c r="I22" s="248">
        <f>E22*H22</f>
        <v>0</v>
      </c>
      <c r="J22" s="247">
        <v>0</v>
      </c>
      <c r="K22" s="248">
        <f>E22*J22</f>
        <v>0</v>
      </c>
      <c r="O22" s="240">
        <v>2</v>
      </c>
      <c r="AA22" s="213">
        <v>1</v>
      </c>
      <c r="AB22" s="213">
        <v>1</v>
      </c>
      <c r="AC22" s="213">
        <v>1</v>
      </c>
      <c r="AZ22" s="213">
        <v>1</v>
      </c>
      <c r="BA22" s="213">
        <f>IF(AZ22=1,G22,0)</f>
        <v>0</v>
      </c>
      <c r="BB22" s="213">
        <f>IF(AZ22=2,G22,0)</f>
        <v>0</v>
      </c>
      <c r="BC22" s="213">
        <f>IF(AZ22=3,G22,0)</f>
        <v>0</v>
      </c>
      <c r="BD22" s="213">
        <f>IF(AZ22=4,G22,0)</f>
        <v>0</v>
      </c>
      <c r="BE22" s="213">
        <f>IF(AZ22=5,G22,0)</f>
        <v>0</v>
      </c>
      <c r="CA22" s="240">
        <v>1</v>
      </c>
      <c r="CB22" s="240">
        <v>1</v>
      </c>
    </row>
    <row r="23" spans="1:80" x14ac:dyDescent="0.2">
      <c r="A23" s="249"/>
      <c r="B23" s="250"/>
      <c r="C23" s="354" t="s">
        <v>130</v>
      </c>
      <c r="D23" s="355"/>
      <c r="E23" s="355"/>
      <c r="F23" s="355"/>
      <c r="G23" s="356"/>
      <c r="I23" s="251"/>
      <c r="K23" s="251"/>
      <c r="L23" s="252" t="s">
        <v>130</v>
      </c>
      <c r="O23" s="240">
        <v>3</v>
      </c>
    </row>
    <row r="24" spans="1:80" x14ac:dyDescent="0.2">
      <c r="A24" s="249"/>
      <c r="B24" s="250"/>
      <c r="C24" s="354" t="s">
        <v>131</v>
      </c>
      <c r="D24" s="355"/>
      <c r="E24" s="355"/>
      <c r="F24" s="355"/>
      <c r="G24" s="356"/>
      <c r="I24" s="251"/>
      <c r="K24" s="251"/>
      <c r="L24" s="252" t="s">
        <v>131</v>
      </c>
      <c r="O24" s="240">
        <v>3</v>
      </c>
    </row>
    <row r="25" spans="1:80" x14ac:dyDescent="0.2">
      <c r="A25" s="241">
        <v>9</v>
      </c>
      <c r="B25" s="242" t="s">
        <v>132</v>
      </c>
      <c r="C25" s="283" t="s">
        <v>436</v>
      </c>
      <c r="D25" s="284" t="s">
        <v>110</v>
      </c>
      <c r="E25" s="285">
        <v>1</v>
      </c>
      <c r="F25" s="285"/>
      <c r="G25" s="286">
        <f>E25*F25</f>
        <v>0</v>
      </c>
      <c r="H25" s="247">
        <v>0</v>
      </c>
      <c r="I25" s="248">
        <f>E25*H25</f>
        <v>0</v>
      </c>
      <c r="J25" s="247">
        <v>0</v>
      </c>
      <c r="K25" s="248">
        <f>E25*J25</f>
        <v>0</v>
      </c>
      <c r="O25" s="240">
        <v>2</v>
      </c>
      <c r="AA25" s="213">
        <v>1</v>
      </c>
      <c r="AB25" s="213">
        <v>1</v>
      </c>
      <c r="AC25" s="213">
        <v>1</v>
      </c>
      <c r="AZ25" s="213">
        <v>1</v>
      </c>
      <c r="BA25" s="213">
        <f>IF(AZ25=1,G25,0)</f>
        <v>0</v>
      </c>
      <c r="BB25" s="213">
        <f>IF(AZ25=2,G25,0)</f>
        <v>0</v>
      </c>
      <c r="BC25" s="213">
        <f>IF(AZ25=3,G25,0)</f>
        <v>0</v>
      </c>
      <c r="BD25" s="213">
        <f>IF(AZ25=4,G25,0)</f>
        <v>0</v>
      </c>
      <c r="BE25" s="213">
        <f>IF(AZ25=5,G25,0)</f>
        <v>0</v>
      </c>
      <c r="CA25" s="240">
        <v>1</v>
      </c>
      <c r="CB25" s="240">
        <v>1</v>
      </c>
    </row>
    <row r="26" spans="1:80" ht="51" customHeight="1" x14ac:dyDescent="0.2">
      <c r="A26" s="249"/>
      <c r="B26" s="250"/>
      <c r="C26" s="362" t="s">
        <v>437</v>
      </c>
      <c r="D26" s="363"/>
      <c r="E26" s="363"/>
      <c r="F26" s="363"/>
      <c r="G26" s="364"/>
      <c r="I26" s="251"/>
      <c r="K26" s="251"/>
      <c r="L26" s="252" t="s">
        <v>133</v>
      </c>
      <c r="O26" s="240">
        <v>3</v>
      </c>
    </row>
    <row r="27" spans="1:80" x14ac:dyDescent="0.2">
      <c r="A27" s="259"/>
      <c r="B27" s="260" t="s">
        <v>97</v>
      </c>
      <c r="C27" s="261" t="s">
        <v>107</v>
      </c>
      <c r="D27" s="262"/>
      <c r="E27" s="263"/>
      <c r="F27" s="264"/>
      <c r="G27" s="265">
        <f>SUM(G7:G26)</f>
        <v>0</v>
      </c>
      <c r="H27" s="266"/>
      <c r="I27" s="267">
        <f>SUM(I7:I26)</f>
        <v>0</v>
      </c>
      <c r="J27" s="266"/>
      <c r="K27" s="267">
        <f>SUM(K7:K26)</f>
        <v>0</v>
      </c>
      <c r="O27" s="240">
        <v>4</v>
      </c>
      <c r="BA27" s="268">
        <f>SUM(BA7:BA26)</f>
        <v>0</v>
      </c>
      <c r="BB27" s="268">
        <f>SUM(BB7:BB26)</f>
        <v>0</v>
      </c>
      <c r="BC27" s="268">
        <f>SUM(BC7:BC26)</f>
        <v>0</v>
      </c>
      <c r="BD27" s="268">
        <f>SUM(BD7:BD26)</f>
        <v>0</v>
      </c>
      <c r="BE27" s="268">
        <f>SUM(BE7:BE26)</f>
        <v>0</v>
      </c>
    </row>
    <row r="28" spans="1:80" x14ac:dyDescent="0.2">
      <c r="A28" s="230" t="s">
        <v>93</v>
      </c>
      <c r="B28" s="231" t="s">
        <v>134</v>
      </c>
      <c r="C28" s="232" t="s">
        <v>135</v>
      </c>
      <c r="D28" s="233"/>
      <c r="E28" s="234"/>
      <c r="F28" s="234"/>
      <c r="G28" s="235"/>
      <c r="H28" s="236"/>
      <c r="I28" s="237"/>
      <c r="J28" s="238"/>
      <c r="K28" s="239"/>
      <c r="O28" s="240">
        <v>1</v>
      </c>
    </row>
    <row r="29" spans="1:80" ht="22.5" x14ac:dyDescent="0.2">
      <c r="A29" s="241">
        <v>10</v>
      </c>
      <c r="B29" s="242" t="s">
        <v>137</v>
      </c>
      <c r="C29" s="243" t="s">
        <v>138</v>
      </c>
      <c r="D29" s="244" t="s">
        <v>110</v>
      </c>
      <c r="E29" s="245">
        <v>1</v>
      </c>
      <c r="F29" s="245"/>
      <c r="G29" s="246">
        <f>E29*F29</f>
        <v>0</v>
      </c>
      <c r="H29" s="247">
        <v>0</v>
      </c>
      <c r="I29" s="248">
        <f>E29*H29</f>
        <v>0</v>
      </c>
      <c r="J29" s="247">
        <v>0</v>
      </c>
      <c r="K29" s="248">
        <f>E29*J29</f>
        <v>0</v>
      </c>
      <c r="O29" s="240">
        <v>2</v>
      </c>
      <c r="AA29" s="213">
        <v>1</v>
      </c>
      <c r="AB29" s="213">
        <v>1</v>
      </c>
      <c r="AC29" s="213">
        <v>1</v>
      </c>
      <c r="AZ29" s="213">
        <v>1</v>
      </c>
      <c r="BA29" s="213">
        <f>IF(AZ29=1,G29,0)</f>
        <v>0</v>
      </c>
      <c r="BB29" s="213">
        <f>IF(AZ29=2,G29,0)</f>
        <v>0</v>
      </c>
      <c r="BC29" s="213">
        <f>IF(AZ29=3,G29,0)</f>
        <v>0</v>
      </c>
      <c r="BD29" s="213">
        <f>IF(AZ29=4,G29,0)</f>
        <v>0</v>
      </c>
      <c r="BE29" s="213">
        <f>IF(AZ29=5,G29,0)</f>
        <v>0</v>
      </c>
      <c r="CA29" s="240">
        <v>1</v>
      </c>
      <c r="CB29" s="240">
        <v>1</v>
      </c>
    </row>
    <row r="30" spans="1:80" x14ac:dyDescent="0.2">
      <c r="A30" s="249"/>
      <c r="B30" s="250"/>
      <c r="C30" s="354" t="s">
        <v>139</v>
      </c>
      <c r="D30" s="355"/>
      <c r="E30" s="355"/>
      <c r="F30" s="355"/>
      <c r="G30" s="356"/>
      <c r="I30" s="251"/>
      <c r="K30" s="251"/>
      <c r="L30" s="252" t="s">
        <v>139</v>
      </c>
      <c r="O30" s="240">
        <v>3</v>
      </c>
    </row>
    <row r="31" spans="1:80" x14ac:dyDescent="0.2">
      <c r="A31" s="249"/>
      <c r="B31" s="250"/>
      <c r="C31" s="354" t="s">
        <v>140</v>
      </c>
      <c r="D31" s="355"/>
      <c r="E31" s="355"/>
      <c r="F31" s="355"/>
      <c r="G31" s="356"/>
      <c r="I31" s="251"/>
      <c r="K31" s="251"/>
      <c r="L31" s="252" t="s">
        <v>140</v>
      </c>
      <c r="O31" s="240">
        <v>3</v>
      </c>
    </row>
    <row r="32" spans="1:80" ht="22.5" x14ac:dyDescent="0.2">
      <c r="A32" s="241">
        <v>11</v>
      </c>
      <c r="B32" s="242" t="s">
        <v>141</v>
      </c>
      <c r="C32" s="243" t="s">
        <v>142</v>
      </c>
      <c r="D32" s="244" t="s">
        <v>110</v>
      </c>
      <c r="E32" s="245">
        <v>1</v>
      </c>
      <c r="F32" s="245"/>
      <c r="G32" s="246">
        <f>E32*F32</f>
        <v>0</v>
      </c>
      <c r="H32" s="247">
        <v>0</v>
      </c>
      <c r="I32" s="248">
        <f>E32*H32</f>
        <v>0</v>
      </c>
      <c r="J32" s="247">
        <v>0</v>
      </c>
      <c r="K32" s="248">
        <f>E32*J32</f>
        <v>0</v>
      </c>
      <c r="O32" s="240">
        <v>2</v>
      </c>
      <c r="AA32" s="213">
        <v>1</v>
      </c>
      <c r="AB32" s="213">
        <v>1</v>
      </c>
      <c r="AC32" s="213">
        <v>1</v>
      </c>
      <c r="AZ32" s="213">
        <v>1</v>
      </c>
      <c r="BA32" s="213">
        <f>IF(AZ32=1,G32,0)</f>
        <v>0</v>
      </c>
      <c r="BB32" s="213">
        <f>IF(AZ32=2,G32,0)</f>
        <v>0</v>
      </c>
      <c r="BC32" s="213">
        <f>IF(AZ32=3,G32,0)</f>
        <v>0</v>
      </c>
      <c r="BD32" s="213">
        <f>IF(AZ32=4,G32,0)</f>
        <v>0</v>
      </c>
      <c r="BE32" s="213">
        <f>IF(AZ32=5,G32,0)</f>
        <v>0</v>
      </c>
      <c r="CA32" s="240">
        <v>1</v>
      </c>
      <c r="CB32" s="240">
        <v>1</v>
      </c>
    </row>
    <row r="33" spans="1:57" x14ac:dyDescent="0.2">
      <c r="A33" s="249"/>
      <c r="B33" s="250"/>
      <c r="C33" s="354" t="s">
        <v>143</v>
      </c>
      <c r="D33" s="355"/>
      <c r="E33" s="355"/>
      <c r="F33" s="355"/>
      <c r="G33" s="356"/>
      <c r="I33" s="251"/>
      <c r="K33" s="251"/>
      <c r="L33" s="252" t="s">
        <v>143</v>
      </c>
      <c r="O33" s="240">
        <v>3</v>
      </c>
    </row>
    <row r="34" spans="1:57" x14ac:dyDescent="0.2">
      <c r="A34" s="249"/>
      <c r="B34" s="250"/>
      <c r="C34" s="354" t="s">
        <v>144</v>
      </c>
      <c r="D34" s="355"/>
      <c r="E34" s="355"/>
      <c r="F34" s="355"/>
      <c r="G34" s="356"/>
      <c r="I34" s="251"/>
      <c r="K34" s="251"/>
      <c r="L34" s="252" t="s">
        <v>144</v>
      </c>
      <c r="O34" s="240">
        <v>3</v>
      </c>
    </row>
    <row r="35" spans="1:57" x14ac:dyDescent="0.2">
      <c r="A35" s="249"/>
      <c r="B35" s="250"/>
      <c r="C35" s="354" t="s">
        <v>145</v>
      </c>
      <c r="D35" s="355"/>
      <c r="E35" s="355"/>
      <c r="F35" s="355"/>
      <c r="G35" s="356"/>
      <c r="I35" s="251"/>
      <c r="K35" s="251"/>
      <c r="L35" s="252" t="s">
        <v>145</v>
      </c>
      <c r="O35" s="240">
        <v>3</v>
      </c>
    </row>
    <row r="36" spans="1:57" x14ac:dyDescent="0.2">
      <c r="A36" s="259"/>
      <c r="B36" s="260" t="s">
        <v>97</v>
      </c>
      <c r="C36" s="261" t="s">
        <v>136</v>
      </c>
      <c r="D36" s="262"/>
      <c r="E36" s="263"/>
      <c r="F36" s="264"/>
      <c r="G36" s="265">
        <f>SUM(G28:G35)</f>
        <v>0</v>
      </c>
      <c r="H36" s="266"/>
      <c r="I36" s="267">
        <f>SUM(I28:I35)</f>
        <v>0</v>
      </c>
      <c r="J36" s="266"/>
      <c r="K36" s="267">
        <f>SUM(K28:K35)</f>
        <v>0</v>
      </c>
      <c r="O36" s="240">
        <v>4</v>
      </c>
      <c r="BA36" s="268">
        <f>SUM(BA28:BA35)</f>
        <v>0</v>
      </c>
      <c r="BB36" s="268">
        <f>SUM(BB28:BB35)</f>
        <v>0</v>
      </c>
      <c r="BC36" s="268">
        <f>SUM(BC28:BC35)</f>
        <v>0</v>
      </c>
      <c r="BD36" s="268">
        <f>SUM(BD28:BD35)</f>
        <v>0</v>
      </c>
      <c r="BE36" s="268">
        <f>SUM(BE28:BE35)</f>
        <v>0</v>
      </c>
    </row>
    <row r="37" spans="1:57" x14ac:dyDescent="0.2">
      <c r="E37" s="213"/>
    </row>
    <row r="38" spans="1:57" x14ac:dyDescent="0.2">
      <c r="E38" s="213"/>
    </row>
    <row r="39" spans="1:57" x14ac:dyDescent="0.2">
      <c r="E39" s="213"/>
    </row>
    <row r="40" spans="1:57" x14ac:dyDescent="0.2">
      <c r="E40" s="213"/>
    </row>
    <row r="41" spans="1:57" x14ac:dyDescent="0.2">
      <c r="E41" s="213"/>
    </row>
    <row r="42" spans="1:57" x14ac:dyDescent="0.2">
      <c r="E42" s="213"/>
    </row>
    <row r="43" spans="1:57" x14ac:dyDescent="0.2">
      <c r="E43" s="213"/>
    </row>
    <row r="44" spans="1:57" x14ac:dyDescent="0.2">
      <c r="E44" s="213"/>
    </row>
    <row r="45" spans="1:57" x14ac:dyDescent="0.2">
      <c r="E45" s="213"/>
    </row>
    <row r="46" spans="1:57" x14ac:dyDescent="0.2">
      <c r="E46" s="213"/>
    </row>
    <row r="47" spans="1:57" x14ac:dyDescent="0.2">
      <c r="E47" s="213"/>
    </row>
    <row r="48" spans="1:57" x14ac:dyDescent="0.2">
      <c r="E48" s="213"/>
    </row>
    <row r="49" spans="1:7" x14ac:dyDescent="0.2">
      <c r="E49" s="213"/>
    </row>
    <row r="50" spans="1:7" x14ac:dyDescent="0.2">
      <c r="E50" s="213"/>
    </row>
    <row r="51" spans="1:7" x14ac:dyDescent="0.2">
      <c r="E51" s="213"/>
    </row>
    <row r="52" spans="1:7" x14ac:dyDescent="0.2">
      <c r="E52" s="213"/>
    </row>
    <row r="53" spans="1:7" x14ac:dyDescent="0.2">
      <c r="E53" s="213"/>
    </row>
    <row r="54" spans="1:7" x14ac:dyDescent="0.2">
      <c r="E54" s="213"/>
    </row>
    <row r="55" spans="1:7" x14ac:dyDescent="0.2">
      <c r="E55" s="213"/>
    </row>
    <row r="56" spans="1:7" x14ac:dyDescent="0.2">
      <c r="E56" s="213"/>
    </row>
    <row r="57" spans="1:7" x14ac:dyDescent="0.2">
      <c r="E57" s="213"/>
    </row>
    <row r="58" spans="1:7" x14ac:dyDescent="0.2">
      <c r="E58" s="213"/>
    </row>
    <row r="59" spans="1:7" x14ac:dyDescent="0.2">
      <c r="E59" s="213"/>
    </row>
    <row r="60" spans="1:7" x14ac:dyDescent="0.2">
      <c r="A60" s="258"/>
      <c r="B60" s="258"/>
      <c r="C60" s="258"/>
      <c r="D60" s="258"/>
      <c r="E60" s="258"/>
      <c r="F60" s="258"/>
      <c r="G60" s="258"/>
    </row>
    <row r="61" spans="1:7" x14ac:dyDescent="0.2">
      <c r="A61" s="258"/>
      <c r="B61" s="258"/>
      <c r="C61" s="258"/>
      <c r="D61" s="258"/>
      <c r="E61" s="258"/>
      <c r="F61" s="258"/>
      <c r="G61" s="258"/>
    </row>
    <row r="62" spans="1:7" x14ac:dyDescent="0.2">
      <c r="A62" s="258"/>
      <c r="B62" s="258"/>
      <c r="C62" s="258"/>
      <c r="D62" s="258"/>
      <c r="E62" s="258"/>
      <c r="F62" s="258"/>
      <c r="G62" s="258"/>
    </row>
    <row r="63" spans="1:7" x14ac:dyDescent="0.2">
      <c r="A63" s="258"/>
      <c r="B63" s="258"/>
      <c r="C63" s="258"/>
      <c r="D63" s="258"/>
      <c r="E63" s="258"/>
      <c r="F63" s="258"/>
      <c r="G63" s="258"/>
    </row>
    <row r="64" spans="1:7" x14ac:dyDescent="0.2">
      <c r="E64" s="213"/>
    </row>
    <row r="65" spans="5:5" x14ac:dyDescent="0.2">
      <c r="E65" s="213"/>
    </row>
    <row r="66" spans="5:5" x14ac:dyDescent="0.2">
      <c r="E66" s="213"/>
    </row>
    <row r="67" spans="5:5" x14ac:dyDescent="0.2">
      <c r="E67" s="213"/>
    </row>
    <row r="68" spans="5:5" x14ac:dyDescent="0.2">
      <c r="E68" s="213"/>
    </row>
    <row r="69" spans="5:5" x14ac:dyDescent="0.2">
      <c r="E69" s="213"/>
    </row>
    <row r="70" spans="5:5" x14ac:dyDescent="0.2">
      <c r="E70" s="213"/>
    </row>
    <row r="71" spans="5:5" x14ac:dyDescent="0.2">
      <c r="E71" s="213"/>
    </row>
    <row r="72" spans="5:5" x14ac:dyDescent="0.2">
      <c r="E72" s="213"/>
    </row>
    <row r="73" spans="5:5" x14ac:dyDescent="0.2">
      <c r="E73" s="213"/>
    </row>
    <row r="74" spans="5:5" x14ac:dyDescent="0.2">
      <c r="E74" s="213"/>
    </row>
    <row r="75" spans="5:5" x14ac:dyDescent="0.2">
      <c r="E75" s="213"/>
    </row>
    <row r="76" spans="5:5" x14ac:dyDescent="0.2">
      <c r="E76" s="213"/>
    </row>
    <row r="77" spans="5:5" x14ac:dyDescent="0.2">
      <c r="E77" s="213"/>
    </row>
    <row r="78" spans="5:5" x14ac:dyDescent="0.2">
      <c r="E78" s="213"/>
    </row>
    <row r="79" spans="5:5" x14ac:dyDescent="0.2">
      <c r="E79" s="213"/>
    </row>
    <row r="80" spans="5:5" x14ac:dyDescent="0.2">
      <c r="E80" s="213"/>
    </row>
    <row r="81" spans="1:7" x14ac:dyDescent="0.2">
      <c r="E81" s="213"/>
    </row>
    <row r="82" spans="1:7" x14ac:dyDescent="0.2">
      <c r="E82" s="213"/>
    </row>
    <row r="83" spans="1:7" x14ac:dyDescent="0.2">
      <c r="E83" s="213"/>
    </row>
    <row r="84" spans="1:7" x14ac:dyDescent="0.2">
      <c r="E84" s="213"/>
    </row>
    <row r="85" spans="1:7" x14ac:dyDescent="0.2">
      <c r="E85" s="213"/>
    </row>
    <row r="86" spans="1:7" x14ac:dyDescent="0.2">
      <c r="E86" s="213"/>
    </row>
    <row r="87" spans="1:7" x14ac:dyDescent="0.2">
      <c r="E87" s="213"/>
    </row>
    <row r="88" spans="1:7" x14ac:dyDescent="0.2">
      <c r="E88" s="213"/>
    </row>
    <row r="89" spans="1:7" x14ac:dyDescent="0.2">
      <c r="E89" s="213"/>
    </row>
    <row r="90" spans="1:7" x14ac:dyDescent="0.2">
      <c r="E90" s="213"/>
    </row>
    <row r="91" spans="1:7" x14ac:dyDescent="0.2">
      <c r="E91" s="213"/>
    </row>
    <row r="92" spans="1:7" x14ac:dyDescent="0.2">
      <c r="E92" s="213"/>
    </row>
    <row r="93" spans="1:7" x14ac:dyDescent="0.2">
      <c r="E93" s="213"/>
    </row>
    <row r="94" spans="1:7" x14ac:dyDescent="0.2">
      <c r="E94" s="213"/>
    </row>
    <row r="95" spans="1:7" x14ac:dyDescent="0.2">
      <c r="A95" s="269"/>
      <c r="B95" s="269"/>
    </row>
    <row r="96" spans="1:7" x14ac:dyDescent="0.2">
      <c r="A96" s="258"/>
      <c r="B96" s="258"/>
      <c r="C96" s="270"/>
      <c r="D96" s="270"/>
      <c r="E96" s="271"/>
      <c r="F96" s="270"/>
      <c r="G96" s="272"/>
    </row>
    <row r="97" spans="1:7" x14ac:dyDescent="0.2">
      <c r="A97" s="273"/>
      <c r="B97" s="273"/>
      <c r="C97" s="258"/>
      <c r="D97" s="258"/>
      <c r="E97" s="274"/>
      <c r="F97" s="258"/>
      <c r="G97" s="258"/>
    </row>
    <row r="98" spans="1:7" x14ac:dyDescent="0.2">
      <c r="A98" s="258"/>
      <c r="B98" s="258"/>
      <c r="C98" s="258"/>
      <c r="D98" s="258"/>
      <c r="E98" s="274"/>
      <c r="F98" s="258"/>
      <c r="G98" s="258"/>
    </row>
    <row r="99" spans="1:7" x14ac:dyDescent="0.2">
      <c r="A99" s="258"/>
      <c r="B99" s="258"/>
      <c r="C99" s="258"/>
      <c r="D99" s="258"/>
      <c r="E99" s="274"/>
      <c r="F99" s="258"/>
      <c r="G99" s="258"/>
    </row>
    <row r="100" spans="1:7" x14ac:dyDescent="0.2">
      <c r="A100" s="258"/>
      <c r="B100" s="258"/>
      <c r="C100" s="258"/>
      <c r="D100" s="258"/>
      <c r="E100" s="274"/>
      <c r="F100" s="258"/>
      <c r="G100" s="258"/>
    </row>
    <row r="101" spans="1:7" x14ac:dyDescent="0.2">
      <c r="A101" s="258"/>
      <c r="B101" s="258"/>
      <c r="C101" s="258"/>
      <c r="D101" s="258"/>
      <c r="E101" s="274"/>
      <c r="F101" s="258"/>
      <c r="G101" s="258"/>
    </row>
    <row r="102" spans="1:7" x14ac:dyDescent="0.2">
      <c r="A102" s="258"/>
      <c r="B102" s="258"/>
      <c r="C102" s="258"/>
      <c r="D102" s="258"/>
      <c r="E102" s="274"/>
      <c r="F102" s="258"/>
      <c r="G102" s="258"/>
    </row>
    <row r="103" spans="1:7" x14ac:dyDescent="0.2">
      <c r="A103" s="258"/>
      <c r="B103" s="258"/>
      <c r="C103" s="258"/>
      <c r="D103" s="258"/>
      <c r="E103" s="274"/>
      <c r="F103" s="258"/>
      <c r="G103" s="258"/>
    </row>
    <row r="104" spans="1:7" x14ac:dyDescent="0.2">
      <c r="A104" s="258"/>
      <c r="B104" s="258"/>
      <c r="C104" s="258"/>
      <c r="D104" s="258"/>
      <c r="E104" s="274"/>
      <c r="F104" s="258"/>
      <c r="G104" s="258"/>
    </row>
    <row r="105" spans="1:7" x14ac:dyDescent="0.2">
      <c r="A105" s="258"/>
      <c r="B105" s="258"/>
      <c r="C105" s="258"/>
      <c r="D105" s="258"/>
      <c r="E105" s="274"/>
      <c r="F105" s="258"/>
      <c r="G105" s="258"/>
    </row>
    <row r="106" spans="1:7" x14ac:dyDescent="0.2">
      <c r="A106" s="258"/>
      <c r="B106" s="258"/>
      <c r="C106" s="258"/>
      <c r="D106" s="258"/>
      <c r="E106" s="274"/>
      <c r="F106" s="258"/>
      <c r="G106" s="258"/>
    </row>
    <row r="107" spans="1:7" x14ac:dyDescent="0.2">
      <c r="A107" s="258"/>
      <c r="B107" s="258"/>
      <c r="C107" s="258"/>
      <c r="D107" s="258"/>
      <c r="E107" s="274"/>
      <c r="F107" s="258"/>
      <c r="G107" s="258"/>
    </row>
    <row r="108" spans="1:7" x14ac:dyDescent="0.2">
      <c r="A108" s="258"/>
      <c r="B108" s="258"/>
      <c r="C108" s="258"/>
      <c r="D108" s="258"/>
      <c r="E108" s="274"/>
      <c r="F108" s="258"/>
      <c r="G108" s="258"/>
    </row>
    <row r="109" spans="1:7" x14ac:dyDescent="0.2">
      <c r="A109" s="258"/>
      <c r="B109" s="258"/>
      <c r="C109" s="258"/>
      <c r="D109" s="258"/>
      <c r="E109" s="274"/>
      <c r="F109" s="258"/>
      <c r="G109" s="258"/>
    </row>
  </sheetData>
  <mergeCells count="19">
    <mergeCell ref="C35:G35"/>
    <mergeCell ref="C15:G15"/>
    <mergeCell ref="C17:G17"/>
    <mergeCell ref="C18:G18"/>
    <mergeCell ref="C20:G20"/>
    <mergeCell ref="C23:G23"/>
    <mergeCell ref="C24:G24"/>
    <mergeCell ref="C26:G26"/>
    <mergeCell ref="C30:G30"/>
    <mergeCell ref="C31:G31"/>
    <mergeCell ref="C33:G33"/>
    <mergeCell ref="C34:G34"/>
    <mergeCell ref="C11:G11"/>
    <mergeCell ref="C13:G13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7"/>
  <dimension ref="A1:BE51"/>
  <sheetViews>
    <sheetView topLeftCell="A10" zoomScaleNormal="100" workbookViewId="0">
      <selection activeCell="D15" sqref="D15:G23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26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27</v>
      </c>
      <c r="B2" s="77"/>
      <c r="C2" s="78" t="s">
        <v>98</v>
      </c>
      <c r="D2" s="78" t="s">
        <v>340</v>
      </c>
      <c r="E2" s="79"/>
      <c r="F2" s="80" t="s">
        <v>28</v>
      </c>
      <c r="G2" s="81"/>
    </row>
    <row r="3" spans="1:57" ht="3" hidden="1" customHeight="1" x14ac:dyDescent="0.2">
      <c r="A3" s="82"/>
      <c r="B3" s="83"/>
      <c r="C3" s="84"/>
      <c r="D3" s="84"/>
      <c r="E3" s="85"/>
      <c r="F3" s="86"/>
      <c r="G3" s="87"/>
    </row>
    <row r="4" spans="1:57" ht="12" customHeight="1" x14ac:dyDescent="0.2">
      <c r="A4" s="88" t="s">
        <v>29</v>
      </c>
      <c r="B4" s="83"/>
      <c r="C4" s="84"/>
      <c r="D4" s="84"/>
      <c r="E4" s="85"/>
      <c r="F4" s="86" t="s">
        <v>30</v>
      </c>
      <c r="G4" s="89"/>
    </row>
    <row r="5" spans="1:57" ht="12.95" customHeight="1" x14ac:dyDescent="0.2">
      <c r="A5" s="90" t="s">
        <v>337</v>
      </c>
      <c r="B5" s="91"/>
      <c r="C5" s="92" t="s">
        <v>338</v>
      </c>
      <c r="D5" s="93"/>
      <c r="E5" s="91"/>
      <c r="F5" s="86" t="s">
        <v>31</v>
      </c>
      <c r="G5" s="87"/>
    </row>
    <row r="6" spans="1:57" ht="12.95" customHeight="1" x14ac:dyDescent="0.2">
      <c r="A6" s="88" t="s">
        <v>32</v>
      </c>
      <c r="B6" s="83"/>
      <c r="C6" s="84"/>
      <c r="D6" s="84"/>
      <c r="E6" s="85"/>
      <c r="F6" s="94" t="s">
        <v>33</v>
      </c>
      <c r="G6" s="95">
        <v>0</v>
      </c>
      <c r="O6" s="96"/>
    </row>
    <row r="7" spans="1:57" ht="12.95" customHeight="1" x14ac:dyDescent="0.2">
      <c r="A7" s="97" t="s">
        <v>98</v>
      </c>
      <c r="B7" s="98"/>
      <c r="C7" s="99" t="s">
        <v>99</v>
      </c>
      <c r="D7" s="100"/>
      <c r="E7" s="100"/>
      <c r="F7" s="101" t="s">
        <v>34</v>
      </c>
      <c r="G7" s="95">
        <f>IF(G6=0,,ROUND((F30+F32)/G6,1))</f>
        <v>0</v>
      </c>
    </row>
    <row r="8" spans="1:57" x14ac:dyDescent="0.2">
      <c r="A8" s="102" t="s">
        <v>35</v>
      </c>
      <c r="B8" s="86"/>
      <c r="C8" s="336" t="s">
        <v>155</v>
      </c>
      <c r="D8" s="336"/>
      <c r="E8" s="337"/>
      <c r="F8" s="103" t="s">
        <v>36</v>
      </c>
      <c r="G8" s="104"/>
      <c r="H8" s="105"/>
      <c r="I8" s="106"/>
    </row>
    <row r="9" spans="1:57" x14ac:dyDescent="0.2">
      <c r="A9" s="102" t="s">
        <v>37</v>
      </c>
      <c r="B9" s="86"/>
      <c r="C9" s="336"/>
      <c r="D9" s="336"/>
      <c r="E9" s="337"/>
      <c r="F9" s="86"/>
      <c r="G9" s="107"/>
      <c r="H9" s="108"/>
    </row>
    <row r="10" spans="1:57" x14ac:dyDescent="0.2">
      <c r="A10" s="102" t="s">
        <v>38</v>
      </c>
      <c r="B10" s="86"/>
      <c r="C10" s="336" t="s">
        <v>154</v>
      </c>
      <c r="D10" s="336"/>
      <c r="E10" s="336"/>
      <c r="F10" s="109"/>
      <c r="G10" s="110"/>
      <c r="H10" s="111"/>
    </row>
    <row r="11" spans="1:57" ht="13.5" customHeight="1" x14ac:dyDescent="0.2">
      <c r="A11" s="102" t="s">
        <v>39</v>
      </c>
      <c r="B11" s="86"/>
      <c r="C11" s="336"/>
      <c r="D11" s="336"/>
      <c r="E11" s="336"/>
      <c r="F11" s="112" t="s">
        <v>40</v>
      </c>
      <c r="G11" s="113"/>
      <c r="H11" s="108"/>
      <c r="BA11" s="114"/>
      <c r="BB11" s="114"/>
      <c r="BC11" s="114"/>
      <c r="BD11" s="114"/>
      <c r="BE11" s="114"/>
    </row>
    <row r="12" spans="1:57" ht="12.75" customHeight="1" x14ac:dyDescent="0.2">
      <c r="A12" s="115" t="s">
        <v>41</v>
      </c>
      <c r="B12" s="83"/>
      <c r="C12" s="338"/>
      <c r="D12" s="338"/>
      <c r="E12" s="338"/>
      <c r="F12" s="116" t="s">
        <v>42</v>
      </c>
      <c r="G12" s="117"/>
      <c r="H12" s="108"/>
    </row>
    <row r="13" spans="1:57" ht="28.5" customHeight="1" thickBot="1" x14ac:dyDescent="0.25">
      <c r="A13" s="118" t="s">
        <v>43</v>
      </c>
      <c r="B13" s="119"/>
      <c r="C13" s="119"/>
      <c r="D13" s="119"/>
      <c r="E13" s="120"/>
      <c r="F13" s="120"/>
      <c r="G13" s="121"/>
      <c r="H13" s="108"/>
    </row>
    <row r="14" spans="1:57" ht="17.25" customHeight="1" thickBot="1" x14ac:dyDescent="0.25">
      <c r="A14" s="122" t="s">
        <v>44</v>
      </c>
      <c r="B14" s="123"/>
      <c r="C14" s="124"/>
      <c r="D14" s="125" t="s">
        <v>45</v>
      </c>
      <c r="E14" s="126"/>
      <c r="F14" s="126"/>
      <c r="G14" s="124"/>
    </row>
    <row r="15" spans="1:57" ht="15.95" customHeight="1" x14ac:dyDescent="0.2">
      <c r="A15" s="127"/>
      <c r="B15" s="128" t="s">
        <v>46</v>
      </c>
      <c r="C15" s="129">
        <f>'SO 05_24   Rek'!E27</f>
        <v>0</v>
      </c>
      <c r="D15" s="130"/>
      <c r="E15" s="131"/>
      <c r="F15" s="132"/>
      <c r="G15" s="129"/>
    </row>
    <row r="16" spans="1:57" ht="15.95" customHeight="1" x14ac:dyDescent="0.2">
      <c r="A16" s="127" t="s">
        <v>47</v>
      </c>
      <c r="B16" s="128" t="s">
        <v>48</v>
      </c>
      <c r="C16" s="129">
        <f>'SO 05_24   Rek'!F27</f>
        <v>0</v>
      </c>
      <c r="D16" s="82"/>
      <c r="E16" s="133"/>
      <c r="F16" s="134"/>
      <c r="G16" s="129"/>
    </row>
    <row r="17" spans="1:7" ht="15.95" customHeight="1" x14ac:dyDescent="0.2">
      <c r="A17" s="127" t="s">
        <v>49</v>
      </c>
      <c r="B17" s="128" t="s">
        <v>50</v>
      </c>
      <c r="C17" s="129">
        <f>'SO 05_24   Rek'!H27</f>
        <v>0</v>
      </c>
      <c r="D17" s="82"/>
      <c r="E17" s="133"/>
      <c r="F17" s="134"/>
      <c r="G17" s="129"/>
    </row>
    <row r="18" spans="1:7" ht="15.95" customHeight="1" x14ac:dyDescent="0.2">
      <c r="A18" s="135" t="s">
        <v>51</v>
      </c>
      <c r="B18" s="136" t="s">
        <v>52</v>
      </c>
      <c r="C18" s="129">
        <f>'SO 05_24   Rek'!G27</f>
        <v>0</v>
      </c>
      <c r="D18" s="82"/>
      <c r="E18" s="133"/>
      <c r="F18" s="134"/>
      <c r="G18" s="129"/>
    </row>
    <row r="19" spans="1:7" ht="15.95" customHeight="1" x14ac:dyDescent="0.2">
      <c r="A19" s="137" t="s">
        <v>53</v>
      </c>
      <c r="B19" s="128"/>
      <c r="C19" s="129">
        <f>SUM(C15:C18)</f>
        <v>0</v>
      </c>
      <c r="D19" s="82"/>
      <c r="E19" s="133"/>
      <c r="F19" s="134"/>
      <c r="G19" s="129"/>
    </row>
    <row r="20" spans="1:7" ht="15.95" customHeight="1" x14ac:dyDescent="0.2">
      <c r="A20" s="137"/>
      <c r="B20" s="128"/>
      <c r="C20" s="129"/>
      <c r="D20" s="82"/>
      <c r="E20" s="133"/>
      <c r="F20" s="134"/>
      <c r="G20" s="129"/>
    </row>
    <row r="21" spans="1:7" ht="15.95" customHeight="1" x14ac:dyDescent="0.2">
      <c r="A21" s="137" t="s">
        <v>25</v>
      </c>
      <c r="B21" s="128"/>
      <c r="C21" s="129">
        <f>'SO 05_24   Rek'!I27</f>
        <v>0</v>
      </c>
      <c r="D21" s="82"/>
      <c r="E21" s="133"/>
      <c r="F21" s="134"/>
      <c r="G21" s="129"/>
    </row>
    <row r="22" spans="1:7" ht="15.95" customHeight="1" x14ac:dyDescent="0.2">
      <c r="A22" s="138" t="s">
        <v>54</v>
      </c>
      <c r="B22" s="108"/>
      <c r="C22" s="129">
        <f>C19+C21</f>
        <v>0</v>
      </c>
      <c r="D22" s="82"/>
      <c r="E22" s="133"/>
      <c r="F22" s="134"/>
      <c r="G22" s="129"/>
    </row>
    <row r="23" spans="1:7" ht="15.95" customHeight="1" thickBot="1" x14ac:dyDescent="0.25">
      <c r="A23" s="334" t="s">
        <v>56</v>
      </c>
      <c r="B23" s="335"/>
      <c r="C23" s="139">
        <f>C22+G23</f>
        <v>0</v>
      </c>
      <c r="D23" s="140"/>
      <c r="E23" s="141"/>
      <c r="F23" s="142"/>
      <c r="G23" s="129"/>
    </row>
    <row r="24" spans="1:7" x14ac:dyDescent="0.2">
      <c r="A24" s="143" t="s">
        <v>58</v>
      </c>
      <c r="B24" s="144"/>
      <c r="C24" s="145"/>
      <c r="D24" s="144" t="s">
        <v>59</v>
      </c>
      <c r="E24" s="144"/>
      <c r="F24" s="146" t="s">
        <v>60</v>
      </c>
      <c r="G24" s="147"/>
    </row>
    <row r="25" spans="1:7" x14ac:dyDescent="0.2">
      <c r="A25" s="138" t="s">
        <v>61</v>
      </c>
      <c r="B25" s="108"/>
      <c r="C25" s="148"/>
      <c r="D25" s="108" t="s">
        <v>61</v>
      </c>
      <c r="F25" s="149" t="s">
        <v>61</v>
      </c>
      <c r="G25" s="150"/>
    </row>
    <row r="26" spans="1:7" ht="37.5" customHeight="1" x14ac:dyDescent="0.2">
      <c r="A26" s="138" t="s">
        <v>62</v>
      </c>
      <c r="B26" s="151"/>
      <c r="C26" s="148"/>
      <c r="D26" s="108" t="s">
        <v>62</v>
      </c>
      <c r="F26" s="149" t="s">
        <v>62</v>
      </c>
      <c r="G26" s="150"/>
    </row>
    <row r="27" spans="1:7" x14ac:dyDescent="0.2">
      <c r="A27" s="138"/>
      <c r="B27" s="152"/>
      <c r="C27" s="148"/>
      <c r="D27" s="108"/>
      <c r="F27" s="149"/>
      <c r="G27" s="150"/>
    </row>
    <row r="28" spans="1:7" x14ac:dyDescent="0.2">
      <c r="A28" s="138" t="s">
        <v>63</v>
      </c>
      <c r="B28" s="108"/>
      <c r="C28" s="148"/>
      <c r="D28" s="149" t="s">
        <v>64</v>
      </c>
      <c r="E28" s="148"/>
      <c r="F28" s="153" t="s">
        <v>64</v>
      </c>
      <c r="G28" s="150"/>
    </row>
    <row r="29" spans="1:7" ht="69" customHeight="1" x14ac:dyDescent="0.2">
      <c r="A29" s="138"/>
      <c r="B29" s="108"/>
      <c r="C29" s="154"/>
      <c r="D29" s="155"/>
      <c r="E29" s="154"/>
      <c r="F29" s="108"/>
      <c r="G29" s="150"/>
    </row>
    <row r="30" spans="1:7" x14ac:dyDescent="0.2">
      <c r="A30" s="156" t="s">
        <v>12</v>
      </c>
      <c r="B30" s="157"/>
      <c r="C30" s="158">
        <v>21</v>
      </c>
      <c r="D30" s="157" t="s">
        <v>65</v>
      </c>
      <c r="E30" s="159"/>
      <c r="F30" s="340">
        <f>C23-F32</f>
        <v>0</v>
      </c>
      <c r="G30" s="341"/>
    </row>
    <row r="31" spans="1:7" x14ac:dyDescent="0.2">
      <c r="A31" s="156" t="s">
        <v>66</v>
      </c>
      <c r="B31" s="157"/>
      <c r="C31" s="158">
        <f>C30</f>
        <v>21</v>
      </c>
      <c r="D31" s="157" t="s">
        <v>67</v>
      </c>
      <c r="E31" s="159"/>
      <c r="F31" s="340">
        <f>ROUND(PRODUCT(F30,C31/100),0)</f>
        <v>0</v>
      </c>
      <c r="G31" s="341"/>
    </row>
    <row r="32" spans="1:7" x14ac:dyDescent="0.2">
      <c r="A32" s="156" t="s">
        <v>12</v>
      </c>
      <c r="B32" s="157"/>
      <c r="C32" s="158">
        <v>0</v>
      </c>
      <c r="D32" s="157" t="s">
        <v>67</v>
      </c>
      <c r="E32" s="159"/>
      <c r="F32" s="340">
        <v>0</v>
      </c>
      <c r="G32" s="341"/>
    </row>
    <row r="33" spans="1:8" x14ac:dyDescent="0.2">
      <c r="A33" s="156" t="s">
        <v>66</v>
      </c>
      <c r="B33" s="160"/>
      <c r="C33" s="161">
        <f>C32</f>
        <v>0</v>
      </c>
      <c r="D33" s="157" t="s">
        <v>67</v>
      </c>
      <c r="E33" s="134"/>
      <c r="F33" s="340">
        <f>ROUND(PRODUCT(F32,C33/100),0)</f>
        <v>0</v>
      </c>
      <c r="G33" s="341"/>
    </row>
    <row r="34" spans="1:8" s="165" customFormat="1" ht="19.5" customHeight="1" thickBot="1" x14ac:dyDescent="0.3">
      <c r="A34" s="162" t="s">
        <v>68</v>
      </c>
      <c r="B34" s="163"/>
      <c r="C34" s="163"/>
      <c r="D34" s="163"/>
      <c r="E34" s="164"/>
      <c r="F34" s="342">
        <f>ROUND(SUM(F30:F33),0)</f>
        <v>0</v>
      </c>
      <c r="G34" s="343"/>
    </row>
    <row r="36" spans="1:8" x14ac:dyDescent="0.2">
      <c r="A36" s="2" t="s">
        <v>69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44"/>
      <c r="C37" s="344"/>
      <c r="D37" s="344"/>
      <c r="E37" s="344"/>
      <c r="F37" s="344"/>
      <c r="G37" s="344"/>
      <c r="H37" s="1" t="s">
        <v>2</v>
      </c>
    </row>
    <row r="38" spans="1:8" ht="12.75" customHeight="1" x14ac:dyDescent="0.2">
      <c r="A38" s="166"/>
      <c r="B38" s="344"/>
      <c r="C38" s="344"/>
      <c r="D38" s="344"/>
      <c r="E38" s="344"/>
      <c r="F38" s="344"/>
      <c r="G38" s="344"/>
      <c r="H38" s="1" t="s">
        <v>2</v>
      </c>
    </row>
    <row r="39" spans="1:8" x14ac:dyDescent="0.2">
      <c r="A39" s="166"/>
      <c r="B39" s="344"/>
      <c r="C39" s="344"/>
      <c r="D39" s="344"/>
      <c r="E39" s="344"/>
      <c r="F39" s="344"/>
      <c r="G39" s="344"/>
      <c r="H39" s="1" t="s">
        <v>2</v>
      </c>
    </row>
    <row r="40" spans="1:8" x14ac:dyDescent="0.2">
      <c r="A40" s="166"/>
      <c r="B40" s="344"/>
      <c r="C40" s="344"/>
      <c r="D40" s="344"/>
      <c r="E40" s="344"/>
      <c r="F40" s="344"/>
      <c r="G40" s="344"/>
      <c r="H40" s="1" t="s">
        <v>2</v>
      </c>
    </row>
    <row r="41" spans="1:8" x14ac:dyDescent="0.2">
      <c r="A41" s="166"/>
      <c r="B41" s="344"/>
      <c r="C41" s="344"/>
      <c r="D41" s="344"/>
      <c r="E41" s="344"/>
      <c r="F41" s="344"/>
      <c r="G41" s="344"/>
      <c r="H41" s="1" t="s">
        <v>2</v>
      </c>
    </row>
    <row r="42" spans="1:8" x14ac:dyDescent="0.2">
      <c r="A42" s="166"/>
      <c r="B42" s="344"/>
      <c r="C42" s="344"/>
      <c r="D42" s="344"/>
      <c r="E42" s="344"/>
      <c r="F42" s="344"/>
      <c r="G42" s="344"/>
      <c r="H42" s="1" t="s">
        <v>2</v>
      </c>
    </row>
    <row r="43" spans="1:8" x14ac:dyDescent="0.2">
      <c r="A43" s="166"/>
      <c r="B43" s="344"/>
      <c r="C43" s="344"/>
      <c r="D43" s="344"/>
      <c r="E43" s="344"/>
      <c r="F43" s="344"/>
      <c r="G43" s="344"/>
      <c r="H43" s="1" t="s">
        <v>2</v>
      </c>
    </row>
    <row r="44" spans="1:8" ht="12.75" customHeight="1" x14ac:dyDescent="0.2">
      <c r="A44" s="166"/>
      <c r="B44" s="344"/>
      <c r="C44" s="344"/>
      <c r="D44" s="344"/>
      <c r="E44" s="344"/>
      <c r="F44" s="344"/>
      <c r="G44" s="344"/>
      <c r="H44" s="1" t="s">
        <v>2</v>
      </c>
    </row>
    <row r="45" spans="1:8" ht="12.75" customHeight="1" x14ac:dyDescent="0.2">
      <c r="A45" s="166"/>
      <c r="B45" s="344"/>
      <c r="C45" s="344"/>
      <c r="D45" s="344"/>
      <c r="E45" s="344"/>
      <c r="F45" s="344"/>
      <c r="G45" s="344"/>
      <c r="H45" s="1" t="s">
        <v>2</v>
      </c>
    </row>
    <row r="46" spans="1:8" x14ac:dyDescent="0.2">
      <c r="B46" s="339"/>
      <c r="C46" s="339"/>
      <c r="D46" s="339"/>
      <c r="E46" s="339"/>
      <c r="F46" s="339"/>
      <c r="G46" s="339"/>
    </row>
    <row r="47" spans="1:8" x14ac:dyDescent="0.2">
      <c r="B47" s="339"/>
      <c r="C47" s="339"/>
      <c r="D47" s="339"/>
      <c r="E47" s="339"/>
      <c r="F47" s="339"/>
      <c r="G47" s="339"/>
    </row>
    <row r="48" spans="1:8" x14ac:dyDescent="0.2">
      <c r="B48" s="339"/>
      <c r="C48" s="339"/>
      <c r="D48" s="339"/>
      <c r="E48" s="339"/>
      <c r="F48" s="339"/>
      <c r="G48" s="339"/>
    </row>
    <row r="49" spans="2:7" x14ac:dyDescent="0.2">
      <c r="B49" s="339"/>
      <c r="C49" s="339"/>
      <c r="D49" s="339"/>
      <c r="E49" s="339"/>
      <c r="F49" s="339"/>
      <c r="G49" s="339"/>
    </row>
    <row r="50" spans="2:7" x14ac:dyDescent="0.2">
      <c r="B50" s="339"/>
      <c r="C50" s="339"/>
      <c r="D50" s="339"/>
      <c r="E50" s="339"/>
      <c r="F50" s="339"/>
      <c r="G50" s="339"/>
    </row>
    <row r="51" spans="2:7" x14ac:dyDescent="0.2">
      <c r="B51" s="339"/>
      <c r="C51" s="339"/>
      <c r="D51" s="339"/>
      <c r="E51" s="339"/>
      <c r="F51" s="339"/>
      <c r="G51" s="339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8"/>
  <dimension ref="A1:BE91"/>
  <sheetViews>
    <sheetView workbookViewId="0">
      <selection activeCell="M29" sqref="M29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45" t="s">
        <v>3</v>
      </c>
      <c r="B1" s="346"/>
      <c r="C1" s="167" t="s">
        <v>100</v>
      </c>
      <c r="D1" s="168"/>
      <c r="E1" s="169"/>
      <c r="F1" s="168"/>
      <c r="G1" s="170" t="s">
        <v>70</v>
      </c>
      <c r="H1" s="171" t="s">
        <v>98</v>
      </c>
      <c r="I1" s="172"/>
    </row>
    <row r="2" spans="1:9" ht="13.5" thickBot="1" x14ac:dyDescent="0.25">
      <c r="A2" s="347" t="s">
        <v>71</v>
      </c>
      <c r="B2" s="348"/>
      <c r="C2" s="173" t="s">
        <v>339</v>
      </c>
      <c r="D2" s="174"/>
      <c r="E2" s="175"/>
      <c r="F2" s="174"/>
      <c r="G2" s="349" t="s">
        <v>340</v>
      </c>
      <c r="H2" s="350"/>
      <c r="I2" s="351"/>
    </row>
    <row r="3" spans="1:9" ht="13.5" thickTop="1" x14ac:dyDescent="0.2">
      <c r="F3" s="108"/>
    </row>
    <row r="4" spans="1:9" ht="19.5" customHeight="1" x14ac:dyDescent="0.25">
      <c r="A4" s="176" t="s">
        <v>72</v>
      </c>
      <c r="B4" s="177"/>
      <c r="C4" s="177"/>
      <c r="D4" s="177"/>
      <c r="E4" s="178"/>
      <c r="F4" s="177"/>
      <c r="G4" s="177"/>
      <c r="H4" s="177"/>
      <c r="I4" s="177"/>
    </row>
    <row r="5" spans="1:9" ht="13.5" thickBot="1" x14ac:dyDescent="0.25"/>
    <row r="6" spans="1:9" s="108" customFormat="1" ht="13.5" thickBot="1" x14ac:dyDescent="0.25">
      <c r="A6" s="179"/>
      <c r="B6" s="180" t="s">
        <v>73</v>
      </c>
      <c r="C6" s="180"/>
      <c r="D6" s="181"/>
      <c r="E6" s="182" t="s">
        <v>21</v>
      </c>
      <c r="F6" s="183" t="s">
        <v>22</v>
      </c>
      <c r="G6" s="183" t="s">
        <v>23</v>
      </c>
      <c r="H6" s="183" t="s">
        <v>24</v>
      </c>
      <c r="I6" s="184" t="s">
        <v>25</v>
      </c>
    </row>
    <row r="7" spans="1:9" s="108" customFormat="1" x14ac:dyDescent="0.2">
      <c r="A7" s="275" t="str">
        <f>'SO 05_24   Pol'!B7</f>
        <v>1</v>
      </c>
      <c r="B7" s="62" t="str">
        <f>'SO 05_24   Pol'!C7</f>
        <v>Zemní práce</v>
      </c>
      <c r="D7" s="185"/>
      <c r="E7" s="276">
        <f>'SO 05_24   Pol'!BA63</f>
        <v>0</v>
      </c>
      <c r="F7" s="277">
        <f>'SO 05_24   Pol'!BB63</f>
        <v>0</v>
      </c>
      <c r="G7" s="277">
        <f>'SO 05_24   Pol'!BC63</f>
        <v>0</v>
      </c>
      <c r="H7" s="277">
        <f>'SO 05_24   Pol'!BD63</f>
        <v>0</v>
      </c>
      <c r="I7" s="278">
        <f>'SO 05_24   Pol'!BE63</f>
        <v>0</v>
      </c>
    </row>
    <row r="8" spans="1:9" s="108" customFormat="1" x14ac:dyDescent="0.2">
      <c r="A8" s="275" t="str">
        <f>'SO 05_24   Pol'!B64</f>
        <v>11</v>
      </c>
      <c r="B8" s="62" t="str">
        <f>'SO 05_24   Pol'!C64</f>
        <v>Přípravné a přidružené práce</v>
      </c>
      <c r="D8" s="185"/>
      <c r="E8" s="276">
        <f>'SO 05_24   Pol'!G80</f>
        <v>0</v>
      </c>
      <c r="F8" s="277">
        <f>'SO 05_24   Pol'!BB80</f>
        <v>0</v>
      </c>
      <c r="G8" s="277">
        <f>'SO 05_24   Pol'!BC80</f>
        <v>0</v>
      </c>
      <c r="H8" s="277">
        <f>'SO 05_24   Pol'!BD80</f>
        <v>0</v>
      </c>
      <c r="I8" s="278">
        <f>'SO 05_24   Pol'!BE80</f>
        <v>0</v>
      </c>
    </row>
    <row r="9" spans="1:9" s="108" customFormat="1" x14ac:dyDescent="0.2">
      <c r="A9" s="275" t="str">
        <f>'SO 05_24   Pol'!B81</f>
        <v>18</v>
      </c>
      <c r="B9" s="62" t="str">
        <f>'SO 05_24   Pol'!C81</f>
        <v>Povrchové úpravy terénu</v>
      </c>
      <c r="D9" s="185"/>
      <c r="E9" s="276">
        <f>'SO 05_24   Pol'!G92</f>
        <v>0</v>
      </c>
      <c r="F9" s="277">
        <f>'SO 05_24   Pol'!BB92</f>
        <v>0</v>
      </c>
      <c r="G9" s="277">
        <f>'SO 05_24   Pol'!BC92</f>
        <v>0</v>
      </c>
      <c r="H9" s="277">
        <f>'SO 05_24   Pol'!BD92</f>
        <v>0</v>
      </c>
      <c r="I9" s="278">
        <f>'SO 05_24   Pol'!BE92</f>
        <v>0</v>
      </c>
    </row>
    <row r="10" spans="1:9" s="108" customFormat="1" x14ac:dyDescent="0.2">
      <c r="A10" s="275" t="str">
        <f>'SO 05_24   Pol'!B93</f>
        <v>21</v>
      </c>
      <c r="B10" s="62" t="str">
        <f>'SO 05_24   Pol'!C93</f>
        <v>Úprava podloží a základ.spáry</v>
      </c>
      <c r="D10" s="185"/>
      <c r="E10" s="276">
        <f>'SO 05_24   Pol'!G97</f>
        <v>0</v>
      </c>
      <c r="F10" s="277">
        <f>'SO 05_24   Pol'!BB97</f>
        <v>0</v>
      </c>
      <c r="G10" s="277">
        <f>'SO 05_24   Pol'!BC97</f>
        <v>0</v>
      </c>
      <c r="H10" s="277">
        <f>'SO 05_24   Pol'!BD97</f>
        <v>0</v>
      </c>
      <c r="I10" s="278">
        <f>'SO 05_24   Pol'!BE97</f>
        <v>0</v>
      </c>
    </row>
    <row r="11" spans="1:9" s="108" customFormat="1" x14ac:dyDescent="0.2">
      <c r="A11" s="275" t="str">
        <f>'SO 05_24   Pol'!B98</f>
        <v>27</v>
      </c>
      <c r="B11" s="62" t="str">
        <f>'SO 05_24   Pol'!C98</f>
        <v>Základy</v>
      </c>
      <c r="D11" s="185"/>
      <c r="E11" s="276">
        <f>'SO 05_24   Pol'!G108</f>
        <v>0</v>
      </c>
      <c r="F11" s="277">
        <f>'SO 05_24   Pol'!BB108</f>
        <v>0</v>
      </c>
      <c r="G11" s="277">
        <f>'SO 05_24   Pol'!BC108</f>
        <v>0</v>
      </c>
      <c r="H11" s="277">
        <f>'SO 05_24   Pol'!BD108</f>
        <v>0</v>
      </c>
      <c r="I11" s="278">
        <f>'SO 05_24   Pol'!BE108</f>
        <v>0</v>
      </c>
    </row>
    <row r="12" spans="1:9" s="108" customFormat="1" x14ac:dyDescent="0.2">
      <c r="A12" s="275" t="str">
        <f>'SO 05_24   Pol'!B109</f>
        <v>33</v>
      </c>
      <c r="B12" s="62" t="str">
        <f>'SO 05_24   Pol'!C109</f>
        <v>Sloupy a pilíře,stožáry,stojky</v>
      </c>
      <c r="D12" s="185"/>
      <c r="E12" s="276">
        <f>'SO 05_24   Pol'!G121</f>
        <v>0</v>
      </c>
      <c r="F12" s="277">
        <f>'SO 05_24   Pol'!BB121</f>
        <v>0</v>
      </c>
      <c r="G12" s="277">
        <f>'SO 05_24   Pol'!BC121</f>
        <v>0</v>
      </c>
      <c r="H12" s="277">
        <f>'SO 05_24   Pol'!BD121</f>
        <v>0</v>
      </c>
      <c r="I12" s="278">
        <f>'SO 05_24   Pol'!BE121</f>
        <v>0</v>
      </c>
    </row>
    <row r="13" spans="1:9" s="108" customFormat="1" x14ac:dyDescent="0.2">
      <c r="A13" s="275" t="str">
        <f>'SO 05_24   Pol'!B122</f>
        <v>38</v>
      </c>
      <c r="B13" s="62" t="str">
        <f>'SO 05_24   Pol'!C122</f>
        <v>Kompletní konstrukce</v>
      </c>
      <c r="D13" s="185"/>
      <c r="E13" s="276">
        <f>'SO 05_24   Pol'!BA124</f>
        <v>0</v>
      </c>
      <c r="F13" s="277">
        <f>'SO 05_24   Pol'!BB124</f>
        <v>0</v>
      </c>
      <c r="G13" s="277">
        <f>'SO 05_24   Pol'!BC124</f>
        <v>0</v>
      </c>
      <c r="H13" s="277">
        <f>'SO 05_24   Pol'!BD124</f>
        <v>0</v>
      </c>
      <c r="I13" s="278">
        <f>'SO 05_24   Pol'!BE124</f>
        <v>0</v>
      </c>
    </row>
    <row r="14" spans="1:9" s="108" customFormat="1" x14ac:dyDescent="0.2">
      <c r="A14" s="275" t="str">
        <f>'SO 05_24   Pol'!B125</f>
        <v>45</v>
      </c>
      <c r="B14" s="62" t="str">
        <f>'SO 05_24   Pol'!C125</f>
        <v>Podkladní a vedlejší konstrukce</v>
      </c>
      <c r="D14" s="185"/>
      <c r="E14" s="276">
        <f>'SO 05_24   Pol'!BA128</f>
        <v>0</v>
      </c>
      <c r="F14" s="277">
        <f>'SO 05_24   Pol'!BB128</f>
        <v>0</v>
      </c>
      <c r="G14" s="277">
        <f>'SO 05_24   Pol'!BC128</f>
        <v>0</v>
      </c>
      <c r="H14" s="277">
        <f>'SO 05_24   Pol'!BD128</f>
        <v>0</v>
      </c>
      <c r="I14" s="278">
        <f>'SO 05_24   Pol'!BE128</f>
        <v>0</v>
      </c>
    </row>
    <row r="15" spans="1:9" s="108" customFormat="1" x14ac:dyDescent="0.2">
      <c r="A15" s="275" t="str">
        <f>'SO 05_24   Pol'!B129</f>
        <v>56</v>
      </c>
      <c r="B15" s="62" t="str">
        <f>'SO 05_24   Pol'!C129</f>
        <v>Podkladní vrstvy komunikací a zpevněných ploch</v>
      </c>
      <c r="D15" s="185"/>
      <c r="E15" s="276">
        <f>'SO 05_24   Pol'!G136</f>
        <v>0</v>
      </c>
      <c r="F15" s="277">
        <f>'SO 05_24   Pol'!BB136</f>
        <v>0</v>
      </c>
      <c r="G15" s="277">
        <f>'SO 05_24   Pol'!BC136</f>
        <v>0</v>
      </c>
      <c r="H15" s="277">
        <f>'SO 05_24   Pol'!BD136</f>
        <v>0</v>
      </c>
      <c r="I15" s="278">
        <f>'SO 05_24   Pol'!BE136</f>
        <v>0</v>
      </c>
    </row>
    <row r="16" spans="1:9" s="108" customFormat="1" x14ac:dyDescent="0.2">
      <c r="A16" s="275" t="str">
        <f>'SO 05_24   Pol'!B137</f>
        <v>59</v>
      </c>
      <c r="B16" s="62" t="str">
        <f>'SO 05_24   Pol'!C137</f>
        <v>Dlažby a předlažby komunikací</v>
      </c>
      <c r="D16" s="185"/>
      <c r="E16" s="276">
        <f>'SO 05_24   Pol'!BA151</f>
        <v>0</v>
      </c>
      <c r="F16" s="277">
        <f>'SO 05_24   Pol'!BB151</f>
        <v>0</v>
      </c>
      <c r="G16" s="277">
        <f>'SO 05_24   Pol'!BC151</f>
        <v>0</v>
      </c>
      <c r="H16" s="277">
        <f>'SO 05_24   Pol'!BD151</f>
        <v>0</v>
      </c>
      <c r="I16" s="278">
        <f>'SO 05_24   Pol'!BE151</f>
        <v>0</v>
      </c>
    </row>
    <row r="17" spans="1:57" s="108" customFormat="1" x14ac:dyDescent="0.2">
      <c r="A17" s="275" t="str">
        <f>'SO 05_24   Pol'!B152</f>
        <v>63</v>
      </c>
      <c r="B17" s="62" t="str">
        <f>'SO 05_24   Pol'!C152</f>
        <v>Podlahy a podlahové konstrukce</v>
      </c>
      <c r="D17" s="185"/>
      <c r="E17" s="276">
        <f>'SO 05_24   Pol'!BA160</f>
        <v>0</v>
      </c>
      <c r="F17" s="277">
        <f>'SO 05_24   Pol'!BB160</f>
        <v>0</v>
      </c>
      <c r="G17" s="277">
        <f>'SO 05_24   Pol'!BC160</f>
        <v>0</v>
      </c>
      <c r="H17" s="277">
        <f>'SO 05_24   Pol'!BD160</f>
        <v>0</v>
      </c>
      <c r="I17" s="278">
        <f>'SO 05_24   Pol'!BE160</f>
        <v>0</v>
      </c>
    </row>
    <row r="18" spans="1:57" s="108" customFormat="1" x14ac:dyDescent="0.2">
      <c r="A18" s="275" t="str">
        <f>'SO 05_24   Pol'!B161</f>
        <v>89</v>
      </c>
      <c r="B18" s="62" t="str">
        <f>'SO 05_24   Pol'!C161</f>
        <v>Ostatní konstrukce na trubním vedení</v>
      </c>
      <c r="D18" s="185"/>
      <c r="E18" s="276">
        <f>'SO 05_24   Pol'!BA163</f>
        <v>0</v>
      </c>
      <c r="F18" s="277">
        <f>'SO 05_24   Pol'!BB163</f>
        <v>0</v>
      </c>
      <c r="G18" s="277">
        <f>'SO 05_24   Pol'!BC163</f>
        <v>0</v>
      </c>
      <c r="H18" s="277">
        <f>'SO 05_24   Pol'!BD163</f>
        <v>0</v>
      </c>
      <c r="I18" s="278">
        <f>'SO 05_24   Pol'!BE163</f>
        <v>0</v>
      </c>
    </row>
    <row r="19" spans="1:57" s="108" customFormat="1" x14ac:dyDescent="0.2">
      <c r="A19" s="275" t="str">
        <f>'SO 05_24   Pol'!B164</f>
        <v>91</v>
      </c>
      <c r="B19" s="62" t="str">
        <f>'SO 05_24   Pol'!C164</f>
        <v>Doplňující práce na komunikaci</v>
      </c>
      <c r="D19" s="185"/>
      <c r="E19" s="276">
        <f>'SO 05_24   Pol'!BA175</f>
        <v>0</v>
      </c>
      <c r="F19" s="277">
        <f>'SO 05_24   Pol'!BB175</f>
        <v>0</v>
      </c>
      <c r="G19" s="277">
        <f>'SO 05_24   Pol'!BC175</f>
        <v>0</v>
      </c>
      <c r="H19" s="277">
        <f>'SO 05_24   Pol'!BD175</f>
        <v>0</v>
      </c>
      <c r="I19" s="278">
        <f>'SO 05_24   Pol'!BE175</f>
        <v>0</v>
      </c>
    </row>
    <row r="20" spans="1:57" s="108" customFormat="1" x14ac:dyDescent="0.2">
      <c r="A20" s="275" t="str">
        <f>'SO 05_24   Pol'!B176</f>
        <v>94</v>
      </c>
      <c r="B20" s="62" t="str">
        <f>'SO 05_24   Pol'!C176</f>
        <v>Lešení a stavební výtahy</v>
      </c>
      <c r="D20" s="185"/>
      <c r="E20" s="276">
        <f>'SO 05_24   Pol'!BA179</f>
        <v>0</v>
      </c>
      <c r="F20" s="277">
        <f>'SO 05_24   Pol'!BB179</f>
        <v>0</v>
      </c>
      <c r="G20" s="277">
        <f>'SO 05_24   Pol'!BC179</f>
        <v>0</v>
      </c>
      <c r="H20" s="277">
        <f>'SO 05_24   Pol'!BD179</f>
        <v>0</v>
      </c>
      <c r="I20" s="278">
        <f>'SO 05_24   Pol'!BE179</f>
        <v>0</v>
      </c>
    </row>
    <row r="21" spans="1:57" s="108" customFormat="1" x14ac:dyDescent="0.2">
      <c r="A21" s="275" t="str">
        <f>'SO 05_24   Pol'!B180</f>
        <v>96</v>
      </c>
      <c r="B21" s="62" t="str">
        <f>'SO 05_24   Pol'!C180</f>
        <v>Bourání konstrukcí</v>
      </c>
      <c r="D21" s="185"/>
      <c r="E21" s="276">
        <f>'SO 05_24   Pol'!G183</f>
        <v>0</v>
      </c>
      <c r="F21" s="277">
        <f>'SO 05_24   Pol'!BB183</f>
        <v>0</v>
      </c>
      <c r="G21" s="277">
        <f>'SO 05_24   Pol'!BC183</f>
        <v>0</v>
      </c>
      <c r="H21" s="277">
        <f>'SO 05_24   Pol'!BD183</f>
        <v>0</v>
      </c>
      <c r="I21" s="278">
        <f>'SO 05_24   Pol'!BE183</f>
        <v>0</v>
      </c>
    </row>
    <row r="22" spans="1:57" s="108" customFormat="1" x14ac:dyDescent="0.2">
      <c r="A22" s="275" t="str">
        <f>'SO 05_24   Pol'!B184</f>
        <v>99</v>
      </c>
      <c r="B22" s="62" t="str">
        <f>'SO 05_24   Pol'!C184</f>
        <v>Staveništní přesun hmot</v>
      </c>
      <c r="D22" s="185"/>
      <c r="E22" s="276">
        <f>'SO 05_24   Pol'!BA186</f>
        <v>0</v>
      </c>
      <c r="F22" s="277">
        <f>'SO 05_24   Pol'!BB186</f>
        <v>0</v>
      </c>
      <c r="G22" s="277">
        <f>'SO 05_24   Pol'!BC186</f>
        <v>0</v>
      </c>
      <c r="H22" s="277">
        <f>'SO 05_24   Pol'!BD186</f>
        <v>0</v>
      </c>
      <c r="I22" s="278">
        <f>'SO 05_24   Pol'!BE186</f>
        <v>0</v>
      </c>
    </row>
    <row r="23" spans="1:57" s="108" customFormat="1" x14ac:dyDescent="0.2">
      <c r="A23" s="275" t="str">
        <f>'SO 05_24   Pol'!B187</f>
        <v>711</v>
      </c>
      <c r="B23" s="62" t="str">
        <f>'SO 05_24   Pol'!C187</f>
        <v>Izolace proti vodě</v>
      </c>
      <c r="D23" s="185"/>
      <c r="E23" s="276">
        <f>'SO 05_24   Pol'!BA195</f>
        <v>0</v>
      </c>
      <c r="F23" s="277">
        <f>'SO 05_24   Pol'!BB195</f>
        <v>0</v>
      </c>
      <c r="G23" s="277">
        <f>'SO 05_24   Pol'!BC195</f>
        <v>0</v>
      </c>
      <c r="H23" s="277">
        <f>'SO 05_24   Pol'!BD195</f>
        <v>0</v>
      </c>
      <c r="I23" s="278">
        <f>'SO 05_24   Pol'!BE195</f>
        <v>0</v>
      </c>
    </row>
    <row r="24" spans="1:57" s="108" customFormat="1" x14ac:dyDescent="0.2">
      <c r="A24" s="275" t="str">
        <f>'SO 05_24   Pol'!B196</f>
        <v>792</v>
      </c>
      <c r="B24" s="62" t="str">
        <f>'SO 05_24   Pol'!C196</f>
        <v>Mobiliář</v>
      </c>
      <c r="D24" s="185"/>
      <c r="E24" s="276">
        <f>'SO 05_24   Pol'!BA199</f>
        <v>0</v>
      </c>
      <c r="F24" s="277">
        <f>'SO 05_24   Pol'!BB199</f>
        <v>0</v>
      </c>
      <c r="G24" s="277">
        <f>'SO 05_24   Pol'!BC199</f>
        <v>0</v>
      </c>
      <c r="H24" s="277">
        <f>'SO 05_24   Pol'!BD199</f>
        <v>0</v>
      </c>
      <c r="I24" s="278">
        <f>'SO 05_24   Pol'!BE199</f>
        <v>0</v>
      </c>
    </row>
    <row r="25" spans="1:57" s="108" customFormat="1" x14ac:dyDescent="0.2">
      <c r="A25" s="275" t="str">
        <f>'SO 05_24   Pol'!B200</f>
        <v>M21</v>
      </c>
      <c r="B25" s="62" t="str">
        <f>'SO 05_24   Pol'!C200</f>
        <v>Elektromontáže</v>
      </c>
      <c r="D25" s="185"/>
      <c r="E25" s="276">
        <f>'SO 05_24   Pol'!BA204</f>
        <v>0</v>
      </c>
      <c r="F25" s="277">
        <v>0</v>
      </c>
      <c r="G25" s="277">
        <f>'SO 05_24   Pol'!BC204</f>
        <v>0</v>
      </c>
      <c r="H25" s="277">
        <f>'SO 05_24   Pol'!G204</f>
        <v>0</v>
      </c>
      <c r="I25" s="278">
        <f>'SO 05_24   Pol'!BE204</f>
        <v>0</v>
      </c>
    </row>
    <row r="26" spans="1:57" s="108" customFormat="1" ht="13.5" thickBot="1" x14ac:dyDescent="0.25">
      <c r="A26" s="275" t="str">
        <f>'SO 05_24   Pol'!B205</f>
        <v>D96</v>
      </c>
      <c r="B26" s="62" t="str">
        <f>'SO 05_24   Pol'!C205</f>
        <v>Přesuny suti a vybouraných hmot</v>
      </c>
      <c r="D26" s="185"/>
      <c r="E26" s="276">
        <f>'SO 05_24   Pol'!BA208</f>
        <v>0</v>
      </c>
      <c r="F26" s="277">
        <f>'SO 05_24   Pol'!BB208</f>
        <v>0</v>
      </c>
      <c r="G26" s="277">
        <f>'SO 05_24   Pol'!BC208</f>
        <v>0</v>
      </c>
      <c r="H26" s="277">
        <f>'SO 05_24   Pol'!BD208</f>
        <v>0</v>
      </c>
      <c r="I26" s="278">
        <f>'SO 05_24   Pol'!BE208</f>
        <v>0</v>
      </c>
    </row>
    <row r="27" spans="1:57" s="14" customFormat="1" ht="13.5" thickBot="1" x14ac:dyDescent="0.25">
      <c r="A27" s="186"/>
      <c r="B27" s="187" t="s">
        <v>74</v>
      </c>
      <c r="C27" s="187"/>
      <c r="D27" s="188"/>
      <c r="E27" s="189">
        <f>SUM(E7:E26)</f>
        <v>0</v>
      </c>
      <c r="F27" s="190">
        <f>SUM(F7:F26)</f>
        <v>0</v>
      </c>
      <c r="G27" s="190">
        <f>SUM(G7:G26)</f>
        <v>0</v>
      </c>
      <c r="H27" s="190">
        <f>SUM(H7:H26)</f>
        <v>0</v>
      </c>
      <c r="I27" s="191">
        <f>SUM(I7:I26)</f>
        <v>0</v>
      </c>
    </row>
    <row r="28" spans="1:57" x14ac:dyDescent="0.2">
      <c r="A28" s="108"/>
      <c r="B28" s="108"/>
      <c r="C28" s="108"/>
      <c r="D28" s="108"/>
      <c r="E28" s="108"/>
      <c r="F28" s="108"/>
      <c r="G28" s="108"/>
      <c r="H28" s="108"/>
      <c r="I28" s="108"/>
    </row>
    <row r="29" spans="1:57" ht="19.5" customHeight="1" x14ac:dyDescent="0.25">
      <c r="A29" s="177" t="s">
        <v>75</v>
      </c>
      <c r="B29" s="177"/>
      <c r="C29" s="177"/>
      <c r="D29" s="177"/>
      <c r="E29" s="177"/>
      <c r="F29" s="177"/>
      <c r="G29" s="192"/>
      <c r="H29" s="177"/>
      <c r="I29" s="177"/>
      <c r="BA29" s="114"/>
      <c r="BB29" s="114"/>
      <c r="BC29" s="114"/>
      <c r="BD29" s="114"/>
      <c r="BE29" s="114"/>
    </row>
    <row r="30" spans="1:57" ht="13.5" thickBot="1" x14ac:dyDescent="0.25"/>
    <row r="31" spans="1:57" x14ac:dyDescent="0.2">
      <c r="A31" s="143" t="s">
        <v>76</v>
      </c>
      <c r="B31" s="144"/>
      <c r="C31" s="144"/>
      <c r="D31" s="193"/>
      <c r="E31" s="194" t="s">
        <v>77</v>
      </c>
      <c r="F31" s="195" t="s">
        <v>13</v>
      </c>
      <c r="G31" s="196" t="s">
        <v>78</v>
      </c>
      <c r="H31" s="197"/>
      <c r="I31" s="198" t="s">
        <v>77</v>
      </c>
    </row>
    <row r="32" spans="1:57" x14ac:dyDescent="0.2">
      <c r="A32" s="137" t="s">
        <v>146</v>
      </c>
      <c r="B32" s="128"/>
      <c r="C32" s="128"/>
      <c r="D32" s="199"/>
      <c r="E32" s="200">
        <v>0</v>
      </c>
      <c r="F32" s="201">
        <v>0</v>
      </c>
      <c r="G32" s="202">
        <v>959956.76694104599</v>
      </c>
      <c r="H32" s="203"/>
      <c r="I32" s="204">
        <f t="shared" ref="I32:I39" si="0">E32+F32*G32/100</f>
        <v>0</v>
      </c>
      <c r="BA32" s="1">
        <v>0</v>
      </c>
    </row>
    <row r="33" spans="1:53" x14ac:dyDescent="0.2">
      <c r="A33" s="137" t="s">
        <v>147</v>
      </c>
      <c r="B33" s="128"/>
      <c r="C33" s="128"/>
      <c r="D33" s="199"/>
      <c r="E33" s="200">
        <v>0</v>
      </c>
      <c r="F33" s="201">
        <v>0</v>
      </c>
      <c r="G33" s="202">
        <v>959956.76694104599</v>
      </c>
      <c r="H33" s="203"/>
      <c r="I33" s="204">
        <f t="shared" si="0"/>
        <v>0</v>
      </c>
      <c r="BA33" s="1">
        <v>0</v>
      </c>
    </row>
    <row r="34" spans="1:53" x14ac:dyDescent="0.2">
      <c r="A34" s="137" t="s">
        <v>148</v>
      </c>
      <c r="B34" s="128"/>
      <c r="C34" s="128"/>
      <c r="D34" s="199"/>
      <c r="E34" s="200">
        <v>0</v>
      </c>
      <c r="F34" s="201">
        <v>0</v>
      </c>
      <c r="G34" s="202">
        <v>959956.76694104599</v>
      </c>
      <c r="H34" s="203"/>
      <c r="I34" s="204">
        <f t="shared" si="0"/>
        <v>0</v>
      </c>
      <c r="BA34" s="1">
        <v>0</v>
      </c>
    </row>
    <row r="35" spans="1:53" x14ac:dyDescent="0.2">
      <c r="A35" s="137" t="s">
        <v>149</v>
      </c>
      <c r="B35" s="128"/>
      <c r="C35" s="128"/>
      <c r="D35" s="199"/>
      <c r="E35" s="200">
        <v>0</v>
      </c>
      <c r="F35" s="201">
        <v>0</v>
      </c>
      <c r="G35" s="202">
        <v>959956.76694104599</v>
      </c>
      <c r="H35" s="203"/>
      <c r="I35" s="204">
        <f t="shared" si="0"/>
        <v>0</v>
      </c>
      <c r="BA35" s="1">
        <v>0</v>
      </c>
    </row>
    <row r="36" spans="1:53" x14ac:dyDescent="0.2">
      <c r="A36" s="137" t="s">
        <v>150</v>
      </c>
      <c r="B36" s="128"/>
      <c r="C36" s="128"/>
      <c r="D36" s="199"/>
      <c r="E36" s="200">
        <v>0</v>
      </c>
      <c r="F36" s="201">
        <v>0</v>
      </c>
      <c r="G36" s="202">
        <v>984029.76694104599</v>
      </c>
      <c r="H36" s="203"/>
      <c r="I36" s="204">
        <f t="shared" si="0"/>
        <v>0</v>
      </c>
      <c r="BA36" s="1">
        <v>1</v>
      </c>
    </row>
    <row r="37" spans="1:53" x14ac:dyDescent="0.2">
      <c r="A37" s="137" t="s">
        <v>151</v>
      </c>
      <c r="B37" s="128"/>
      <c r="C37" s="128"/>
      <c r="D37" s="199"/>
      <c r="E37" s="200">
        <v>0</v>
      </c>
      <c r="F37" s="201">
        <v>0</v>
      </c>
      <c r="G37" s="202">
        <v>984029.76694104599</v>
      </c>
      <c r="H37" s="203"/>
      <c r="I37" s="204">
        <f t="shared" si="0"/>
        <v>0</v>
      </c>
      <c r="BA37" s="1">
        <v>1</v>
      </c>
    </row>
    <row r="38" spans="1:53" x14ac:dyDescent="0.2">
      <c r="A38" s="137" t="s">
        <v>152</v>
      </c>
      <c r="B38" s="128"/>
      <c r="C38" s="128"/>
      <c r="D38" s="199"/>
      <c r="E38" s="200">
        <v>0</v>
      </c>
      <c r="F38" s="201">
        <v>0</v>
      </c>
      <c r="G38" s="202">
        <v>984029.76694104599</v>
      </c>
      <c r="H38" s="203"/>
      <c r="I38" s="204">
        <f t="shared" si="0"/>
        <v>0</v>
      </c>
      <c r="BA38" s="1">
        <v>2</v>
      </c>
    </row>
    <row r="39" spans="1:53" x14ac:dyDescent="0.2">
      <c r="A39" s="137" t="s">
        <v>153</v>
      </c>
      <c r="B39" s="128"/>
      <c r="C39" s="128"/>
      <c r="D39" s="199"/>
      <c r="E39" s="200">
        <v>0</v>
      </c>
      <c r="F39" s="201">
        <v>0</v>
      </c>
      <c r="G39" s="202">
        <v>984029.76694104599</v>
      </c>
      <c r="H39" s="203"/>
      <c r="I39" s="204">
        <f t="shared" si="0"/>
        <v>0</v>
      </c>
      <c r="BA39" s="1">
        <v>2</v>
      </c>
    </row>
    <row r="40" spans="1:53" ht="13.5" thickBot="1" x14ac:dyDescent="0.25">
      <c r="A40" s="205"/>
      <c r="B40" s="206" t="s">
        <v>79</v>
      </c>
      <c r="C40" s="207"/>
      <c r="D40" s="208"/>
      <c r="E40" s="209"/>
      <c r="F40" s="210"/>
      <c r="G40" s="210"/>
      <c r="H40" s="352">
        <f>SUM(I32:I39)</f>
        <v>0</v>
      </c>
      <c r="I40" s="353"/>
    </row>
    <row r="42" spans="1:53" x14ac:dyDescent="0.2">
      <c r="B42" s="14"/>
      <c r="F42" s="211"/>
      <c r="G42" s="212"/>
      <c r="H42" s="212"/>
      <c r="I42" s="46"/>
    </row>
    <row r="43" spans="1:53" x14ac:dyDescent="0.2">
      <c r="F43" s="211"/>
      <c r="G43" s="212"/>
      <c r="H43" s="212"/>
      <c r="I43" s="46"/>
    </row>
    <row r="44" spans="1:53" x14ac:dyDescent="0.2">
      <c r="F44" s="211"/>
      <c r="G44" s="212"/>
      <c r="H44" s="212"/>
      <c r="I44" s="46"/>
    </row>
    <row r="45" spans="1:53" x14ac:dyDescent="0.2">
      <c r="F45" s="211"/>
      <c r="G45" s="212"/>
      <c r="H45" s="212"/>
      <c r="I45" s="46"/>
    </row>
    <row r="46" spans="1:53" x14ac:dyDescent="0.2">
      <c r="F46" s="211"/>
      <c r="G46" s="212"/>
      <c r="H46" s="212"/>
      <c r="I46" s="46"/>
    </row>
    <row r="47" spans="1:53" x14ac:dyDescent="0.2">
      <c r="F47" s="211"/>
      <c r="G47" s="212"/>
      <c r="H47" s="212"/>
      <c r="I47" s="46"/>
    </row>
    <row r="48" spans="1:53" x14ac:dyDescent="0.2">
      <c r="F48" s="211"/>
      <c r="G48" s="212"/>
      <c r="H48" s="212"/>
      <c r="I48" s="46"/>
    </row>
    <row r="49" spans="6:9" x14ac:dyDescent="0.2">
      <c r="F49" s="211"/>
      <c r="G49" s="212"/>
      <c r="H49" s="212"/>
      <c r="I49" s="46"/>
    </row>
    <row r="50" spans="6:9" x14ac:dyDescent="0.2">
      <c r="F50" s="211"/>
      <c r="G50" s="212"/>
      <c r="H50" s="212"/>
      <c r="I50" s="46"/>
    </row>
    <row r="51" spans="6:9" x14ac:dyDescent="0.2">
      <c r="F51" s="211"/>
      <c r="G51" s="212"/>
      <c r="H51" s="212"/>
      <c r="I51" s="46"/>
    </row>
    <row r="52" spans="6:9" x14ac:dyDescent="0.2">
      <c r="F52" s="211"/>
      <c r="G52" s="212"/>
      <c r="H52" s="212"/>
      <c r="I52" s="46"/>
    </row>
    <row r="53" spans="6:9" x14ac:dyDescent="0.2">
      <c r="F53" s="211"/>
      <c r="G53" s="212"/>
      <c r="H53" s="212"/>
      <c r="I53" s="46"/>
    </row>
    <row r="54" spans="6:9" x14ac:dyDescent="0.2">
      <c r="F54" s="211"/>
      <c r="G54" s="212"/>
      <c r="H54" s="212"/>
      <c r="I54" s="46"/>
    </row>
    <row r="55" spans="6:9" x14ac:dyDescent="0.2">
      <c r="F55" s="211"/>
      <c r="G55" s="212"/>
      <c r="H55" s="212"/>
      <c r="I55" s="46"/>
    </row>
    <row r="56" spans="6:9" x14ac:dyDescent="0.2">
      <c r="F56" s="211"/>
      <c r="G56" s="212"/>
      <c r="H56" s="212"/>
      <c r="I56" s="46"/>
    </row>
    <row r="57" spans="6:9" x14ac:dyDescent="0.2">
      <c r="F57" s="211"/>
      <c r="G57" s="212"/>
      <c r="H57" s="212"/>
      <c r="I57" s="46"/>
    </row>
    <row r="58" spans="6:9" x14ac:dyDescent="0.2">
      <c r="F58" s="211"/>
      <c r="G58" s="212"/>
      <c r="H58" s="212"/>
      <c r="I58" s="46"/>
    </row>
    <row r="59" spans="6:9" x14ac:dyDescent="0.2">
      <c r="F59" s="211"/>
      <c r="G59" s="212"/>
      <c r="H59" s="212"/>
      <c r="I59" s="46"/>
    </row>
    <row r="60" spans="6:9" x14ac:dyDescent="0.2">
      <c r="F60" s="211"/>
      <c r="G60" s="212"/>
      <c r="H60" s="212"/>
      <c r="I60" s="46"/>
    </row>
    <row r="61" spans="6:9" x14ac:dyDescent="0.2">
      <c r="F61" s="211"/>
      <c r="G61" s="212"/>
      <c r="H61" s="212"/>
      <c r="I61" s="46"/>
    </row>
    <row r="62" spans="6:9" x14ac:dyDescent="0.2">
      <c r="F62" s="211"/>
      <c r="G62" s="212"/>
      <c r="H62" s="212"/>
      <c r="I62" s="46"/>
    </row>
    <row r="63" spans="6:9" x14ac:dyDescent="0.2">
      <c r="F63" s="211"/>
      <c r="G63" s="212"/>
      <c r="H63" s="212"/>
      <c r="I63" s="46"/>
    </row>
    <row r="64" spans="6:9" x14ac:dyDescent="0.2">
      <c r="F64" s="211"/>
      <c r="G64" s="212"/>
      <c r="H64" s="212"/>
      <c r="I64" s="46"/>
    </row>
    <row r="65" spans="6:9" x14ac:dyDescent="0.2">
      <c r="F65" s="211"/>
      <c r="G65" s="212"/>
      <c r="H65" s="212"/>
      <c r="I65" s="46"/>
    </row>
    <row r="66" spans="6:9" x14ac:dyDescent="0.2">
      <c r="F66" s="211"/>
      <c r="G66" s="212"/>
      <c r="H66" s="212"/>
      <c r="I66" s="46"/>
    </row>
    <row r="67" spans="6:9" x14ac:dyDescent="0.2">
      <c r="F67" s="211"/>
      <c r="G67" s="212"/>
      <c r="H67" s="212"/>
      <c r="I67" s="46"/>
    </row>
    <row r="68" spans="6:9" x14ac:dyDescent="0.2">
      <c r="F68" s="211"/>
      <c r="G68" s="212"/>
      <c r="H68" s="212"/>
      <c r="I68" s="46"/>
    </row>
    <row r="69" spans="6:9" x14ac:dyDescent="0.2">
      <c r="F69" s="211"/>
      <c r="G69" s="212"/>
      <c r="H69" s="212"/>
      <c r="I69" s="46"/>
    </row>
    <row r="70" spans="6:9" x14ac:dyDescent="0.2">
      <c r="F70" s="211"/>
      <c r="G70" s="212"/>
      <c r="H70" s="212"/>
      <c r="I70" s="46"/>
    </row>
    <row r="71" spans="6:9" x14ac:dyDescent="0.2">
      <c r="F71" s="211"/>
      <c r="G71" s="212"/>
      <c r="H71" s="212"/>
      <c r="I71" s="46"/>
    </row>
    <row r="72" spans="6:9" x14ac:dyDescent="0.2">
      <c r="F72" s="211"/>
      <c r="G72" s="212"/>
      <c r="H72" s="212"/>
      <c r="I72" s="46"/>
    </row>
    <row r="73" spans="6:9" x14ac:dyDescent="0.2">
      <c r="F73" s="211"/>
      <c r="G73" s="212"/>
      <c r="H73" s="212"/>
      <c r="I73" s="46"/>
    </row>
    <row r="74" spans="6:9" x14ac:dyDescent="0.2">
      <c r="F74" s="211"/>
      <c r="G74" s="212"/>
      <c r="H74" s="212"/>
      <c r="I74" s="46"/>
    </row>
    <row r="75" spans="6:9" x14ac:dyDescent="0.2">
      <c r="F75" s="211"/>
      <c r="G75" s="212"/>
      <c r="H75" s="212"/>
      <c r="I75" s="46"/>
    </row>
    <row r="76" spans="6:9" x14ac:dyDescent="0.2">
      <c r="F76" s="211"/>
      <c r="G76" s="212"/>
      <c r="H76" s="212"/>
      <c r="I76" s="46"/>
    </row>
    <row r="77" spans="6:9" x14ac:dyDescent="0.2">
      <c r="F77" s="211"/>
      <c r="G77" s="212"/>
      <c r="H77" s="212"/>
      <c r="I77" s="46"/>
    </row>
    <row r="78" spans="6:9" x14ac:dyDescent="0.2">
      <c r="F78" s="211"/>
      <c r="G78" s="212"/>
      <c r="H78" s="212"/>
      <c r="I78" s="46"/>
    </row>
    <row r="79" spans="6:9" x14ac:dyDescent="0.2">
      <c r="F79" s="211"/>
      <c r="G79" s="212"/>
      <c r="H79" s="212"/>
      <c r="I79" s="46"/>
    </row>
    <row r="80" spans="6:9" x14ac:dyDescent="0.2">
      <c r="F80" s="211"/>
      <c r="G80" s="212"/>
      <c r="H80" s="212"/>
      <c r="I80" s="46"/>
    </row>
    <row r="81" spans="6:9" x14ac:dyDescent="0.2">
      <c r="F81" s="211"/>
      <c r="G81" s="212"/>
      <c r="H81" s="212"/>
      <c r="I81" s="46"/>
    </row>
    <row r="82" spans="6:9" x14ac:dyDescent="0.2">
      <c r="F82" s="211"/>
      <c r="G82" s="212"/>
      <c r="H82" s="212"/>
      <c r="I82" s="46"/>
    </row>
    <row r="83" spans="6:9" x14ac:dyDescent="0.2">
      <c r="F83" s="211"/>
      <c r="G83" s="212"/>
      <c r="H83" s="212"/>
      <c r="I83" s="46"/>
    </row>
    <row r="84" spans="6:9" x14ac:dyDescent="0.2">
      <c r="F84" s="211"/>
      <c r="G84" s="212"/>
      <c r="H84" s="212"/>
      <c r="I84" s="46"/>
    </row>
    <row r="85" spans="6:9" x14ac:dyDescent="0.2">
      <c r="F85" s="211"/>
      <c r="G85" s="212"/>
      <c r="H85" s="212"/>
      <c r="I85" s="46"/>
    </row>
    <row r="86" spans="6:9" x14ac:dyDescent="0.2">
      <c r="F86" s="211"/>
      <c r="G86" s="212"/>
      <c r="H86" s="212"/>
      <c r="I86" s="46"/>
    </row>
    <row r="87" spans="6:9" x14ac:dyDescent="0.2">
      <c r="F87" s="211"/>
      <c r="G87" s="212"/>
      <c r="H87" s="212"/>
      <c r="I87" s="46"/>
    </row>
    <row r="88" spans="6:9" x14ac:dyDescent="0.2">
      <c r="F88" s="211"/>
      <c r="G88" s="212"/>
      <c r="H88" s="212"/>
      <c r="I88" s="46"/>
    </row>
    <row r="89" spans="6:9" x14ac:dyDescent="0.2">
      <c r="F89" s="211"/>
      <c r="G89" s="212"/>
      <c r="H89" s="212"/>
      <c r="I89" s="46"/>
    </row>
    <row r="90" spans="6:9" x14ac:dyDescent="0.2">
      <c r="F90" s="211"/>
      <c r="G90" s="212"/>
      <c r="H90" s="212"/>
      <c r="I90" s="46"/>
    </row>
    <row r="91" spans="6:9" x14ac:dyDescent="0.2">
      <c r="F91" s="211"/>
      <c r="G91" s="212"/>
      <c r="H91" s="212"/>
      <c r="I91" s="46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9"/>
  <dimension ref="A1:CB281"/>
  <sheetViews>
    <sheetView showGridLines="0" showZeros="0" topLeftCell="A172" zoomScaleNormal="100" zoomScaleSheetLayoutView="100" workbookViewId="0">
      <selection activeCell="D77" sqref="D77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3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13" customWidth="1"/>
    <col min="13" max="13" width="45.28515625" style="213" customWidth="1"/>
    <col min="14" max="16384" width="9.140625" style="213"/>
  </cols>
  <sheetData>
    <row r="1" spans="1:80" ht="15.75" x14ac:dyDescent="0.25">
      <c r="A1" s="357" t="s">
        <v>80</v>
      </c>
      <c r="B1" s="357"/>
      <c r="C1" s="357"/>
      <c r="D1" s="357"/>
      <c r="E1" s="357"/>
      <c r="F1" s="357"/>
      <c r="G1" s="357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345" t="s">
        <v>3</v>
      </c>
      <c r="B3" s="346"/>
      <c r="C3" s="167" t="s">
        <v>100</v>
      </c>
      <c r="D3" s="217"/>
      <c r="E3" s="218" t="s">
        <v>81</v>
      </c>
      <c r="F3" s="219" t="str">
        <f>'SO 05_24   Rek'!H1</f>
        <v>51-2017</v>
      </c>
      <c r="G3" s="220"/>
    </row>
    <row r="4" spans="1:80" ht="13.5" thickBot="1" x14ac:dyDescent="0.25">
      <c r="A4" s="358" t="s">
        <v>71</v>
      </c>
      <c r="B4" s="348"/>
      <c r="C4" s="173" t="s">
        <v>339</v>
      </c>
      <c r="D4" s="221"/>
      <c r="E4" s="359" t="str">
        <f>'SO 05_24   Rek'!G2</f>
        <v>Lokalita Uherský Brod -jih</v>
      </c>
      <c r="F4" s="360"/>
      <c r="G4" s="361"/>
    </row>
    <row r="5" spans="1:80" ht="13.5" thickTop="1" x14ac:dyDescent="0.2">
      <c r="A5" s="222"/>
      <c r="G5" s="224"/>
    </row>
    <row r="6" spans="1:80" ht="27" customHeight="1" x14ac:dyDescent="0.2">
      <c r="A6" s="225" t="s">
        <v>82</v>
      </c>
      <c r="B6" s="226" t="s">
        <v>83</v>
      </c>
      <c r="C6" s="226" t="s">
        <v>84</v>
      </c>
      <c r="D6" s="226" t="s">
        <v>85</v>
      </c>
      <c r="E6" s="227" t="s">
        <v>86</v>
      </c>
      <c r="F6" s="226" t="s">
        <v>87</v>
      </c>
      <c r="G6" s="228" t="s">
        <v>88</v>
      </c>
      <c r="H6" s="229" t="s">
        <v>89</v>
      </c>
      <c r="I6" s="229" t="s">
        <v>90</v>
      </c>
      <c r="J6" s="229" t="s">
        <v>91</v>
      </c>
      <c r="K6" s="229" t="s">
        <v>92</v>
      </c>
    </row>
    <row r="7" spans="1:80" x14ac:dyDescent="0.2">
      <c r="A7" s="230" t="s">
        <v>93</v>
      </c>
      <c r="B7" s="231" t="s">
        <v>94</v>
      </c>
      <c r="C7" s="232" t="s">
        <v>95</v>
      </c>
      <c r="D7" s="233"/>
      <c r="E7" s="234"/>
      <c r="F7" s="234"/>
      <c r="G7" s="235"/>
      <c r="H7" s="236"/>
      <c r="I7" s="237"/>
      <c r="J7" s="238"/>
      <c r="K7" s="239"/>
      <c r="O7" s="240">
        <v>1</v>
      </c>
    </row>
    <row r="8" spans="1:80" x14ac:dyDescent="0.2">
      <c r="A8" s="296">
        <v>1</v>
      </c>
      <c r="B8" s="291" t="s">
        <v>158</v>
      </c>
      <c r="C8" s="283" t="s">
        <v>159</v>
      </c>
      <c r="D8" s="284" t="s">
        <v>156</v>
      </c>
      <c r="E8" s="285">
        <v>22</v>
      </c>
      <c r="F8" s="285"/>
      <c r="G8" s="286">
        <f>E8*F8</f>
        <v>0</v>
      </c>
      <c r="H8" s="247">
        <v>0</v>
      </c>
      <c r="I8" s="248">
        <f>E8*H8</f>
        <v>0</v>
      </c>
      <c r="J8" s="247">
        <v>0</v>
      </c>
      <c r="K8" s="248">
        <f>E8*J8</f>
        <v>0</v>
      </c>
      <c r="O8" s="240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40">
        <v>1</v>
      </c>
      <c r="CB8" s="240">
        <v>1</v>
      </c>
    </row>
    <row r="9" spans="1:80" x14ac:dyDescent="0.2">
      <c r="A9" s="302"/>
      <c r="B9" s="303"/>
      <c r="C9" s="365" t="s">
        <v>470</v>
      </c>
      <c r="D9" s="366"/>
      <c r="E9" s="304">
        <v>7</v>
      </c>
      <c r="F9" s="305"/>
      <c r="G9" s="306"/>
      <c r="H9" s="257"/>
      <c r="I9" s="251"/>
      <c r="J9" s="258"/>
      <c r="K9" s="251"/>
      <c r="M9" s="252" t="s">
        <v>341</v>
      </c>
      <c r="O9" s="240"/>
    </row>
    <row r="10" spans="1:80" x14ac:dyDescent="0.2">
      <c r="A10" s="302"/>
      <c r="B10" s="303"/>
      <c r="C10" s="365" t="s">
        <v>342</v>
      </c>
      <c r="D10" s="366"/>
      <c r="E10" s="304">
        <v>15</v>
      </c>
      <c r="F10" s="305"/>
      <c r="G10" s="306"/>
      <c r="H10" s="257"/>
      <c r="I10" s="251"/>
      <c r="J10" s="258"/>
      <c r="K10" s="251"/>
      <c r="M10" s="252" t="s">
        <v>342</v>
      </c>
      <c r="O10" s="240"/>
    </row>
    <row r="11" spans="1:80" ht="33.75" x14ac:dyDescent="0.2">
      <c r="A11" s="296">
        <v>2</v>
      </c>
      <c r="B11" s="291" t="s">
        <v>463</v>
      </c>
      <c r="C11" s="283" t="s">
        <v>464</v>
      </c>
      <c r="D11" s="284" t="s">
        <v>156</v>
      </c>
      <c r="E11" s="285">
        <v>8.75</v>
      </c>
      <c r="F11" s="285"/>
      <c r="G11" s="286">
        <f>E11*F11</f>
        <v>0</v>
      </c>
      <c r="H11" s="247">
        <v>0</v>
      </c>
      <c r="I11" s="248">
        <f>E11*H11</f>
        <v>0</v>
      </c>
      <c r="J11" s="247">
        <v>0</v>
      </c>
      <c r="K11" s="248">
        <f>E11*J11</f>
        <v>0</v>
      </c>
      <c r="O11" s="240">
        <v>2</v>
      </c>
      <c r="AA11" s="213">
        <v>1</v>
      </c>
      <c r="AB11" s="213">
        <v>1</v>
      </c>
      <c r="AC11" s="213">
        <v>1</v>
      </c>
      <c r="AZ11" s="213">
        <v>1</v>
      </c>
      <c r="BA11" s="213">
        <f>IF(AZ11=1,G11,0)</f>
        <v>0</v>
      </c>
      <c r="BB11" s="213">
        <f>IF(AZ11=2,G11,0)</f>
        <v>0</v>
      </c>
      <c r="BC11" s="213">
        <f>IF(AZ11=3,G11,0)</f>
        <v>0</v>
      </c>
      <c r="BD11" s="213">
        <f>IF(AZ11=4,G11,0)</f>
        <v>0</v>
      </c>
      <c r="BE11" s="213">
        <f>IF(AZ11=5,G11,0)</f>
        <v>0</v>
      </c>
      <c r="CA11" s="240">
        <v>1</v>
      </c>
      <c r="CB11" s="240">
        <v>1</v>
      </c>
    </row>
    <row r="12" spans="1:80" x14ac:dyDescent="0.2">
      <c r="A12" s="302"/>
      <c r="B12" s="303"/>
      <c r="C12" s="365" t="s">
        <v>465</v>
      </c>
      <c r="D12" s="366"/>
      <c r="E12" s="304">
        <v>8.75</v>
      </c>
      <c r="F12" s="305"/>
      <c r="G12" s="306"/>
      <c r="H12" s="257"/>
      <c r="I12" s="251"/>
      <c r="J12" s="258"/>
      <c r="K12" s="251"/>
      <c r="M12" s="252" t="s">
        <v>343</v>
      </c>
      <c r="O12" s="240"/>
    </row>
    <row r="13" spans="1:80" x14ac:dyDescent="0.2">
      <c r="A13" s="296">
        <v>3</v>
      </c>
      <c r="B13" s="291" t="s">
        <v>160</v>
      </c>
      <c r="C13" s="283" t="s">
        <v>161</v>
      </c>
      <c r="D13" s="284" t="s">
        <v>156</v>
      </c>
      <c r="E13" s="285">
        <v>38.5244</v>
      </c>
      <c r="F13" s="285"/>
      <c r="G13" s="286">
        <f>E13*F13</f>
        <v>0</v>
      </c>
      <c r="H13" s="247">
        <v>0</v>
      </c>
      <c r="I13" s="248">
        <f>E13*H13</f>
        <v>0</v>
      </c>
      <c r="J13" s="247">
        <v>0</v>
      </c>
      <c r="K13" s="248">
        <f>E13*J13</f>
        <v>0</v>
      </c>
      <c r="O13" s="240">
        <v>2</v>
      </c>
      <c r="AA13" s="213">
        <v>1</v>
      </c>
      <c r="AB13" s="213">
        <v>1</v>
      </c>
      <c r="AC13" s="213">
        <v>1</v>
      </c>
      <c r="AZ13" s="213">
        <v>1</v>
      </c>
      <c r="BA13" s="213">
        <f>IF(AZ13=1,G13,0)</f>
        <v>0</v>
      </c>
      <c r="BB13" s="213">
        <f>IF(AZ13=2,G13,0)</f>
        <v>0</v>
      </c>
      <c r="BC13" s="213">
        <f>IF(AZ13=3,G13,0)</f>
        <v>0</v>
      </c>
      <c r="BD13" s="213">
        <f>IF(AZ13=4,G13,0)</f>
        <v>0</v>
      </c>
      <c r="BE13" s="213">
        <f>IF(AZ13=5,G13,0)</f>
        <v>0</v>
      </c>
      <c r="CA13" s="240">
        <v>1</v>
      </c>
      <c r="CB13" s="240">
        <v>1</v>
      </c>
    </row>
    <row r="14" spans="1:80" x14ac:dyDescent="0.2">
      <c r="A14" s="302"/>
      <c r="B14" s="317"/>
      <c r="C14" s="362" t="s">
        <v>162</v>
      </c>
      <c r="D14" s="363"/>
      <c r="E14" s="363"/>
      <c r="F14" s="363"/>
      <c r="G14" s="364"/>
      <c r="I14" s="251"/>
      <c r="K14" s="251"/>
      <c r="L14" s="252" t="s">
        <v>162</v>
      </c>
      <c r="O14" s="240">
        <v>3</v>
      </c>
    </row>
    <row r="15" spans="1:80" x14ac:dyDescent="0.2">
      <c r="A15" s="302"/>
      <c r="B15" s="317"/>
      <c r="C15" s="362" t="s">
        <v>163</v>
      </c>
      <c r="D15" s="363"/>
      <c r="E15" s="363"/>
      <c r="F15" s="363"/>
      <c r="G15" s="364"/>
      <c r="I15" s="251"/>
      <c r="K15" s="251"/>
      <c r="L15" s="252" t="s">
        <v>163</v>
      </c>
      <c r="O15" s="240">
        <v>3</v>
      </c>
    </row>
    <row r="16" spans="1:80" x14ac:dyDescent="0.2">
      <c r="A16" s="302"/>
      <c r="B16" s="303"/>
      <c r="C16" s="365" t="s">
        <v>345</v>
      </c>
      <c r="D16" s="366"/>
      <c r="E16" s="304">
        <v>38.520000000000003</v>
      </c>
      <c r="F16" s="305"/>
      <c r="G16" s="306"/>
      <c r="H16" s="257"/>
      <c r="I16" s="251"/>
      <c r="J16" s="258"/>
      <c r="K16" s="251"/>
      <c r="M16" s="252" t="s">
        <v>345</v>
      </c>
      <c r="O16" s="240"/>
    </row>
    <row r="17" spans="1:80" x14ac:dyDescent="0.2">
      <c r="A17" s="296">
        <v>4</v>
      </c>
      <c r="B17" s="291" t="s">
        <v>166</v>
      </c>
      <c r="C17" s="283" t="s">
        <v>167</v>
      </c>
      <c r="D17" s="284" t="s">
        <v>156</v>
      </c>
      <c r="E17" s="285">
        <v>38.5244</v>
      </c>
      <c r="F17" s="285"/>
      <c r="G17" s="286">
        <f>E17*F17</f>
        <v>0</v>
      </c>
      <c r="H17" s="247">
        <v>0</v>
      </c>
      <c r="I17" s="248">
        <f>E17*H17</f>
        <v>0</v>
      </c>
      <c r="J17" s="247">
        <v>0</v>
      </c>
      <c r="K17" s="248">
        <f>E17*J17</f>
        <v>0</v>
      </c>
      <c r="O17" s="240">
        <v>2</v>
      </c>
      <c r="AA17" s="213">
        <v>1</v>
      </c>
      <c r="AB17" s="213">
        <v>1</v>
      </c>
      <c r="AC17" s="213">
        <v>1</v>
      </c>
      <c r="AZ17" s="213">
        <v>1</v>
      </c>
      <c r="BA17" s="213">
        <f>IF(AZ17=1,G17,0)</f>
        <v>0</v>
      </c>
      <c r="BB17" s="213">
        <f>IF(AZ17=2,G17,0)</f>
        <v>0</v>
      </c>
      <c r="BC17" s="213">
        <f>IF(AZ17=3,G17,0)</f>
        <v>0</v>
      </c>
      <c r="BD17" s="213">
        <f>IF(AZ17=4,G17,0)</f>
        <v>0</v>
      </c>
      <c r="BE17" s="213">
        <f>IF(AZ17=5,G17,0)</f>
        <v>0</v>
      </c>
      <c r="CA17" s="240">
        <v>1</v>
      </c>
      <c r="CB17" s="240">
        <v>1</v>
      </c>
    </row>
    <row r="18" spans="1:80" x14ac:dyDescent="0.2">
      <c r="A18" s="296">
        <v>5</v>
      </c>
      <c r="B18" s="291" t="s">
        <v>168</v>
      </c>
      <c r="C18" s="283" t="s">
        <v>169</v>
      </c>
      <c r="D18" s="284" t="s">
        <v>156</v>
      </c>
      <c r="E18" s="285">
        <v>10.94</v>
      </c>
      <c r="F18" s="285"/>
      <c r="G18" s="286">
        <f>E18*F18</f>
        <v>0</v>
      </c>
      <c r="H18" s="247">
        <v>0</v>
      </c>
      <c r="I18" s="248">
        <f>E18*H18</f>
        <v>0</v>
      </c>
      <c r="J18" s="247">
        <v>0</v>
      </c>
      <c r="K18" s="248">
        <f>E18*J18</f>
        <v>0</v>
      </c>
      <c r="O18" s="240">
        <v>2</v>
      </c>
      <c r="AA18" s="213">
        <v>1</v>
      </c>
      <c r="AB18" s="213">
        <v>1</v>
      </c>
      <c r="AC18" s="213">
        <v>1</v>
      </c>
      <c r="AZ18" s="213">
        <v>1</v>
      </c>
      <c r="BA18" s="213">
        <f>IF(AZ18=1,G18,0)</f>
        <v>0</v>
      </c>
      <c r="BB18" s="213">
        <f>IF(AZ18=2,G18,0)</f>
        <v>0</v>
      </c>
      <c r="BC18" s="213">
        <f>IF(AZ18=3,G18,0)</f>
        <v>0</v>
      </c>
      <c r="BD18" s="213">
        <f>IF(AZ18=4,G18,0)</f>
        <v>0</v>
      </c>
      <c r="BE18" s="213">
        <f>IF(AZ18=5,G18,0)</f>
        <v>0</v>
      </c>
      <c r="CA18" s="240">
        <v>1</v>
      </c>
      <c r="CB18" s="240">
        <v>1</v>
      </c>
    </row>
    <row r="19" spans="1:80" x14ac:dyDescent="0.2">
      <c r="A19" s="302"/>
      <c r="B19" s="303"/>
      <c r="C19" s="367" t="s">
        <v>164</v>
      </c>
      <c r="D19" s="366"/>
      <c r="E19" s="318">
        <v>0</v>
      </c>
      <c r="F19" s="305"/>
      <c r="G19" s="322">
        <f t="shared" ref="G19:G23" si="0">E19*F19</f>
        <v>0</v>
      </c>
      <c r="H19" s="257"/>
      <c r="I19" s="251"/>
      <c r="J19" s="258"/>
      <c r="K19" s="251"/>
      <c r="M19" s="252" t="s">
        <v>164</v>
      </c>
      <c r="O19" s="240"/>
    </row>
    <row r="20" spans="1:80" x14ac:dyDescent="0.2">
      <c r="A20" s="302"/>
      <c r="B20" s="303"/>
      <c r="C20" s="367" t="s">
        <v>478</v>
      </c>
      <c r="D20" s="366"/>
      <c r="E20" s="318">
        <v>6.5</v>
      </c>
      <c r="F20" s="305"/>
      <c r="G20" s="322">
        <f t="shared" si="0"/>
        <v>0</v>
      </c>
      <c r="H20" s="257"/>
      <c r="I20" s="251"/>
      <c r="J20" s="258"/>
      <c r="K20" s="251"/>
      <c r="M20" s="252" t="s">
        <v>346</v>
      </c>
      <c r="O20" s="240"/>
    </row>
    <row r="21" spans="1:80" x14ac:dyDescent="0.2">
      <c r="A21" s="302"/>
      <c r="B21" s="303"/>
      <c r="C21" s="367" t="s">
        <v>479</v>
      </c>
      <c r="D21" s="366"/>
      <c r="E21" s="318">
        <v>4.4400000000000004</v>
      </c>
      <c r="F21" s="305"/>
      <c r="G21" s="322">
        <f t="shared" si="0"/>
        <v>0</v>
      </c>
      <c r="H21" s="257"/>
      <c r="I21" s="251"/>
      <c r="J21" s="258"/>
      <c r="K21" s="251"/>
      <c r="M21" s="252" t="s">
        <v>344</v>
      </c>
      <c r="O21" s="240"/>
    </row>
    <row r="22" spans="1:80" x14ac:dyDescent="0.2">
      <c r="A22" s="302"/>
      <c r="B22" s="303"/>
      <c r="C22" s="367" t="s">
        <v>165</v>
      </c>
      <c r="D22" s="366"/>
      <c r="E22" s="318">
        <v>10.95</v>
      </c>
      <c r="F22" s="305"/>
      <c r="G22" s="322">
        <f t="shared" si="0"/>
        <v>0</v>
      </c>
      <c r="H22" s="257"/>
      <c r="I22" s="251"/>
      <c r="J22" s="258"/>
      <c r="K22" s="251"/>
      <c r="M22" s="252" t="s">
        <v>165</v>
      </c>
      <c r="O22" s="240"/>
    </row>
    <row r="23" spans="1:80" x14ac:dyDescent="0.2">
      <c r="A23" s="296">
        <v>6</v>
      </c>
      <c r="B23" s="319" t="s">
        <v>443</v>
      </c>
      <c r="C23" s="320" t="s">
        <v>444</v>
      </c>
      <c r="D23" s="321" t="s">
        <v>156</v>
      </c>
      <c r="E23" s="285">
        <v>118.73</v>
      </c>
      <c r="F23" s="285"/>
      <c r="G23" s="323">
        <f t="shared" si="0"/>
        <v>0</v>
      </c>
      <c r="H23" s="247">
        <v>0</v>
      </c>
      <c r="I23" s="248">
        <f>E23*H23</f>
        <v>0</v>
      </c>
      <c r="J23" s="247">
        <v>0</v>
      </c>
      <c r="K23" s="248">
        <f>E23*J23</f>
        <v>0</v>
      </c>
      <c r="O23" s="240">
        <v>2</v>
      </c>
      <c r="AA23" s="213">
        <v>1</v>
      </c>
      <c r="AB23" s="213">
        <v>1</v>
      </c>
      <c r="AC23" s="213">
        <v>1</v>
      </c>
      <c r="AZ23" s="213">
        <v>1</v>
      </c>
      <c r="BA23" s="213">
        <f>IF(AZ23=1,G23,0)</f>
        <v>0</v>
      </c>
      <c r="BB23" s="213">
        <f>IF(AZ23=2,G23,0)</f>
        <v>0</v>
      </c>
      <c r="BC23" s="213">
        <f>IF(AZ23=3,G23,0)</f>
        <v>0</v>
      </c>
      <c r="BD23" s="213">
        <f>IF(AZ23=4,G23,0)</f>
        <v>0</v>
      </c>
      <c r="BE23" s="213">
        <f>IF(AZ23=5,G23,0)</f>
        <v>0</v>
      </c>
      <c r="CA23" s="240">
        <v>1</v>
      </c>
      <c r="CB23" s="240">
        <v>1</v>
      </c>
    </row>
    <row r="24" spans="1:80" ht="22.5" x14ac:dyDescent="0.2">
      <c r="A24" s="296"/>
      <c r="B24" s="292" t="s">
        <v>445</v>
      </c>
      <c r="C24" s="293" t="s">
        <v>461</v>
      </c>
      <c r="D24" s="294" t="s">
        <v>156</v>
      </c>
      <c r="E24" s="285">
        <v>6.5</v>
      </c>
      <c r="F24" s="285"/>
      <c r="G24" s="286"/>
      <c r="H24" s="247"/>
      <c r="I24" s="248"/>
      <c r="J24" s="247"/>
      <c r="K24" s="248"/>
      <c r="O24" s="240"/>
      <c r="CA24" s="240"/>
      <c r="CB24" s="240"/>
    </row>
    <row r="25" spans="1:80" x14ac:dyDescent="0.2">
      <c r="A25" s="296">
        <v>7</v>
      </c>
      <c r="B25" s="291" t="s">
        <v>170</v>
      </c>
      <c r="C25" s="283" t="s">
        <v>171</v>
      </c>
      <c r="D25" s="284" t="s">
        <v>172</v>
      </c>
      <c r="E25" s="285">
        <v>59.97</v>
      </c>
      <c r="F25" s="285"/>
      <c r="G25" s="286">
        <f>E25*F25</f>
        <v>0</v>
      </c>
      <c r="H25" s="247">
        <v>6.9999999999999999E-4</v>
      </c>
      <c r="I25" s="248">
        <f>E25*H25</f>
        <v>4.1978999999999995E-2</v>
      </c>
      <c r="J25" s="247">
        <v>0</v>
      </c>
      <c r="K25" s="248">
        <f>E25*J25</f>
        <v>0</v>
      </c>
      <c r="O25" s="240">
        <v>2</v>
      </c>
      <c r="AA25" s="213">
        <v>1</v>
      </c>
      <c r="AB25" s="213">
        <v>1</v>
      </c>
      <c r="AC25" s="213">
        <v>1</v>
      </c>
      <c r="AZ25" s="213">
        <v>1</v>
      </c>
      <c r="BA25" s="213">
        <f>IF(AZ25=1,G25,0)</f>
        <v>0</v>
      </c>
      <c r="BB25" s="213">
        <f>IF(AZ25=2,G25,0)</f>
        <v>0</v>
      </c>
      <c r="BC25" s="213">
        <f>IF(AZ25=3,G25,0)</f>
        <v>0</v>
      </c>
      <c r="BD25" s="213">
        <f>IF(AZ25=4,G25,0)</f>
        <v>0</v>
      </c>
      <c r="BE25" s="213">
        <f>IF(AZ25=5,G25,0)</f>
        <v>0</v>
      </c>
      <c r="CA25" s="240">
        <v>1</v>
      </c>
      <c r="CB25" s="240">
        <v>1</v>
      </c>
    </row>
    <row r="26" spans="1:80" x14ac:dyDescent="0.2">
      <c r="A26" s="302"/>
      <c r="B26" s="303"/>
      <c r="C26" s="365" t="s">
        <v>347</v>
      </c>
      <c r="D26" s="366"/>
      <c r="E26" s="304">
        <v>59.973999999999997</v>
      </c>
      <c r="F26" s="305"/>
      <c r="G26" s="306"/>
      <c r="H26" s="257"/>
      <c r="I26" s="251"/>
      <c r="J26" s="258"/>
      <c r="K26" s="251"/>
      <c r="M26" s="252" t="s">
        <v>347</v>
      </c>
      <c r="O26" s="240"/>
    </row>
    <row r="27" spans="1:80" x14ac:dyDescent="0.2">
      <c r="A27" s="296">
        <v>8</v>
      </c>
      <c r="B27" s="291" t="s">
        <v>173</v>
      </c>
      <c r="C27" s="283" t="s">
        <v>174</v>
      </c>
      <c r="D27" s="284" t="s">
        <v>172</v>
      </c>
      <c r="E27" s="285">
        <v>59.97</v>
      </c>
      <c r="F27" s="285"/>
      <c r="G27" s="286">
        <f>E27*F27</f>
        <v>0</v>
      </c>
      <c r="H27" s="247">
        <v>0</v>
      </c>
      <c r="I27" s="248">
        <f>E27*H27</f>
        <v>0</v>
      </c>
      <c r="J27" s="247">
        <v>0</v>
      </c>
      <c r="K27" s="248">
        <f>E27*J27</f>
        <v>0</v>
      </c>
      <c r="O27" s="240">
        <v>2</v>
      </c>
      <c r="AA27" s="213">
        <v>1</v>
      </c>
      <c r="AB27" s="213">
        <v>1</v>
      </c>
      <c r="AC27" s="213">
        <v>1</v>
      </c>
      <c r="AZ27" s="213">
        <v>1</v>
      </c>
      <c r="BA27" s="213">
        <f>IF(AZ27=1,G27,0)</f>
        <v>0</v>
      </c>
      <c r="BB27" s="213">
        <f>IF(AZ27=2,G27,0)</f>
        <v>0</v>
      </c>
      <c r="BC27" s="213">
        <f>IF(AZ27=3,G27,0)</f>
        <v>0</v>
      </c>
      <c r="BD27" s="213">
        <f>IF(AZ27=4,G27,0)</f>
        <v>0</v>
      </c>
      <c r="BE27" s="213">
        <f>IF(AZ27=5,G27,0)</f>
        <v>0</v>
      </c>
      <c r="CA27" s="240">
        <v>1</v>
      </c>
      <c r="CB27" s="240">
        <v>1</v>
      </c>
    </row>
    <row r="28" spans="1:80" x14ac:dyDescent="0.2">
      <c r="A28" s="296">
        <v>9</v>
      </c>
      <c r="B28" s="291" t="s">
        <v>175</v>
      </c>
      <c r="C28" s="283" t="s">
        <v>176</v>
      </c>
      <c r="D28" s="284" t="s">
        <v>156</v>
      </c>
      <c r="E28" s="285">
        <v>88.44</v>
      </c>
      <c r="F28" s="285"/>
      <c r="G28" s="286">
        <f>E28*F28</f>
        <v>0</v>
      </c>
      <c r="H28" s="247">
        <v>0</v>
      </c>
      <c r="I28" s="248">
        <f>E28*H28</f>
        <v>0</v>
      </c>
      <c r="J28" s="247">
        <v>0</v>
      </c>
      <c r="K28" s="248">
        <f>E28*J28</f>
        <v>0</v>
      </c>
      <c r="O28" s="240">
        <v>2</v>
      </c>
      <c r="AA28" s="213">
        <v>1</v>
      </c>
      <c r="AB28" s="213">
        <v>1</v>
      </c>
      <c r="AC28" s="213">
        <v>1</v>
      </c>
      <c r="AZ28" s="213">
        <v>1</v>
      </c>
      <c r="BA28" s="213">
        <f>IF(AZ28=1,G28,0)</f>
        <v>0</v>
      </c>
      <c r="BB28" s="213">
        <f>IF(AZ28=2,G28,0)</f>
        <v>0</v>
      </c>
      <c r="BC28" s="213">
        <f>IF(AZ28=3,G28,0)</f>
        <v>0</v>
      </c>
      <c r="BD28" s="213">
        <f>IF(AZ28=4,G28,0)</f>
        <v>0</v>
      </c>
      <c r="BE28" s="213">
        <f>IF(AZ28=5,G28,0)</f>
        <v>0</v>
      </c>
      <c r="CA28" s="240">
        <v>1</v>
      </c>
      <c r="CB28" s="240">
        <v>1</v>
      </c>
    </row>
    <row r="29" spans="1:80" x14ac:dyDescent="0.2">
      <c r="A29" s="302"/>
      <c r="B29" s="303"/>
      <c r="C29" s="365" t="s">
        <v>348</v>
      </c>
      <c r="D29" s="366"/>
      <c r="E29" s="304">
        <v>87.186800000000005</v>
      </c>
      <c r="F29" s="305"/>
      <c r="G29" s="306"/>
      <c r="H29" s="257"/>
      <c r="I29" s="251"/>
      <c r="J29" s="258"/>
      <c r="K29" s="251"/>
      <c r="M29" s="252" t="s">
        <v>348</v>
      </c>
      <c r="O29" s="240"/>
    </row>
    <row r="30" spans="1:80" x14ac:dyDescent="0.2">
      <c r="A30" s="302"/>
      <c r="B30" s="303"/>
      <c r="C30" s="365" t="s">
        <v>469</v>
      </c>
      <c r="D30" s="366"/>
      <c r="E30" s="304">
        <v>1.25</v>
      </c>
      <c r="F30" s="305"/>
      <c r="G30" s="306"/>
      <c r="H30" s="257"/>
      <c r="I30" s="251"/>
      <c r="J30" s="258"/>
      <c r="K30" s="251"/>
      <c r="M30" s="252" t="s">
        <v>349</v>
      </c>
      <c r="O30" s="240"/>
    </row>
    <row r="31" spans="1:80" ht="22.5" x14ac:dyDescent="0.2">
      <c r="A31" s="296">
        <v>10</v>
      </c>
      <c r="B31" s="291" t="s">
        <v>177</v>
      </c>
      <c r="C31" s="283" t="s">
        <v>456</v>
      </c>
      <c r="D31" s="284" t="s">
        <v>156</v>
      </c>
      <c r="E31" s="285">
        <v>91.63</v>
      </c>
      <c r="F31" s="285"/>
      <c r="G31" s="286">
        <f>E31*F31</f>
        <v>0</v>
      </c>
      <c r="H31" s="247">
        <v>0</v>
      </c>
      <c r="I31" s="248">
        <f>E31*H31</f>
        <v>0</v>
      </c>
      <c r="J31" s="247">
        <v>0</v>
      </c>
      <c r="K31" s="248">
        <f>E31*J31</f>
        <v>0</v>
      </c>
      <c r="O31" s="240">
        <v>2</v>
      </c>
      <c r="AA31" s="213">
        <v>1</v>
      </c>
      <c r="AB31" s="213">
        <v>1</v>
      </c>
      <c r="AC31" s="213">
        <v>1</v>
      </c>
      <c r="AZ31" s="213">
        <v>1</v>
      </c>
      <c r="BA31" s="213">
        <f>IF(AZ31=1,G31,0)</f>
        <v>0</v>
      </c>
      <c r="BB31" s="213">
        <f>IF(AZ31=2,G31,0)</f>
        <v>0</v>
      </c>
      <c r="BC31" s="213">
        <f>IF(AZ31=3,G31,0)</f>
        <v>0</v>
      </c>
      <c r="BD31" s="213">
        <f>IF(AZ31=4,G31,0)</f>
        <v>0</v>
      </c>
      <c r="BE31" s="213">
        <f>IF(AZ31=5,G31,0)</f>
        <v>0</v>
      </c>
      <c r="CA31" s="240">
        <v>1</v>
      </c>
      <c r="CB31" s="240">
        <v>1</v>
      </c>
    </row>
    <row r="32" spans="1:80" x14ac:dyDescent="0.2">
      <c r="A32" s="302"/>
      <c r="B32" s="303"/>
      <c r="C32" s="365" t="s">
        <v>348</v>
      </c>
      <c r="D32" s="366"/>
      <c r="E32" s="304">
        <v>77.040000000000006</v>
      </c>
      <c r="F32" s="305"/>
      <c r="G32" s="306"/>
      <c r="H32" s="257"/>
      <c r="I32" s="251"/>
      <c r="J32" s="258"/>
      <c r="K32" s="251"/>
      <c r="M32" s="252" t="s">
        <v>348</v>
      </c>
      <c r="O32" s="240"/>
    </row>
    <row r="33" spans="1:80" x14ac:dyDescent="0.2">
      <c r="A33" s="302"/>
      <c r="B33" s="303"/>
      <c r="C33" s="365" t="s">
        <v>468</v>
      </c>
      <c r="D33" s="366"/>
      <c r="E33" s="304">
        <v>1.25</v>
      </c>
      <c r="F33" s="305"/>
      <c r="G33" s="306"/>
      <c r="H33" s="257"/>
      <c r="I33" s="251"/>
      <c r="J33" s="258"/>
      <c r="K33" s="251"/>
      <c r="M33" s="252" t="s">
        <v>350</v>
      </c>
      <c r="O33" s="240"/>
    </row>
    <row r="34" spans="1:80" x14ac:dyDescent="0.2">
      <c r="A34" s="302"/>
      <c r="B34" s="303"/>
      <c r="C34" s="365" t="s">
        <v>341</v>
      </c>
      <c r="D34" s="366"/>
      <c r="E34" s="304">
        <v>7</v>
      </c>
      <c r="F34" s="305"/>
      <c r="G34" s="306"/>
      <c r="H34" s="257"/>
      <c r="I34" s="251"/>
      <c r="J34" s="258"/>
      <c r="K34" s="251"/>
      <c r="M34" s="252" t="s">
        <v>341</v>
      </c>
      <c r="O34" s="240"/>
    </row>
    <row r="35" spans="1:80" x14ac:dyDescent="0.2">
      <c r="A35" s="302"/>
      <c r="B35" s="303"/>
      <c r="C35" s="365" t="s">
        <v>498</v>
      </c>
      <c r="D35" s="366"/>
      <c r="E35" s="304">
        <v>25.94</v>
      </c>
      <c r="F35" s="305"/>
      <c r="G35" s="306"/>
      <c r="H35" s="257"/>
      <c r="I35" s="251"/>
      <c r="J35" s="258"/>
      <c r="K35" s="251"/>
      <c r="M35" s="252" t="s">
        <v>351</v>
      </c>
      <c r="O35" s="240"/>
    </row>
    <row r="36" spans="1:80" x14ac:dyDescent="0.2">
      <c r="A36" s="302"/>
      <c r="B36" s="303"/>
      <c r="C36" s="365" t="s">
        <v>352</v>
      </c>
      <c r="D36" s="366"/>
      <c r="E36" s="304">
        <v>-19.600000000000001</v>
      </c>
      <c r="F36" s="305"/>
      <c r="G36" s="306"/>
      <c r="H36" s="257"/>
      <c r="I36" s="251"/>
      <c r="J36" s="258"/>
      <c r="K36" s="251"/>
      <c r="M36" s="252" t="s">
        <v>352</v>
      </c>
      <c r="O36" s="240"/>
    </row>
    <row r="37" spans="1:80" x14ac:dyDescent="0.2">
      <c r="A37" s="296">
        <v>11</v>
      </c>
      <c r="B37" s="291" t="s">
        <v>178</v>
      </c>
      <c r="C37" s="283" t="s">
        <v>179</v>
      </c>
      <c r="D37" s="284" t="s">
        <v>156</v>
      </c>
      <c r="E37" s="285">
        <v>91.63</v>
      </c>
      <c r="F37" s="285"/>
      <c r="G37" s="286">
        <f>E37*F37</f>
        <v>0</v>
      </c>
      <c r="H37" s="247">
        <v>0</v>
      </c>
      <c r="I37" s="248">
        <f>E37*H37</f>
        <v>0</v>
      </c>
      <c r="J37" s="247">
        <v>0</v>
      </c>
      <c r="K37" s="248">
        <f>E37*J37</f>
        <v>0</v>
      </c>
      <c r="O37" s="240">
        <v>2</v>
      </c>
      <c r="AA37" s="213">
        <v>1</v>
      </c>
      <c r="AB37" s="213">
        <v>1</v>
      </c>
      <c r="AC37" s="213">
        <v>1</v>
      </c>
      <c r="AZ37" s="213">
        <v>1</v>
      </c>
      <c r="BA37" s="213">
        <f>IF(AZ37=1,G37,0)</f>
        <v>0</v>
      </c>
      <c r="BB37" s="213">
        <f>IF(AZ37=2,G37,0)</f>
        <v>0</v>
      </c>
      <c r="BC37" s="213">
        <f>IF(AZ37=3,G37,0)</f>
        <v>0</v>
      </c>
      <c r="BD37" s="213">
        <f>IF(AZ37=4,G37,0)</f>
        <v>0</v>
      </c>
      <c r="BE37" s="213">
        <f>IF(AZ37=5,G37,0)</f>
        <v>0</v>
      </c>
      <c r="CA37" s="240">
        <v>1</v>
      </c>
      <c r="CB37" s="240">
        <v>1</v>
      </c>
    </row>
    <row r="38" spans="1:80" x14ac:dyDescent="0.2">
      <c r="A38" s="290">
        <v>12</v>
      </c>
      <c r="B38" s="287" t="s">
        <v>180</v>
      </c>
      <c r="C38" s="280" t="s">
        <v>181</v>
      </c>
      <c r="D38" s="281" t="s">
        <v>156</v>
      </c>
      <c r="E38" s="282">
        <v>91.63</v>
      </c>
      <c r="F38" s="282"/>
      <c r="G38" s="314">
        <f>E38*F38</f>
        <v>0</v>
      </c>
      <c r="H38" s="247">
        <v>0</v>
      </c>
      <c r="I38" s="248">
        <f>E38*H38</f>
        <v>0</v>
      </c>
      <c r="J38" s="247">
        <v>0</v>
      </c>
      <c r="K38" s="248">
        <f>E38*J38</f>
        <v>0</v>
      </c>
      <c r="O38" s="240">
        <v>2</v>
      </c>
      <c r="AA38" s="213">
        <v>1</v>
      </c>
      <c r="AB38" s="213">
        <v>1</v>
      </c>
      <c r="AC38" s="213">
        <v>1</v>
      </c>
      <c r="AZ38" s="213">
        <v>1</v>
      </c>
      <c r="BA38" s="213">
        <f>IF(AZ38=1,G38,0)</f>
        <v>0</v>
      </c>
      <c r="BB38" s="213">
        <f>IF(AZ38=2,G38,0)</f>
        <v>0</v>
      </c>
      <c r="BC38" s="213">
        <f>IF(AZ38=3,G38,0)</f>
        <v>0</v>
      </c>
      <c r="BD38" s="213">
        <f>IF(AZ38=4,G38,0)</f>
        <v>0</v>
      </c>
      <c r="BE38" s="213">
        <f>IF(AZ38=5,G38,0)</f>
        <v>0</v>
      </c>
      <c r="CA38" s="240">
        <v>1</v>
      </c>
      <c r="CB38" s="240">
        <v>1</v>
      </c>
    </row>
    <row r="39" spans="1:80" x14ac:dyDescent="0.2">
      <c r="A39" s="296">
        <v>13</v>
      </c>
      <c r="B39" s="291" t="s">
        <v>274</v>
      </c>
      <c r="C39" s="283" t="s">
        <v>275</v>
      </c>
      <c r="D39" s="284" t="s">
        <v>156</v>
      </c>
      <c r="E39" s="285">
        <v>7.5</v>
      </c>
      <c r="F39" s="285"/>
      <c r="G39" s="286">
        <f>E39*F39</f>
        <v>0</v>
      </c>
      <c r="H39" s="247">
        <v>0</v>
      </c>
      <c r="I39" s="248">
        <f>E39*H39</f>
        <v>0</v>
      </c>
      <c r="J39" s="247">
        <v>0</v>
      </c>
      <c r="K39" s="248">
        <f>E39*J39</f>
        <v>0</v>
      </c>
      <c r="O39" s="240">
        <v>2</v>
      </c>
      <c r="AA39" s="213">
        <v>1</v>
      </c>
      <c r="AB39" s="213">
        <v>1</v>
      </c>
      <c r="AC39" s="213">
        <v>1</v>
      </c>
      <c r="AZ39" s="213">
        <v>1</v>
      </c>
      <c r="BA39" s="213">
        <f>IF(AZ39=1,G39,0)</f>
        <v>0</v>
      </c>
      <c r="BB39" s="213">
        <f>IF(AZ39=2,G39,0)</f>
        <v>0</v>
      </c>
      <c r="BC39" s="213">
        <f>IF(AZ39=3,G39,0)</f>
        <v>0</v>
      </c>
      <c r="BD39" s="213">
        <f>IF(AZ39=4,G39,0)</f>
        <v>0</v>
      </c>
      <c r="BE39" s="213">
        <f>IF(AZ39=5,G39,0)</f>
        <v>0</v>
      </c>
      <c r="CA39" s="240">
        <v>1</v>
      </c>
      <c r="CB39" s="240">
        <v>1</v>
      </c>
    </row>
    <row r="40" spans="1:80" x14ac:dyDescent="0.2">
      <c r="A40" s="302"/>
      <c r="B40" s="303"/>
      <c r="C40" s="365" t="s">
        <v>467</v>
      </c>
      <c r="D40" s="366"/>
      <c r="E40" s="304">
        <v>7.5</v>
      </c>
      <c r="F40" s="305"/>
      <c r="G40" s="306"/>
      <c r="H40" s="257"/>
      <c r="I40" s="251"/>
      <c r="J40" s="258"/>
      <c r="K40" s="251"/>
      <c r="M40" s="252" t="s">
        <v>353</v>
      </c>
      <c r="O40" s="240"/>
    </row>
    <row r="41" spans="1:80" x14ac:dyDescent="0.2">
      <c r="A41" s="296">
        <v>14</v>
      </c>
      <c r="B41" s="291" t="s">
        <v>301</v>
      </c>
      <c r="C41" s="283" t="s">
        <v>302</v>
      </c>
      <c r="D41" s="284" t="s">
        <v>156</v>
      </c>
      <c r="E41" s="285">
        <v>7.84</v>
      </c>
      <c r="F41" s="285"/>
      <c r="G41" s="286">
        <f>E41*F41</f>
        <v>0</v>
      </c>
      <c r="H41" s="247">
        <v>0</v>
      </c>
      <c r="I41" s="248">
        <f>E41*H41</f>
        <v>0</v>
      </c>
      <c r="J41" s="247">
        <v>0</v>
      </c>
      <c r="K41" s="248">
        <f>E41*J41</f>
        <v>0</v>
      </c>
      <c r="O41" s="240">
        <v>2</v>
      </c>
      <c r="AA41" s="213">
        <v>1</v>
      </c>
      <c r="AB41" s="213">
        <v>1</v>
      </c>
      <c r="AC41" s="213">
        <v>1</v>
      </c>
      <c r="AZ41" s="213">
        <v>1</v>
      </c>
      <c r="BA41" s="213">
        <f>IF(AZ41=1,G41,0)</f>
        <v>0</v>
      </c>
      <c r="BB41" s="213">
        <f>IF(AZ41=2,G41,0)</f>
        <v>0</v>
      </c>
      <c r="BC41" s="213">
        <f>IF(AZ41=3,G41,0)</f>
        <v>0</v>
      </c>
      <c r="BD41" s="213">
        <f>IF(AZ41=4,G41,0)</f>
        <v>0</v>
      </c>
      <c r="BE41" s="213">
        <f>IF(AZ41=5,G41,0)</f>
        <v>0</v>
      </c>
      <c r="CA41" s="240">
        <v>1</v>
      </c>
      <c r="CB41" s="240">
        <v>1</v>
      </c>
    </row>
    <row r="42" spans="1:80" x14ac:dyDescent="0.2">
      <c r="A42" s="302"/>
      <c r="B42" s="303"/>
      <c r="C42" s="367" t="s">
        <v>164</v>
      </c>
      <c r="D42" s="366"/>
      <c r="E42" s="318">
        <v>0</v>
      </c>
      <c r="F42" s="305"/>
      <c r="G42" s="306"/>
      <c r="H42" s="257"/>
      <c r="I42" s="251"/>
      <c r="J42" s="258"/>
      <c r="K42" s="251"/>
      <c r="M42" s="252" t="s">
        <v>164</v>
      </c>
      <c r="O42" s="240"/>
    </row>
    <row r="43" spans="1:80" x14ac:dyDescent="0.2">
      <c r="A43" s="302"/>
      <c r="B43" s="303"/>
      <c r="C43" s="367" t="s">
        <v>354</v>
      </c>
      <c r="D43" s="366"/>
      <c r="E43" s="318">
        <v>14.8</v>
      </c>
      <c r="F43" s="305"/>
      <c r="G43" s="306"/>
      <c r="H43" s="257"/>
      <c r="I43" s="251"/>
      <c r="J43" s="258"/>
      <c r="K43" s="251"/>
      <c r="M43" s="252" t="s">
        <v>354</v>
      </c>
      <c r="O43" s="240"/>
    </row>
    <row r="44" spans="1:80" x14ac:dyDescent="0.2">
      <c r="A44" s="302"/>
      <c r="B44" s="303"/>
      <c r="C44" s="367" t="s">
        <v>355</v>
      </c>
      <c r="D44" s="366"/>
      <c r="E44" s="318">
        <v>4.8</v>
      </c>
      <c r="F44" s="305"/>
      <c r="G44" s="306"/>
      <c r="H44" s="257"/>
      <c r="I44" s="251"/>
      <c r="J44" s="258"/>
      <c r="K44" s="251"/>
      <c r="M44" s="252" t="s">
        <v>355</v>
      </c>
      <c r="O44" s="240"/>
    </row>
    <row r="45" spans="1:80" x14ac:dyDescent="0.2">
      <c r="A45" s="302"/>
      <c r="B45" s="303"/>
      <c r="C45" s="367" t="s">
        <v>165</v>
      </c>
      <c r="D45" s="366"/>
      <c r="E45" s="318">
        <v>19.600000000000001</v>
      </c>
      <c r="F45" s="305"/>
      <c r="G45" s="306"/>
      <c r="H45" s="257"/>
      <c r="I45" s="251"/>
      <c r="J45" s="258"/>
      <c r="K45" s="251"/>
      <c r="M45" s="252" t="s">
        <v>165</v>
      </c>
      <c r="O45" s="240"/>
    </row>
    <row r="46" spans="1:80" x14ac:dyDescent="0.2">
      <c r="A46" s="302"/>
      <c r="B46" s="303"/>
      <c r="C46" s="365" t="s">
        <v>356</v>
      </c>
      <c r="D46" s="366"/>
      <c r="E46" s="304">
        <v>7.84</v>
      </c>
      <c r="F46" s="305"/>
      <c r="G46" s="306"/>
      <c r="H46" s="257"/>
      <c r="I46" s="251"/>
      <c r="J46" s="258"/>
      <c r="K46" s="251"/>
      <c r="M46" s="252" t="s">
        <v>356</v>
      </c>
      <c r="O46" s="240"/>
    </row>
    <row r="47" spans="1:80" ht="33.75" x14ac:dyDescent="0.2">
      <c r="A47" s="296">
        <v>15</v>
      </c>
      <c r="B47" s="291" t="s">
        <v>182</v>
      </c>
      <c r="C47" s="283" t="s">
        <v>462</v>
      </c>
      <c r="D47" s="284" t="s">
        <v>156</v>
      </c>
      <c r="E47" s="285">
        <v>46.042200000000001</v>
      </c>
      <c r="F47" s="285"/>
      <c r="G47" s="286">
        <f>E47*F47</f>
        <v>0</v>
      </c>
      <c r="H47" s="247">
        <v>1.837</v>
      </c>
      <c r="I47" s="248">
        <f>E47*H47</f>
        <v>84.579521400000004</v>
      </c>
      <c r="J47" s="247">
        <v>0</v>
      </c>
      <c r="K47" s="248">
        <f>E47*J47</f>
        <v>0</v>
      </c>
      <c r="O47" s="240">
        <v>2</v>
      </c>
      <c r="AA47" s="213">
        <v>1</v>
      </c>
      <c r="AB47" s="213">
        <v>1</v>
      </c>
      <c r="AC47" s="213">
        <v>1</v>
      </c>
      <c r="AZ47" s="213">
        <v>1</v>
      </c>
      <c r="BA47" s="213">
        <f>IF(AZ47=1,G47,0)</f>
        <v>0</v>
      </c>
      <c r="BB47" s="213">
        <f>IF(AZ47=2,G47,0)</f>
        <v>0</v>
      </c>
      <c r="BC47" s="213">
        <f>IF(AZ47=3,G47,0)</f>
        <v>0</v>
      </c>
      <c r="BD47" s="213">
        <f>IF(AZ47=4,G47,0)</f>
        <v>0</v>
      </c>
      <c r="BE47" s="213">
        <f>IF(AZ47=5,G47,0)</f>
        <v>0</v>
      </c>
      <c r="CA47" s="240">
        <v>1</v>
      </c>
      <c r="CB47" s="240">
        <v>1</v>
      </c>
    </row>
    <row r="48" spans="1:80" x14ac:dyDescent="0.2">
      <c r="A48" s="249"/>
      <c r="B48" s="253"/>
      <c r="C48" s="368" t="s">
        <v>357</v>
      </c>
      <c r="D48" s="369"/>
      <c r="E48" s="254">
        <v>87.186800000000005</v>
      </c>
      <c r="F48" s="255"/>
      <c r="G48" s="256"/>
      <c r="H48" s="257"/>
      <c r="I48" s="251"/>
      <c r="J48" s="258"/>
      <c r="K48" s="251"/>
      <c r="M48" s="252" t="s">
        <v>357</v>
      </c>
      <c r="O48" s="240"/>
    </row>
    <row r="49" spans="1:80" x14ac:dyDescent="0.2">
      <c r="A49" s="249"/>
      <c r="B49" s="253"/>
      <c r="C49" s="312"/>
      <c r="D49" s="313"/>
      <c r="E49" s="254"/>
      <c r="F49" s="255"/>
      <c r="G49" s="256"/>
      <c r="H49" s="257"/>
      <c r="I49" s="251"/>
      <c r="J49" s="258"/>
      <c r="K49" s="251"/>
      <c r="M49" s="252"/>
      <c r="O49" s="240"/>
    </row>
    <row r="50" spans="1:80" x14ac:dyDescent="0.2">
      <c r="A50" s="249"/>
      <c r="B50" s="253"/>
      <c r="C50" s="368" t="s">
        <v>328</v>
      </c>
      <c r="D50" s="369"/>
      <c r="E50" s="254">
        <v>0</v>
      </c>
      <c r="F50" s="255"/>
      <c r="G50" s="256"/>
      <c r="H50" s="257"/>
      <c r="I50" s="251"/>
      <c r="J50" s="258"/>
      <c r="K50" s="251"/>
      <c r="M50" s="252" t="s">
        <v>328</v>
      </c>
      <c r="O50" s="240"/>
    </row>
    <row r="51" spans="1:80" x14ac:dyDescent="0.2">
      <c r="A51" s="249"/>
      <c r="B51" s="253"/>
      <c r="C51" s="368" t="s">
        <v>358</v>
      </c>
      <c r="D51" s="369"/>
      <c r="E51" s="254">
        <v>-15.161099999999999</v>
      </c>
      <c r="F51" s="255"/>
      <c r="G51" s="256"/>
      <c r="H51" s="257"/>
      <c r="I51" s="251"/>
      <c r="J51" s="258"/>
      <c r="K51" s="251"/>
      <c r="M51" s="252" t="s">
        <v>358</v>
      </c>
      <c r="O51" s="240"/>
    </row>
    <row r="52" spans="1:80" x14ac:dyDescent="0.2">
      <c r="A52" s="249"/>
      <c r="B52" s="253"/>
      <c r="C52" s="368" t="s">
        <v>359</v>
      </c>
      <c r="D52" s="369"/>
      <c r="E52" s="254">
        <v>-7.5594999999999999</v>
      </c>
      <c r="F52" s="255"/>
      <c r="G52" s="256"/>
      <c r="H52" s="257"/>
      <c r="I52" s="251"/>
      <c r="J52" s="258"/>
      <c r="K52" s="251"/>
      <c r="M52" s="252" t="s">
        <v>359</v>
      </c>
      <c r="O52" s="240"/>
    </row>
    <row r="53" spans="1:80" x14ac:dyDescent="0.2">
      <c r="A53" s="249"/>
      <c r="B53" s="253"/>
      <c r="C53" s="368" t="s">
        <v>360</v>
      </c>
      <c r="D53" s="369"/>
      <c r="E53" s="254">
        <v>-5.8</v>
      </c>
      <c r="F53" s="255"/>
      <c r="G53" s="256"/>
      <c r="H53" s="257"/>
      <c r="I53" s="251"/>
      <c r="J53" s="258"/>
      <c r="K53" s="251"/>
      <c r="M53" s="252" t="s">
        <v>360</v>
      </c>
      <c r="O53" s="240"/>
    </row>
    <row r="54" spans="1:80" x14ac:dyDescent="0.2">
      <c r="A54" s="249"/>
      <c r="B54" s="253"/>
      <c r="C54" s="368" t="s">
        <v>361</v>
      </c>
      <c r="D54" s="369"/>
      <c r="E54" s="254">
        <v>-5.8</v>
      </c>
      <c r="F54" s="255"/>
      <c r="G54" s="256"/>
      <c r="H54" s="257"/>
      <c r="I54" s="251"/>
      <c r="J54" s="258"/>
      <c r="K54" s="251"/>
      <c r="M54" s="252" t="s">
        <v>361</v>
      </c>
      <c r="O54" s="240"/>
    </row>
    <row r="55" spans="1:80" x14ac:dyDescent="0.2">
      <c r="A55" s="249"/>
      <c r="B55" s="253"/>
      <c r="C55" s="368" t="s">
        <v>362</v>
      </c>
      <c r="D55" s="369"/>
      <c r="E55" s="254">
        <v>-5.8</v>
      </c>
      <c r="F55" s="255"/>
      <c r="G55" s="256"/>
      <c r="H55" s="257"/>
      <c r="I55" s="251"/>
      <c r="J55" s="258"/>
      <c r="K55" s="251"/>
      <c r="M55" s="252" t="s">
        <v>362</v>
      </c>
      <c r="O55" s="240"/>
    </row>
    <row r="56" spans="1:80" x14ac:dyDescent="0.2">
      <c r="A56" s="249"/>
      <c r="B56" s="253"/>
      <c r="C56" s="368" t="s">
        <v>363</v>
      </c>
      <c r="D56" s="369"/>
      <c r="E56" s="254">
        <v>-1.024</v>
      </c>
      <c r="F56" s="255"/>
      <c r="G56" s="256"/>
      <c r="H56" s="257"/>
      <c r="I56" s="251"/>
      <c r="J56" s="258"/>
      <c r="K56" s="251"/>
      <c r="M56" s="252" t="s">
        <v>363</v>
      </c>
      <c r="O56" s="240"/>
    </row>
    <row r="57" spans="1:80" x14ac:dyDescent="0.2">
      <c r="A57" s="241">
        <v>16</v>
      </c>
      <c r="B57" s="242" t="s">
        <v>303</v>
      </c>
      <c r="C57" s="243" t="s">
        <v>304</v>
      </c>
      <c r="D57" s="244" t="s">
        <v>156</v>
      </c>
      <c r="E57" s="245">
        <v>7.84</v>
      </c>
      <c r="F57" s="245"/>
      <c r="G57" s="246">
        <f>E57*F57</f>
        <v>0</v>
      </c>
      <c r="H57" s="247">
        <v>0</v>
      </c>
      <c r="I57" s="248">
        <f>E57*H57</f>
        <v>0</v>
      </c>
      <c r="J57" s="247">
        <v>0</v>
      </c>
      <c r="K57" s="248">
        <f>E57*J57</f>
        <v>0</v>
      </c>
      <c r="O57" s="240">
        <v>2</v>
      </c>
      <c r="AA57" s="213">
        <v>1</v>
      </c>
      <c r="AB57" s="213">
        <v>1</v>
      </c>
      <c r="AC57" s="213">
        <v>1</v>
      </c>
      <c r="AZ57" s="213">
        <v>1</v>
      </c>
      <c r="BA57" s="213">
        <f>IF(AZ57=1,G57,0)</f>
        <v>0</v>
      </c>
      <c r="BB57" s="213">
        <f>IF(AZ57=2,G57,0)</f>
        <v>0</v>
      </c>
      <c r="BC57" s="213">
        <f>IF(AZ57=3,G57,0)</f>
        <v>0</v>
      </c>
      <c r="BD57" s="213">
        <f>IF(AZ57=4,G57,0)</f>
        <v>0</v>
      </c>
      <c r="BE57" s="213">
        <f>IF(AZ57=5,G57,0)</f>
        <v>0</v>
      </c>
      <c r="CA57" s="240">
        <v>1</v>
      </c>
      <c r="CB57" s="240">
        <v>1</v>
      </c>
    </row>
    <row r="58" spans="1:80" x14ac:dyDescent="0.2">
      <c r="A58" s="249"/>
      <c r="B58" s="253"/>
      <c r="C58" s="370" t="s">
        <v>164</v>
      </c>
      <c r="D58" s="369"/>
      <c r="E58" s="279">
        <v>0</v>
      </c>
      <c r="F58" s="255"/>
      <c r="G58" s="256"/>
      <c r="H58" s="257"/>
      <c r="I58" s="251"/>
      <c r="J58" s="258"/>
      <c r="K58" s="251"/>
      <c r="M58" s="252" t="s">
        <v>164</v>
      </c>
      <c r="O58" s="240"/>
    </row>
    <row r="59" spans="1:80" x14ac:dyDescent="0.2">
      <c r="A59" s="249"/>
      <c r="B59" s="253"/>
      <c r="C59" s="370" t="s">
        <v>354</v>
      </c>
      <c r="D59" s="369"/>
      <c r="E59" s="279">
        <v>14.8</v>
      </c>
      <c r="F59" s="255"/>
      <c r="G59" s="256"/>
      <c r="H59" s="257"/>
      <c r="I59" s="251"/>
      <c r="J59" s="258"/>
      <c r="K59" s="251"/>
      <c r="M59" s="252" t="s">
        <v>354</v>
      </c>
      <c r="O59" s="240"/>
    </row>
    <row r="60" spans="1:80" x14ac:dyDescent="0.2">
      <c r="A60" s="249"/>
      <c r="B60" s="253"/>
      <c r="C60" s="370" t="s">
        <v>355</v>
      </c>
      <c r="D60" s="369"/>
      <c r="E60" s="279">
        <v>4.8</v>
      </c>
      <c r="F60" s="255"/>
      <c r="G60" s="256"/>
      <c r="H60" s="257"/>
      <c r="I60" s="251"/>
      <c r="J60" s="258"/>
      <c r="K60" s="251"/>
      <c r="M60" s="252" t="s">
        <v>355</v>
      </c>
      <c r="O60" s="240"/>
    </row>
    <row r="61" spans="1:80" x14ac:dyDescent="0.2">
      <c r="A61" s="249"/>
      <c r="B61" s="253"/>
      <c r="C61" s="370" t="s">
        <v>165</v>
      </c>
      <c r="D61" s="369"/>
      <c r="E61" s="279">
        <v>19.600000000000001</v>
      </c>
      <c r="F61" s="255"/>
      <c r="G61" s="256"/>
      <c r="H61" s="257"/>
      <c r="I61" s="251"/>
      <c r="J61" s="258"/>
      <c r="K61" s="251"/>
      <c r="M61" s="252" t="s">
        <v>165</v>
      </c>
      <c r="O61" s="240"/>
    </row>
    <row r="62" spans="1:80" x14ac:dyDescent="0.2">
      <c r="A62" s="249"/>
      <c r="B62" s="253"/>
      <c r="C62" s="368" t="s">
        <v>356</v>
      </c>
      <c r="D62" s="369"/>
      <c r="E62" s="254">
        <v>7.84</v>
      </c>
      <c r="F62" s="255"/>
      <c r="G62" s="256"/>
      <c r="H62" s="257"/>
      <c r="I62" s="251"/>
      <c r="J62" s="258"/>
      <c r="K62" s="251"/>
      <c r="M62" s="252" t="s">
        <v>356</v>
      </c>
      <c r="O62" s="240"/>
    </row>
    <row r="63" spans="1:80" x14ac:dyDescent="0.2">
      <c r="A63" s="259"/>
      <c r="B63" s="260" t="s">
        <v>97</v>
      </c>
      <c r="C63" s="261" t="s">
        <v>157</v>
      </c>
      <c r="D63" s="262"/>
      <c r="E63" s="263"/>
      <c r="F63" s="264"/>
      <c r="G63" s="265">
        <f>SUM(G7:G62)</f>
        <v>0</v>
      </c>
      <c r="H63" s="266"/>
      <c r="I63" s="267">
        <f>SUM(I7:I62)</f>
        <v>84.621500400000002</v>
      </c>
      <c r="J63" s="266"/>
      <c r="K63" s="267">
        <f>SUM(K7:K62)</f>
        <v>0</v>
      </c>
      <c r="O63" s="240">
        <v>4</v>
      </c>
      <c r="BA63" s="268">
        <f>SUM(BA7:BA62)</f>
        <v>0</v>
      </c>
      <c r="BB63" s="268">
        <f>SUM(BB7:BB62)</f>
        <v>0</v>
      </c>
      <c r="BC63" s="268">
        <f>SUM(BC7:BC62)</f>
        <v>0</v>
      </c>
      <c r="BD63" s="268">
        <f>SUM(BD7:BD62)</f>
        <v>0</v>
      </c>
      <c r="BE63" s="268">
        <f>SUM(BE7:BE62)</f>
        <v>0</v>
      </c>
    </row>
    <row r="64" spans="1:80" x14ac:dyDescent="0.2">
      <c r="A64" s="230" t="s">
        <v>93</v>
      </c>
      <c r="B64" s="231" t="s">
        <v>183</v>
      </c>
      <c r="C64" s="232" t="s">
        <v>184</v>
      </c>
      <c r="D64" s="233"/>
      <c r="E64" s="234"/>
      <c r="F64" s="234"/>
      <c r="G64" s="235"/>
      <c r="H64" s="236"/>
      <c r="I64" s="237"/>
      <c r="J64" s="238"/>
      <c r="K64" s="239"/>
      <c r="O64" s="240">
        <v>1</v>
      </c>
    </row>
    <row r="65" spans="1:80" ht="22.5" x14ac:dyDescent="0.2">
      <c r="A65" s="296">
        <v>17</v>
      </c>
      <c r="B65" s="291" t="s">
        <v>487</v>
      </c>
      <c r="C65" s="283" t="s">
        <v>488</v>
      </c>
      <c r="D65" s="284" t="s">
        <v>96</v>
      </c>
      <c r="E65" s="285">
        <v>2</v>
      </c>
      <c r="F65" s="285"/>
      <c r="G65" s="286">
        <f>E65*F65</f>
        <v>0</v>
      </c>
      <c r="H65" s="247">
        <v>0</v>
      </c>
      <c r="I65" s="248">
        <f>E65*H65</f>
        <v>0</v>
      </c>
      <c r="J65" s="247">
        <v>0</v>
      </c>
      <c r="K65" s="248">
        <f>E65*J65</f>
        <v>0</v>
      </c>
      <c r="O65" s="240">
        <v>2</v>
      </c>
      <c r="AA65" s="213">
        <v>1</v>
      </c>
      <c r="AB65" s="213">
        <v>1</v>
      </c>
      <c r="AC65" s="213">
        <v>1</v>
      </c>
      <c r="AZ65" s="213">
        <v>1</v>
      </c>
      <c r="BA65" s="213">
        <f>IF(AZ65=1,G65,0)</f>
        <v>0</v>
      </c>
      <c r="BB65" s="213">
        <f>IF(AZ65=2,G65,0)</f>
        <v>0</v>
      </c>
      <c r="BC65" s="213">
        <f>IF(AZ65=3,G65,0)</f>
        <v>0</v>
      </c>
      <c r="BD65" s="213">
        <f>IF(AZ65=4,G65,0)</f>
        <v>0</v>
      </c>
      <c r="BE65" s="213">
        <f>IF(AZ65=5,G65,0)</f>
        <v>0</v>
      </c>
      <c r="CA65" s="240">
        <v>1</v>
      </c>
      <c r="CB65" s="240">
        <v>1</v>
      </c>
    </row>
    <row r="66" spans="1:80" ht="22.5" x14ac:dyDescent="0.2">
      <c r="A66" s="296">
        <v>18</v>
      </c>
      <c r="B66" s="291" t="s">
        <v>276</v>
      </c>
      <c r="C66" s="283" t="s">
        <v>480</v>
      </c>
      <c r="D66" s="284" t="s">
        <v>172</v>
      </c>
      <c r="E66" s="285">
        <v>44.5</v>
      </c>
      <c r="F66" s="285"/>
      <c r="G66" s="286">
        <f>E66*F66</f>
        <v>0</v>
      </c>
      <c r="H66" s="247">
        <v>0</v>
      </c>
      <c r="I66" s="248">
        <f>E66*H66</f>
        <v>0</v>
      </c>
      <c r="J66" s="247">
        <v>-0.13800000000000001</v>
      </c>
      <c r="K66" s="248">
        <f>E66*J66</f>
        <v>-6.1410000000000009</v>
      </c>
      <c r="O66" s="240">
        <v>2</v>
      </c>
      <c r="AA66" s="213">
        <v>1</v>
      </c>
      <c r="AB66" s="213">
        <v>1</v>
      </c>
      <c r="AC66" s="213">
        <v>1</v>
      </c>
      <c r="AZ66" s="213">
        <v>1</v>
      </c>
      <c r="BA66" s="213">
        <f>IF(AZ66=1,G66,0)</f>
        <v>0</v>
      </c>
      <c r="BB66" s="213">
        <f>IF(AZ66=2,G66,0)</f>
        <v>0</v>
      </c>
      <c r="BC66" s="213">
        <f>IF(AZ66=3,G66,0)</f>
        <v>0</v>
      </c>
      <c r="BD66" s="213">
        <f>IF(AZ66=4,G66,0)</f>
        <v>0</v>
      </c>
      <c r="BE66" s="213">
        <f>IF(AZ66=5,G66,0)</f>
        <v>0</v>
      </c>
      <c r="CA66" s="240">
        <v>1</v>
      </c>
      <c r="CB66" s="240">
        <v>1</v>
      </c>
    </row>
    <row r="67" spans="1:80" x14ac:dyDescent="0.2">
      <c r="A67" s="302"/>
      <c r="B67" s="303"/>
      <c r="C67" s="365" t="s">
        <v>486</v>
      </c>
      <c r="D67" s="366"/>
      <c r="E67" s="304">
        <v>44.5</v>
      </c>
      <c r="F67" s="305"/>
      <c r="G67" s="306"/>
      <c r="H67" s="257"/>
      <c r="I67" s="251"/>
      <c r="J67" s="258"/>
      <c r="K67" s="251"/>
      <c r="M67" s="252" t="s">
        <v>364</v>
      </c>
      <c r="O67" s="240"/>
    </row>
    <row r="68" spans="1:80" x14ac:dyDescent="0.2">
      <c r="A68" s="302"/>
      <c r="B68" s="291" t="s">
        <v>471</v>
      </c>
      <c r="C68" s="283" t="s">
        <v>472</v>
      </c>
      <c r="D68" s="284" t="s">
        <v>172</v>
      </c>
      <c r="E68" s="285">
        <v>27</v>
      </c>
      <c r="F68" s="285"/>
      <c r="G68" s="286">
        <f>E68*F68</f>
        <v>0</v>
      </c>
      <c r="H68" s="257"/>
      <c r="I68" s="251"/>
      <c r="J68" s="258"/>
      <c r="K68" s="251"/>
      <c r="M68" s="252"/>
      <c r="O68" s="240"/>
    </row>
    <row r="69" spans="1:80" x14ac:dyDescent="0.2">
      <c r="A69" s="302"/>
      <c r="B69" s="303"/>
      <c r="C69" s="365" t="s">
        <v>473</v>
      </c>
      <c r="D69" s="366"/>
      <c r="E69" s="304">
        <v>27</v>
      </c>
      <c r="F69" s="305"/>
      <c r="G69" s="306"/>
      <c r="H69" s="257"/>
      <c r="I69" s="251"/>
      <c r="J69" s="258"/>
      <c r="K69" s="251"/>
      <c r="M69" s="252"/>
      <c r="O69" s="240"/>
    </row>
    <row r="70" spans="1:80" x14ac:dyDescent="0.2">
      <c r="A70" s="296">
        <v>19</v>
      </c>
      <c r="B70" s="291" t="s">
        <v>329</v>
      </c>
      <c r="C70" s="283" t="s">
        <v>330</v>
      </c>
      <c r="D70" s="284" t="s">
        <v>172</v>
      </c>
      <c r="E70" s="285">
        <v>44.5</v>
      </c>
      <c r="F70" s="285"/>
      <c r="G70" s="286">
        <f t="shared" ref="G70:G78" si="1">E70*F70</f>
        <v>0</v>
      </c>
      <c r="H70" s="247">
        <v>0</v>
      </c>
      <c r="I70" s="248">
        <f t="shared" ref="I70:I78" si="2">E70*H70</f>
        <v>0</v>
      </c>
      <c r="J70" s="247">
        <v>-0.22</v>
      </c>
      <c r="K70" s="248">
        <f t="shared" ref="K70:K78" si="3">E70*J70</f>
        <v>-9.7900000000000009</v>
      </c>
      <c r="O70" s="240">
        <v>2</v>
      </c>
      <c r="AA70" s="213">
        <v>1</v>
      </c>
      <c r="AB70" s="213">
        <v>1</v>
      </c>
      <c r="AC70" s="213">
        <v>1</v>
      </c>
      <c r="AZ70" s="213">
        <v>1</v>
      </c>
      <c r="BA70" s="213">
        <f t="shared" ref="BA70:BA78" si="4">IF(AZ70=1,G70,0)</f>
        <v>0</v>
      </c>
      <c r="BB70" s="213">
        <f t="shared" ref="BB70:BB78" si="5">IF(AZ70=2,G70,0)</f>
        <v>0</v>
      </c>
      <c r="BC70" s="213">
        <f t="shared" ref="BC70:BC78" si="6">IF(AZ70=3,G70,0)</f>
        <v>0</v>
      </c>
      <c r="BD70" s="213">
        <f t="shared" ref="BD70:BD78" si="7">IF(AZ70=4,G70,0)</f>
        <v>0</v>
      </c>
      <c r="BE70" s="213">
        <f t="shared" ref="BE70:BE78" si="8">IF(AZ70=5,G70,0)</f>
        <v>0</v>
      </c>
      <c r="CA70" s="240">
        <v>1</v>
      </c>
      <c r="CB70" s="240">
        <v>1</v>
      </c>
    </row>
    <row r="71" spans="1:80" x14ac:dyDescent="0.2">
      <c r="A71" s="296">
        <v>20</v>
      </c>
      <c r="B71" s="291" t="s">
        <v>333</v>
      </c>
      <c r="C71" s="283" t="s">
        <v>334</v>
      </c>
      <c r="D71" s="284" t="s">
        <v>172</v>
      </c>
      <c r="E71" s="285">
        <v>44.5</v>
      </c>
      <c r="F71" s="285"/>
      <c r="G71" s="286">
        <f t="shared" si="1"/>
        <v>0</v>
      </c>
      <c r="H71" s="247">
        <v>0</v>
      </c>
      <c r="I71" s="248">
        <f t="shared" si="2"/>
        <v>0</v>
      </c>
      <c r="J71" s="247">
        <v>-0.33</v>
      </c>
      <c r="K71" s="248">
        <f t="shared" si="3"/>
        <v>-14.685</v>
      </c>
      <c r="O71" s="240">
        <v>2</v>
      </c>
      <c r="AA71" s="213">
        <v>1</v>
      </c>
      <c r="AB71" s="213">
        <v>1</v>
      </c>
      <c r="AC71" s="213">
        <v>1</v>
      </c>
      <c r="AZ71" s="213">
        <v>1</v>
      </c>
      <c r="BA71" s="213">
        <f t="shared" si="4"/>
        <v>0</v>
      </c>
      <c r="BB71" s="213">
        <f t="shared" si="5"/>
        <v>0</v>
      </c>
      <c r="BC71" s="213">
        <f t="shared" si="6"/>
        <v>0</v>
      </c>
      <c r="BD71" s="213">
        <f t="shared" si="7"/>
        <v>0</v>
      </c>
      <c r="BE71" s="213">
        <f t="shared" si="8"/>
        <v>0</v>
      </c>
      <c r="CA71" s="240">
        <v>1</v>
      </c>
      <c r="CB71" s="240">
        <v>1</v>
      </c>
    </row>
    <row r="72" spans="1:80" x14ac:dyDescent="0.2">
      <c r="A72" s="296">
        <v>21</v>
      </c>
      <c r="B72" s="291" t="s">
        <v>277</v>
      </c>
      <c r="C72" s="283" t="s">
        <v>278</v>
      </c>
      <c r="D72" s="284" t="s">
        <v>186</v>
      </c>
      <c r="E72" s="285">
        <v>58</v>
      </c>
      <c r="F72" s="285"/>
      <c r="G72" s="286">
        <f t="shared" si="1"/>
        <v>0</v>
      </c>
      <c r="H72" s="247">
        <v>0</v>
      </c>
      <c r="I72" s="248">
        <f t="shared" si="2"/>
        <v>0</v>
      </c>
      <c r="J72" s="247">
        <v>-0.22</v>
      </c>
      <c r="K72" s="248">
        <f t="shared" si="3"/>
        <v>-12.76</v>
      </c>
      <c r="O72" s="240">
        <v>2</v>
      </c>
      <c r="AA72" s="213">
        <v>1</v>
      </c>
      <c r="AB72" s="213">
        <v>1</v>
      </c>
      <c r="AC72" s="213">
        <v>1</v>
      </c>
      <c r="AZ72" s="213">
        <v>1</v>
      </c>
      <c r="BA72" s="213">
        <f t="shared" si="4"/>
        <v>0</v>
      </c>
      <c r="BB72" s="213">
        <f t="shared" si="5"/>
        <v>0</v>
      </c>
      <c r="BC72" s="213">
        <f t="shared" si="6"/>
        <v>0</v>
      </c>
      <c r="BD72" s="213">
        <f t="shared" si="7"/>
        <v>0</v>
      </c>
      <c r="BE72" s="213">
        <f t="shared" si="8"/>
        <v>0</v>
      </c>
      <c r="CA72" s="240">
        <v>1</v>
      </c>
      <c r="CB72" s="240">
        <v>1</v>
      </c>
    </row>
    <row r="73" spans="1:80" ht="22.5" x14ac:dyDescent="0.2">
      <c r="A73" s="296"/>
      <c r="B73" s="291" t="s">
        <v>449</v>
      </c>
      <c r="C73" s="283" t="s">
        <v>457</v>
      </c>
      <c r="D73" s="284" t="s">
        <v>172</v>
      </c>
      <c r="E73" s="285">
        <v>37.65</v>
      </c>
      <c r="F73" s="285"/>
      <c r="G73" s="286">
        <f t="shared" si="1"/>
        <v>0</v>
      </c>
      <c r="H73" s="247"/>
      <c r="I73" s="248"/>
      <c r="J73" s="247"/>
      <c r="K73" s="248"/>
      <c r="O73" s="240"/>
      <c r="CA73" s="240"/>
      <c r="CB73" s="240"/>
    </row>
    <row r="74" spans="1:80" x14ac:dyDescent="0.2">
      <c r="A74" s="296"/>
      <c r="B74" s="291" t="s">
        <v>449</v>
      </c>
      <c r="C74" s="283" t="s">
        <v>451</v>
      </c>
      <c r="D74" s="284" t="s">
        <v>96</v>
      </c>
      <c r="E74" s="285">
        <v>15</v>
      </c>
      <c r="F74" s="285"/>
      <c r="G74" s="286">
        <f t="shared" si="1"/>
        <v>0</v>
      </c>
      <c r="H74" s="247"/>
      <c r="I74" s="248"/>
      <c r="J74" s="247"/>
      <c r="K74" s="248"/>
      <c r="O74" s="240"/>
      <c r="CA74" s="240"/>
      <c r="CB74" s="240"/>
    </row>
    <row r="75" spans="1:80" ht="22.5" x14ac:dyDescent="0.2">
      <c r="A75" s="296"/>
      <c r="B75" s="291" t="s">
        <v>452</v>
      </c>
      <c r="C75" s="283" t="s">
        <v>458</v>
      </c>
      <c r="D75" s="284" t="s">
        <v>96</v>
      </c>
      <c r="E75" s="285">
        <v>15</v>
      </c>
      <c r="F75" s="285"/>
      <c r="G75" s="286">
        <f t="shared" si="1"/>
        <v>0</v>
      </c>
      <c r="H75" s="247"/>
      <c r="I75" s="248"/>
      <c r="J75" s="247"/>
      <c r="K75" s="248"/>
      <c r="O75" s="240"/>
      <c r="CA75" s="240"/>
      <c r="CB75" s="240"/>
    </row>
    <row r="76" spans="1:80" x14ac:dyDescent="0.2">
      <c r="A76" s="296">
        <v>22</v>
      </c>
      <c r="B76" s="291" t="s">
        <v>187</v>
      </c>
      <c r="C76" s="283" t="s">
        <v>188</v>
      </c>
      <c r="D76" s="284" t="s">
        <v>438</v>
      </c>
      <c r="E76" s="285">
        <v>10</v>
      </c>
      <c r="F76" s="285"/>
      <c r="G76" s="286">
        <f t="shared" si="1"/>
        <v>0</v>
      </c>
      <c r="H76" s="247">
        <v>0</v>
      </c>
      <c r="I76" s="248">
        <f t="shared" si="2"/>
        <v>0</v>
      </c>
      <c r="J76" s="247">
        <v>0</v>
      </c>
      <c r="K76" s="248">
        <f t="shared" si="3"/>
        <v>0</v>
      </c>
      <c r="O76" s="240">
        <v>2</v>
      </c>
      <c r="AA76" s="213">
        <v>1</v>
      </c>
      <c r="AB76" s="213">
        <v>1</v>
      </c>
      <c r="AC76" s="213">
        <v>1</v>
      </c>
      <c r="AZ76" s="213">
        <v>1</v>
      </c>
      <c r="BA76" s="213">
        <f t="shared" si="4"/>
        <v>0</v>
      </c>
      <c r="BB76" s="213">
        <f t="shared" si="5"/>
        <v>0</v>
      </c>
      <c r="BC76" s="213">
        <f t="shared" si="6"/>
        <v>0</v>
      </c>
      <c r="BD76" s="213">
        <f t="shared" si="7"/>
        <v>0</v>
      </c>
      <c r="BE76" s="213">
        <f t="shared" si="8"/>
        <v>0</v>
      </c>
      <c r="CA76" s="240">
        <v>1</v>
      </c>
      <c r="CB76" s="240">
        <v>1</v>
      </c>
    </row>
    <row r="77" spans="1:80" x14ac:dyDescent="0.2">
      <c r="A77" s="296">
        <v>23</v>
      </c>
      <c r="B77" s="291" t="s">
        <v>189</v>
      </c>
      <c r="C77" s="283" t="s">
        <v>190</v>
      </c>
      <c r="D77" s="284" t="s">
        <v>438</v>
      </c>
      <c r="E77" s="285">
        <v>10</v>
      </c>
      <c r="F77" s="285"/>
      <c r="G77" s="286">
        <f t="shared" si="1"/>
        <v>0</v>
      </c>
      <c r="H77" s="247">
        <v>0</v>
      </c>
      <c r="I77" s="248">
        <f t="shared" si="2"/>
        <v>0</v>
      </c>
      <c r="J77" s="247">
        <v>0</v>
      </c>
      <c r="K77" s="248">
        <f t="shared" si="3"/>
        <v>0</v>
      </c>
      <c r="O77" s="240">
        <v>2</v>
      </c>
      <c r="AA77" s="213">
        <v>1</v>
      </c>
      <c r="AB77" s="213">
        <v>1</v>
      </c>
      <c r="AC77" s="213">
        <v>1</v>
      </c>
      <c r="AZ77" s="213">
        <v>1</v>
      </c>
      <c r="BA77" s="213">
        <f t="shared" si="4"/>
        <v>0</v>
      </c>
      <c r="BB77" s="213">
        <f t="shared" si="5"/>
        <v>0</v>
      </c>
      <c r="BC77" s="213">
        <f t="shared" si="6"/>
        <v>0</v>
      </c>
      <c r="BD77" s="213">
        <f t="shared" si="7"/>
        <v>0</v>
      </c>
      <c r="BE77" s="213">
        <f t="shared" si="8"/>
        <v>0</v>
      </c>
      <c r="CA77" s="240">
        <v>1</v>
      </c>
      <c r="CB77" s="240">
        <v>1</v>
      </c>
    </row>
    <row r="78" spans="1:80" ht="22.5" x14ac:dyDescent="0.2">
      <c r="A78" s="296">
        <v>24</v>
      </c>
      <c r="B78" s="291" t="s">
        <v>449</v>
      </c>
      <c r="C78" s="283" t="s">
        <v>482</v>
      </c>
      <c r="D78" s="284" t="s">
        <v>186</v>
      </c>
      <c r="E78" s="285">
        <v>20</v>
      </c>
      <c r="F78" s="285"/>
      <c r="G78" s="286">
        <f t="shared" si="1"/>
        <v>0</v>
      </c>
      <c r="H78" s="247">
        <v>3.9739999999999998E-2</v>
      </c>
      <c r="I78" s="248">
        <f t="shared" si="2"/>
        <v>0.79479999999999995</v>
      </c>
      <c r="J78" s="247">
        <v>0</v>
      </c>
      <c r="K78" s="248">
        <f t="shared" si="3"/>
        <v>0</v>
      </c>
      <c r="O78" s="240">
        <v>2</v>
      </c>
      <c r="AA78" s="213">
        <v>1</v>
      </c>
      <c r="AB78" s="213">
        <v>1</v>
      </c>
      <c r="AC78" s="213">
        <v>1</v>
      </c>
      <c r="AZ78" s="213">
        <v>1</v>
      </c>
      <c r="BA78" s="213">
        <f t="shared" si="4"/>
        <v>0</v>
      </c>
      <c r="BB78" s="213">
        <f t="shared" si="5"/>
        <v>0</v>
      </c>
      <c r="BC78" s="213">
        <f t="shared" si="6"/>
        <v>0</v>
      </c>
      <c r="BD78" s="213">
        <f t="shared" si="7"/>
        <v>0</v>
      </c>
      <c r="BE78" s="213">
        <f t="shared" si="8"/>
        <v>0</v>
      </c>
      <c r="CA78" s="240">
        <v>1</v>
      </c>
      <c r="CB78" s="240">
        <v>1</v>
      </c>
    </row>
    <row r="79" spans="1:80" x14ac:dyDescent="0.2">
      <c r="A79" s="302"/>
      <c r="B79" s="317"/>
      <c r="C79" s="362" t="s">
        <v>289</v>
      </c>
      <c r="D79" s="363"/>
      <c r="E79" s="363"/>
      <c r="F79" s="363"/>
      <c r="G79" s="364"/>
      <c r="I79" s="251"/>
      <c r="K79" s="251"/>
      <c r="L79" s="252" t="s">
        <v>289</v>
      </c>
      <c r="O79" s="240">
        <v>3</v>
      </c>
    </row>
    <row r="80" spans="1:80" x14ac:dyDescent="0.2">
      <c r="A80" s="259"/>
      <c r="B80" s="260" t="s">
        <v>97</v>
      </c>
      <c r="C80" s="261" t="s">
        <v>185</v>
      </c>
      <c r="D80" s="262"/>
      <c r="E80" s="263"/>
      <c r="F80" s="264"/>
      <c r="G80" s="265">
        <f>SUM(G64:G79)</f>
        <v>0</v>
      </c>
      <c r="H80" s="266"/>
      <c r="I80" s="267">
        <f>SUM(I64:I79)</f>
        <v>0.79479999999999995</v>
      </c>
      <c r="J80" s="266"/>
      <c r="K80" s="267">
        <f>SUM(K64:K79)</f>
        <v>-43.375999999999998</v>
      </c>
      <c r="O80" s="240">
        <v>4</v>
      </c>
      <c r="BA80" s="268">
        <f>SUM(BA64:BA79)</f>
        <v>0</v>
      </c>
      <c r="BB80" s="268">
        <f>SUM(BB64:BB79)</f>
        <v>0</v>
      </c>
      <c r="BC80" s="268">
        <f>SUM(BC64:BC79)</f>
        <v>0</v>
      </c>
      <c r="BD80" s="268">
        <f>SUM(BD64:BD79)</f>
        <v>0</v>
      </c>
      <c r="BE80" s="268">
        <f>SUM(BE64:BE79)</f>
        <v>0</v>
      </c>
    </row>
    <row r="81" spans="1:80" x14ac:dyDescent="0.2">
      <c r="A81" s="230" t="s">
        <v>93</v>
      </c>
      <c r="B81" s="231" t="s">
        <v>191</v>
      </c>
      <c r="C81" s="232" t="s">
        <v>192</v>
      </c>
      <c r="D81" s="233"/>
      <c r="E81" s="234"/>
      <c r="F81" s="234"/>
      <c r="G81" s="235"/>
      <c r="H81" s="236"/>
      <c r="I81" s="237"/>
      <c r="J81" s="238"/>
      <c r="K81" s="239"/>
      <c r="O81" s="240">
        <v>1</v>
      </c>
    </row>
    <row r="82" spans="1:80" x14ac:dyDescent="0.2">
      <c r="A82" s="241">
        <v>25</v>
      </c>
      <c r="B82" s="242" t="s">
        <v>194</v>
      </c>
      <c r="C82" s="243" t="s">
        <v>195</v>
      </c>
      <c r="D82" s="244" t="s">
        <v>172</v>
      </c>
      <c r="E82" s="245">
        <v>46</v>
      </c>
      <c r="F82" s="245"/>
      <c r="G82" s="246">
        <f>E82*F82</f>
        <v>0</v>
      </c>
      <c r="H82" s="247">
        <v>0</v>
      </c>
      <c r="I82" s="248">
        <f>E82*H82</f>
        <v>0</v>
      </c>
      <c r="J82" s="247">
        <v>0</v>
      </c>
      <c r="K82" s="248">
        <f>E82*J82</f>
        <v>0</v>
      </c>
      <c r="O82" s="240">
        <v>2</v>
      </c>
      <c r="AA82" s="213">
        <v>1</v>
      </c>
      <c r="AB82" s="213">
        <v>1</v>
      </c>
      <c r="AC82" s="213">
        <v>1</v>
      </c>
      <c r="AZ82" s="213">
        <v>1</v>
      </c>
      <c r="BA82" s="213">
        <f>IF(AZ82=1,G82,0)</f>
        <v>0</v>
      </c>
      <c r="BB82" s="213">
        <f>IF(AZ82=2,G82,0)</f>
        <v>0</v>
      </c>
      <c r="BC82" s="213">
        <f>IF(AZ82=3,G82,0)</f>
        <v>0</v>
      </c>
      <c r="BD82" s="213">
        <f>IF(AZ82=4,G82,0)</f>
        <v>0</v>
      </c>
      <c r="BE82" s="213">
        <f>IF(AZ82=5,G82,0)</f>
        <v>0</v>
      </c>
      <c r="CA82" s="240">
        <v>1</v>
      </c>
      <c r="CB82" s="240">
        <v>1</v>
      </c>
    </row>
    <row r="83" spans="1:80" x14ac:dyDescent="0.2">
      <c r="A83" s="241">
        <v>26</v>
      </c>
      <c r="B83" s="242" t="s">
        <v>196</v>
      </c>
      <c r="C83" s="243" t="s">
        <v>197</v>
      </c>
      <c r="D83" s="244" t="s">
        <v>172</v>
      </c>
      <c r="E83" s="245">
        <v>170</v>
      </c>
      <c r="F83" s="245"/>
      <c r="G83" s="246">
        <f>E83*F83</f>
        <v>0</v>
      </c>
      <c r="H83" s="247">
        <v>0</v>
      </c>
      <c r="I83" s="248">
        <f>E83*H83</f>
        <v>0</v>
      </c>
      <c r="J83" s="247">
        <v>0</v>
      </c>
      <c r="K83" s="248">
        <f>E83*J83</f>
        <v>0</v>
      </c>
      <c r="O83" s="240">
        <v>2</v>
      </c>
      <c r="AA83" s="213">
        <v>1</v>
      </c>
      <c r="AB83" s="213">
        <v>0</v>
      </c>
      <c r="AC83" s="213">
        <v>0</v>
      </c>
      <c r="AZ83" s="213">
        <v>1</v>
      </c>
      <c r="BA83" s="213">
        <f>IF(AZ83=1,G83,0)</f>
        <v>0</v>
      </c>
      <c r="BB83" s="213">
        <f>IF(AZ83=2,G83,0)</f>
        <v>0</v>
      </c>
      <c r="BC83" s="213">
        <f>IF(AZ83=3,G83,0)</f>
        <v>0</v>
      </c>
      <c r="BD83" s="213">
        <f>IF(AZ83=4,G83,0)</f>
        <v>0</v>
      </c>
      <c r="BE83" s="213">
        <f>IF(AZ83=5,G83,0)</f>
        <v>0</v>
      </c>
      <c r="CA83" s="240">
        <v>1</v>
      </c>
      <c r="CB83" s="240">
        <v>0</v>
      </c>
    </row>
    <row r="84" spans="1:80" x14ac:dyDescent="0.2">
      <c r="A84" s="249"/>
      <c r="B84" s="253"/>
      <c r="C84" s="368" t="s">
        <v>365</v>
      </c>
      <c r="D84" s="369"/>
      <c r="E84" s="254">
        <v>170</v>
      </c>
      <c r="F84" s="255"/>
      <c r="G84" s="256"/>
      <c r="H84" s="257"/>
      <c r="I84" s="251"/>
      <c r="J84" s="258"/>
      <c r="K84" s="251"/>
      <c r="M84" s="252" t="s">
        <v>365</v>
      </c>
      <c r="O84" s="240"/>
    </row>
    <row r="85" spans="1:80" x14ac:dyDescent="0.2">
      <c r="A85" s="241">
        <v>27</v>
      </c>
      <c r="B85" s="242" t="s">
        <v>198</v>
      </c>
      <c r="C85" s="243" t="s">
        <v>199</v>
      </c>
      <c r="D85" s="244" t="s">
        <v>172</v>
      </c>
      <c r="E85" s="245">
        <v>46</v>
      </c>
      <c r="F85" s="245"/>
      <c r="G85" s="246">
        <f>E85*F85</f>
        <v>0</v>
      </c>
      <c r="H85" s="247">
        <v>0</v>
      </c>
      <c r="I85" s="248">
        <f>E85*H85</f>
        <v>0</v>
      </c>
      <c r="J85" s="247">
        <v>0</v>
      </c>
      <c r="K85" s="248">
        <f>E85*J85</f>
        <v>0</v>
      </c>
      <c r="O85" s="240">
        <v>2</v>
      </c>
      <c r="AA85" s="213">
        <v>1</v>
      </c>
      <c r="AB85" s="213">
        <v>1</v>
      </c>
      <c r="AC85" s="213">
        <v>1</v>
      </c>
      <c r="AZ85" s="213">
        <v>1</v>
      </c>
      <c r="BA85" s="213">
        <f>IF(AZ85=1,G85,0)</f>
        <v>0</v>
      </c>
      <c r="BB85" s="213">
        <f>IF(AZ85=2,G85,0)</f>
        <v>0</v>
      </c>
      <c r="BC85" s="213">
        <f>IF(AZ85=3,G85,0)</f>
        <v>0</v>
      </c>
      <c r="BD85" s="213">
        <f>IF(AZ85=4,G85,0)</f>
        <v>0</v>
      </c>
      <c r="BE85" s="213">
        <f>IF(AZ85=5,G85,0)</f>
        <v>0</v>
      </c>
      <c r="CA85" s="240">
        <v>1</v>
      </c>
      <c r="CB85" s="240">
        <v>1</v>
      </c>
    </row>
    <row r="86" spans="1:80" x14ac:dyDescent="0.2">
      <c r="A86" s="241">
        <v>28</v>
      </c>
      <c r="B86" s="242" t="s">
        <v>305</v>
      </c>
      <c r="C86" s="243" t="s">
        <v>306</v>
      </c>
      <c r="D86" s="244" t="s">
        <v>172</v>
      </c>
      <c r="E86" s="245">
        <v>30</v>
      </c>
      <c r="F86" s="245"/>
      <c r="G86" s="246">
        <f>E86*F86</f>
        <v>0</v>
      </c>
      <c r="H86" s="247">
        <v>0</v>
      </c>
      <c r="I86" s="248">
        <f>E86*H86</f>
        <v>0</v>
      </c>
      <c r="J86" s="247">
        <v>0</v>
      </c>
      <c r="K86" s="248">
        <f>E86*J86</f>
        <v>0</v>
      </c>
      <c r="O86" s="240">
        <v>2</v>
      </c>
      <c r="AA86" s="213">
        <v>1</v>
      </c>
      <c r="AB86" s="213">
        <v>1</v>
      </c>
      <c r="AC86" s="213">
        <v>1</v>
      </c>
      <c r="AZ86" s="213">
        <v>1</v>
      </c>
      <c r="BA86" s="213">
        <f>IF(AZ86=1,G86,0)</f>
        <v>0</v>
      </c>
      <c r="BB86" s="213">
        <f>IF(AZ86=2,G86,0)</f>
        <v>0</v>
      </c>
      <c r="BC86" s="213">
        <f>IF(AZ86=3,G86,0)</f>
        <v>0</v>
      </c>
      <c r="BD86" s="213">
        <f>IF(AZ86=4,G86,0)</f>
        <v>0</v>
      </c>
      <c r="BE86" s="213">
        <f>IF(AZ86=5,G86,0)</f>
        <v>0</v>
      </c>
      <c r="CA86" s="240">
        <v>1</v>
      </c>
      <c r="CB86" s="240">
        <v>1</v>
      </c>
    </row>
    <row r="87" spans="1:80" x14ac:dyDescent="0.2">
      <c r="A87" s="249"/>
      <c r="B87" s="253"/>
      <c r="C87" s="368" t="s">
        <v>366</v>
      </c>
      <c r="D87" s="369"/>
      <c r="E87" s="254">
        <v>30</v>
      </c>
      <c r="F87" s="255"/>
      <c r="G87" s="256"/>
      <c r="H87" s="257"/>
      <c r="I87" s="251"/>
      <c r="J87" s="258"/>
      <c r="K87" s="251"/>
      <c r="M87" s="252" t="s">
        <v>366</v>
      </c>
      <c r="O87" s="240"/>
    </row>
    <row r="88" spans="1:80" x14ac:dyDescent="0.2">
      <c r="A88" s="241">
        <v>29</v>
      </c>
      <c r="B88" s="242" t="s">
        <v>483</v>
      </c>
      <c r="C88" s="243" t="s">
        <v>484</v>
      </c>
      <c r="D88" s="244" t="s">
        <v>172</v>
      </c>
      <c r="E88" s="245">
        <v>30</v>
      </c>
      <c r="F88" s="245"/>
      <c r="G88" s="246">
        <f>E88*F88</f>
        <v>0</v>
      </c>
      <c r="H88" s="247">
        <v>0</v>
      </c>
      <c r="I88" s="248">
        <f>E88*H88</f>
        <v>0</v>
      </c>
      <c r="J88" s="247">
        <v>0</v>
      </c>
      <c r="K88" s="248">
        <f>E88*J88</f>
        <v>0</v>
      </c>
      <c r="O88" s="240">
        <v>2</v>
      </c>
      <c r="AA88" s="213">
        <v>1</v>
      </c>
      <c r="AB88" s="213">
        <v>0</v>
      </c>
      <c r="AC88" s="213">
        <v>0</v>
      </c>
      <c r="AZ88" s="213">
        <v>1</v>
      </c>
      <c r="BA88" s="213">
        <f>IF(AZ88=1,G88,0)</f>
        <v>0</v>
      </c>
      <c r="BB88" s="213">
        <f>IF(AZ88=2,G88,0)</f>
        <v>0</v>
      </c>
      <c r="BC88" s="213">
        <f>IF(AZ88=3,G88,0)</f>
        <v>0</v>
      </c>
      <c r="BD88" s="213">
        <f>IF(AZ88=4,G88,0)</f>
        <v>0</v>
      </c>
      <c r="BE88" s="213">
        <f>IF(AZ88=5,G88,0)</f>
        <v>0</v>
      </c>
      <c r="CA88" s="240">
        <v>1</v>
      </c>
      <c r="CB88" s="240">
        <v>0</v>
      </c>
    </row>
    <row r="89" spans="1:80" x14ac:dyDescent="0.2">
      <c r="A89" s="249"/>
      <c r="B89" s="250"/>
      <c r="C89" s="354" t="s">
        <v>485</v>
      </c>
      <c r="D89" s="355"/>
      <c r="E89" s="355"/>
      <c r="F89" s="355"/>
      <c r="G89" s="356"/>
      <c r="I89" s="251"/>
      <c r="K89" s="251"/>
      <c r="L89" s="252" t="s">
        <v>367</v>
      </c>
      <c r="O89" s="240">
        <v>3</v>
      </c>
    </row>
    <row r="90" spans="1:80" x14ac:dyDescent="0.2">
      <c r="A90" s="241">
        <v>30</v>
      </c>
      <c r="B90" s="242" t="s">
        <v>201</v>
      </c>
      <c r="C90" s="243" t="s">
        <v>202</v>
      </c>
      <c r="D90" s="244" t="s">
        <v>203</v>
      </c>
      <c r="E90" s="245">
        <v>1.38</v>
      </c>
      <c r="F90" s="245"/>
      <c r="G90" s="246">
        <f>E90*F90</f>
        <v>0</v>
      </c>
      <c r="H90" s="247">
        <v>1E-3</v>
      </c>
      <c r="I90" s="248">
        <f>E90*H90</f>
        <v>1.3799999999999999E-3</v>
      </c>
      <c r="J90" s="247"/>
      <c r="K90" s="248">
        <f>E90*J90</f>
        <v>0</v>
      </c>
      <c r="O90" s="240">
        <v>2</v>
      </c>
      <c r="AA90" s="213">
        <v>3</v>
      </c>
      <c r="AB90" s="213">
        <v>1</v>
      </c>
      <c r="AC90" s="213">
        <v>572400</v>
      </c>
      <c r="AZ90" s="213">
        <v>1</v>
      </c>
      <c r="BA90" s="213">
        <f>IF(AZ90=1,G90,0)</f>
        <v>0</v>
      </c>
      <c r="BB90" s="213">
        <f>IF(AZ90=2,G90,0)</f>
        <v>0</v>
      </c>
      <c r="BC90" s="213">
        <f>IF(AZ90=3,G90,0)</f>
        <v>0</v>
      </c>
      <c r="BD90" s="213">
        <f>IF(AZ90=4,G90,0)</f>
        <v>0</v>
      </c>
      <c r="BE90" s="213">
        <f>IF(AZ90=5,G90,0)</f>
        <v>0</v>
      </c>
      <c r="CA90" s="240">
        <v>3</v>
      </c>
      <c r="CB90" s="240">
        <v>1</v>
      </c>
    </row>
    <row r="91" spans="1:80" x14ac:dyDescent="0.2">
      <c r="A91" s="249"/>
      <c r="B91" s="253"/>
      <c r="C91" s="368" t="s">
        <v>368</v>
      </c>
      <c r="D91" s="369"/>
      <c r="E91" s="254">
        <v>1.38</v>
      </c>
      <c r="F91" s="255"/>
      <c r="G91" s="256"/>
      <c r="H91" s="257"/>
      <c r="I91" s="251"/>
      <c r="J91" s="258"/>
      <c r="K91" s="251"/>
      <c r="M91" s="252" t="s">
        <v>368</v>
      </c>
      <c r="O91" s="240"/>
    </row>
    <row r="92" spans="1:80" x14ac:dyDescent="0.2">
      <c r="A92" s="259"/>
      <c r="B92" s="260" t="s">
        <v>97</v>
      </c>
      <c r="C92" s="261" t="s">
        <v>193</v>
      </c>
      <c r="D92" s="262"/>
      <c r="E92" s="263"/>
      <c r="F92" s="264"/>
      <c r="G92" s="265">
        <f>SUM(G81:G91)</f>
        <v>0</v>
      </c>
      <c r="H92" s="266"/>
      <c r="I92" s="267">
        <f>SUM(I81:I91)</f>
        <v>1.3799999999999999E-3</v>
      </c>
      <c r="J92" s="266"/>
      <c r="K92" s="267">
        <f>SUM(K81:K91)</f>
        <v>0</v>
      </c>
      <c r="O92" s="240">
        <v>4</v>
      </c>
      <c r="BA92" s="268">
        <f>SUM(BA81:BA91)</f>
        <v>0</v>
      </c>
      <c r="BB92" s="268">
        <f>SUM(BB81:BB91)</f>
        <v>0</v>
      </c>
      <c r="BC92" s="268">
        <f>SUM(BC81:BC91)</f>
        <v>0</v>
      </c>
      <c r="BD92" s="268">
        <f>SUM(BD81:BD91)</f>
        <v>0</v>
      </c>
      <c r="BE92" s="268">
        <f>SUM(BE81:BE91)</f>
        <v>0</v>
      </c>
    </row>
    <row r="93" spans="1:80" x14ac:dyDescent="0.2">
      <c r="A93" s="230" t="s">
        <v>93</v>
      </c>
      <c r="B93" s="231" t="s">
        <v>204</v>
      </c>
      <c r="C93" s="232" t="s">
        <v>205</v>
      </c>
      <c r="D93" s="233"/>
      <c r="E93" s="234"/>
      <c r="F93" s="234"/>
      <c r="G93" s="235"/>
      <c r="H93" s="236"/>
      <c r="I93" s="237"/>
      <c r="J93" s="238"/>
      <c r="K93" s="239"/>
      <c r="O93" s="240">
        <v>1</v>
      </c>
    </row>
    <row r="94" spans="1:80" ht="22.5" x14ac:dyDescent="0.2">
      <c r="A94" s="241">
        <v>31</v>
      </c>
      <c r="B94" s="242" t="s">
        <v>207</v>
      </c>
      <c r="C94" s="243" t="s">
        <v>208</v>
      </c>
      <c r="D94" s="244" t="s">
        <v>172</v>
      </c>
      <c r="E94" s="245">
        <v>83</v>
      </c>
      <c r="F94" s="245"/>
      <c r="G94" s="246">
        <f>E94*F94</f>
        <v>0</v>
      </c>
      <c r="H94" s="247">
        <v>0</v>
      </c>
      <c r="I94" s="248">
        <f>E94*H94</f>
        <v>0</v>
      </c>
      <c r="J94" s="247">
        <v>0</v>
      </c>
      <c r="K94" s="248">
        <f>E94*J94</f>
        <v>0</v>
      </c>
      <c r="O94" s="240">
        <v>2</v>
      </c>
      <c r="AA94" s="213">
        <v>1</v>
      </c>
      <c r="AB94" s="213">
        <v>1</v>
      </c>
      <c r="AC94" s="213">
        <v>1</v>
      </c>
      <c r="AZ94" s="213">
        <v>1</v>
      </c>
      <c r="BA94" s="213">
        <f>IF(AZ94=1,G94,0)</f>
        <v>0</v>
      </c>
      <c r="BB94" s="213">
        <f>IF(AZ94=2,G94,0)</f>
        <v>0</v>
      </c>
      <c r="BC94" s="213">
        <f>IF(AZ94=3,G94,0)</f>
        <v>0</v>
      </c>
      <c r="BD94" s="213">
        <f>IF(AZ94=4,G94,0)</f>
        <v>0</v>
      </c>
      <c r="BE94" s="213">
        <f>IF(AZ94=5,G94,0)</f>
        <v>0</v>
      </c>
      <c r="CA94" s="240">
        <v>1</v>
      </c>
      <c r="CB94" s="240">
        <v>1</v>
      </c>
    </row>
    <row r="95" spans="1:80" x14ac:dyDescent="0.2">
      <c r="A95" s="249"/>
      <c r="B95" s="253"/>
      <c r="C95" s="368" t="s">
        <v>369</v>
      </c>
      <c r="D95" s="369"/>
      <c r="E95" s="254">
        <v>58</v>
      </c>
      <c r="F95" s="255"/>
      <c r="G95" s="256"/>
      <c r="H95" s="257"/>
      <c r="I95" s="251"/>
      <c r="J95" s="258"/>
      <c r="K95" s="251"/>
      <c r="M95" s="252" t="s">
        <v>369</v>
      </c>
      <c r="O95" s="240"/>
    </row>
    <row r="96" spans="1:80" x14ac:dyDescent="0.2">
      <c r="A96" s="249"/>
      <c r="B96" s="253"/>
      <c r="C96" s="368" t="s">
        <v>370</v>
      </c>
      <c r="D96" s="369"/>
      <c r="E96" s="254">
        <v>25</v>
      </c>
      <c r="F96" s="255"/>
      <c r="G96" s="256"/>
      <c r="H96" s="257"/>
      <c r="I96" s="251"/>
      <c r="J96" s="258"/>
      <c r="K96" s="251"/>
      <c r="M96" s="252" t="s">
        <v>370</v>
      </c>
      <c r="O96" s="240"/>
    </row>
    <row r="97" spans="1:80" x14ac:dyDescent="0.2">
      <c r="A97" s="259"/>
      <c r="B97" s="260" t="s">
        <v>97</v>
      </c>
      <c r="C97" s="261" t="s">
        <v>206</v>
      </c>
      <c r="D97" s="262"/>
      <c r="E97" s="263"/>
      <c r="F97" s="264"/>
      <c r="G97" s="265">
        <f>SUM(G93:G96)</f>
        <v>0</v>
      </c>
      <c r="H97" s="266"/>
      <c r="I97" s="267">
        <f>SUM(I93:I96)</f>
        <v>0</v>
      </c>
      <c r="J97" s="266"/>
      <c r="K97" s="267">
        <f>SUM(K93:K96)</f>
        <v>0</v>
      </c>
      <c r="O97" s="240">
        <v>4</v>
      </c>
      <c r="BA97" s="268">
        <f>SUM(BA93:BA96)</f>
        <v>0</v>
      </c>
      <c r="BB97" s="268">
        <f>SUM(BB93:BB96)</f>
        <v>0</v>
      </c>
      <c r="BC97" s="268">
        <f>SUM(BC93:BC96)</f>
        <v>0</v>
      </c>
      <c r="BD97" s="268">
        <f>SUM(BD93:BD96)</f>
        <v>0</v>
      </c>
      <c r="BE97" s="268">
        <f>SUM(BE93:BE96)</f>
        <v>0</v>
      </c>
    </row>
    <row r="98" spans="1:80" x14ac:dyDescent="0.2">
      <c r="A98" s="230" t="s">
        <v>93</v>
      </c>
      <c r="B98" s="231" t="s">
        <v>209</v>
      </c>
      <c r="C98" s="232" t="s">
        <v>210</v>
      </c>
      <c r="D98" s="233"/>
      <c r="E98" s="234"/>
      <c r="F98" s="234"/>
      <c r="G98" s="235"/>
      <c r="H98" s="236"/>
      <c r="I98" s="237"/>
      <c r="J98" s="238"/>
      <c r="K98" s="239"/>
      <c r="O98" s="240">
        <v>1</v>
      </c>
    </row>
    <row r="99" spans="1:80" x14ac:dyDescent="0.2">
      <c r="A99" s="241">
        <v>32</v>
      </c>
      <c r="B99" s="242" t="s">
        <v>212</v>
      </c>
      <c r="C99" s="243" t="s">
        <v>213</v>
      </c>
      <c r="D99" s="244" t="s">
        <v>156</v>
      </c>
      <c r="E99" s="245">
        <v>5.8</v>
      </c>
      <c r="F99" s="245"/>
      <c r="G99" s="246">
        <f>E99*F99</f>
        <v>0</v>
      </c>
      <c r="H99" s="247">
        <v>2.16</v>
      </c>
      <c r="I99" s="248">
        <f>E99*H99</f>
        <v>12.528</v>
      </c>
      <c r="J99" s="247">
        <v>0</v>
      </c>
      <c r="K99" s="248">
        <f>E99*J99</f>
        <v>0</v>
      </c>
      <c r="O99" s="240">
        <v>2</v>
      </c>
      <c r="AA99" s="213">
        <v>1</v>
      </c>
      <c r="AB99" s="213">
        <v>1</v>
      </c>
      <c r="AC99" s="213">
        <v>1</v>
      </c>
      <c r="AZ99" s="213">
        <v>1</v>
      </c>
      <c r="BA99" s="213">
        <f>IF(AZ99=1,G99,0)</f>
        <v>0</v>
      </c>
      <c r="BB99" s="213">
        <f>IF(AZ99=2,G99,0)</f>
        <v>0</v>
      </c>
      <c r="BC99" s="213">
        <f>IF(AZ99=3,G99,0)</f>
        <v>0</v>
      </c>
      <c r="BD99" s="213">
        <f>IF(AZ99=4,G99,0)</f>
        <v>0</v>
      </c>
      <c r="BE99" s="213">
        <f>IF(AZ99=5,G99,0)</f>
        <v>0</v>
      </c>
      <c r="CA99" s="240">
        <v>1</v>
      </c>
      <c r="CB99" s="240">
        <v>1</v>
      </c>
    </row>
    <row r="100" spans="1:80" x14ac:dyDescent="0.2">
      <c r="A100" s="249"/>
      <c r="B100" s="253"/>
      <c r="C100" s="368" t="s">
        <v>371</v>
      </c>
      <c r="D100" s="369"/>
      <c r="E100" s="254">
        <v>5.8</v>
      </c>
      <c r="F100" s="255"/>
      <c r="G100" s="256"/>
      <c r="H100" s="257"/>
      <c r="I100" s="251"/>
      <c r="J100" s="258"/>
      <c r="K100" s="251"/>
      <c r="M100" s="252" t="s">
        <v>371</v>
      </c>
      <c r="O100" s="240"/>
    </row>
    <row r="101" spans="1:80" x14ac:dyDescent="0.2">
      <c r="A101" s="241">
        <v>33</v>
      </c>
      <c r="B101" s="242" t="s">
        <v>214</v>
      </c>
      <c r="C101" s="243" t="s">
        <v>290</v>
      </c>
      <c r="D101" s="244" t="s">
        <v>156</v>
      </c>
      <c r="E101" s="245">
        <v>5.8</v>
      </c>
      <c r="F101" s="245"/>
      <c r="G101" s="246">
        <f>E101*F101</f>
        <v>0</v>
      </c>
      <c r="H101" s="247">
        <v>2.5249999999999999</v>
      </c>
      <c r="I101" s="248">
        <f>E101*H101</f>
        <v>14.645</v>
      </c>
      <c r="J101" s="247">
        <v>0</v>
      </c>
      <c r="K101" s="248">
        <f>E101*J101</f>
        <v>0</v>
      </c>
      <c r="O101" s="240">
        <v>2</v>
      </c>
      <c r="AA101" s="213">
        <v>1</v>
      </c>
      <c r="AB101" s="213">
        <v>1</v>
      </c>
      <c r="AC101" s="213">
        <v>1</v>
      </c>
      <c r="AZ101" s="213">
        <v>1</v>
      </c>
      <c r="BA101" s="213">
        <f>IF(AZ101=1,G101,0)</f>
        <v>0</v>
      </c>
      <c r="BB101" s="213">
        <f>IF(AZ101=2,G101,0)</f>
        <v>0</v>
      </c>
      <c r="BC101" s="213">
        <f>IF(AZ101=3,G101,0)</f>
        <v>0</v>
      </c>
      <c r="BD101" s="213">
        <f>IF(AZ101=4,G101,0)</f>
        <v>0</v>
      </c>
      <c r="BE101" s="213">
        <f>IF(AZ101=5,G101,0)</f>
        <v>0</v>
      </c>
      <c r="CA101" s="240">
        <v>1</v>
      </c>
      <c r="CB101" s="240">
        <v>1</v>
      </c>
    </row>
    <row r="102" spans="1:80" x14ac:dyDescent="0.2">
      <c r="A102" s="249"/>
      <c r="B102" s="253"/>
      <c r="C102" s="368" t="s">
        <v>372</v>
      </c>
      <c r="D102" s="369"/>
      <c r="E102" s="254">
        <v>5.8</v>
      </c>
      <c r="F102" s="255"/>
      <c r="G102" s="256"/>
      <c r="H102" s="257"/>
      <c r="I102" s="251"/>
      <c r="J102" s="258"/>
      <c r="K102" s="251"/>
      <c r="M102" s="252" t="s">
        <v>372</v>
      </c>
      <c r="O102" s="240"/>
    </row>
    <row r="103" spans="1:80" ht="22.5" x14ac:dyDescent="0.2">
      <c r="A103" s="241">
        <v>34</v>
      </c>
      <c r="B103" s="242" t="s">
        <v>215</v>
      </c>
      <c r="C103" s="243" t="s">
        <v>216</v>
      </c>
      <c r="D103" s="244" t="s">
        <v>217</v>
      </c>
      <c r="E103" s="245">
        <v>0.37459999999999999</v>
      </c>
      <c r="F103" s="245"/>
      <c r="G103" s="246">
        <f>E103*F103</f>
        <v>0</v>
      </c>
      <c r="H103" s="247">
        <v>1.04548</v>
      </c>
      <c r="I103" s="248">
        <f>E103*H103</f>
        <v>0.39163680799999995</v>
      </c>
      <c r="J103" s="247">
        <v>0</v>
      </c>
      <c r="K103" s="248">
        <f>E103*J103</f>
        <v>0</v>
      </c>
      <c r="O103" s="240">
        <v>2</v>
      </c>
      <c r="AA103" s="213">
        <v>1</v>
      </c>
      <c r="AB103" s="213">
        <v>1</v>
      </c>
      <c r="AC103" s="213">
        <v>1</v>
      </c>
      <c r="AZ103" s="213">
        <v>1</v>
      </c>
      <c r="BA103" s="213">
        <f>IF(AZ103=1,G103,0)</f>
        <v>0</v>
      </c>
      <c r="BB103" s="213">
        <f>IF(AZ103=2,G103,0)</f>
        <v>0</v>
      </c>
      <c r="BC103" s="213">
        <f>IF(AZ103=3,G103,0)</f>
        <v>0</v>
      </c>
      <c r="BD103" s="213">
        <f>IF(AZ103=4,G103,0)</f>
        <v>0</v>
      </c>
      <c r="BE103" s="213">
        <f>IF(AZ103=5,G103,0)</f>
        <v>0</v>
      </c>
      <c r="CA103" s="240">
        <v>1</v>
      </c>
      <c r="CB103" s="240">
        <v>1</v>
      </c>
    </row>
    <row r="104" spans="1:80" x14ac:dyDescent="0.2">
      <c r="A104" s="249"/>
      <c r="B104" s="250"/>
      <c r="C104" s="354" t="s">
        <v>218</v>
      </c>
      <c r="D104" s="355"/>
      <c r="E104" s="355"/>
      <c r="F104" s="355"/>
      <c r="G104" s="356"/>
      <c r="I104" s="251"/>
      <c r="K104" s="251"/>
      <c r="L104" s="252" t="s">
        <v>218</v>
      </c>
      <c r="O104" s="240">
        <v>3</v>
      </c>
    </row>
    <row r="105" spans="1:80" x14ac:dyDescent="0.2">
      <c r="A105" s="249"/>
      <c r="B105" s="253"/>
      <c r="C105" s="368" t="s">
        <v>373</v>
      </c>
      <c r="D105" s="369"/>
      <c r="E105" s="254">
        <v>0.37459999999999999</v>
      </c>
      <c r="F105" s="255"/>
      <c r="G105" s="256"/>
      <c r="H105" s="257"/>
      <c r="I105" s="251"/>
      <c r="J105" s="258"/>
      <c r="K105" s="251"/>
      <c r="M105" s="252" t="s">
        <v>373</v>
      </c>
      <c r="O105" s="240"/>
    </row>
    <row r="106" spans="1:80" x14ac:dyDescent="0.2">
      <c r="A106" s="241">
        <v>37</v>
      </c>
      <c r="B106" s="242" t="s">
        <v>219</v>
      </c>
      <c r="C106" s="243" t="s">
        <v>220</v>
      </c>
      <c r="D106" s="244" t="s">
        <v>217</v>
      </c>
      <c r="E106" s="245">
        <v>2.53E-2</v>
      </c>
      <c r="F106" s="245"/>
      <c r="G106" s="246">
        <f>E106*F106</f>
        <v>0</v>
      </c>
      <c r="H106" s="247">
        <v>1</v>
      </c>
      <c r="I106" s="248">
        <f>E106*H106</f>
        <v>2.53E-2</v>
      </c>
      <c r="J106" s="247"/>
      <c r="K106" s="248">
        <f>E106*J106</f>
        <v>0</v>
      </c>
      <c r="O106" s="240">
        <v>2</v>
      </c>
      <c r="AA106" s="213">
        <v>3</v>
      </c>
      <c r="AB106" s="213">
        <v>1</v>
      </c>
      <c r="AC106" s="213">
        <v>13285295</v>
      </c>
      <c r="AZ106" s="213">
        <v>1</v>
      </c>
      <c r="BA106" s="213">
        <f>IF(AZ106=1,G106,0)</f>
        <v>0</v>
      </c>
      <c r="BB106" s="213">
        <f>IF(AZ106=2,G106,0)</f>
        <v>0</v>
      </c>
      <c r="BC106" s="213">
        <f>IF(AZ106=3,G106,0)</f>
        <v>0</v>
      </c>
      <c r="BD106" s="213">
        <f>IF(AZ106=4,G106,0)</f>
        <v>0</v>
      </c>
      <c r="BE106" s="213">
        <f>IF(AZ106=5,G106,0)</f>
        <v>0</v>
      </c>
      <c r="CA106" s="240">
        <v>3</v>
      </c>
      <c r="CB106" s="240">
        <v>1</v>
      </c>
    </row>
    <row r="107" spans="1:80" x14ac:dyDescent="0.2">
      <c r="A107" s="249"/>
      <c r="B107" s="253"/>
      <c r="C107" s="368" t="s">
        <v>374</v>
      </c>
      <c r="D107" s="369"/>
      <c r="E107" s="254">
        <v>2.53E-2</v>
      </c>
      <c r="F107" s="255"/>
      <c r="G107" s="256"/>
      <c r="H107" s="257"/>
      <c r="I107" s="251"/>
      <c r="J107" s="258"/>
      <c r="K107" s="251"/>
      <c r="M107" s="252" t="s">
        <v>374</v>
      </c>
      <c r="O107" s="240"/>
    </row>
    <row r="108" spans="1:80" x14ac:dyDescent="0.2">
      <c r="A108" s="259"/>
      <c r="B108" s="260" t="s">
        <v>97</v>
      </c>
      <c r="C108" s="261" t="s">
        <v>211</v>
      </c>
      <c r="D108" s="262"/>
      <c r="E108" s="263"/>
      <c r="F108" s="264"/>
      <c r="G108" s="265">
        <f>SUM(G98:G107)</f>
        <v>0</v>
      </c>
      <c r="H108" s="266"/>
      <c r="I108" s="267">
        <f>SUM(I98:I107)</f>
        <v>27.589936808000004</v>
      </c>
      <c r="J108" s="266"/>
      <c r="K108" s="267">
        <f>SUM(K98:K107)</f>
        <v>0</v>
      </c>
      <c r="O108" s="240">
        <v>4</v>
      </c>
      <c r="BA108" s="268">
        <f>SUM(BA98:BA107)</f>
        <v>0</v>
      </c>
      <c r="BB108" s="268">
        <f>SUM(BB98:BB107)</f>
        <v>0</v>
      </c>
      <c r="BC108" s="268">
        <f>SUM(BC98:BC107)</f>
        <v>0</v>
      </c>
      <c r="BD108" s="268">
        <f>SUM(BD98:BD107)</f>
        <v>0</v>
      </c>
      <c r="BE108" s="268">
        <f>SUM(BE98:BE107)</f>
        <v>0</v>
      </c>
    </row>
    <row r="109" spans="1:80" x14ac:dyDescent="0.2">
      <c r="A109" s="230" t="s">
        <v>93</v>
      </c>
      <c r="B109" s="231" t="s">
        <v>307</v>
      </c>
      <c r="C109" s="232" t="s">
        <v>308</v>
      </c>
      <c r="D109" s="233"/>
      <c r="E109" s="234"/>
      <c r="F109" s="234"/>
      <c r="G109" s="235"/>
      <c r="H109" s="236"/>
      <c r="I109" s="237"/>
      <c r="J109" s="238"/>
      <c r="K109" s="239"/>
      <c r="O109" s="240">
        <v>1</v>
      </c>
    </row>
    <row r="110" spans="1:80" x14ac:dyDescent="0.2">
      <c r="A110" s="241">
        <v>38</v>
      </c>
      <c r="B110" s="242" t="s">
        <v>310</v>
      </c>
      <c r="C110" s="243" t="s">
        <v>375</v>
      </c>
      <c r="D110" s="244" t="s">
        <v>186</v>
      </c>
      <c r="E110" s="245">
        <v>1.6</v>
      </c>
      <c r="F110" s="245"/>
      <c r="G110" s="246">
        <f>E110*F110</f>
        <v>0</v>
      </c>
      <c r="H110" s="247">
        <v>0.22</v>
      </c>
      <c r="I110" s="248">
        <f>E110*H110</f>
        <v>0.35200000000000004</v>
      </c>
      <c r="J110" s="247">
        <v>0</v>
      </c>
      <c r="K110" s="248">
        <f>E110*J110</f>
        <v>0</v>
      </c>
      <c r="O110" s="240">
        <v>2</v>
      </c>
      <c r="AA110" s="213">
        <v>1</v>
      </c>
      <c r="AB110" s="213">
        <v>1</v>
      </c>
      <c r="AC110" s="213">
        <v>1</v>
      </c>
      <c r="AZ110" s="213">
        <v>1</v>
      </c>
      <c r="BA110" s="213">
        <f>IF(AZ110=1,G110,0)</f>
        <v>0</v>
      </c>
      <c r="BB110" s="213">
        <f>IF(AZ110=2,G110,0)</f>
        <v>0</v>
      </c>
      <c r="BC110" s="213">
        <f>IF(AZ110=3,G110,0)</f>
        <v>0</v>
      </c>
      <c r="BD110" s="213">
        <f>IF(AZ110=4,G110,0)</f>
        <v>0</v>
      </c>
      <c r="BE110" s="213">
        <f>IF(AZ110=5,G110,0)</f>
        <v>0</v>
      </c>
      <c r="CA110" s="240">
        <v>1</v>
      </c>
      <c r="CB110" s="240">
        <v>1</v>
      </c>
    </row>
    <row r="111" spans="1:80" x14ac:dyDescent="0.2">
      <c r="A111" s="249"/>
      <c r="B111" s="253"/>
      <c r="C111" s="368" t="s">
        <v>376</v>
      </c>
      <c r="D111" s="369"/>
      <c r="E111" s="254">
        <v>1.6</v>
      </c>
      <c r="F111" s="255"/>
      <c r="G111" s="256"/>
      <c r="H111" s="257"/>
      <c r="I111" s="251"/>
      <c r="J111" s="258"/>
      <c r="K111" s="251"/>
      <c r="M111" s="252" t="s">
        <v>376</v>
      </c>
      <c r="O111" s="240"/>
    </row>
    <row r="112" spans="1:80" x14ac:dyDescent="0.2">
      <c r="A112" s="241">
        <v>39</v>
      </c>
      <c r="B112" s="242" t="s">
        <v>311</v>
      </c>
      <c r="C112" s="243" t="s">
        <v>377</v>
      </c>
      <c r="D112" s="244" t="s">
        <v>186</v>
      </c>
      <c r="E112" s="245">
        <v>19.68</v>
      </c>
      <c r="F112" s="245"/>
      <c r="G112" s="246">
        <f>E112*F112</f>
        <v>0</v>
      </c>
      <c r="H112" s="247">
        <v>0.315</v>
      </c>
      <c r="I112" s="248">
        <f>E112*H112</f>
        <v>6.1992000000000003</v>
      </c>
      <c r="J112" s="247">
        <v>0</v>
      </c>
      <c r="K112" s="248">
        <f>E112*J112</f>
        <v>0</v>
      </c>
      <c r="O112" s="240">
        <v>2</v>
      </c>
      <c r="AA112" s="213">
        <v>1</v>
      </c>
      <c r="AB112" s="213">
        <v>0</v>
      </c>
      <c r="AC112" s="213">
        <v>0</v>
      </c>
      <c r="AZ112" s="213">
        <v>1</v>
      </c>
      <c r="BA112" s="213">
        <f>IF(AZ112=1,G112,0)</f>
        <v>0</v>
      </c>
      <c r="BB112" s="213">
        <f>IF(AZ112=2,G112,0)</f>
        <v>0</v>
      </c>
      <c r="BC112" s="213">
        <f>IF(AZ112=3,G112,0)</f>
        <v>0</v>
      </c>
      <c r="BD112" s="213">
        <f>IF(AZ112=4,G112,0)</f>
        <v>0</v>
      </c>
      <c r="BE112" s="213">
        <f>IF(AZ112=5,G112,0)</f>
        <v>0</v>
      </c>
      <c r="CA112" s="240">
        <v>1</v>
      </c>
      <c r="CB112" s="240">
        <v>0</v>
      </c>
    </row>
    <row r="113" spans="1:80" x14ac:dyDescent="0.2">
      <c r="A113" s="249"/>
      <c r="B113" s="253"/>
      <c r="C113" s="368" t="s">
        <v>378</v>
      </c>
      <c r="D113" s="369"/>
      <c r="E113" s="254">
        <v>17.12</v>
      </c>
      <c r="F113" s="255"/>
      <c r="G113" s="256"/>
      <c r="H113" s="257"/>
      <c r="I113" s="251"/>
      <c r="J113" s="258"/>
      <c r="K113" s="251"/>
      <c r="M113" s="252" t="s">
        <v>378</v>
      </c>
      <c r="O113" s="240"/>
    </row>
    <row r="114" spans="1:80" x14ac:dyDescent="0.2">
      <c r="A114" s="249"/>
      <c r="B114" s="253"/>
      <c r="C114" s="368" t="s">
        <v>379</v>
      </c>
      <c r="D114" s="369"/>
      <c r="E114" s="254">
        <v>2.56</v>
      </c>
      <c r="F114" s="255"/>
      <c r="G114" s="256"/>
      <c r="H114" s="257"/>
      <c r="I114" s="251"/>
      <c r="J114" s="258"/>
      <c r="K114" s="251"/>
      <c r="M114" s="252" t="s">
        <v>379</v>
      </c>
      <c r="O114" s="240"/>
    </row>
    <row r="115" spans="1:80" x14ac:dyDescent="0.2">
      <c r="A115" s="241">
        <v>40</v>
      </c>
      <c r="B115" s="242" t="s">
        <v>312</v>
      </c>
      <c r="C115" s="243" t="s">
        <v>313</v>
      </c>
      <c r="D115" s="244" t="s">
        <v>200</v>
      </c>
      <c r="E115" s="245">
        <v>10.1</v>
      </c>
      <c r="F115" s="245"/>
      <c r="G115" s="246">
        <f>E115*F115</f>
        <v>0</v>
      </c>
      <c r="H115" s="247">
        <v>3.2500000000000001E-2</v>
      </c>
      <c r="I115" s="248">
        <f>E115*H115</f>
        <v>0.32824999999999999</v>
      </c>
      <c r="J115" s="247"/>
      <c r="K115" s="248">
        <f>E115*J115</f>
        <v>0</v>
      </c>
      <c r="O115" s="240">
        <v>2</v>
      </c>
      <c r="AA115" s="213">
        <v>3</v>
      </c>
      <c r="AB115" s="213">
        <v>1</v>
      </c>
      <c r="AC115" s="213">
        <v>59228409</v>
      </c>
      <c r="AZ115" s="213">
        <v>1</v>
      </c>
      <c r="BA115" s="213">
        <f>IF(AZ115=1,G115,0)</f>
        <v>0</v>
      </c>
      <c r="BB115" s="213">
        <f>IF(AZ115=2,G115,0)</f>
        <v>0</v>
      </c>
      <c r="BC115" s="213">
        <f>IF(AZ115=3,G115,0)</f>
        <v>0</v>
      </c>
      <c r="BD115" s="213">
        <f>IF(AZ115=4,G115,0)</f>
        <v>0</v>
      </c>
      <c r="BE115" s="213">
        <f>IF(AZ115=5,G115,0)</f>
        <v>0</v>
      </c>
      <c r="CA115" s="240">
        <v>3</v>
      </c>
      <c r="CB115" s="240">
        <v>1</v>
      </c>
    </row>
    <row r="116" spans="1:80" x14ac:dyDescent="0.2">
      <c r="A116" s="249"/>
      <c r="B116" s="253"/>
      <c r="C116" s="368" t="s">
        <v>380</v>
      </c>
      <c r="D116" s="369"/>
      <c r="E116" s="254">
        <v>10.1</v>
      </c>
      <c r="F116" s="255"/>
      <c r="G116" s="256"/>
      <c r="H116" s="257"/>
      <c r="I116" s="251"/>
      <c r="J116" s="258"/>
      <c r="K116" s="251"/>
      <c r="M116" s="252" t="s">
        <v>380</v>
      </c>
      <c r="O116" s="240"/>
    </row>
    <row r="117" spans="1:80" x14ac:dyDescent="0.2">
      <c r="A117" s="241">
        <v>41</v>
      </c>
      <c r="B117" s="242" t="s">
        <v>314</v>
      </c>
      <c r="C117" s="243" t="s">
        <v>315</v>
      </c>
      <c r="D117" s="244" t="s">
        <v>200</v>
      </c>
      <c r="E117" s="245">
        <v>16.16</v>
      </c>
      <c r="F117" s="245"/>
      <c r="G117" s="246">
        <f>E117*F117</f>
        <v>0</v>
      </c>
      <c r="H117" s="247">
        <v>0.05</v>
      </c>
      <c r="I117" s="248">
        <f>E117*H117</f>
        <v>0.80800000000000005</v>
      </c>
      <c r="J117" s="247"/>
      <c r="K117" s="248">
        <f>E117*J117</f>
        <v>0</v>
      </c>
      <c r="O117" s="240">
        <v>2</v>
      </c>
      <c r="AA117" s="213">
        <v>3</v>
      </c>
      <c r="AB117" s="213">
        <v>1</v>
      </c>
      <c r="AC117" s="213">
        <v>59228410</v>
      </c>
      <c r="AZ117" s="213">
        <v>1</v>
      </c>
      <c r="BA117" s="213">
        <f>IF(AZ117=1,G117,0)</f>
        <v>0</v>
      </c>
      <c r="BB117" s="213">
        <f>IF(AZ117=2,G117,0)</f>
        <v>0</v>
      </c>
      <c r="BC117" s="213">
        <f>IF(AZ117=3,G117,0)</f>
        <v>0</v>
      </c>
      <c r="BD117" s="213">
        <f>IF(AZ117=4,G117,0)</f>
        <v>0</v>
      </c>
      <c r="BE117" s="213">
        <f>IF(AZ117=5,G117,0)</f>
        <v>0</v>
      </c>
      <c r="CA117" s="240">
        <v>3</v>
      </c>
      <c r="CB117" s="240">
        <v>1</v>
      </c>
    </row>
    <row r="118" spans="1:80" x14ac:dyDescent="0.2">
      <c r="A118" s="249"/>
      <c r="B118" s="253"/>
      <c r="C118" s="368" t="s">
        <v>381</v>
      </c>
      <c r="D118" s="369"/>
      <c r="E118" s="254">
        <v>16.16</v>
      </c>
      <c r="F118" s="255"/>
      <c r="G118" s="256"/>
      <c r="H118" s="257"/>
      <c r="I118" s="251"/>
      <c r="J118" s="258"/>
      <c r="K118" s="251"/>
      <c r="M118" s="252" t="s">
        <v>381</v>
      </c>
      <c r="O118" s="240"/>
    </row>
    <row r="119" spans="1:80" x14ac:dyDescent="0.2">
      <c r="A119" s="241">
        <v>42</v>
      </c>
      <c r="B119" s="242" t="s">
        <v>316</v>
      </c>
      <c r="C119" s="243" t="s">
        <v>317</v>
      </c>
      <c r="D119" s="244" t="s">
        <v>200</v>
      </c>
      <c r="E119" s="245">
        <v>108.07</v>
      </c>
      <c r="F119" s="245"/>
      <c r="G119" s="246">
        <f>E119*F119</f>
        <v>0</v>
      </c>
      <c r="H119" s="247">
        <v>6.3E-2</v>
      </c>
      <c r="I119" s="248">
        <f>E119*H119</f>
        <v>6.8084099999999994</v>
      </c>
      <c r="J119" s="247"/>
      <c r="K119" s="248">
        <f>E119*J119</f>
        <v>0</v>
      </c>
      <c r="O119" s="240">
        <v>2</v>
      </c>
      <c r="AA119" s="213">
        <v>3</v>
      </c>
      <c r="AB119" s="213">
        <v>1</v>
      </c>
      <c r="AC119" s="213">
        <v>59228411</v>
      </c>
      <c r="AZ119" s="213">
        <v>1</v>
      </c>
      <c r="BA119" s="213">
        <f>IF(AZ119=1,G119,0)</f>
        <v>0</v>
      </c>
      <c r="BB119" s="213">
        <f>IF(AZ119=2,G119,0)</f>
        <v>0</v>
      </c>
      <c r="BC119" s="213">
        <f>IF(AZ119=3,G119,0)</f>
        <v>0</v>
      </c>
      <c r="BD119" s="213">
        <f>IF(AZ119=4,G119,0)</f>
        <v>0</v>
      </c>
      <c r="BE119" s="213">
        <f>IF(AZ119=5,G119,0)</f>
        <v>0</v>
      </c>
      <c r="CA119" s="240">
        <v>3</v>
      </c>
      <c r="CB119" s="240">
        <v>1</v>
      </c>
    </row>
    <row r="120" spans="1:80" x14ac:dyDescent="0.2">
      <c r="A120" s="249"/>
      <c r="B120" s="253"/>
      <c r="C120" s="368" t="s">
        <v>382</v>
      </c>
      <c r="D120" s="369"/>
      <c r="E120" s="254">
        <v>108.07</v>
      </c>
      <c r="F120" s="255"/>
      <c r="G120" s="256"/>
      <c r="H120" s="257"/>
      <c r="I120" s="251"/>
      <c r="J120" s="258"/>
      <c r="K120" s="251"/>
      <c r="M120" s="252" t="s">
        <v>382</v>
      </c>
      <c r="O120" s="240"/>
    </row>
    <row r="121" spans="1:80" x14ac:dyDescent="0.2">
      <c r="A121" s="259"/>
      <c r="B121" s="260" t="s">
        <v>97</v>
      </c>
      <c r="C121" s="261" t="s">
        <v>309</v>
      </c>
      <c r="D121" s="262"/>
      <c r="E121" s="263"/>
      <c r="F121" s="264"/>
      <c r="G121" s="265">
        <f>SUM(G109:G120)</f>
        <v>0</v>
      </c>
      <c r="H121" s="266"/>
      <c r="I121" s="267">
        <f>SUM(I109:I120)</f>
        <v>14.49586</v>
      </c>
      <c r="J121" s="266"/>
      <c r="K121" s="267">
        <f>SUM(K109:K120)</f>
        <v>0</v>
      </c>
      <c r="O121" s="240">
        <v>4</v>
      </c>
      <c r="BA121" s="268">
        <f>SUM(BA109:BA120)</f>
        <v>0</v>
      </c>
      <c r="BB121" s="268">
        <f>SUM(BB109:BB120)</f>
        <v>0</v>
      </c>
      <c r="BC121" s="268">
        <f>SUM(BC109:BC120)</f>
        <v>0</v>
      </c>
      <c r="BD121" s="268">
        <f>SUM(BD109:BD120)</f>
        <v>0</v>
      </c>
      <c r="BE121" s="268">
        <f>SUM(BE109:BE120)</f>
        <v>0</v>
      </c>
    </row>
    <row r="122" spans="1:80" x14ac:dyDescent="0.2">
      <c r="A122" s="230" t="s">
        <v>93</v>
      </c>
      <c r="B122" s="231" t="s">
        <v>279</v>
      </c>
      <c r="C122" s="232" t="s">
        <v>280</v>
      </c>
      <c r="D122" s="233"/>
      <c r="E122" s="234"/>
      <c r="F122" s="234"/>
      <c r="G122" s="235"/>
      <c r="H122" s="236"/>
      <c r="I122" s="237"/>
      <c r="J122" s="238"/>
      <c r="K122" s="239"/>
      <c r="O122" s="240">
        <v>1</v>
      </c>
    </row>
    <row r="123" spans="1:80" x14ac:dyDescent="0.2">
      <c r="A123" s="241">
        <v>43</v>
      </c>
      <c r="B123" s="242" t="s">
        <v>282</v>
      </c>
      <c r="C123" s="243" t="s">
        <v>489</v>
      </c>
      <c r="D123" s="244" t="s">
        <v>186</v>
      </c>
      <c r="E123" s="245">
        <v>30</v>
      </c>
      <c r="F123" s="245"/>
      <c r="G123" s="246">
        <f>E123*F123</f>
        <v>0</v>
      </c>
      <c r="H123" s="247">
        <v>1.17E-3</v>
      </c>
      <c r="I123" s="248">
        <f>E123*H123</f>
        <v>3.5099999999999999E-2</v>
      </c>
      <c r="J123" s="247">
        <v>0</v>
      </c>
      <c r="K123" s="248">
        <f>E123*J123</f>
        <v>0</v>
      </c>
      <c r="O123" s="240">
        <v>2</v>
      </c>
      <c r="AA123" s="213">
        <v>1</v>
      </c>
      <c r="AB123" s="213">
        <v>1</v>
      </c>
      <c r="AC123" s="213">
        <v>1</v>
      </c>
      <c r="AZ123" s="213">
        <v>1</v>
      </c>
      <c r="BA123" s="213">
        <f>IF(AZ123=1,G123,0)</f>
        <v>0</v>
      </c>
      <c r="BB123" s="213">
        <f>IF(AZ123=2,G123,0)</f>
        <v>0</v>
      </c>
      <c r="BC123" s="213">
        <f>IF(AZ123=3,G123,0)</f>
        <v>0</v>
      </c>
      <c r="BD123" s="213">
        <f>IF(AZ123=4,G123,0)</f>
        <v>0</v>
      </c>
      <c r="BE123" s="213">
        <f>IF(AZ123=5,G123,0)</f>
        <v>0</v>
      </c>
      <c r="CA123" s="240">
        <v>1</v>
      </c>
      <c r="CB123" s="240">
        <v>1</v>
      </c>
    </row>
    <row r="124" spans="1:80" x14ac:dyDescent="0.2">
      <c r="A124" s="259"/>
      <c r="B124" s="260" t="s">
        <v>97</v>
      </c>
      <c r="C124" s="261" t="s">
        <v>281</v>
      </c>
      <c r="D124" s="262"/>
      <c r="E124" s="263"/>
      <c r="F124" s="264"/>
      <c r="G124" s="265">
        <f>SUM(G122:G123)</f>
        <v>0</v>
      </c>
      <c r="H124" s="266"/>
      <c r="I124" s="267">
        <f>SUM(I122:I123)</f>
        <v>3.5099999999999999E-2</v>
      </c>
      <c r="J124" s="266"/>
      <c r="K124" s="267">
        <f>SUM(K122:K123)</f>
        <v>0</v>
      </c>
      <c r="O124" s="240">
        <v>4</v>
      </c>
      <c r="BA124" s="268">
        <f>SUM(BA122:BA123)</f>
        <v>0</v>
      </c>
      <c r="BB124" s="268">
        <f>SUM(BB122:BB123)</f>
        <v>0</v>
      </c>
      <c r="BC124" s="268">
        <f>SUM(BC122:BC123)</f>
        <v>0</v>
      </c>
      <c r="BD124" s="268">
        <f>SUM(BD122:BD123)</f>
        <v>0</v>
      </c>
      <c r="BE124" s="268">
        <f>SUM(BE122:BE123)</f>
        <v>0</v>
      </c>
    </row>
    <row r="125" spans="1:80" x14ac:dyDescent="0.2">
      <c r="A125" s="230" t="s">
        <v>93</v>
      </c>
      <c r="B125" s="231" t="s">
        <v>283</v>
      </c>
      <c r="C125" s="232" t="s">
        <v>284</v>
      </c>
      <c r="D125" s="233"/>
      <c r="E125" s="234"/>
      <c r="F125" s="234"/>
      <c r="G125" s="235"/>
      <c r="H125" s="236"/>
      <c r="I125" s="237"/>
      <c r="J125" s="238"/>
      <c r="K125" s="239"/>
      <c r="O125" s="240">
        <v>1</v>
      </c>
    </row>
    <row r="126" spans="1:80" x14ac:dyDescent="0.2">
      <c r="A126" s="241">
        <v>44</v>
      </c>
      <c r="B126" s="242" t="s">
        <v>286</v>
      </c>
      <c r="C126" s="243" t="s">
        <v>490</v>
      </c>
      <c r="D126" s="244" t="s">
        <v>156</v>
      </c>
      <c r="E126" s="245">
        <v>1.25</v>
      </c>
      <c r="F126" s="245"/>
      <c r="G126" s="246">
        <f>E126*F126</f>
        <v>0</v>
      </c>
      <c r="H126" s="247">
        <v>1.8907700000000001</v>
      </c>
      <c r="I126" s="248">
        <f>E126*H126</f>
        <v>2.3634625000000002</v>
      </c>
      <c r="J126" s="247">
        <v>0</v>
      </c>
      <c r="K126" s="248">
        <f>E126*J126</f>
        <v>0</v>
      </c>
      <c r="O126" s="240">
        <v>2</v>
      </c>
      <c r="AA126" s="213">
        <v>1</v>
      </c>
      <c r="AB126" s="213">
        <v>1</v>
      </c>
      <c r="AC126" s="213">
        <v>1</v>
      </c>
      <c r="AZ126" s="213">
        <v>1</v>
      </c>
      <c r="BA126" s="213">
        <f>IF(AZ126=1,G126,0)</f>
        <v>0</v>
      </c>
      <c r="BB126" s="213">
        <f>IF(AZ126=2,G126,0)</f>
        <v>0</v>
      </c>
      <c r="BC126" s="213">
        <f>IF(AZ126=3,G126,0)</f>
        <v>0</v>
      </c>
      <c r="BD126" s="213">
        <f>IF(AZ126=4,G126,0)</f>
        <v>0</v>
      </c>
      <c r="BE126" s="213">
        <f>IF(AZ126=5,G126,0)</f>
        <v>0</v>
      </c>
      <c r="CA126" s="240">
        <v>1</v>
      </c>
      <c r="CB126" s="240">
        <v>1</v>
      </c>
    </row>
    <row r="127" spans="1:80" x14ac:dyDescent="0.2">
      <c r="A127" s="249"/>
      <c r="B127" s="253"/>
      <c r="C127" s="368" t="s">
        <v>466</v>
      </c>
      <c r="D127" s="369"/>
      <c r="E127" s="254">
        <v>1.25</v>
      </c>
      <c r="F127" s="255"/>
      <c r="G127" s="256"/>
      <c r="H127" s="257"/>
      <c r="I127" s="251"/>
      <c r="J127" s="258"/>
      <c r="K127" s="251"/>
      <c r="M127" s="252" t="s">
        <v>383</v>
      </c>
      <c r="O127" s="240"/>
    </row>
    <row r="128" spans="1:80" x14ac:dyDescent="0.2">
      <c r="A128" s="259"/>
      <c r="B128" s="260" t="s">
        <v>97</v>
      </c>
      <c r="C128" s="261" t="s">
        <v>285</v>
      </c>
      <c r="D128" s="262"/>
      <c r="E128" s="263"/>
      <c r="F128" s="264"/>
      <c r="G128" s="265">
        <f>SUM(G125:G127)</f>
        <v>0</v>
      </c>
      <c r="H128" s="266"/>
      <c r="I128" s="267">
        <f>SUM(I125:I127)</f>
        <v>2.3634625000000002</v>
      </c>
      <c r="J128" s="266"/>
      <c r="K128" s="267">
        <f>SUM(K125:K127)</f>
        <v>0</v>
      </c>
      <c r="O128" s="240">
        <v>4</v>
      </c>
      <c r="BA128" s="268">
        <f>SUM(BA125:BA127)</f>
        <v>0</v>
      </c>
      <c r="BB128" s="268">
        <f>SUM(BB125:BB127)</f>
        <v>0</v>
      </c>
      <c r="BC128" s="268">
        <f>SUM(BC125:BC127)</f>
        <v>0</v>
      </c>
      <c r="BD128" s="268">
        <f>SUM(BD125:BD127)</f>
        <v>0</v>
      </c>
      <c r="BE128" s="268">
        <f>SUM(BE125:BE127)</f>
        <v>0</v>
      </c>
    </row>
    <row r="129" spans="1:80" x14ac:dyDescent="0.2">
      <c r="A129" s="230" t="s">
        <v>93</v>
      </c>
      <c r="B129" s="231" t="s">
        <v>221</v>
      </c>
      <c r="C129" s="232" t="s">
        <v>222</v>
      </c>
      <c r="D129" s="233"/>
      <c r="E129" s="234"/>
      <c r="F129" s="234"/>
      <c r="G129" s="235"/>
      <c r="H129" s="236"/>
      <c r="I129" s="237"/>
      <c r="J129" s="238"/>
      <c r="K129" s="239"/>
      <c r="O129" s="240">
        <v>1</v>
      </c>
    </row>
    <row r="130" spans="1:80" ht="33.75" x14ac:dyDescent="0.2">
      <c r="A130" s="241">
        <v>45</v>
      </c>
      <c r="B130" s="242" t="s">
        <v>291</v>
      </c>
      <c r="C130" s="283" t="s">
        <v>460</v>
      </c>
      <c r="D130" s="244" t="s">
        <v>172</v>
      </c>
      <c r="E130" s="245">
        <v>36.765700000000002</v>
      </c>
      <c r="F130" s="245"/>
      <c r="G130" s="246">
        <f>E130*F130</f>
        <v>0</v>
      </c>
      <c r="H130" s="247">
        <v>0.33074999999999999</v>
      </c>
      <c r="I130" s="248">
        <f>E130*H130</f>
        <v>12.160255275000001</v>
      </c>
      <c r="J130" s="247">
        <v>0</v>
      </c>
      <c r="K130" s="248">
        <f>E130*J130</f>
        <v>0</v>
      </c>
      <c r="O130" s="240">
        <v>2</v>
      </c>
      <c r="AA130" s="213">
        <v>1</v>
      </c>
      <c r="AB130" s="213">
        <v>1</v>
      </c>
      <c r="AC130" s="213">
        <v>1</v>
      </c>
      <c r="AZ130" s="213">
        <v>1</v>
      </c>
      <c r="BA130" s="213">
        <f>IF(AZ130=1,G130,0)</f>
        <v>0</v>
      </c>
      <c r="BB130" s="213">
        <f>IF(AZ130=2,G130,0)</f>
        <v>0</v>
      </c>
      <c r="BC130" s="213">
        <f>IF(AZ130=3,G130,0)</f>
        <v>0</v>
      </c>
      <c r="BD130" s="213">
        <f>IF(AZ130=4,G130,0)</f>
        <v>0</v>
      </c>
      <c r="BE130" s="213">
        <f>IF(AZ130=5,G130,0)</f>
        <v>0</v>
      </c>
      <c r="CA130" s="240">
        <v>1</v>
      </c>
      <c r="CB130" s="240">
        <v>1</v>
      </c>
    </row>
    <row r="131" spans="1:80" x14ac:dyDescent="0.2">
      <c r="A131" s="249"/>
      <c r="B131" s="253"/>
      <c r="C131" s="368" t="s">
        <v>384</v>
      </c>
      <c r="D131" s="369"/>
      <c r="E131" s="254">
        <v>58</v>
      </c>
      <c r="F131" s="255"/>
      <c r="G131" s="256"/>
      <c r="H131" s="257"/>
      <c r="I131" s="251"/>
      <c r="J131" s="258"/>
      <c r="K131" s="251"/>
      <c r="M131" s="252" t="s">
        <v>384</v>
      </c>
      <c r="O131" s="240"/>
    </row>
    <row r="132" spans="1:80" x14ac:dyDescent="0.2">
      <c r="A132" s="249"/>
      <c r="B132" s="253"/>
      <c r="C132" s="368" t="s">
        <v>385</v>
      </c>
      <c r="D132" s="369"/>
      <c r="E132" s="254">
        <v>-14.1693</v>
      </c>
      <c r="F132" s="255"/>
      <c r="G132" s="256"/>
      <c r="H132" s="257"/>
      <c r="I132" s="251"/>
      <c r="J132" s="258"/>
      <c r="K132" s="251"/>
      <c r="M132" s="252" t="s">
        <v>385</v>
      </c>
      <c r="O132" s="240"/>
    </row>
    <row r="133" spans="1:80" x14ac:dyDescent="0.2">
      <c r="A133" s="249"/>
      <c r="B133" s="253"/>
      <c r="C133" s="368" t="s">
        <v>386</v>
      </c>
      <c r="D133" s="369"/>
      <c r="E133" s="254">
        <v>-7.0650000000000004</v>
      </c>
      <c r="F133" s="255"/>
      <c r="G133" s="256"/>
      <c r="H133" s="257"/>
      <c r="I133" s="251"/>
      <c r="J133" s="258"/>
      <c r="K133" s="251"/>
      <c r="M133" s="252" t="s">
        <v>386</v>
      </c>
      <c r="O133" s="240"/>
    </row>
    <row r="134" spans="1:80" ht="33.75" x14ac:dyDescent="0.2">
      <c r="A134" s="241">
        <v>46</v>
      </c>
      <c r="B134" s="242" t="s">
        <v>224</v>
      </c>
      <c r="C134" s="243" t="s">
        <v>491</v>
      </c>
      <c r="D134" s="244" t="s">
        <v>172</v>
      </c>
      <c r="E134" s="245">
        <v>38.1</v>
      </c>
      <c r="F134" s="245"/>
      <c r="G134" s="246">
        <f>E134*F134</f>
        <v>0</v>
      </c>
      <c r="H134" s="247">
        <v>0.55125000000000002</v>
      </c>
      <c r="I134" s="248">
        <f>E134*H134</f>
        <v>21.002625000000002</v>
      </c>
      <c r="J134" s="247">
        <v>0</v>
      </c>
      <c r="K134" s="248">
        <f>E134*J134</f>
        <v>0</v>
      </c>
      <c r="O134" s="240">
        <v>2</v>
      </c>
      <c r="AA134" s="213">
        <v>1</v>
      </c>
      <c r="AB134" s="213">
        <v>1</v>
      </c>
      <c r="AC134" s="213">
        <v>1</v>
      </c>
      <c r="AZ134" s="213">
        <v>1</v>
      </c>
      <c r="BA134" s="213">
        <f>IF(AZ134=1,G134,0)</f>
        <v>0</v>
      </c>
      <c r="BB134" s="213">
        <f>IF(AZ134=2,G134,0)</f>
        <v>0</v>
      </c>
      <c r="BC134" s="213">
        <f>IF(AZ134=3,G134,0)</f>
        <v>0</v>
      </c>
      <c r="BD134" s="213">
        <f>IF(AZ134=4,G134,0)</f>
        <v>0</v>
      </c>
      <c r="BE134" s="213">
        <f>IF(AZ134=5,G134,0)</f>
        <v>0</v>
      </c>
      <c r="CA134" s="240">
        <v>1</v>
      </c>
      <c r="CB134" s="240">
        <v>1</v>
      </c>
    </row>
    <row r="135" spans="1:80" x14ac:dyDescent="0.2">
      <c r="A135" s="249"/>
      <c r="B135" s="253"/>
      <c r="C135" s="368" t="s">
        <v>495</v>
      </c>
      <c r="D135" s="369"/>
      <c r="E135" s="254">
        <v>38.1</v>
      </c>
      <c r="F135" s="255"/>
      <c r="G135" s="256"/>
      <c r="H135" s="257"/>
      <c r="I135" s="251"/>
      <c r="J135" s="258"/>
      <c r="K135" s="251"/>
      <c r="M135" s="252" t="s">
        <v>387</v>
      </c>
      <c r="O135" s="240"/>
    </row>
    <row r="136" spans="1:80" x14ac:dyDescent="0.2">
      <c r="A136" s="259"/>
      <c r="B136" s="260" t="s">
        <v>97</v>
      </c>
      <c r="C136" s="261" t="s">
        <v>223</v>
      </c>
      <c r="D136" s="262"/>
      <c r="E136" s="263"/>
      <c r="F136" s="264"/>
      <c r="G136" s="265">
        <f>SUM(G129:G135)</f>
        <v>0</v>
      </c>
      <c r="H136" s="266"/>
      <c r="I136" s="267">
        <f>SUM(I129:I135)</f>
        <v>33.162880275000006</v>
      </c>
      <c r="J136" s="266"/>
      <c r="K136" s="267">
        <f>SUM(K129:K135)</f>
        <v>0</v>
      </c>
      <c r="O136" s="240">
        <v>4</v>
      </c>
      <c r="BA136" s="268">
        <f>SUM(BA129:BA135)</f>
        <v>0</v>
      </c>
      <c r="BB136" s="268">
        <f>SUM(BB129:BB135)</f>
        <v>0</v>
      </c>
      <c r="BC136" s="268">
        <f>SUM(BC129:BC135)</f>
        <v>0</v>
      </c>
      <c r="BD136" s="268">
        <f>SUM(BD129:BD135)</f>
        <v>0</v>
      </c>
      <c r="BE136" s="268">
        <f>SUM(BE129:BE135)</f>
        <v>0</v>
      </c>
    </row>
    <row r="137" spans="1:80" x14ac:dyDescent="0.2">
      <c r="A137" s="230" t="s">
        <v>93</v>
      </c>
      <c r="B137" s="231" t="s">
        <v>225</v>
      </c>
      <c r="C137" s="232" t="s">
        <v>226</v>
      </c>
      <c r="D137" s="233"/>
      <c r="E137" s="234"/>
      <c r="F137" s="234"/>
      <c r="G137" s="235"/>
      <c r="H137" s="236"/>
      <c r="I137" s="237"/>
      <c r="J137" s="238"/>
      <c r="K137" s="239"/>
      <c r="O137" s="240">
        <v>1</v>
      </c>
    </row>
    <row r="138" spans="1:80" x14ac:dyDescent="0.2">
      <c r="A138" s="241">
        <v>47</v>
      </c>
      <c r="B138" s="242" t="s">
        <v>228</v>
      </c>
      <c r="C138" s="243" t="s">
        <v>229</v>
      </c>
      <c r="D138" s="244" t="s">
        <v>172</v>
      </c>
      <c r="E138" s="245">
        <v>45.46</v>
      </c>
      <c r="F138" s="245"/>
      <c r="G138" s="246">
        <f>E138*F138</f>
        <v>0</v>
      </c>
      <c r="H138" s="247">
        <v>7.3899999999999993E-2</v>
      </c>
      <c r="I138" s="248">
        <f>E138*H138</f>
        <v>3.3594939999999998</v>
      </c>
      <c r="J138" s="247">
        <v>0</v>
      </c>
      <c r="K138" s="248">
        <f>E138*J138</f>
        <v>0</v>
      </c>
      <c r="O138" s="240">
        <v>2</v>
      </c>
      <c r="AA138" s="213">
        <v>1</v>
      </c>
      <c r="AB138" s="213">
        <v>1</v>
      </c>
      <c r="AC138" s="213">
        <v>1</v>
      </c>
      <c r="AZ138" s="213">
        <v>1</v>
      </c>
      <c r="BA138" s="213">
        <f>IF(AZ138=1,G138,0)</f>
        <v>0</v>
      </c>
      <c r="BB138" s="213">
        <f>IF(AZ138=2,G138,0)</f>
        <v>0</v>
      </c>
      <c r="BC138" s="213">
        <f>IF(AZ138=3,G138,0)</f>
        <v>0</v>
      </c>
      <c r="BD138" s="213">
        <f>IF(AZ138=4,G138,0)</f>
        <v>0</v>
      </c>
      <c r="BE138" s="213">
        <f>IF(AZ138=5,G138,0)</f>
        <v>0</v>
      </c>
      <c r="CA138" s="240">
        <v>1</v>
      </c>
      <c r="CB138" s="240">
        <v>1</v>
      </c>
    </row>
    <row r="139" spans="1:80" x14ac:dyDescent="0.2">
      <c r="A139" s="249"/>
      <c r="B139" s="253"/>
      <c r="C139" s="368" t="s">
        <v>384</v>
      </c>
      <c r="D139" s="369"/>
      <c r="E139" s="279">
        <v>66.7</v>
      </c>
      <c r="F139" s="255"/>
      <c r="G139" s="256"/>
      <c r="H139" s="257"/>
      <c r="I139" s="251"/>
      <c r="J139" s="258"/>
      <c r="K139" s="251"/>
      <c r="M139" s="252" t="s">
        <v>384</v>
      </c>
      <c r="O139" s="240"/>
    </row>
    <row r="140" spans="1:80" x14ac:dyDescent="0.2">
      <c r="A140" s="249"/>
      <c r="B140" s="253"/>
      <c r="C140" s="368" t="s">
        <v>385</v>
      </c>
      <c r="D140" s="369"/>
      <c r="E140" s="279">
        <v>-14.1693</v>
      </c>
      <c r="F140" s="255"/>
      <c r="G140" s="256"/>
      <c r="H140" s="257"/>
      <c r="I140" s="251"/>
      <c r="J140" s="258"/>
      <c r="K140" s="251"/>
      <c r="M140" s="252" t="s">
        <v>385</v>
      </c>
      <c r="O140" s="240"/>
    </row>
    <row r="141" spans="1:80" x14ac:dyDescent="0.2">
      <c r="A141" s="249"/>
      <c r="B141" s="253"/>
      <c r="C141" s="368" t="s">
        <v>386</v>
      </c>
      <c r="D141" s="369"/>
      <c r="E141" s="279">
        <v>-7.0650000000000004</v>
      </c>
      <c r="F141" s="255"/>
      <c r="G141" s="256"/>
      <c r="H141" s="257"/>
      <c r="I141" s="251"/>
      <c r="J141" s="258"/>
      <c r="K141" s="251"/>
      <c r="M141" s="252" t="s">
        <v>386</v>
      </c>
      <c r="O141" s="240"/>
    </row>
    <row r="142" spans="1:80" ht="22.5" x14ac:dyDescent="0.2">
      <c r="A142" s="241">
        <v>48</v>
      </c>
      <c r="B142" s="242" t="s">
        <v>388</v>
      </c>
      <c r="C142" s="243" t="s">
        <v>439</v>
      </c>
      <c r="D142" s="244" t="s">
        <v>172</v>
      </c>
      <c r="E142" s="245">
        <v>38.1</v>
      </c>
      <c r="F142" s="245"/>
      <c r="G142" s="246">
        <f>E142*F142</f>
        <v>0</v>
      </c>
      <c r="H142" s="247">
        <v>0.18107999999999999</v>
      </c>
      <c r="I142" s="248">
        <f>E142*H142</f>
        <v>6.8991480000000003</v>
      </c>
      <c r="J142" s="247">
        <v>0</v>
      </c>
      <c r="K142" s="248">
        <f>E142*J142</f>
        <v>0</v>
      </c>
      <c r="O142" s="240">
        <v>2</v>
      </c>
      <c r="AA142" s="213">
        <v>1</v>
      </c>
      <c r="AB142" s="213">
        <v>1</v>
      </c>
      <c r="AC142" s="213">
        <v>1</v>
      </c>
      <c r="AZ142" s="213">
        <v>1</v>
      </c>
      <c r="BA142" s="213">
        <f>IF(AZ142=1,G142,0)</f>
        <v>0</v>
      </c>
      <c r="BB142" s="213">
        <f>IF(AZ142=2,G142,0)</f>
        <v>0</v>
      </c>
      <c r="BC142" s="213">
        <f>IF(AZ142=3,G142,0)</f>
        <v>0</v>
      </c>
      <c r="BD142" s="213">
        <f>IF(AZ142=4,G142,0)</f>
        <v>0</v>
      </c>
      <c r="BE142" s="213">
        <f>IF(AZ142=5,G142,0)</f>
        <v>0</v>
      </c>
      <c r="CA142" s="240">
        <v>1</v>
      </c>
      <c r="CB142" s="240">
        <v>1</v>
      </c>
    </row>
    <row r="143" spans="1:80" x14ac:dyDescent="0.2">
      <c r="A143" s="249"/>
      <c r="B143" s="250"/>
      <c r="C143" s="354" t="s">
        <v>389</v>
      </c>
      <c r="D143" s="355"/>
      <c r="E143" s="355"/>
      <c r="F143" s="355"/>
      <c r="G143" s="356"/>
      <c r="I143" s="251"/>
      <c r="K143" s="251"/>
      <c r="L143" s="252" t="s">
        <v>389</v>
      </c>
      <c r="O143" s="240">
        <v>3</v>
      </c>
    </row>
    <row r="144" spans="1:80" x14ac:dyDescent="0.2">
      <c r="A144" s="249"/>
      <c r="B144" s="253"/>
      <c r="C144" s="368" t="s">
        <v>494</v>
      </c>
      <c r="D144" s="369"/>
      <c r="E144" s="254">
        <v>38.1</v>
      </c>
      <c r="F144" s="255"/>
      <c r="G144" s="256"/>
      <c r="H144" s="257"/>
      <c r="I144" s="251"/>
      <c r="J144" s="258"/>
      <c r="K144" s="251"/>
      <c r="M144" s="252" t="s">
        <v>390</v>
      </c>
      <c r="O144" s="240"/>
    </row>
    <row r="145" spans="1:80" x14ac:dyDescent="0.2">
      <c r="A145" s="241">
        <v>49</v>
      </c>
      <c r="B145" s="242" t="s">
        <v>287</v>
      </c>
      <c r="C145" s="243" t="s">
        <v>293</v>
      </c>
      <c r="D145" s="244" t="s">
        <v>172</v>
      </c>
      <c r="E145" s="245">
        <v>46.37</v>
      </c>
      <c r="F145" s="245"/>
      <c r="G145" s="246">
        <f>E145*F145</f>
        <v>0</v>
      </c>
      <c r="H145" s="247">
        <v>0.129</v>
      </c>
      <c r="I145" s="248">
        <f>E145*H145</f>
        <v>5.9817299999999998</v>
      </c>
      <c r="J145" s="247"/>
      <c r="K145" s="248">
        <f>E145*J145</f>
        <v>0</v>
      </c>
      <c r="O145" s="240">
        <v>2</v>
      </c>
      <c r="AA145" s="213">
        <v>3</v>
      </c>
      <c r="AB145" s="213">
        <v>1</v>
      </c>
      <c r="AC145" s="213">
        <v>592451124</v>
      </c>
      <c r="AZ145" s="213">
        <v>1</v>
      </c>
      <c r="BA145" s="213">
        <f>IF(AZ145=1,G145,0)</f>
        <v>0</v>
      </c>
      <c r="BB145" s="213">
        <f>IF(AZ145=2,G145,0)</f>
        <v>0</v>
      </c>
      <c r="BC145" s="213">
        <f>IF(AZ145=3,G145,0)</f>
        <v>0</v>
      </c>
      <c r="BD145" s="213">
        <f>IF(AZ145=4,G145,0)</f>
        <v>0</v>
      </c>
      <c r="BE145" s="213">
        <f>IF(AZ145=5,G145,0)</f>
        <v>0</v>
      </c>
      <c r="CA145" s="240">
        <v>3</v>
      </c>
      <c r="CB145" s="240">
        <v>1</v>
      </c>
    </row>
    <row r="146" spans="1:80" x14ac:dyDescent="0.2">
      <c r="A146" s="249"/>
      <c r="B146" s="253"/>
      <c r="C146" s="370" t="s">
        <v>164</v>
      </c>
      <c r="D146" s="369"/>
      <c r="E146" s="279">
        <v>0</v>
      </c>
      <c r="F146" s="255"/>
      <c r="G146" s="256"/>
      <c r="H146" s="257"/>
      <c r="I146" s="251"/>
      <c r="J146" s="258"/>
      <c r="K146" s="251"/>
      <c r="M146" s="252" t="s">
        <v>164</v>
      </c>
      <c r="O146" s="240"/>
    </row>
    <row r="147" spans="1:80" x14ac:dyDescent="0.2">
      <c r="A147" s="249"/>
      <c r="B147" s="253"/>
      <c r="C147" s="370" t="s">
        <v>492</v>
      </c>
      <c r="D147" s="369"/>
      <c r="E147" s="279">
        <v>66.7</v>
      </c>
      <c r="F147" s="255"/>
      <c r="G147" s="256"/>
      <c r="H147" s="257"/>
      <c r="I147" s="251"/>
      <c r="J147" s="258"/>
      <c r="K147" s="251"/>
      <c r="M147" s="252" t="s">
        <v>384</v>
      </c>
      <c r="O147" s="240"/>
    </row>
    <row r="148" spans="1:80" x14ac:dyDescent="0.2">
      <c r="A148" s="249"/>
      <c r="B148" s="253"/>
      <c r="C148" s="370" t="s">
        <v>385</v>
      </c>
      <c r="D148" s="369"/>
      <c r="E148" s="279">
        <v>-14.1693</v>
      </c>
      <c r="F148" s="255"/>
      <c r="G148" s="256"/>
      <c r="H148" s="257"/>
      <c r="I148" s="251"/>
      <c r="J148" s="258"/>
      <c r="K148" s="251"/>
      <c r="M148" s="252" t="s">
        <v>385</v>
      </c>
      <c r="O148" s="240"/>
    </row>
    <row r="149" spans="1:80" x14ac:dyDescent="0.2">
      <c r="A149" s="249"/>
      <c r="B149" s="253"/>
      <c r="C149" s="370" t="s">
        <v>386</v>
      </c>
      <c r="D149" s="369"/>
      <c r="E149" s="279">
        <v>-7.0650000000000004</v>
      </c>
      <c r="F149" s="255"/>
      <c r="G149" s="256"/>
      <c r="H149" s="257"/>
      <c r="I149" s="251"/>
      <c r="J149" s="258"/>
      <c r="K149" s="251"/>
      <c r="M149" s="252" t="s">
        <v>386</v>
      </c>
      <c r="O149" s="240"/>
    </row>
    <row r="150" spans="1:80" x14ac:dyDescent="0.2">
      <c r="A150" s="249"/>
      <c r="B150" s="253"/>
      <c r="C150" s="368" t="s">
        <v>493</v>
      </c>
      <c r="D150" s="369"/>
      <c r="E150" s="254">
        <v>46.37</v>
      </c>
      <c r="F150" s="255"/>
      <c r="G150" s="256"/>
      <c r="H150" s="257"/>
      <c r="I150" s="251"/>
      <c r="J150" s="258"/>
      <c r="K150" s="251"/>
      <c r="M150" s="252" t="s">
        <v>391</v>
      </c>
      <c r="O150" s="240"/>
    </row>
    <row r="151" spans="1:80" x14ac:dyDescent="0.2">
      <c r="A151" s="259"/>
      <c r="B151" s="260" t="s">
        <v>97</v>
      </c>
      <c r="C151" s="261" t="s">
        <v>227</v>
      </c>
      <c r="D151" s="262"/>
      <c r="E151" s="263"/>
      <c r="F151" s="264"/>
      <c r="G151" s="265">
        <f>SUM(G137:G150)</f>
        <v>0</v>
      </c>
      <c r="H151" s="266"/>
      <c r="I151" s="267">
        <f>SUM(I137:I150)</f>
        <v>16.240372000000001</v>
      </c>
      <c r="J151" s="266"/>
      <c r="K151" s="267">
        <f>SUM(K137:K150)</f>
        <v>0</v>
      </c>
      <c r="O151" s="240">
        <v>4</v>
      </c>
      <c r="BA151" s="268">
        <f>SUM(BA137:BA150)</f>
        <v>0</v>
      </c>
      <c r="BB151" s="268">
        <f>SUM(BB137:BB150)</f>
        <v>0</v>
      </c>
      <c r="BC151" s="268">
        <f>SUM(BC137:BC150)</f>
        <v>0</v>
      </c>
      <c r="BD151" s="268">
        <f>SUM(BD137:BD150)</f>
        <v>0</v>
      </c>
      <c r="BE151" s="268">
        <f>SUM(BE137:BE150)</f>
        <v>0</v>
      </c>
    </row>
    <row r="152" spans="1:80" x14ac:dyDescent="0.2">
      <c r="A152" s="230" t="s">
        <v>93</v>
      </c>
      <c r="B152" s="231" t="s">
        <v>230</v>
      </c>
      <c r="C152" s="232" t="s">
        <v>231</v>
      </c>
      <c r="D152" s="233"/>
      <c r="E152" s="234"/>
      <c r="F152" s="234"/>
      <c r="G152" s="235"/>
      <c r="H152" s="236"/>
      <c r="I152" s="237"/>
      <c r="J152" s="238"/>
      <c r="K152" s="239"/>
      <c r="O152" s="240">
        <v>1</v>
      </c>
    </row>
    <row r="153" spans="1:80" x14ac:dyDescent="0.2">
      <c r="A153" s="241">
        <v>50</v>
      </c>
      <c r="B153" s="242" t="s">
        <v>233</v>
      </c>
      <c r="C153" s="243" t="s">
        <v>234</v>
      </c>
      <c r="D153" s="244" t="s">
        <v>156</v>
      </c>
      <c r="E153" s="245">
        <v>5.8</v>
      </c>
      <c r="F153" s="245"/>
      <c r="G153" s="246">
        <f>E153*F153</f>
        <v>0</v>
      </c>
      <c r="H153" s="247">
        <v>2.5249999999999999</v>
      </c>
      <c r="I153" s="248">
        <f>E153*H153</f>
        <v>14.645</v>
      </c>
      <c r="J153" s="247">
        <v>0</v>
      </c>
      <c r="K153" s="248">
        <f>E153*J153</f>
        <v>0</v>
      </c>
      <c r="O153" s="240">
        <v>2</v>
      </c>
      <c r="AA153" s="213">
        <v>1</v>
      </c>
      <c r="AB153" s="213">
        <v>1</v>
      </c>
      <c r="AC153" s="213">
        <v>1</v>
      </c>
      <c r="AZ153" s="213">
        <v>1</v>
      </c>
      <c r="BA153" s="213">
        <f>IF(AZ153=1,G153,0)</f>
        <v>0</v>
      </c>
      <c r="BB153" s="213">
        <f>IF(AZ153=2,G153,0)</f>
        <v>0</v>
      </c>
      <c r="BC153" s="213">
        <f>IF(AZ153=3,G153,0)</f>
        <v>0</v>
      </c>
      <c r="BD153" s="213">
        <f>IF(AZ153=4,G153,0)</f>
        <v>0</v>
      </c>
      <c r="BE153" s="213">
        <f>IF(AZ153=5,G153,0)</f>
        <v>0</v>
      </c>
      <c r="CA153" s="240">
        <v>1</v>
      </c>
      <c r="CB153" s="240">
        <v>1</v>
      </c>
    </row>
    <row r="154" spans="1:80" x14ac:dyDescent="0.2">
      <c r="A154" s="249"/>
      <c r="B154" s="250"/>
      <c r="C154" s="354" t="s">
        <v>235</v>
      </c>
      <c r="D154" s="355"/>
      <c r="E154" s="355"/>
      <c r="F154" s="355"/>
      <c r="G154" s="356"/>
      <c r="I154" s="251"/>
      <c r="K154" s="251"/>
      <c r="L154" s="252" t="s">
        <v>235</v>
      </c>
      <c r="O154" s="240">
        <v>3</v>
      </c>
    </row>
    <row r="155" spans="1:80" x14ac:dyDescent="0.2">
      <c r="A155" s="249"/>
      <c r="B155" s="253"/>
      <c r="C155" s="368" t="s">
        <v>371</v>
      </c>
      <c r="D155" s="369"/>
      <c r="E155" s="254">
        <v>5.8</v>
      </c>
      <c r="F155" s="255"/>
      <c r="G155" s="256"/>
      <c r="H155" s="257"/>
      <c r="I155" s="251"/>
      <c r="J155" s="258"/>
      <c r="K155" s="251"/>
      <c r="M155" s="252" t="s">
        <v>371</v>
      </c>
      <c r="O155" s="240"/>
    </row>
    <row r="156" spans="1:80" x14ac:dyDescent="0.2">
      <c r="A156" s="241">
        <v>51</v>
      </c>
      <c r="B156" s="242" t="s">
        <v>236</v>
      </c>
      <c r="C156" s="243" t="s">
        <v>237</v>
      </c>
      <c r="D156" s="244" t="s">
        <v>172</v>
      </c>
      <c r="E156" s="245">
        <v>58</v>
      </c>
      <c r="F156" s="245"/>
      <c r="G156" s="246">
        <f>E156*F156</f>
        <v>0</v>
      </c>
      <c r="H156" s="247">
        <v>2.2000000000000001E-4</v>
      </c>
      <c r="I156" s="248">
        <f>E156*H156</f>
        <v>1.2760000000000001E-2</v>
      </c>
      <c r="J156" s="247">
        <v>0</v>
      </c>
      <c r="K156" s="248">
        <f>E156*J156</f>
        <v>0</v>
      </c>
      <c r="O156" s="240">
        <v>2</v>
      </c>
      <c r="AA156" s="213">
        <v>1</v>
      </c>
      <c r="AB156" s="213">
        <v>1</v>
      </c>
      <c r="AC156" s="213">
        <v>1</v>
      </c>
      <c r="AZ156" s="213">
        <v>1</v>
      </c>
      <c r="BA156" s="213">
        <f>IF(AZ156=1,G156,0)</f>
        <v>0</v>
      </c>
      <c r="BB156" s="213">
        <f>IF(AZ156=2,G156,0)</f>
        <v>0</v>
      </c>
      <c r="BC156" s="213">
        <f>IF(AZ156=3,G156,0)</f>
        <v>0</v>
      </c>
      <c r="BD156" s="213">
        <f>IF(AZ156=4,G156,0)</f>
        <v>0</v>
      </c>
      <c r="BE156" s="213">
        <f>IF(AZ156=5,G156,0)</f>
        <v>0</v>
      </c>
      <c r="CA156" s="240">
        <v>1</v>
      </c>
      <c r="CB156" s="240">
        <v>1</v>
      </c>
    </row>
    <row r="157" spans="1:80" x14ac:dyDescent="0.2">
      <c r="A157" s="249"/>
      <c r="B157" s="253"/>
      <c r="C157" s="368" t="s">
        <v>392</v>
      </c>
      <c r="D157" s="369"/>
      <c r="E157" s="254">
        <v>58</v>
      </c>
      <c r="F157" s="255"/>
      <c r="G157" s="256"/>
      <c r="H157" s="257"/>
      <c r="I157" s="251"/>
      <c r="J157" s="258"/>
      <c r="K157" s="251"/>
      <c r="M157" s="252" t="s">
        <v>392</v>
      </c>
      <c r="O157" s="240"/>
    </row>
    <row r="158" spans="1:80" x14ac:dyDescent="0.2">
      <c r="A158" s="241">
        <v>52</v>
      </c>
      <c r="B158" s="242" t="s">
        <v>238</v>
      </c>
      <c r="C158" s="243" t="s">
        <v>239</v>
      </c>
      <c r="D158" s="244" t="s">
        <v>156</v>
      </c>
      <c r="E158" s="245">
        <v>5.8</v>
      </c>
      <c r="F158" s="245"/>
      <c r="G158" s="246">
        <f>E158*F158</f>
        <v>0</v>
      </c>
      <c r="H158" s="247">
        <v>0</v>
      </c>
      <c r="I158" s="248">
        <f>E158*H158</f>
        <v>0</v>
      </c>
      <c r="J158" s="247">
        <v>0</v>
      </c>
      <c r="K158" s="248">
        <f>E158*J158</f>
        <v>0</v>
      </c>
      <c r="O158" s="240">
        <v>2</v>
      </c>
      <c r="AA158" s="213">
        <v>1</v>
      </c>
      <c r="AB158" s="213">
        <v>1</v>
      </c>
      <c r="AC158" s="213">
        <v>1</v>
      </c>
      <c r="AZ158" s="213">
        <v>1</v>
      </c>
      <c r="BA158" s="213">
        <f>IF(AZ158=1,G158,0)</f>
        <v>0</v>
      </c>
      <c r="BB158" s="213">
        <f>IF(AZ158=2,G158,0)</f>
        <v>0</v>
      </c>
      <c r="BC158" s="213">
        <f>IF(AZ158=3,G158,0)</f>
        <v>0</v>
      </c>
      <c r="BD158" s="213">
        <f>IF(AZ158=4,G158,0)</f>
        <v>0</v>
      </c>
      <c r="BE158" s="213">
        <f>IF(AZ158=5,G158,0)</f>
        <v>0</v>
      </c>
      <c r="CA158" s="240">
        <v>1</v>
      </c>
      <c r="CB158" s="240">
        <v>1</v>
      </c>
    </row>
    <row r="159" spans="1:80" x14ac:dyDescent="0.2">
      <c r="A159" s="249"/>
      <c r="B159" s="253"/>
      <c r="C159" s="368" t="s">
        <v>372</v>
      </c>
      <c r="D159" s="369"/>
      <c r="E159" s="254">
        <v>5.8</v>
      </c>
      <c r="F159" s="255"/>
      <c r="G159" s="256"/>
      <c r="H159" s="257"/>
      <c r="I159" s="251"/>
      <c r="J159" s="258"/>
      <c r="K159" s="251"/>
      <c r="M159" s="252" t="s">
        <v>372</v>
      </c>
      <c r="O159" s="240"/>
    </row>
    <row r="160" spans="1:80" x14ac:dyDescent="0.2">
      <c r="A160" s="259"/>
      <c r="B160" s="260" t="s">
        <v>97</v>
      </c>
      <c r="C160" s="261" t="s">
        <v>232</v>
      </c>
      <c r="D160" s="262"/>
      <c r="E160" s="263"/>
      <c r="F160" s="264"/>
      <c r="G160" s="265">
        <f>SUM(G152:G159)</f>
        <v>0</v>
      </c>
      <c r="H160" s="266"/>
      <c r="I160" s="267">
        <f>SUM(I152:I159)</f>
        <v>14.65776</v>
      </c>
      <c r="J160" s="266"/>
      <c r="K160" s="267">
        <f>SUM(K152:K159)</f>
        <v>0</v>
      </c>
      <c r="O160" s="240">
        <v>4</v>
      </c>
      <c r="BA160" s="268">
        <f>SUM(BA152:BA159)</f>
        <v>0</v>
      </c>
      <c r="BB160" s="268">
        <f>SUM(BB152:BB159)</f>
        <v>0</v>
      </c>
      <c r="BC160" s="268">
        <f>SUM(BC152:BC159)</f>
        <v>0</v>
      </c>
      <c r="BD160" s="268">
        <f>SUM(BD152:BD159)</f>
        <v>0</v>
      </c>
      <c r="BE160" s="268">
        <f>SUM(BE152:BE159)</f>
        <v>0</v>
      </c>
    </row>
    <row r="161" spans="1:80" x14ac:dyDescent="0.2">
      <c r="A161" s="230" t="s">
        <v>93</v>
      </c>
      <c r="B161" s="231" t="s">
        <v>240</v>
      </c>
      <c r="C161" s="232" t="s">
        <v>241</v>
      </c>
      <c r="D161" s="233"/>
      <c r="E161" s="234"/>
      <c r="F161" s="234"/>
      <c r="G161" s="235"/>
      <c r="H161" s="236"/>
      <c r="I161" s="237"/>
      <c r="J161" s="238"/>
      <c r="K161" s="239"/>
      <c r="O161" s="240">
        <v>1</v>
      </c>
    </row>
    <row r="162" spans="1:80" x14ac:dyDescent="0.2">
      <c r="A162" s="241">
        <v>53</v>
      </c>
      <c r="B162" s="242" t="s">
        <v>243</v>
      </c>
      <c r="C162" s="243" t="s">
        <v>244</v>
      </c>
      <c r="D162" s="244" t="s">
        <v>186</v>
      </c>
      <c r="E162" s="245">
        <v>25</v>
      </c>
      <c r="F162" s="245"/>
      <c r="G162" s="246">
        <f>E162*F162</f>
        <v>0</v>
      </c>
      <c r="H162" s="247">
        <v>0</v>
      </c>
      <c r="I162" s="248">
        <f>E162*H162</f>
        <v>0</v>
      </c>
      <c r="J162" s="247">
        <v>0</v>
      </c>
      <c r="K162" s="248">
        <f>E162*J162</f>
        <v>0</v>
      </c>
      <c r="O162" s="240">
        <v>2</v>
      </c>
      <c r="AA162" s="213">
        <v>1</v>
      </c>
      <c r="AB162" s="213">
        <v>1</v>
      </c>
      <c r="AC162" s="213">
        <v>1</v>
      </c>
      <c r="AZ162" s="213">
        <v>1</v>
      </c>
      <c r="BA162" s="213">
        <f>IF(AZ162=1,G162,0)</f>
        <v>0</v>
      </c>
      <c r="BB162" s="213">
        <f>IF(AZ162=2,G162,0)</f>
        <v>0</v>
      </c>
      <c r="BC162" s="213">
        <f>IF(AZ162=3,G162,0)</f>
        <v>0</v>
      </c>
      <c r="BD162" s="213">
        <f>IF(AZ162=4,G162,0)</f>
        <v>0</v>
      </c>
      <c r="BE162" s="213">
        <f>IF(AZ162=5,G162,0)</f>
        <v>0</v>
      </c>
      <c r="CA162" s="240">
        <v>1</v>
      </c>
      <c r="CB162" s="240">
        <v>1</v>
      </c>
    </row>
    <row r="163" spans="1:80" x14ac:dyDescent="0.2">
      <c r="A163" s="259"/>
      <c r="B163" s="260" t="s">
        <v>97</v>
      </c>
      <c r="C163" s="261" t="s">
        <v>242</v>
      </c>
      <c r="D163" s="262"/>
      <c r="E163" s="263"/>
      <c r="F163" s="264"/>
      <c r="G163" s="265">
        <f>SUM(G161:G162)</f>
        <v>0</v>
      </c>
      <c r="H163" s="266"/>
      <c r="I163" s="267">
        <f>SUM(I161:I162)</f>
        <v>0</v>
      </c>
      <c r="J163" s="266"/>
      <c r="K163" s="267">
        <f>SUM(K161:K162)</f>
        <v>0</v>
      </c>
      <c r="O163" s="240">
        <v>4</v>
      </c>
      <c r="BA163" s="268">
        <f>SUM(BA161:BA162)</f>
        <v>0</v>
      </c>
      <c r="BB163" s="268">
        <f>SUM(BB161:BB162)</f>
        <v>0</v>
      </c>
      <c r="BC163" s="268">
        <f>SUM(BC161:BC162)</f>
        <v>0</v>
      </c>
      <c r="BD163" s="268">
        <f>SUM(BD161:BD162)</f>
        <v>0</v>
      </c>
      <c r="BE163" s="268">
        <f>SUM(BE161:BE162)</f>
        <v>0</v>
      </c>
    </row>
    <row r="164" spans="1:80" x14ac:dyDescent="0.2">
      <c r="A164" s="230" t="s">
        <v>93</v>
      </c>
      <c r="B164" s="231" t="s">
        <v>245</v>
      </c>
      <c r="C164" s="232" t="s">
        <v>246</v>
      </c>
      <c r="D164" s="233"/>
      <c r="E164" s="234"/>
      <c r="F164" s="234"/>
      <c r="G164" s="235"/>
      <c r="H164" s="236"/>
      <c r="I164" s="237"/>
      <c r="J164" s="238"/>
      <c r="K164" s="239"/>
      <c r="O164" s="240">
        <v>1</v>
      </c>
    </row>
    <row r="165" spans="1:80" ht="22.5" x14ac:dyDescent="0.2">
      <c r="A165" s="241">
        <v>54</v>
      </c>
      <c r="B165" s="242" t="s">
        <v>248</v>
      </c>
      <c r="C165" s="243" t="s">
        <v>249</v>
      </c>
      <c r="D165" s="244" t="s">
        <v>200</v>
      </c>
      <c r="E165" s="245">
        <v>1</v>
      </c>
      <c r="F165" s="245"/>
      <c r="G165" s="246">
        <f>E165*F165</f>
        <v>0</v>
      </c>
      <c r="H165" s="247">
        <v>0.1176</v>
      </c>
      <c r="I165" s="248">
        <f>E165*H165</f>
        <v>0.1176</v>
      </c>
      <c r="J165" s="247">
        <v>0</v>
      </c>
      <c r="K165" s="248">
        <f>E165*J165</f>
        <v>0</v>
      </c>
      <c r="O165" s="240">
        <v>2</v>
      </c>
      <c r="AA165" s="213">
        <v>1</v>
      </c>
      <c r="AB165" s="213">
        <v>1</v>
      </c>
      <c r="AC165" s="213">
        <v>1</v>
      </c>
      <c r="AZ165" s="213">
        <v>1</v>
      </c>
      <c r="BA165" s="213">
        <f>IF(AZ165=1,G165,0)</f>
        <v>0</v>
      </c>
      <c r="BB165" s="213">
        <f>IF(AZ165=2,G165,0)</f>
        <v>0</v>
      </c>
      <c r="BC165" s="213">
        <f>IF(AZ165=3,G165,0)</f>
        <v>0</v>
      </c>
      <c r="BD165" s="213">
        <f>IF(AZ165=4,G165,0)</f>
        <v>0</v>
      </c>
      <c r="BE165" s="213">
        <f>IF(AZ165=5,G165,0)</f>
        <v>0</v>
      </c>
      <c r="CA165" s="240">
        <v>1</v>
      </c>
      <c r="CB165" s="240">
        <v>1</v>
      </c>
    </row>
    <row r="166" spans="1:80" x14ac:dyDescent="0.2">
      <c r="A166" s="241">
        <v>55</v>
      </c>
      <c r="B166" s="242" t="s">
        <v>250</v>
      </c>
      <c r="C166" s="243" t="s">
        <v>335</v>
      </c>
      <c r="D166" s="244" t="s">
        <v>186</v>
      </c>
      <c r="E166" s="245">
        <v>16.600000000000001</v>
      </c>
      <c r="F166" s="245"/>
      <c r="G166" s="246">
        <f>E166*F166</f>
        <v>0</v>
      </c>
      <c r="H166" s="247">
        <v>0.185</v>
      </c>
      <c r="I166" s="248">
        <f>E166*H166</f>
        <v>3.0710000000000002</v>
      </c>
      <c r="J166" s="247">
        <v>0</v>
      </c>
      <c r="K166" s="248">
        <f>E166*J166</f>
        <v>0</v>
      </c>
      <c r="O166" s="240">
        <v>2</v>
      </c>
      <c r="AA166" s="213">
        <v>1</v>
      </c>
      <c r="AB166" s="213">
        <v>1</v>
      </c>
      <c r="AC166" s="213">
        <v>1</v>
      </c>
      <c r="AZ166" s="213">
        <v>1</v>
      </c>
      <c r="BA166" s="213">
        <f>IF(AZ166=1,G166,0)</f>
        <v>0</v>
      </c>
      <c r="BB166" s="213">
        <f>IF(AZ166=2,G166,0)</f>
        <v>0</v>
      </c>
      <c r="BC166" s="213">
        <f>IF(AZ166=3,G166,0)</f>
        <v>0</v>
      </c>
      <c r="BD166" s="213">
        <f>IF(AZ166=4,G166,0)</f>
        <v>0</v>
      </c>
      <c r="BE166" s="213">
        <f>IF(AZ166=5,G166,0)</f>
        <v>0</v>
      </c>
      <c r="CA166" s="240">
        <v>1</v>
      </c>
      <c r="CB166" s="240">
        <v>1</v>
      </c>
    </row>
    <row r="167" spans="1:80" x14ac:dyDescent="0.2">
      <c r="A167" s="249"/>
      <c r="B167" s="253"/>
      <c r="C167" s="368" t="s">
        <v>393</v>
      </c>
      <c r="D167" s="369"/>
      <c r="E167" s="254">
        <v>16.600000000000001</v>
      </c>
      <c r="F167" s="255"/>
      <c r="G167" s="256"/>
      <c r="H167" s="257"/>
      <c r="I167" s="251"/>
      <c r="J167" s="258"/>
      <c r="K167" s="251"/>
      <c r="M167" s="252" t="s">
        <v>393</v>
      </c>
      <c r="O167" s="240"/>
    </row>
    <row r="168" spans="1:80" x14ac:dyDescent="0.2">
      <c r="A168" s="241">
        <v>56</v>
      </c>
      <c r="B168" s="242" t="s">
        <v>251</v>
      </c>
      <c r="C168" s="243" t="s">
        <v>288</v>
      </c>
      <c r="D168" s="244" t="s">
        <v>186</v>
      </c>
      <c r="E168" s="245">
        <v>38</v>
      </c>
      <c r="F168" s="245"/>
      <c r="G168" s="246">
        <f>E168*F168</f>
        <v>0</v>
      </c>
      <c r="H168" s="247">
        <v>0.188</v>
      </c>
      <c r="I168" s="248">
        <f>E168*H168</f>
        <v>7.1440000000000001</v>
      </c>
      <c r="J168" s="247">
        <v>0</v>
      </c>
      <c r="K168" s="248">
        <f>E168*J168</f>
        <v>0</v>
      </c>
      <c r="O168" s="240">
        <v>2</v>
      </c>
      <c r="AA168" s="213">
        <v>1</v>
      </c>
      <c r="AB168" s="213">
        <v>1</v>
      </c>
      <c r="AC168" s="213">
        <v>1</v>
      </c>
      <c r="AZ168" s="213">
        <v>1</v>
      </c>
      <c r="BA168" s="213">
        <f>IF(AZ168=1,G168,0)</f>
        <v>0</v>
      </c>
      <c r="BB168" s="213">
        <f>IF(AZ168=2,G168,0)</f>
        <v>0</v>
      </c>
      <c r="BC168" s="213">
        <f>IF(AZ168=3,G168,0)</f>
        <v>0</v>
      </c>
      <c r="BD168" s="213">
        <f>IF(AZ168=4,G168,0)</f>
        <v>0</v>
      </c>
      <c r="BE168" s="213">
        <f>IF(AZ168=5,G168,0)</f>
        <v>0</v>
      </c>
      <c r="CA168" s="240">
        <v>1</v>
      </c>
      <c r="CB168" s="240">
        <v>1</v>
      </c>
    </row>
    <row r="169" spans="1:80" x14ac:dyDescent="0.2">
      <c r="A169" s="249"/>
      <c r="B169" s="253"/>
      <c r="C169" s="368" t="s">
        <v>394</v>
      </c>
      <c r="D169" s="369"/>
      <c r="E169" s="254">
        <v>38</v>
      </c>
      <c r="F169" s="255"/>
      <c r="G169" s="256"/>
      <c r="H169" s="257"/>
      <c r="I169" s="251"/>
      <c r="J169" s="258"/>
      <c r="K169" s="251"/>
      <c r="M169" s="252" t="s">
        <v>394</v>
      </c>
      <c r="O169" s="240"/>
    </row>
    <row r="170" spans="1:80" x14ac:dyDescent="0.2">
      <c r="A170" s="241">
        <v>57</v>
      </c>
      <c r="B170" s="242" t="s">
        <v>395</v>
      </c>
      <c r="C170" s="243" t="s">
        <v>396</v>
      </c>
      <c r="D170" s="244" t="s">
        <v>200</v>
      </c>
      <c r="E170" s="245">
        <v>40</v>
      </c>
      <c r="F170" s="245"/>
      <c r="G170" s="246">
        <f>E170*F170</f>
        <v>0</v>
      </c>
      <c r="H170" s="247">
        <v>5.4170000000000003E-2</v>
      </c>
      <c r="I170" s="248">
        <f>E170*H170</f>
        <v>2.1668000000000003</v>
      </c>
      <c r="J170" s="247"/>
      <c r="K170" s="248">
        <f>E170*J170</f>
        <v>0</v>
      </c>
      <c r="O170" s="240">
        <v>2</v>
      </c>
      <c r="AA170" s="213">
        <v>3</v>
      </c>
      <c r="AB170" s="213">
        <v>1</v>
      </c>
      <c r="AC170" s="213">
        <v>59217001</v>
      </c>
      <c r="AZ170" s="213">
        <v>1</v>
      </c>
      <c r="BA170" s="213">
        <f>IF(AZ170=1,G170,0)</f>
        <v>0</v>
      </c>
      <c r="BB170" s="213">
        <f>IF(AZ170=2,G170,0)</f>
        <v>0</v>
      </c>
      <c r="BC170" s="213">
        <f>IF(AZ170=3,G170,0)</f>
        <v>0</v>
      </c>
      <c r="BD170" s="213">
        <f>IF(AZ170=4,G170,0)</f>
        <v>0</v>
      </c>
      <c r="BE170" s="213">
        <f>IF(AZ170=5,G170,0)</f>
        <v>0</v>
      </c>
      <c r="CA170" s="240">
        <v>3</v>
      </c>
      <c r="CB170" s="240">
        <v>1</v>
      </c>
    </row>
    <row r="171" spans="1:80" x14ac:dyDescent="0.2">
      <c r="A171" s="249"/>
      <c r="B171" s="253"/>
      <c r="C171" s="368" t="s">
        <v>397</v>
      </c>
      <c r="D171" s="369"/>
      <c r="E171" s="254">
        <v>39.9</v>
      </c>
      <c r="F171" s="255"/>
      <c r="G171" s="256"/>
      <c r="H171" s="257"/>
      <c r="I171" s="251"/>
      <c r="J171" s="258"/>
      <c r="K171" s="251"/>
      <c r="M171" s="252" t="s">
        <v>397</v>
      </c>
      <c r="O171" s="240"/>
    </row>
    <row r="172" spans="1:80" x14ac:dyDescent="0.2">
      <c r="A172" s="249"/>
      <c r="B172" s="253"/>
      <c r="C172" s="368" t="s">
        <v>336</v>
      </c>
      <c r="D172" s="369"/>
      <c r="E172" s="254">
        <v>0.1</v>
      </c>
      <c r="F172" s="255"/>
      <c r="G172" s="256"/>
      <c r="H172" s="257"/>
      <c r="I172" s="251"/>
      <c r="J172" s="258"/>
      <c r="K172" s="251"/>
      <c r="M172" s="252" t="s">
        <v>336</v>
      </c>
      <c r="O172" s="240"/>
    </row>
    <row r="173" spans="1:80" x14ac:dyDescent="0.2">
      <c r="A173" s="241">
        <v>58</v>
      </c>
      <c r="B173" s="242" t="s">
        <v>294</v>
      </c>
      <c r="C173" s="243" t="s">
        <v>295</v>
      </c>
      <c r="D173" s="244" t="s">
        <v>200</v>
      </c>
      <c r="E173" s="245">
        <v>17</v>
      </c>
      <c r="F173" s="245"/>
      <c r="G173" s="246">
        <f>E173*F173</f>
        <v>0</v>
      </c>
      <c r="H173" s="247">
        <v>5.1999999999999998E-2</v>
      </c>
      <c r="I173" s="248">
        <f>E173*H173</f>
        <v>0.88400000000000001</v>
      </c>
      <c r="J173" s="247"/>
      <c r="K173" s="248">
        <f>E173*J173</f>
        <v>0</v>
      </c>
      <c r="O173" s="240">
        <v>2</v>
      </c>
      <c r="AA173" s="213">
        <v>3</v>
      </c>
      <c r="AB173" s="213">
        <v>1</v>
      </c>
      <c r="AC173" s="213">
        <v>59217490</v>
      </c>
      <c r="AZ173" s="213">
        <v>1</v>
      </c>
      <c r="BA173" s="213">
        <f>IF(AZ173=1,G173,0)</f>
        <v>0</v>
      </c>
      <c r="BB173" s="213">
        <f>IF(AZ173=2,G173,0)</f>
        <v>0</v>
      </c>
      <c r="BC173" s="213">
        <f>IF(AZ173=3,G173,0)</f>
        <v>0</v>
      </c>
      <c r="BD173" s="213">
        <f>IF(AZ173=4,G173,0)</f>
        <v>0</v>
      </c>
      <c r="BE173" s="213">
        <f>IF(AZ173=5,G173,0)</f>
        <v>0</v>
      </c>
      <c r="CA173" s="240">
        <v>3</v>
      </c>
      <c r="CB173" s="240">
        <v>1</v>
      </c>
    </row>
    <row r="174" spans="1:80" x14ac:dyDescent="0.2">
      <c r="A174" s="249"/>
      <c r="B174" s="253"/>
      <c r="C174" s="368" t="s">
        <v>398</v>
      </c>
      <c r="D174" s="369"/>
      <c r="E174" s="254">
        <v>17</v>
      </c>
      <c r="F174" s="255"/>
      <c r="G174" s="256"/>
      <c r="H174" s="257"/>
      <c r="I174" s="251"/>
      <c r="J174" s="258"/>
      <c r="K174" s="251"/>
      <c r="M174" s="252" t="s">
        <v>398</v>
      </c>
      <c r="O174" s="240"/>
    </row>
    <row r="175" spans="1:80" x14ac:dyDescent="0.2">
      <c r="A175" s="259"/>
      <c r="B175" s="260" t="s">
        <v>97</v>
      </c>
      <c r="C175" s="261" t="s">
        <v>247</v>
      </c>
      <c r="D175" s="262"/>
      <c r="E175" s="263"/>
      <c r="F175" s="264"/>
      <c r="G175" s="265">
        <f>SUM(G164:G174)</f>
        <v>0</v>
      </c>
      <c r="H175" s="266"/>
      <c r="I175" s="267">
        <f>SUM(I164:I174)</f>
        <v>13.3834</v>
      </c>
      <c r="J175" s="266"/>
      <c r="K175" s="267">
        <f>SUM(K164:K174)</f>
        <v>0</v>
      </c>
      <c r="O175" s="240">
        <v>4</v>
      </c>
      <c r="BA175" s="268">
        <f>SUM(BA164:BA174)</f>
        <v>0</v>
      </c>
      <c r="BB175" s="268">
        <f>SUM(BB164:BB174)</f>
        <v>0</v>
      </c>
      <c r="BC175" s="268">
        <f>SUM(BC164:BC174)</f>
        <v>0</v>
      </c>
      <c r="BD175" s="268">
        <f>SUM(BD164:BD174)</f>
        <v>0</v>
      </c>
      <c r="BE175" s="268">
        <f>SUM(BE164:BE174)</f>
        <v>0</v>
      </c>
    </row>
    <row r="176" spans="1:80" x14ac:dyDescent="0.2">
      <c r="A176" s="230" t="s">
        <v>93</v>
      </c>
      <c r="B176" s="231" t="s">
        <v>252</v>
      </c>
      <c r="C176" s="232" t="s">
        <v>253</v>
      </c>
      <c r="D176" s="233"/>
      <c r="E176" s="234"/>
      <c r="F176" s="234"/>
      <c r="G176" s="235"/>
      <c r="H176" s="236"/>
      <c r="I176" s="237"/>
      <c r="J176" s="238"/>
      <c r="K176" s="239"/>
      <c r="O176" s="240">
        <v>1</v>
      </c>
    </row>
    <row r="177" spans="1:80" x14ac:dyDescent="0.2">
      <c r="A177" s="241">
        <v>59</v>
      </c>
      <c r="B177" s="242" t="s">
        <v>255</v>
      </c>
      <c r="C177" s="243" t="s">
        <v>256</v>
      </c>
      <c r="D177" s="244" t="s">
        <v>257</v>
      </c>
      <c r="E177" s="245">
        <v>13</v>
      </c>
      <c r="F177" s="245"/>
      <c r="G177" s="246">
        <f>E177*F177</f>
        <v>0</v>
      </c>
      <c r="H177" s="247"/>
      <c r="I177" s="248">
        <f>E177*H177</f>
        <v>0</v>
      </c>
      <c r="J177" s="247"/>
      <c r="K177" s="248">
        <f>E177*J177</f>
        <v>0</v>
      </c>
      <c r="O177" s="240">
        <v>2</v>
      </c>
      <c r="AA177" s="213">
        <v>6</v>
      </c>
      <c r="AB177" s="213">
        <v>1</v>
      </c>
      <c r="AC177" s="213">
        <v>171156610600</v>
      </c>
      <c r="AZ177" s="213">
        <v>1</v>
      </c>
      <c r="BA177" s="213">
        <f>IF(AZ177=1,G177,0)</f>
        <v>0</v>
      </c>
      <c r="BB177" s="213">
        <f>IF(AZ177=2,G177,0)</f>
        <v>0</v>
      </c>
      <c r="BC177" s="213">
        <f>IF(AZ177=3,G177,0)</f>
        <v>0</v>
      </c>
      <c r="BD177" s="213">
        <f>IF(AZ177=4,G177,0)</f>
        <v>0</v>
      </c>
      <c r="BE177" s="213">
        <f>IF(AZ177=5,G177,0)</f>
        <v>0</v>
      </c>
      <c r="CA177" s="240">
        <v>6</v>
      </c>
      <c r="CB177" s="240">
        <v>1</v>
      </c>
    </row>
    <row r="178" spans="1:80" x14ac:dyDescent="0.2">
      <c r="A178" s="249"/>
      <c r="B178" s="250"/>
      <c r="C178" s="354"/>
      <c r="D178" s="355"/>
      <c r="E178" s="355"/>
      <c r="F178" s="355"/>
      <c r="G178" s="356"/>
      <c r="I178" s="251"/>
      <c r="K178" s="251"/>
      <c r="L178" s="252"/>
      <c r="O178" s="240">
        <v>3</v>
      </c>
    </row>
    <row r="179" spans="1:80" x14ac:dyDescent="0.2">
      <c r="A179" s="259"/>
      <c r="B179" s="260" t="s">
        <v>97</v>
      </c>
      <c r="C179" s="261" t="s">
        <v>254</v>
      </c>
      <c r="D179" s="262"/>
      <c r="E179" s="263"/>
      <c r="F179" s="264"/>
      <c r="G179" s="265">
        <f>SUM(G176:G178)</f>
        <v>0</v>
      </c>
      <c r="H179" s="266"/>
      <c r="I179" s="267">
        <f>SUM(I176:I178)</f>
        <v>0</v>
      </c>
      <c r="J179" s="266"/>
      <c r="K179" s="267">
        <f>SUM(K176:K178)</f>
        <v>0</v>
      </c>
      <c r="O179" s="240">
        <v>4</v>
      </c>
      <c r="BA179" s="268">
        <f>SUM(BA176:BA178)</f>
        <v>0</v>
      </c>
      <c r="BB179" s="268">
        <f>SUM(BB176:BB178)</f>
        <v>0</v>
      </c>
      <c r="BC179" s="268">
        <f>SUM(BC176:BC178)</f>
        <v>0</v>
      </c>
      <c r="BD179" s="268">
        <f>SUM(BD176:BD178)</f>
        <v>0</v>
      </c>
      <c r="BE179" s="268">
        <f>SUM(BE176:BE178)</f>
        <v>0</v>
      </c>
    </row>
    <row r="180" spans="1:80" x14ac:dyDescent="0.2">
      <c r="A180" s="230" t="s">
        <v>93</v>
      </c>
      <c r="B180" s="231" t="s">
        <v>318</v>
      </c>
      <c r="C180" s="232" t="s">
        <v>319</v>
      </c>
      <c r="D180" s="233"/>
      <c r="E180" s="234"/>
      <c r="F180" s="234"/>
      <c r="G180" s="235"/>
      <c r="H180" s="236"/>
      <c r="I180" s="237"/>
      <c r="J180" s="238"/>
      <c r="K180" s="239"/>
      <c r="O180" s="240">
        <v>1</v>
      </c>
    </row>
    <row r="181" spans="1:80" x14ac:dyDescent="0.2">
      <c r="A181" s="241">
        <v>60</v>
      </c>
      <c r="B181" s="242" t="s">
        <v>331</v>
      </c>
      <c r="C181" s="243" t="s">
        <v>332</v>
      </c>
      <c r="D181" s="244" t="s">
        <v>200</v>
      </c>
      <c r="E181" s="245">
        <v>1</v>
      </c>
      <c r="F181" s="245"/>
      <c r="G181" s="246">
        <f>E181*F181</f>
        <v>0</v>
      </c>
      <c r="H181" s="247">
        <v>0</v>
      </c>
      <c r="I181" s="248">
        <f>E181*H181</f>
        <v>0</v>
      </c>
      <c r="J181" s="247">
        <v>-8.2000000000000003E-2</v>
      </c>
      <c r="K181" s="248">
        <f>E181*J181</f>
        <v>-8.2000000000000003E-2</v>
      </c>
      <c r="O181" s="240">
        <v>2</v>
      </c>
      <c r="AA181" s="213">
        <v>1</v>
      </c>
      <c r="AB181" s="213">
        <v>1</v>
      </c>
      <c r="AC181" s="213">
        <v>1</v>
      </c>
      <c r="AZ181" s="213">
        <v>1</v>
      </c>
      <c r="BA181" s="213">
        <f>IF(AZ181=1,G181,0)</f>
        <v>0</v>
      </c>
      <c r="BB181" s="213">
        <f>IF(AZ181=2,G181,0)</f>
        <v>0</v>
      </c>
      <c r="BC181" s="213">
        <f>IF(AZ181=3,G181,0)</f>
        <v>0</v>
      </c>
      <c r="BD181" s="213">
        <f>IF(AZ181=4,G181,0)</f>
        <v>0</v>
      </c>
      <c r="BE181" s="213">
        <f>IF(AZ181=5,G181,0)</f>
        <v>0</v>
      </c>
      <c r="CA181" s="240">
        <v>1</v>
      </c>
      <c r="CB181" s="240">
        <v>1</v>
      </c>
    </row>
    <row r="182" spans="1:80" ht="22.5" x14ac:dyDescent="0.2">
      <c r="A182" s="241">
        <v>60</v>
      </c>
      <c r="B182" s="242" t="s">
        <v>449</v>
      </c>
      <c r="C182" s="243" t="s">
        <v>474</v>
      </c>
      <c r="D182" s="244" t="s">
        <v>200</v>
      </c>
      <c r="E182" s="245">
        <v>1</v>
      </c>
      <c r="F182" s="245"/>
      <c r="G182" s="246">
        <f>E182*F182</f>
        <v>0</v>
      </c>
      <c r="I182" s="251"/>
      <c r="K182" s="251"/>
      <c r="L182" s="252"/>
      <c r="O182" s="240">
        <v>3</v>
      </c>
    </row>
    <row r="183" spans="1:80" x14ac:dyDescent="0.2">
      <c r="A183" s="259"/>
      <c r="B183" s="260" t="s">
        <v>97</v>
      </c>
      <c r="C183" s="261" t="s">
        <v>320</v>
      </c>
      <c r="D183" s="262"/>
      <c r="E183" s="263"/>
      <c r="F183" s="264"/>
      <c r="G183" s="265">
        <f>SUM(G180:G182)</f>
        <v>0</v>
      </c>
      <c r="H183" s="266"/>
      <c r="I183" s="267">
        <f>SUM(I180:I182)</f>
        <v>0</v>
      </c>
      <c r="J183" s="266"/>
      <c r="K183" s="267">
        <f>SUM(K180:K182)</f>
        <v>-8.2000000000000003E-2</v>
      </c>
      <c r="O183" s="240">
        <v>4</v>
      </c>
      <c r="BA183" s="268">
        <f>SUM(BA180:BA182)</f>
        <v>0</v>
      </c>
      <c r="BB183" s="268">
        <f>SUM(BB180:BB182)</f>
        <v>0</v>
      </c>
      <c r="BC183" s="268">
        <f>SUM(BC180:BC182)</f>
        <v>0</v>
      </c>
      <c r="BD183" s="268">
        <f>SUM(BD180:BD182)</f>
        <v>0</v>
      </c>
      <c r="BE183" s="268">
        <f>SUM(BE180:BE182)</f>
        <v>0</v>
      </c>
    </row>
    <row r="184" spans="1:80" x14ac:dyDescent="0.2">
      <c r="A184" s="230" t="s">
        <v>93</v>
      </c>
      <c r="B184" s="231" t="s">
        <v>258</v>
      </c>
      <c r="C184" s="232" t="s">
        <v>259</v>
      </c>
      <c r="D184" s="233"/>
      <c r="E184" s="234"/>
      <c r="F184" s="234"/>
      <c r="G184" s="235"/>
      <c r="H184" s="236"/>
      <c r="I184" s="237"/>
      <c r="J184" s="238"/>
      <c r="K184" s="239"/>
      <c r="O184" s="240">
        <v>1</v>
      </c>
    </row>
    <row r="185" spans="1:80" x14ac:dyDescent="0.2">
      <c r="A185" s="241">
        <v>61</v>
      </c>
      <c r="B185" s="242" t="s">
        <v>261</v>
      </c>
      <c r="C185" s="243" t="s">
        <v>262</v>
      </c>
      <c r="D185" s="244" t="s">
        <v>217</v>
      </c>
      <c r="E185" s="245">
        <v>207.35</v>
      </c>
      <c r="F185" s="245"/>
      <c r="G185" s="246">
        <f>E185*F185</f>
        <v>0</v>
      </c>
      <c r="H185" s="247">
        <v>0</v>
      </c>
      <c r="I185" s="248">
        <f>E185*H185</f>
        <v>0</v>
      </c>
      <c r="J185" s="247"/>
      <c r="K185" s="248">
        <f>E185*J185</f>
        <v>0</v>
      </c>
      <c r="O185" s="240">
        <v>2</v>
      </c>
      <c r="AA185" s="213">
        <v>7</v>
      </c>
      <c r="AB185" s="213">
        <v>1</v>
      </c>
      <c r="AC185" s="213">
        <v>2</v>
      </c>
      <c r="AZ185" s="213">
        <v>1</v>
      </c>
      <c r="BA185" s="213">
        <f>IF(AZ185=1,G185,0)</f>
        <v>0</v>
      </c>
      <c r="BB185" s="213">
        <f>IF(AZ185=2,G185,0)</f>
        <v>0</v>
      </c>
      <c r="BC185" s="213">
        <f>IF(AZ185=3,G185,0)</f>
        <v>0</v>
      </c>
      <c r="BD185" s="213">
        <f>IF(AZ185=4,G185,0)</f>
        <v>0</v>
      </c>
      <c r="BE185" s="213">
        <f>IF(AZ185=5,G185,0)</f>
        <v>0</v>
      </c>
      <c r="CA185" s="240">
        <v>7</v>
      </c>
      <c r="CB185" s="240">
        <v>1</v>
      </c>
    </row>
    <row r="186" spans="1:80" x14ac:dyDescent="0.2">
      <c r="A186" s="259"/>
      <c r="B186" s="260" t="s">
        <v>97</v>
      </c>
      <c r="C186" s="261" t="s">
        <v>260</v>
      </c>
      <c r="D186" s="262"/>
      <c r="E186" s="263"/>
      <c r="F186" s="264"/>
      <c r="G186" s="265">
        <f>SUM(G184:G185)</f>
        <v>0</v>
      </c>
      <c r="H186" s="266"/>
      <c r="I186" s="267">
        <f>SUM(I184:I185)</f>
        <v>0</v>
      </c>
      <c r="J186" s="266"/>
      <c r="K186" s="267">
        <f>SUM(K184:K185)</f>
        <v>0</v>
      </c>
      <c r="O186" s="240">
        <v>4</v>
      </c>
      <c r="BA186" s="268">
        <f>SUM(BA184:BA185)</f>
        <v>0</v>
      </c>
      <c r="BB186" s="268">
        <f>SUM(BB184:BB185)</f>
        <v>0</v>
      </c>
      <c r="BC186" s="268">
        <f>SUM(BC184:BC185)</f>
        <v>0</v>
      </c>
      <c r="BD186" s="268">
        <f>SUM(BD184:BD185)</f>
        <v>0</v>
      </c>
      <c r="BE186" s="268">
        <f>SUM(BE184:BE185)</f>
        <v>0</v>
      </c>
    </row>
    <row r="187" spans="1:80" x14ac:dyDescent="0.2">
      <c r="A187" s="230" t="s">
        <v>93</v>
      </c>
      <c r="B187" s="231" t="s">
        <v>321</v>
      </c>
      <c r="C187" s="232" t="s">
        <v>322</v>
      </c>
      <c r="D187" s="233"/>
      <c r="E187" s="234"/>
      <c r="F187" s="234"/>
      <c r="G187" s="235"/>
      <c r="H187" s="236"/>
      <c r="I187" s="237"/>
      <c r="J187" s="238"/>
      <c r="K187" s="239"/>
      <c r="O187" s="240">
        <v>1</v>
      </c>
    </row>
    <row r="188" spans="1:80" x14ac:dyDescent="0.2">
      <c r="A188" s="241">
        <v>62</v>
      </c>
      <c r="B188" s="242" t="s">
        <v>324</v>
      </c>
      <c r="C188" s="243" t="s">
        <v>325</v>
      </c>
      <c r="D188" s="244" t="s">
        <v>172</v>
      </c>
      <c r="E188" s="245">
        <v>23.52</v>
      </c>
      <c r="F188" s="245"/>
      <c r="G188" s="246">
        <f>E188*F188</f>
        <v>0</v>
      </c>
      <c r="H188" s="247">
        <v>8.0000000000000007E-5</v>
      </c>
      <c r="I188" s="248">
        <f>E188*H188</f>
        <v>1.8816000000000002E-3</v>
      </c>
      <c r="J188" s="247">
        <v>0</v>
      </c>
      <c r="K188" s="248">
        <f>E188*J188</f>
        <v>0</v>
      </c>
      <c r="O188" s="240">
        <v>2</v>
      </c>
      <c r="AA188" s="213">
        <v>1</v>
      </c>
      <c r="AB188" s="213">
        <v>7</v>
      </c>
      <c r="AC188" s="213">
        <v>7</v>
      </c>
      <c r="AZ188" s="213">
        <v>2</v>
      </c>
      <c r="BA188" s="213">
        <f>IF(AZ188=1,G188,0)</f>
        <v>0</v>
      </c>
      <c r="BB188" s="213">
        <f>IF(AZ188=2,G188,0)</f>
        <v>0</v>
      </c>
      <c r="BC188" s="213">
        <f>IF(AZ188=3,G188,0)</f>
        <v>0</v>
      </c>
      <c r="BD188" s="213">
        <f>IF(AZ188=4,G188,0)</f>
        <v>0</v>
      </c>
      <c r="BE188" s="213">
        <f>IF(AZ188=5,G188,0)</f>
        <v>0</v>
      </c>
      <c r="CA188" s="240">
        <v>1</v>
      </c>
      <c r="CB188" s="240">
        <v>7</v>
      </c>
    </row>
    <row r="189" spans="1:80" x14ac:dyDescent="0.2">
      <c r="A189" s="249"/>
      <c r="B189" s="253"/>
      <c r="C189" s="370" t="s">
        <v>164</v>
      </c>
      <c r="D189" s="369"/>
      <c r="E189" s="279">
        <v>0</v>
      </c>
      <c r="F189" s="255"/>
      <c r="G189" s="256"/>
      <c r="H189" s="257"/>
      <c r="I189" s="251"/>
      <c r="J189" s="258"/>
      <c r="K189" s="251"/>
      <c r="M189" s="252" t="s">
        <v>164</v>
      </c>
      <c r="O189" s="240"/>
    </row>
    <row r="190" spans="1:80" x14ac:dyDescent="0.2">
      <c r="A190" s="249"/>
      <c r="B190" s="253"/>
      <c r="C190" s="370" t="s">
        <v>354</v>
      </c>
      <c r="D190" s="369"/>
      <c r="E190" s="279">
        <v>14.8</v>
      </c>
      <c r="F190" s="255"/>
      <c r="G190" s="256"/>
      <c r="H190" s="257"/>
      <c r="I190" s="251"/>
      <c r="J190" s="258"/>
      <c r="K190" s="251"/>
      <c r="M190" s="252" t="s">
        <v>354</v>
      </c>
      <c r="O190" s="240"/>
    </row>
    <row r="191" spans="1:80" x14ac:dyDescent="0.2">
      <c r="A191" s="249"/>
      <c r="B191" s="253"/>
      <c r="C191" s="370" t="s">
        <v>355</v>
      </c>
      <c r="D191" s="369"/>
      <c r="E191" s="279">
        <v>4.8</v>
      </c>
      <c r="F191" s="255"/>
      <c r="G191" s="256"/>
      <c r="H191" s="257"/>
      <c r="I191" s="251"/>
      <c r="J191" s="258"/>
      <c r="K191" s="251"/>
      <c r="M191" s="252" t="s">
        <v>355</v>
      </c>
      <c r="O191" s="240"/>
    </row>
    <row r="192" spans="1:80" x14ac:dyDescent="0.2">
      <c r="A192" s="249"/>
      <c r="B192" s="253"/>
      <c r="C192" s="370" t="s">
        <v>165</v>
      </c>
      <c r="D192" s="369"/>
      <c r="E192" s="279">
        <v>19.600000000000001</v>
      </c>
      <c r="F192" s="255"/>
      <c r="G192" s="256"/>
      <c r="H192" s="257"/>
      <c r="I192" s="251"/>
      <c r="J192" s="258"/>
      <c r="K192" s="251"/>
      <c r="M192" s="252" t="s">
        <v>165</v>
      </c>
      <c r="O192" s="240"/>
    </row>
    <row r="193" spans="1:80" x14ac:dyDescent="0.2">
      <c r="A193" s="249"/>
      <c r="B193" s="253"/>
      <c r="C193" s="368" t="s">
        <v>399</v>
      </c>
      <c r="D193" s="369"/>
      <c r="E193" s="254">
        <v>23.52</v>
      </c>
      <c r="F193" s="255"/>
      <c r="G193" s="256"/>
      <c r="H193" s="257"/>
      <c r="I193" s="251"/>
      <c r="J193" s="258"/>
      <c r="K193" s="251"/>
      <c r="M193" s="252" t="s">
        <v>399</v>
      </c>
      <c r="O193" s="240"/>
    </row>
    <row r="194" spans="1:80" x14ac:dyDescent="0.2">
      <c r="A194" s="241">
        <v>63</v>
      </c>
      <c r="B194" s="242" t="s">
        <v>326</v>
      </c>
      <c r="C194" s="243" t="s">
        <v>327</v>
      </c>
      <c r="D194" s="244" t="s">
        <v>13</v>
      </c>
      <c r="E194" s="245">
        <v>47.392800000000001</v>
      </c>
      <c r="F194" s="245"/>
      <c r="G194" s="246">
        <f>E194*F194</f>
        <v>0</v>
      </c>
      <c r="H194" s="247">
        <v>0</v>
      </c>
      <c r="I194" s="248">
        <f>E194*H194</f>
        <v>0</v>
      </c>
      <c r="J194" s="247"/>
      <c r="K194" s="248">
        <f>E194*J194</f>
        <v>0</v>
      </c>
      <c r="O194" s="240">
        <v>2</v>
      </c>
      <c r="AA194" s="213">
        <v>7</v>
      </c>
      <c r="AB194" s="213">
        <v>1002</v>
      </c>
      <c r="AC194" s="213">
        <v>5</v>
      </c>
      <c r="AZ194" s="213">
        <v>2</v>
      </c>
      <c r="BA194" s="213">
        <f>IF(AZ194=1,G194,0)</f>
        <v>0</v>
      </c>
      <c r="BB194" s="213">
        <f>IF(AZ194=2,G194,0)</f>
        <v>0</v>
      </c>
      <c r="BC194" s="213">
        <f>IF(AZ194=3,G194,0)</f>
        <v>0</v>
      </c>
      <c r="BD194" s="213">
        <f>IF(AZ194=4,G194,0)</f>
        <v>0</v>
      </c>
      <c r="BE194" s="213">
        <f>IF(AZ194=5,G194,0)</f>
        <v>0</v>
      </c>
      <c r="CA194" s="240">
        <v>7</v>
      </c>
      <c r="CB194" s="240">
        <v>1002</v>
      </c>
    </row>
    <row r="195" spans="1:80" x14ac:dyDescent="0.2">
      <c r="A195" s="259"/>
      <c r="B195" s="260" t="s">
        <v>97</v>
      </c>
      <c r="C195" s="261" t="s">
        <v>323</v>
      </c>
      <c r="D195" s="262"/>
      <c r="E195" s="263"/>
      <c r="F195" s="264"/>
      <c r="G195" s="265">
        <f>SUM(G187:G194)</f>
        <v>0</v>
      </c>
      <c r="H195" s="266"/>
      <c r="I195" s="267">
        <f>SUM(I187:I194)</f>
        <v>1.8816000000000002E-3</v>
      </c>
      <c r="J195" s="266"/>
      <c r="K195" s="267">
        <f>SUM(K187:K194)</f>
        <v>0</v>
      </c>
      <c r="O195" s="240">
        <v>4</v>
      </c>
      <c r="BA195" s="268">
        <f>SUM(BA187:BA194)</f>
        <v>0</v>
      </c>
      <c r="BB195" s="268">
        <f>SUM(BB187:BB194)</f>
        <v>0</v>
      </c>
      <c r="BC195" s="268">
        <f>SUM(BC187:BC194)</f>
        <v>0</v>
      </c>
      <c r="BD195" s="268">
        <f>SUM(BD187:BD194)</f>
        <v>0</v>
      </c>
      <c r="BE195" s="268">
        <f>SUM(BE187:BE194)</f>
        <v>0</v>
      </c>
    </row>
    <row r="196" spans="1:80" x14ac:dyDescent="0.2">
      <c r="A196" s="230" t="s">
        <v>93</v>
      </c>
      <c r="B196" s="231" t="s">
        <v>263</v>
      </c>
      <c r="C196" s="232" t="s">
        <v>264</v>
      </c>
      <c r="D196" s="233"/>
      <c r="E196" s="234"/>
      <c r="F196" s="234"/>
      <c r="G196" s="235"/>
      <c r="H196" s="236"/>
      <c r="I196" s="237"/>
      <c r="J196" s="238"/>
      <c r="K196" s="239"/>
      <c r="O196" s="240">
        <v>1</v>
      </c>
    </row>
    <row r="197" spans="1:80" ht="35.25" customHeight="1" x14ac:dyDescent="0.2">
      <c r="A197" s="241">
        <v>64</v>
      </c>
      <c r="B197" s="242" t="s">
        <v>266</v>
      </c>
      <c r="C197" s="243" t="s">
        <v>496</v>
      </c>
      <c r="D197" s="244" t="s">
        <v>96</v>
      </c>
      <c r="E197" s="245">
        <v>5</v>
      </c>
      <c r="F197" s="245"/>
      <c r="G197" s="246">
        <f>E197*F197</f>
        <v>0</v>
      </c>
      <c r="H197" s="247">
        <v>2.0000000000000001E-4</v>
      </c>
      <c r="I197" s="248">
        <f>E197*H197</f>
        <v>1E-3</v>
      </c>
      <c r="J197" s="247">
        <v>0</v>
      </c>
      <c r="K197" s="248">
        <f>E197*J197</f>
        <v>0</v>
      </c>
      <c r="O197" s="240">
        <v>2</v>
      </c>
      <c r="AA197" s="213">
        <v>1</v>
      </c>
      <c r="AB197" s="213">
        <v>7</v>
      </c>
      <c r="AC197" s="213">
        <v>7</v>
      </c>
      <c r="AZ197" s="213">
        <v>2</v>
      </c>
      <c r="BA197" s="213">
        <f>IF(AZ197=1,G197,0)</f>
        <v>0</v>
      </c>
      <c r="BB197" s="213">
        <f>IF(AZ197=2,G197,0)</f>
        <v>0</v>
      </c>
      <c r="BC197" s="213">
        <f>IF(AZ197=3,G197,0)</f>
        <v>0</v>
      </c>
      <c r="BD197" s="213">
        <f>IF(AZ197=4,G197,0)</f>
        <v>0</v>
      </c>
      <c r="BE197" s="213">
        <f>IF(AZ197=5,G197,0)</f>
        <v>0</v>
      </c>
      <c r="CA197" s="240">
        <v>1</v>
      </c>
      <c r="CB197" s="240">
        <v>7</v>
      </c>
    </row>
    <row r="198" spans="1:80" ht="38.25" customHeight="1" x14ac:dyDescent="0.2">
      <c r="A198" s="241">
        <v>65</v>
      </c>
      <c r="B198" s="242" t="s">
        <v>267</v>
      </c>
      <c r="C198" s="243" t="s">
        <v>497</v>
      </c>
      <c r="D198" s="244" t="s">
        <v>96</v>
      </c>
      <c r="E198" s="245">
        <v>4</v>
      </c>
      <c r="F198" s="245"/>
      <c r="G198" s="246">
        <f>E198*F198</f>
        <v>0</v>
      </c>
      <c r="H198" s="247">
        <v>2.0000000000000001E-4</v>
      </c>
      <c r="I198" s="248">
        <f>E198*H198</f>
        <v>8.0000000000000004E-4</v>
      </c>
      <c r="J198" s="247">
        <v>0</v>
      </c>
      <c r="K198" s="248">
        <f>E198*J198</f>
        <v>0</v>
      </c>
      <c r="O198" s="240">
        <v>2</v>
      </c>
      <c r="AA198" s="213">
        <v>1</v>
      </c>
      <c r="AB198" s="213">
        <v>7</v>
      </c>
      <c r="AC198" s="213">
        <v>7</v>
      </c>
      <c r="AZ198" s="213">
        <v>2</v>
      </c>
      <c r="BA198" s="213">
        <f>IF(AZ198=1,G198,0)</f>
        <v>0</v>
      </c>
      <c r="BB198" s="213">
        <f>IF(AZ198=2,G198,0)</f>
        <v>0</v>
      </c>
      <c r="BC198" s="213">
        <f>IF(AZ198=3,G198,0)</f>
        <v>0</v>
      </c>
      <c r="BD198" s="213">
        <f>IF(AZ198=4,G198,0)</f>
        <v>0</v>
      </c>
      <c r="BE198" s="213">
        <f>IF(AZ198=5,G198,0)</f>
        <v>0</v>
      </c>
      <c r="CA198" s="240">
        <v>1</v>
      </c>
      <c r="CB198" s="240">
        <v>7</v>
      </c>
    </row>
    <row r="199" spans="1:80" x14ac:dyDescent="0.2">
      <c r="A199" s="259"/>
      <c r="B199" s="260" t="s">
        <v>97</v>
      </c>
      <c r="C199" s="261" t="s">
        <v>265</v>
      </c>
      <c r="D199" s="262"/>
      <c r="E199" s="263"/>
      <c r="F199" s="264"/>
      <c r="G199" s="265">
        <f>SUM(G196:G198)</f>
        <v>0</v>
      </c>
      <c r="H199" s="266"/>
      <c r="I199" s="267">
        <f>SUM(I196:I198)</f>
        <v>1.8E-3</v>
      </c>
      <c r="J199" s="266"/>
      <c r="K199" s="267">
        <f>SUM(K196:K198)</f>
        <v>0</v>
      </c>
      <c r="O199" s="240">
        <v>4</v>
      </c>
      <c r="BA199" s="268">
        <f>SUM(BA196:BA198)</f>
        <v>0</v>
      </c>
      <c r="BB199" s="268">
        <f>SUM(BB196:BB198)</f>
        <v>0</v>
      </c>
      <c r="BC199" s="268">
        <f>SUM(BC196:BC198)</f>
        <v>0</v>
      </c>
      <c r="BD199" s="268">
        <f>SUM(BD196:BD198)</f>
        <v>0</v>
      </c>
      <c r="BE199" s="268">
        <f>SUM(BE196:BE198)</f>
        <v>0</v>
      </c>
    </row>
    <row r="200" spans="1:80" x14ac:dyDescent="0.2">
      <c r="A200" s="230" t="s">
        <v>93</v>
      </c>
      <c r="B200" s="231" t="s">
        <v>296</v>
      </c>
      <c r="C200" s="232" t="s">
        <v>297</v>
      </c>
      <c r="D200" s="233"/>
      <c r="E200" s="234"/>
      <c r="F200" s="234"/>
      <c r="G200" s="235"/>
      <c r="H200" s="236"/>
      <c r="I200" s="237"/>
      <c r="J200" s="238"/>
      <c r="K200" s="239"/>
      <c r="O200" s="240">
        <v>1</v>
      </c>
    </row>
    <row r="201" spans="1:80" ht="22.5" x14ac:dyDescent="0.2">
      <c r="A201" s="241">
        <v>66</v>
      </c>
      <c r="B201" s="291" t="s">
        <v>299</v>
      </c>
      <c r="C201" s="283" t="s">
        <v>475</v>
      </c>
      <c r="D201" s="284" t="s">
        <v>300</v>
      </c>
      <c r="E201" s="285">
        <v>1</v>
      </c>
      <c r="F201" s="285"/>
      <c r="G201" s="286">
        <f>E201*F201</f>
        <v>0</v>
      </c>
      <c r="H201" s="247">
        <v>0</v>
      </c>
      <c r="I201" s="248">
        <f>E201*H201</f>
        <v>0</v>
      </c>
      <c r="J201" s="247">
        <v>0</v>
      </c>
      <c r="K201" s="248">
        <f>E201*J201</f>
        <v>0</v>
      </c>
      <c r="O201" s="240">
        <v>2</v>
      </c>
      <c r="AA201" s="213">
        <v>1</v>
      </c>
      <c r="AB201" s="213">
        <v>9</v>
      </c>
      <c r="AC201" s="213">
        <v>9</v>
      </c>
      <c r="AZ201" s="213">
        <v>4</v>
      </c>
      <c r="BA201" s="213">
        <f>IF(AZ201=1,G201,0)</f>
        <v>0</v>
      </c>
      <c r="BB201" s="213">
        <f>IF(AZ201=2,G201,0)</f>
        <v>0</v>
      </c>
      <c r="BC201" s="213">
        <f>IF(AZ201=3,G201,0)</f>
        <v>0</v>
      </c>
      <c r="BD201" s="213">
        <f>IF(AZ201=4,G201,0)</f>
        <v>0</v>
      </c>
      <c r="BE201" s="213">
        <f>IF(AZ201=5,G201,0)</f>
        <v>0</v>
      </c>
      <c r="CA201" s="240">
        <v>1</v>
      </c>
      <c r="CB201" s="240">
        <v>9</v>
      </c>
    </row>
    <row r="202" spans="1:80" x14ac:dyDescent="0.2">
      <c r="A202" s="241">
        <v>66</v>
      </c>
      <c r="B202" s="291" t="s">
        <v>449</v>
      </c>
      <c r="C202" s="283" t="s">
        <v>476</v>
      </c>
      <c r="D202" s="284" t="s">
        <v>186</v>
      </c>
      <c r="E202" s="285">
        <v>28</v>
      </c>
      <c r="F202" s="285"/>
      <c r="G202" s="286">
        <f>E202*F202</f>
        <v>0</v>
      </c>
      <c r="H202" s="316"/>
      <c r="I202" s="315"/>
      <c r="J202" s="316"/>
      <c r="K202" s="315"/>
      <c r="O202" s="240"/>
      <c r="CA202" s="240"/>
      <c r="CB202" s="240"/>
    </row>
    <row r="203" spans="1:80" ht="22.5" x14ac:dyDescent="0.2">
      <c r="A203" s="241">
        <v>66</v>
      </c>
      <c r="B203" s="291" t="s">
        <v>449</v>
      </c>
      <c r="C203" s="283" t="s">
        <v>477</v>
      </c>
      <c r="D203" s="284" t="s">
        <v>186</v>
      </c>
      <c r="E203" s="285">
        <v>30</v>
      </c>
      <c r="F203" s="285"/>
      <c r="G203" s="286">
        <f>E203*F203</f>
        <v>0</v>
      </c>
      <c r="H203" s="316"/>
      <c r="I203" s="315"/>
      <c r="J203" s="316"/>
      <c r="K203" s="315"/>
      <c r="O203" s="240"/>
      <c r="CA203" s="240"/>
      <c r="CB203" s="240"/>
    </row>
    <row r="204" spans="1:80" x14ac:dyDescent="0.2">
      <c r="A204" s="259"/>
      <c r="B204" s="260" t="s">
        <v>97</v>
      </c>
      <c r="C204" s="261" t="s">
        <v>298</v>
      </c>
      <c r="D204" s="262"/>
      <c r="E204" s="263"/>
      <c r="F204" s="264"/>
      <c r="G204" s="265">
        <f>SUM(G200:G203)</f>
        <v>0</v>
      </c>
      <c r="H204" s="266"/>
      <c r="I204" s="267">
        <f>SUM(I200:I203)</f>
        <v>0</v>
      </c>
      <c r="J204" s="266"/>
      <c r="K204" s="267">
        <f>SUM(K200:K203)</f>
        <v>0</v>
      </c>
      <c r="O204" s="240">
        <v>4</v>
      </c>
      <c r="BA204" s="268">
        <f>SUM(BA200:BA203)</f>
        <v>0</v>
      </c>
      <c r="BB204" s="268">
        <f>SUM(BB200:BB203)</f>
        <v>0</v>
      </c>
      <c r="BC204" s="268">
        <f>SUM(BC200:BC203)</f>
        <v>0</v>
      </c>
      <c r="BD204" s="268">
        <f>SUM(BD200:BD203)</f>
        <v>0</v>
      </c>
      <c r="BE204" s="268">
        <f>SUM(BE200:BE203)</f>
        <v>0</v>
      </c>
    </row>
    <row r="205" spans="1:80" x14ac:dyDescent="0.2">
      <c r="A205" s="230" t="s">
        <v>93</v>
      </c>
      <c r="B205" s="231" t="s">
        <v>268</v>
      </c>
      <c r="C205" s="232" t="s">
        <v>269</v>
      </c>
      <c r="D205" s="233"/>
      <c r="E205" s="234"/>
      <c r="F205" s="234"/>
      <c r="G205" s="235"/>
      <c r="H205" s="236"/>
      <c r="I205" s="237"/>
      <c r="J205" s="238"/>
      <c r="K205" s="239"/>
      <c r="O205" s="240">
        <v>1</v>
      </c>
    </row>
    <row r="206" spans="1:80" ht="23.25" customHeight="1" x14ac:dyDescent="0.2">
      <c r="A206" s="241">
        <v>67</v>
      </c>
      <c r="B206" s="242" t="s">
        <v>271</v>
      </c>
      <c r="C206" s="243" t="s">
        <v>481</v>
      </c>
      <c r="D206" s="244" t="s">
        <v>217</v>
      </c>
      <c r="E206" s="245">
        <v>42.43</v>
      </c>
      <c r="F206" s="245"/>
      <c r="G206" s="246">
        <f>E206*F206</f>
        <v>0</v>
      </c>
      <c r="H206" s="247">
        <v>0</v>
      </c>
      <c r="I206" s="248">
        <f>E206*H206</f>
        <v>0</v>
      </c>
      <c r="J206" s="247"/>
      <c r="K206" s="248">
        <f>E206*J206</f>
        <v>0</v>
      </c>
      <c r="O206" s="240">
        <v>2</v>
      </c>
      <c r="AA206" s="213">
        <v>8</v>
      </c>
      <c r="AB206" s="213">
        <v>0</v>
      </c>
      <c r="AC206" s="213">
        <v>3</v>
      </c>
      <c r="AZ206" s="213">
        <v>1</v>
      </c>
      <c r="BA206" s="213">
        <f>IF(AZ206=1,G206,0)</f>
        <v>0</v>
      </c>
      <c r="BB206" s="213">
        <f>IF(AZ206=2,G206,0)</f>
        <v>0</v>
      </c>
      <c r="BC206" s="213">
        <f>IF(AZ206=3,G206,0)</f>
        <v>0</v>
      </c>
      <c r="BD206" s="213">
        <f>IF(AZ206=4,G206,0)</f>
        <v>0</v>
      </c>
      <c r="BE206" s="213">
        <f>IF(AZ206=5,G206,0)</f>
        <v>0</v>
      </c>
      <c r="CA206" s="240">
        <v>8</v>
      </c>
      <c r="CB206" s="240">
        <v>0</v>
      </c>
    </row>
    <row r="207" spans="1:80" x14ac:dyDescent="0.2">
      <c r="A207" s="241">
        <v>68</v>
      </c>
      <c r="B207" s="242" t="s">
        <v>272</v>
      </c>
      <c r="C207" s="243" t="s">
        <v>273</v>
      </c>
      <c r="D207" s="244" t="s">
        <v>217</v>
      </c>
      <c r="E207" s="245">
        <v>42.43</v>
      </c>
      <c r="F207" s="245"/>
      <c r="G207" s="246">
        <f>E207*F207</f>
        <v>0</v>
      </c>
      <c r="H207" s="247">
        <v>0</v>
      </c>
      <c r="I207" s="248">
        <f>E207*H207</f>
        <v>0</v>
      </c>
      <c r="J207" s="247"/>
      <c r="K207" s="248">
        <f>E207*J207</f>
        <v>0</v>
      </c>
      <c r="O207" s="240">
        <v>2</v>
      </c>
      <c r="AA207" s="213">
        <v>8</v>
      </c>
      <c r="AB207" s="213">
        <v>0</v>
      </c>
      <c r="AC207" s="213">
        <v>3</v>
      </c>
      <c r="AZ207" s="213">
        <v>1</v>
      </c>
      <c r="BA207" s="213">
        <f>IF(AZ207=1,G207,0)</f>
        <v>0</v>
      </c>
      <c r="BB207" s="213">
        <f>IF(AZ207=2,G207,0)</f>
        <v>0</v>
      </c>
      <c r="BC207" s="213">
        <f>IF(AZ207=3,G207,0)</f>
        <v>0</v>
      </c>
      <c r="BD207" s="213">
        <f>IF(AZ207=4,G207,0)</f>
        <v>0</v>
      </c>
      <c r="BE207" s="213">
        <f>IF(AZ207=5,G207,0)</f>
        <v>0</v>
      </c>
      <c r="CA207" s="240">
        <v>8</v>
      </c>
      <c r="CB207" s="240">
        <v>0</v>
      </c>
    </row>
    <row r="208" spans="1:80" x14ac:dyDescent="0.2">
      <c r="A208" s="259"/>
      <c r="B208" s="260" t="s">
        <v>97</v>
      </c>
      <c r="C208" s="261" t="s">
        <v>270</v>
      </c>
      <c r="D208" s="262"/>
      <c r="E208" s="263"/>
      <c r="F208" s="264"/>
      <c r="G208" s="265">
        <f>SUM(G205:G207)</f>
        <v>0</v>
      </c>
      <c r="H208" s="266"/>
      <c r="I208" s="267">
        <f>SUM(I205:I207)</f>
        <v>0</v>
      </c>
      <c r="J208" s="266"/>
      <c r="K208" s="267">
        <f>SUM(K205:K207)</f>
        <v>0</v>
      </c>
      <c r="O208" s="240">
        <v>4</v>
      </c>
      <c r="BA208" s="268">
        <f>SUM(BA205:BA207)</f>
        <v>0</v>
      </c>
      <c r="BB208" s="268">
        <f>SUM(BB205:BB207)</f>
        <v>0</v>
      </c>
      <c r="BC208" s="268">
        <f>SUM(BC205:BC207)</f>
        <v>0</v>
      </c>
      <c r="BD208" s="268">
        <f>SUM(BD205:BD207)</f>
        <v>0</v>
      </c>
      <c r="BE208" s="268">
        <f>SUM(BE205:BE207)</f>
        <v>0</v>
      </c>
    </row>
    <row r="209" spans="5:5" x14ac:dyDescent="0.2">
      <c r="E209" s="213"/>
    </row>
    <row r="210" spans="5:5" x14ac:dyDescent="0.2">
      <c r="E210" s="213"/>
    </row>
    <row r="211" spans="5:5" x14ac:dyDescent="0.2">
      <c r="E211" s="213"/>
    </row>
    <row r="212" spans="5:5" x14ac:dyDescent="0.2">
      <c r="E212" s="213"/>
    </row>
    <row r="213" spans="5:5" x14ac:dyDescent="0.2">
      <c r="E213" s="213"/>
    </row>
    <row r="214" spans="5:5" x14ac:dyDescent="0.2">
      <c r="E214" s="213"/>
    </row>
    <row r="215" spans="5:5" x14ac:dyDescent="0.2">
      <c r="E215" s="213"/>
    </row>
    <row r="216" spans="5:5" x14ac:dyDescent="0.2">
      <c r="E216" s="213"/>
    </row>
    <row r="217" spans="5:5" x14ac:dyDescent="0.2">
      <c r="E217" s="213"/>
    </row>
    <row r="218" spans="5:5" x14ac:dyDescent="0.2">
      <c r="E218" s="213"/>
    </row>
    <row r="219" spans="5:5" x14ac:dyDescent="0.2">
      <c r="E219" s="213"/>
    </row>
    <row r="220" spans="5:5" x14ac:dyDescent="0.2">
      <c r="E220" s="213"/>
    </row>
    <row r="221" spans="5:5" x14ac:dyDescent="0.2">
      <c r="E221" s="213"/>
    </row>
    <row r="222" spans="5:5" x14ac:dyDescent="0.2">
      <c r="E222" s="213"/>
    </row>
    <row r="223" spans="5:5" x14ac:dyDescent="0.2">
      <c r="E223" s="213"/>
    </row>
    <row r="224" spans="5:5" x14ac:dyDescent="0.2">
      <c r="E224" s="213"/>
    </row>
    <row r="225" spans="1:7" x14ac:dyDescent="0.2">
      <c r="E225" s="213"/>
    </row>
    <row r="226" spans="1:7" x14ac:dyDescent="0.2">
      <c r="E226" s="213"/>
    </row>
    <row r="227" spans="1:7" x14ac:dyDescent="0.2">
      <c r="E227" s="213"/>
    </row>
    <row r="228" spans="1:7" x14ac:dyDescent="0.2">
      <c r="E228" s="213"/>
    </row>
    <row r="229" spans="1:7" x14ac:dyDescent="0.2">
      <c r="E229" s="213"/>
    </row>
    <row r="230" spans="1:7" x14ac:dyDescent="0.2">
      <c r="E230" s="213"/>
    </row>
    <row r="231" spans="1:7" x14ac:dyDescent="0.2">
      <c r="E231" s="213"/>
    </row>
    <row r="232" spans="1:7" x14ac:dyDescent="0.2">
      <c r="A232" s="258"/>
      <c r="B232" s="258"/>
      <c r="C232" s="258"/>
      <c r="D232" s="258"/>
      <c r="E232" s="258"/>
      <c r="F232" s="258"/>
      <c r="G232" s="258"/>
    </row>
    <row r="233" spans="1:7" x14ac:dyDescent="0.2">
      <c r="A233" s="258"/>
      <c r="B233" s="258"/>
      <c r="C233" s="258"/>
      <c r="D233" s="258"/>
      <c r="E233" s="258"/>
      <c r="F233" s="258"/>
      <c r="G233" s="258"/>
    </row>
    <row r="234" spans="1:7" x14ac:dyDescent="0.2">
      <c r="A234" s="258"/>
      <c r="B234" s="258"/>
      <c r="C234" s="258"/>
      <c r="D234" s="258"/>
      <c r="E234" s="258"/>
      <c r="F234" s="258"/>
      <c r="G234" s="258"/>
    </row>
    <row r="235" spans="1:7" x14ac:dyDescent="0.2">
      <c r="A235" s="258"/>
      <c r="B235" s="258"/>
      <c r="C235" s="258"/>
      <c r="D235" s="258"/>
      <c r="E235" s="258"/>
      <c r="F235" s="258"/>
      <c r="G235" s="258"/>
    </row>
    <row r="236" spans="1:7" x14ac:dyDescent="0.2">
      <c r="E236" s="213"/>
    </row>
    <row r="237" spans="1:7" x14ac:dyDescent="0.2">
      <c r="E237" s="213"/>
    </row>
    <row r="238" spans="1:7" x14ac:dyDescent="0.2">
      <c r="E238" s="213"/>
    </row>
    <row r="239" spans="1:7" x14ac:dyDescent="0.2">
      <c r="E239" s="213"/>
    </row>
    <row r="240" spans="1:7" x14ac:dyDescent="0.2">
      <c r="E240" s="213"/>
    </row>
    <row r="241" spans="5:5" x14ac:dyDescent="0.2">
      <c r="E241" s="213"/>
    </row>
    <row r="242" spans="5:5" x14ac:dyDescent="0.2">
      <c r="E242" s="213"/>
    </row>
    <row r="243" spans="5:5" x14ac:dyDescent="0.2">
      <c r="E243" s="213"/>
    </row>
    <row r="244" spans="5:5" x14ac:dyDescent="0.2">
      <c r="E244" s="213"/>
    </row>
    <row r="245" spans="5:5" x14ac:dyDescent="0.2">
      <c r="E245" s="213"/>
    </row>
    <row r="246" spans="5:5" x14ac:dyDescent="0.2">
      <c r="E246" s="213"/>
    </row>
    <row r="247" spans="5:5" x14ac:dyDescent="0.2">
      <c r="E247" s="213"/>
    </row>
    <row r="248" spans="5:5" x14ac:dyDescent="0.2">
      <c r="E248" s="213"/>
    </row>
    <row r="249" spans="5:5" x14ac:dyDescent="0.2">
      <c r="E249" s="213"/>
    </row>
    <row r="250" spans="5:5" x14ac:dyDescent="0.2">
      <c r="E250" s="213"/>
    </row>
    <row r="251" spans="5:5" x14ac:dyDescent="0.2">
      <c r="E251" s="213"/>
    </row>
    <row r="252" spans="5:5" x14ac:dyDescent="0.2">
      <c r="E252" s="213"/>
    </row>
    <row r="253" spans="5:5" x14ac:dyDescent="0.2">
      <c r="E253" s="213"/>
    </row>
    <row r="254" spans="5:5" x14ac:dyDescent="0.2">
      <c r="E254" s="213"/>
    </row>
    <row r="255" spans="5:5" x14ac:dyDescent="0.2">
      <c r="E255" s="213"/>
    </row>
    <row r="256" spans="5:5" x14ac:dyDescent="0.2">
      <c r="E256" s="213"/>
    </row>
    <row r="257" spans="1:7" x14ac:dyDescent="0.2">
      <c r="E257" s="213"/>
    </row>
    <row r="258" spans="1:7" x14ac:dyDescent="0.2">
      <c r="E258" s="213"/>
    </row>
    <row r="259" spans="1:7" x14ac:dyDescent="0.2">
      <c r="E259" s="213"/>
    </row>
    <row r="260" spans="1:7" x14ac:dyDescent="0.2">
      <c r="E260" s="213"/>
    </row>
    <row r="261" spans="1:7" x14ac:dyDescent="0.2">
      <c r="E261" s="213"/>
    </row>
    <row r="262" spans="1:7" x14ac:dyDescent="0.2">
      <c r="E262" s="213"/>
    </row>
    <row r="263" spans="1:7" x14ac:dyDescent="0.2">
      <c r="E263" s="213"/>
    </row>
    <row r="264" spans="1:7" x14ac:dyDescent="0.2">
      <c r="E264" s="213"/>
    </row>
    <row r="265" spans="1:7" x14ac:dyDescent="0.2">
      <c r="E265" s="213"/>
    </row>
    <row r="266" spans="1:7" x14ac:dyDescent="0.2">
      <c r="E266" s="213"/>
    </row>
    <row r="267" spans="1:7" x14ac:dyDescent="0.2">
      <c r="A267" s="269"/>
      <c r="B267" s="269"/>
    </row>
    <row r="268" spans="1:7" x14ac:dyDescent="0.2">
      <c r="A268" s="258"/>
      <c r="B268" s="258"/>
      <c r="C268" s="270"/>
      <c r="D268" s="270"/>
      <c r="E268" s="271"/>
      <c r="F268" s="270"/>
      <c r="G268" s="272"/>
    </row>
    <row r="269" spans="1:7" x14ac:dyDescent="0.2">
      <c r="A269" s="273"/>
      <c r="B269" s="273"/>
      <c r="C269" s="258"/>
      <c r="D269" s="258"/>
      <c r="E269" s="274"/>
      <c r="F269" s="258"/>
      <c r="G269" s="258"/>
    </row>
    <row r="270" spans="1:7" x14ac:dyDescent="0.2">
      <c r="A270" s="258"/>
      <c r="B270" s="258"/>
      <c r="C270" s="258"/>
      <c r="D270" s="258"/>
      <c r="E270" s="274"/>
      <c r="F270" s="258"/>
      <c r="G270" s="258"/>
    </row>
    <row r="271" spans="1:7" x14ac:dyDescent="0.2">
      <c r="A271" s="258"/>
      <c r="B271" s="258"/>
      <c r="C271" s="258"/>
      <c r="D271" s="258"/>
      <c r="E271" s="274"/>
      <c r="F271" s="258"/>
      <c r="G271" s="258"/>
    </row>
    <row r="272" spans="1:7" x14ac:dyDescent="0.2">
      <c r="A272" s="258"/>
      <c r="B272" s="258"/>
      <c r="C272" s="258"/>
      <c r="D272" s="258"/>
      <c r="E272" s="274"/>
      <c r="F272" s="258"/>
      <c r="G272" s="258"/>
    </row>
    <row r="273" spans="1:7" x14ac:dyDescent="0.2">
      <c r="A273" s="258"/>
      <c r="B273" s="258"/>
      <c r="C273" s="258"/>
      <c r="D273" s="258"/>
      <c r="E273" s="274"/>
      <c r="F273" s="258"/>
      <c r="G273" s="258"/>
    </row>
    <row r="274" spans="1:7" x14ac:dyDescent="0.2">
      <c r="A274" s="258"/>
      <c r="B274" s="258"/>
      <c r="C274" s="258"/>
      <c r="D274" s="258"/>
      <c r="E274" s="274"/>
      <c r="F274" s="258"/>
      <c r="G274" s="258"/>
    </row>
    <row r="275" spans="1:7" x14ac:dyDescent="0.2">
      <c r="A275" s="258"/>
      <c r="B275" s="258"/>
      <c r="C275" s="258"/>
      <c r="D275" s="258"/>
      <c r="E275" s="274"/>
      <c r="F275" s="258"/>
      <c r="G275" s="258"/>
    </row>
    <row r="276" spans="1:7" x14ac:dyDescent="0.2">
      <c r="A276" s="258"/>
      <c r="B276" s="258"/>
      <c r="C276" s="258"/>
      <c r="D276" s="258"/>
      <c r="E276" s="274"/>
      <c r="F276" s="258"/>
      <c r="G276" s="258"/>
    </row>
    <row r="277" spans="1:7" x14ac:dyDescent="0.2">
      <c r="A277" s="258"/>
      <c r="B277" s="258"/>
      <c r="C277" s="258"/>
      <c r="D277" s="258"/>
      <c r="E277" s="274"/>
      <c r="F277" s="258"/>
      <c r="G277" s="258"/>
    </row>
    <row r="278" spans="1:7" x14ac:dyDescent="0.2">
      <c r="A278" s="258"/>
      <c r="B278" s="258"/>
      <c r="C278" s="258"/>
      <c r="D278" s="258"/>
      <c r="E278" s="274"/>
      <c r="F278" s="258"/>
      <c r="G278" s="258"/>
    </row>
    <row r="279" spans="1:7" x14ac:dyDescent="0.2">
      <c r="A279" s="258"/>
      <c r="B279" s="258"/>
      <c r="C279" s="258"/>
      <c r="D279" s="258"/>
      <c r="E279" s="274"/>
      <c r="F279" s="258"/>
      <c r="G279" s="258"/>
    </row>
    <row r="280" spans="1:7" x14ac:dyDescent="0.2">
      <c r="A280" s="258"/>
      <c r="B280" s="258"/>
      <c r="C280" s="258"/>
      <c r="D280" s="258"/>
      <c r="E280" s="274"/>
      <c r="F280" s="258"/>
      <c r="G280" s="258"/>
    </row>
    <row r="281" spans="1:7" x14ac:dyDescent="0.2">
      <c r="A281" s="258"/>
      <c r="B281" s="258"/>
      <c r="C281" s="258"/>
      <c r="D281" s="258"/>
      <c r="E281" s="274"/>
      <c r="F281" s="258"/>
      <c r="G281" s="258"/>
    </row>
  </sheetData>
  <mergeCells count="91">
    <mergeCell ref="C178:G178"/>
    <mergeCell ref="C167:D167"/>
    <mergeCell ref="C169:D169"/>
    <mergeCell ref="C171:D171"/>
    <mergeCell ref="C172:D172"/>
    <mergeCell ref="C174:D174"/>
    <mergeCell ref="C189:D189"/>
    <mergeCell ref="C190:D190"/>
    <mergeCell ref="C191:D191"/>
    <mergeCell ref="C192:D192"/>
    <mergeCell ref="C193:D193"/>
    <mergeCell ref="C155:D155"/>
    <mergeCell ref="C157:D157"/>
    <mergeCell ref="C159:D159"/>
    <mergeCell ref="C139:D139"/>
    <mergeCell ref="C140:D140"/>
    <mergeCell ref="C141:D141"/>
    <mergeCell ref="C143:G143"/>
    <mergeCell ref="C144:D144"/>
    <mergeCell ref="C146:D146"/>
    <mergeCell ref="C147:D147"/>
    <mergeCell ref="C148:D148"/>
    <mergeCell ref="C118:D118"/>
    <mergeCell ref="C120:D120"/>
    <mergeCell ref="C149:D149"/>
    <mergeCell ref="C150:D150"/>
    <mergeCell ref="C154:G154"/>
    <mergeCell ref="C131:D131"/>
    <mergeCell ref="C132:D132"/>
    <mergeCell ref="C133:D133"/>
    <mergeCell ref="C135:D135"/>
    <mergeCell ref="C127:D127"/>
    <mergeCell ref="C107:D107"/>
    <mergeCell ref="C111:D111"/>
    <mergeCell ref="C113:D113"/>
    <mergeCell ref="C114:D114"/>
    <mergeCell ref="C116:D116"/>
    <mergeCell ref="C105:D105"/>
    <mergeCell ref="C84:D84"/>
    <mergeCell ref="C87:D87"/>
    <mergeCell ref="C89:G89"/>
    <mergeCell ref="C91:D91"/>
    <mergeCell ref="C95:D95"/>
    <mergeCell ref="C96:D96"/>
    <mergeCell ref="C100:D100"/>
    <mergeCell ref="C102:D102"/>
    <mergeCell ref="C104:G104"/>
    <mergeCell ref="C62:D62"/>
    <mergeCell ref="C67:D67"/>
    <mergeCell ref="C79:G79"/>
    <mergeCell ref="C55:D55"/>
    <mergeCell ref="C56:D56"/>
    <mergeCell ref="C58:D58"/>
    <mergeCell ref="C59:D59"/>
    <mergeCell ref="C60:D60"/>
    <mergeCell ref="C61:D61"/>
    <mergeCell ref="C69:D69"/>
    <mergeCell ref="C54:D54"/>
    <mergeCell ref="C40:D40"/>
    <mergeCell ref="C42:D42"/>
    <mergeCell ref="C43:D43"/>
    <mergeCell ref="C44:D44"/>
    <mergeCell ref="C45:D45"/>
    <mergeCell ref="C46:D46"/>
    <mergeCell ref="C48:D48"/>
    <mergeCell ref="C50:D50"/>
    <mergeCell ref="C51:D51"/>
    <mergeCell ref="C52:D52"/>
    <mergeCell ref="C53:D53"/>
    <mergeCell ref="C34:D34"/>
    <mergeCell ref="C35:D35"/>
    <mergeCell ref="C36:D36"/>
    <mergeCell ref="C21:D21"/>
    <mergeCell ref="C22:D22"/>
    <mergeCell ref="C26:D26"/>
    <mergeCell ref="C29:D29"/>
    <mergeCell ref="C10:D10"/>
    <mergeCell ref="C12:D12"/>
    <mergeCell ref="C30:D30"/>
    <mergeCell ref="C32:D32"/>
    <mergeCell ref="C33:D33"/>
    <mergeCell ref="C14:G14"/>
    <mergeCell ref="C15:G15"/>
    <mergeCell ref="C16:D16"/>
    <mergeCell ref="C19:D19"/>
    <mergeCell ref="C20:D20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0"/>
  <dimension ref="A1:BE51"/>
  <sheetViews>
    <sheetView topLeftCell="A16" zoomScaleNormal="100" workbookViewId="0">
      <selection activeCell="C23" sqref="C23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26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27</v>
      </c>
      <c r="B2" s="77"/>
      <c r="C2" s="78" t="s">
        <v>98</v>
      </c>
      <c r="D2" s="78" t="s">
        <v>340</v>
      </c>
      <c r="E2" s="79"/>
      <c r="F2" s="80" t="s">
        <v>28</v>
      </c>
      <c r="G2" s="81"/>
    </row>
    <row r="3" spans="1:57" ht="3" hidden="1" customHeight="1" x14ac:dyDescent="0.2">
      <c r="A3" s="82"/>
      <c r="B3" s="83"/>
      <c r="C3" s="84"/>
      <c r="D3" s="84"/>
      <c r="E3" s="85"/>
      <c r="F3" s="86"/>
      <c r="G3" s="87"/>
    </row>
    <row r="4" spans="1:57" ht="12" customHeight="1" x14ac:dyDescent="0.2">
      <c r="A4" s="88" t="s">
        <v>29</v>
      </c>
      <c r="B4" s="83"/>
      <c r="C4" s="84"/>
      <c r="D4" s="84"/>
      <c r="E4" s="85"/>
      <c r="F4" s="86" t="s">
        <v>30</v>
      </c>
      <c r="G4" s="89"/>
    </row>
    <row r="5" spans="1:57" ht="12.95" customHeight="1" x14ac:dyDescent="0.2">
      <c r="A5" s="90" t="s">
        <v>400</v>
      </c>
      <c r="B5" s="91"/>
      <c r="C5" s="92" t="s">
        <v>401</v>
      </c>
      <c r="D5" s="93"/>
      <c r="E5" s="91"/>
      <c r="F5" s="86" t="s">
        <v>31</v>
      </c>
      <c r="G5" s="87"/>
    </row>
    <row r="6" spans="1:57" ht="12.95" customHeight="1" x14ac:dyDescent="0.2">
      <c r="A6" s="88" t="s">
        <v>32</v>
      </c>
      <c r="B6" s="83"/>
      <c r="C6" s="84"/>
      <c r="D6" s="84"/>
      <c r="E6" s="85"/>
      <c r="F6" s="94" t="s">
        <v>33</v>
      </c>
      <c r="G6" s="95">
        <v>0</v>
      </c>
      <c r="O6" s="96"/>
    </row>
    <row r="7" spans="1:57" ht="12.95" customHeight="1" x14ac:dyDescent="0.2">
      <c r="A7" s="97" t="s">
        <v>98</v>
      </c>
      <c r="B7" s="98"/>
      <c r="C7" s="99" t="s">
        <v>99</v>
      </c>
      <c r="D7" s="100"/>
      <c r="E7" s="100"/>
      <c r="F7" s="101" t="s">
        <v>34</v>
      </c>
      <c r="G7" s="95">
        <f>IF(G6=0,,ROUND((F30+F32)/G6,1))</f>
        <v>0</v>
      </c>
    </row>
    <row r="8" spans="1:57" x14ac:dyDescent="0.2">
      <c r="A8" s="102" t="s">
        <v>35</v>
      </c>
      <c r="B8" s="86"/>
      <c r="C8" s="336" t="s">
        <v>155</v>
      </c>
      <c r="D8" s="336"/>
      <c r="E8" s="337"/>
      <c r="F8" s="103" t="s">
        <v>36</v>
      </c>
      <c r="G8" s="104"/>
      <c r="H8" s="105"/>
      <c r="I8" s="106"/>
    </row>
    <row r="9" spans="1:57" x14ac:dyDescent="0.2">
      <c r="A9" s="102" t="s">
        <v>37</v>
      </c>
      <c r="B9" s="86"/>
      <c r="C9" s="336"/>
      <c r="D9" s="336"/>
      <c r="E9" s="337"/>
      <c r="F9" s="86"/>
      <c r="G9" s="107"/>
      <c r="H9" s="108"/>
    </row>
    <row r="10" spans="1:57" x14ac:dyDescent="0.2">
      <c r="A10" s="102" t="s">
        <v>38</v>
      </c>
      <c r="B10" s="86"/>
      <c r="C10" s="336" t="s">
        <v>154</v>
      </c>
      <c r="D10" s="336"/>
      <c r="E10" s="336"/>
      <c r="F10" s="109"/>
      <c r="G10" s="110"/>
      <c r="H10" s="111"/>
    </row>
    <row r="11" spans="1:57" ht="13.5" customHeight="1" x14ac:dyDescent="0.2">
      <c r="A11" s="102" t="s">
        <v>39</v>
      </c>
      <c r="B11" s="86"/>
      <c r="C11" s="336"/>
      <c r="D11" s="336"/>
      <c r="E11" s="336"/>
      <c r="F11" s="112" t="s">
        <v>40</v>
      </c>
      <c r="G11" s="113"/>
      <c r="H11" s="108"/>
      <c r="BA11" s="114"/>
      <c r="BB11" s="114"/>
      <c r="BC11" s="114"/>
      <c r="BD11" s="114"/>
      <c r="BE11" s="114"/>
    </row>
    <row r="12" spans="1:57" ht="12.75" customHeight="1" x14ac:dyDescent="0.2">
      <c r="A12" s="115" t="s">
        <v>41</v>
      </c>
      <c r="B12" s="83"/>
      <c r="C12" s="338"/>
      <c r="D12" s="338"/>
      <c r="E12" s="338"/>
      <c r="F12" s="116" t="s">
        <v>42</v>
      </c>
      <c r="G12" s="117"/>
      <c r="H12" s="108"/>
    </row>
    <row r="13" spans="1:57" ht="28.5" customHeight="1" thickBot="1" x14ac:dyDescent="0.25">
      <c r="A13" s="118" t="s">
        <v>43</v>
      </c>
      <c r="B13" s="119"/>
      <c r="C13" s="119"/>
      <c r="D13" s="119"/>
      <c r="E13" s="120"/>
      <c r="F13" s="120"/>
      <c r="G13" s="121"/>
      <c r="H13" s="108"/>
    </row>
    <row r="14" spans="1:57" ht="17.25" customHeight="1" thickBot="1" x14ac:dyDescent="0.25">
      <c r="A14" s="122" t="s">
        <v>44</v>
      </c>
      <c r="B14" s="123"/>
      <c r="C14" s="124"/>
      <c r="D14" s="125" t="s">
        <v>45</v>
      </c>
      <c r="E14" s="126"/>
      <c r="F14" s="126"/>
      <c r="G14" s="124"/>
    </row>
    <row r="15" spans="1:57" ht="15.95" customHeight="1" x14ac:dyDescent="0.2">
      <c r="A15" s="127"/>
      <c r="B15" s="128" t="s">
        <v>46</v>
      </c>
      <c r="C15" s="129">
        <f>'SO 05_25 Rek'!E20</f>
        <v>0</v>
      </c>
      <c r="D15" s="130"/>
      <c r="E15" s="131"/>
      <c r="F15" s="132"/>
      <c r="G15" s="129"/>
    </row>
    <row r="16" spans="1:57" ht="15.95" customHeight="1" x14ac:dyDescent="0.2">
      <c r="A16" s="127" t="s">
        <v>47</v>
      </c>
      <c r="B16" s="128" t="s">
        <v>48</v>
      </c>
      <c r="C16" s="129">
        <f>'SO 05_25 Rek'!F20</f>
        <v>0</v>
      </c>
      <c r="D16" s="82"/>
      <c r="E16" s="133"/>
      <c r="F16" s="134"/>
      <c r="G16" s="129"/>
    </row>
    <row r="17" spans="1:7" ht="15.95" customHeight="1" x14ac:dyDescent="0.2">
      <c r="A17" s="127" t="s">
        <v>49</v>
      </c>
      <c r="B17" s="128" t="s">
        <v>50</v>
      </c>
      <c r="C17" s="129">
        <f>'SO 05_25 Rek'!H20</f>
        <v>0</v>
      </c>
      <c r="D17" s="82"/>
      <c r="E17" s="133"/>
      <c r="F17" s="134"/>
      <c r="G17" s="129"/>
    </row>
    <row r="18" spans="1:7" ht="15.95" customHeight="1" x14ac:dyDescent="0.2">
      <c r="A18" s="135" t="s">
        <v>51</v>
      </c>
      <c r="B18" s="136" t="s">
        <v>52</v>
      </c>
      <c r="C18" s="129">
        <f>'SO 05_25 Rek'!G20</f>
        <v>0</v>
      </c>
      <c r="D18" s="82"/>
      <c r="E18" s="133"/>
      <c r="F18" s="134"/>
      <c r="G18" s="129"/>
    </row>
    <row r="19" spans="1:7" ht="15.95" customHeight="1" x14ac:dyDescent="0.2">
      <c r="A19" s="137" t="s">
        <v>53</v>
      </c>
      <c r="B19" s="128"/>
      <c r="C19" s="129">
        <f>SUM(C15:C18)</f>
        <v>0</v>
      </c>
      <c r="D19" s="82"/>
      <c r="E19" s="133"/>
      <c r="F19" s="134"/>
      <c r="G19" s="129"/>
    </row>
    <row r="20" spans="1:7" ht="15.95" customHeight="1" x14ac:dyDescent="0.2">
      <c r="A20" s="137"/>
      <c r="B20" s="128"/>
      <c r="C20" s="129"/>
      <c r="D20" s="82"/>
      <c r="E20" s="133"/>
      <c r="F20" s="134"/>
      <c r="G20" s="129"/>
    </row>
    <row r="21" spans="1:7" ht="15.95" customHeight="1" x14ac:dyDescent="0.2">
      <c r="A21" s="137" t="s">
        <v>25</v>
      </c>
      <c r="B21" s="128"/>
      <c r="C21" s="129">
        <f>'SO 05_25 Rek'!I20</f>
        <v>0</v>
      </c>
      <c r="D21" s="82"/>
      <c r="E21" s="133"/>
      <c r="F21" s="134"/>
      <c r="G21" s="129"/>
    </row>
    <row r="22" spans="1:7" ht="15.95" customHeight="1" x14ac:dyDescent="0.2">
      <c r="A22" s="138" t="s">
        <v>54</v>
      </c>
      <c r="B22" s="108"/>
      <c r="C22" s="129">
        <f>C19+C21</f>
        <v>0</v>
      </c>
      <c r="D22" s="82"/>
      <c r="E22" s="133"/>
      <c r="F22" s="134"/>
      <c r="G22" s="129"/>
    </row>
    <row r="23" spans="1:7" ht="15.95" customHeight="1" thickBot="1" x14ac:dyDescent="0.25">
      <c r="A23" s="334" t="s">
        <v>56</v>
      </c>
      <c r="B23" s="335"/>
      <c r="C23" s="139">
        <f>C22+G23</f>
        <v>0</v>
      </c>
      <c r="D23" s="140"/>
      <c r="E23" s="141"/>
      <c r="F23" s="142"/>
      <c r="G23" s="129"/>
    </row>
    <row r="24" spans="1:7" x14ac:dyDescent="0.2">
      <c r="A24" s="143" t="s">
        <v>58</v>
      </c>
      <c r="B24" s="144"/>
      <c r="C24" s="145"/>
      <c r="D24" s="144" t="s">
        <v>59</v>
      </c>
      <c r="E24" s="144"/>
      <c r="F24" s="146" t="s">
        <v>60</v>
      </c>
      <c r="G24" s="147"/>
    </row>
    <row r="25" spans="1:7" x14ac:dyDescent="0.2">
      <c r="A25" s="138" t="s">
        <v>61</v>
      </c>
      <c r="B25" s="108"/>
      <c r="C25" s="148"/>
      <c r="D25" s="108" t="s">
        <v>61</v>
      </c>
      <c r="F25" s="149" t="s">
        <v>61</v>
      </c>
      <c r="G25" s="150"/>
    </row>
    <row r="26" spans="1:7" ht="37.5" customHeight="1" x14ac:dyDescent="0.2">
      <c r="A26" s="138" t="s">
        <v>62</v>
      </c>
      <c r="B26" s="151"/>
      <c r="C26" s="148"/>
      <c r="D26" s="108" t="s">
        <v>62</v>
      </c>
      <c r="F26" s="149" t="s">
        <v>62</v>
      </c>
      <c r="G26" s="150"/>
    </row>
    <row r="27" spans="1:7" x14ac:dyDescent="0.2">
      <c r="A27" s="138"/>
      <c r="B27" s="152"/>
      <c r="C27" s="148"/>
      <c r="D27" s="108"/>
      <c r="F27" s="149"/>
      <c r="G27" s="150"/>
    </row>
    <row r="28" spans="1:7" x14ac:dyDescent="0.2">
      <c r="A28" s="138" t="s">
        <v>63</v>
      </c>
      <c r="B28" s="108"/>
      <c r="C28" s="148"/>
      <c r="D28" s="149" t="s">
        <v>64</v>
      </c>
      <c r="E28" s="148"/>
      <c r="F28" s="153" t="s">
        <v>64</v>
      </c>
      <c r="G28" s="150"/>
    </row>
    <row r="29" spans="1:7" ht="69" customHeight="1" x14ac:dyDescent="0.2">
      <c r="A29" s="138"/>
      <c r="B29" s="108"/>
      <c r="C29" s="154"/>
      <c r="D29" s="155"/>
      <c r="E29" s="154"/>
      <c r="F29" s="108"/>
      <c r="G29" s="150"/>
    </row>
    <row r="30" spans="1:7" x14ac:dyDescent="0.2">
      <c r="A30" s="156" t="s">
        <v>12</v>
      </c>
      <c r="B30" s="157"/>
      <c r="C30" s="158">
        <v>21</v>
      </c>
      <c r="D30" s="157" t="s">
        <v>65</v>
      </c>
      <c r="E30" s="159"/>
      <c r="F30" s="340">
        <f>C23-F32</f>
        <v>0</v>
      </c>
      <c r="G30" s="341"/>
    </row>
    <row r="31" spans="1:7" x14ac:dyDescent="0.2">
      <c r="A31" s="156" t="s">
        <v>66</v>
      </c>
      <c r="B31" s="157"/>
      <c r="C31" s="158">
        <f>C30</f>
        <v>21</v>
      </c>
      <c r="D31" s="157" t="s">
        <v>67</v>
      </c>
      <c r="E31" s="159"/>
      <c r="F31" s="340">
        <f>ROUND(PRODUCT(F30,C31/100),0)</f>
        <v>0</v>
      </c>
      <c r="G31" s="341"/>
    </row>
    <row r="32" spans="1:7" x14ac:dyDescent="0.2">
      <c r="A32" s="156" t="s">
        <v>12</v>
      </c>
      <c r="B32" s="157"/>
      <c r="C32" s="158">
        <v>0</v>
      </c>
      <c r="D32" s="157" t="s">
        <v>67</v>
      </c>
      <c r="E32" s="159"/>
      <c r="F32" s="340">
        <v>0</v>
      </c>
      <c r="G32" s="341"/>
    </row>
    <row r="33" spans="1:8" x14ac:dyDescent="0.2">
      <c r="A33" s="156" t="s">
        <v>66</v>
      </c>
      <c r="B33" s="160"/>
      <c r="C33" s="161">
        <f>C32</f>
        <v>0</v>
      </c>
      <c r="D33" s="157" t="s">
        <v>67</v>
      </c>
      <c r="E33" s="134"/>
      <c r="F33" s="340">
        <f>ROUND(PRODUCT(F32,C33/100),0)</f>
        <v>0</v>
      </c>
      <c r="G33" s="341"/>
    </row>
    <row r="34" spans="1:8" s="165" customFormat="1" ht="19.5" customHeight="1" thickBot="1" x14ac:dyDescent="0.3">
      <c r="A34" s="162" t="s">
        <v>68</v>
      </c>
      <c r="B34" s="163"/>
      <c r="C34" s="163"/>
      <c r="D34" s="163"/>
      <c r="E34" s="164"/>
      <c r="F34" s="342">
        <f>ROUND(SUM(F30:F33),0)</f>
        <v>0</v>
      </c>
      <c r="G34" s="343"/>
    </row>
    <row r="36" spans="1:8" x14ac:dyDescent="0.2">
      <c r="A36" s="2" t="s">
        <v>69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44"/>
      <c r="C37" s="344"/>
      <c r="D37" s="344"/>
      <c r="E37" s="344"/>
      <c r="F37" s="344"/>
      <c r="G37" s="344"/>
      <c r="H37" s="1" t="s">
        <v>2</v>
      </c>
    </row>
    <row r="38" spans="1:8" ht="12.75" customHeight="1" x14ac:dyDescent="0.2">
      <c r="A38" s="166"/>
      <c r="B38" s="344"/>
      <c r="C38" s="344"/>
      <c r="D38" s="344"/>
      <c r="E38" s="344"/>
      <c r="F38" s="344"/>
      <c r="G38" s="344"/>
      <c r="H38" s="1" t="s">
        <v>2</v>
      </c>
    </row>
    <row r="39" spans="1:8" x14ac:dyDescent="0.2">
      <c r="A39" s="166"/>
      <c r="B39" s="344"/>
      <c r="C39" s="344"/>
      <c r="D39" s="344"/>
      <c r="E39" s="344"/>
      <c r="F39" s="344"/>
      <c r="G39" s="344"/>
      <c r="H39" s="1" t="s">
        <v>2</v>
      </c>
    </row>
    <row r="40" spans="1:8" x14ac:dyDescent="0.2">
      <c r="A40" s="166"/>
      <c r="B40" s="344"/>
      <c r="C40" s="344"/>
      <c r="D40" s="344"/>
      <c r="E40" s="344"/>
      <c r="F40" s="344"/>
      <c r="G40" s="344"/>
      <c r="H40" s="1" t="s">
        <v>2</v>
      </c>
    </row>
    <row r="41" spans="1:8" x14ac:dyDescent="0.2">
      <c r="A41" s="166"/>
      <c r="B41" s="344"/>
      <c r="C41" s="344"/>
      <c r="D41" s="344"/>
      <c r="E41" s="344"/>
      <c r="F41" s="344"/>
      <c r="G41" s="344"/>
      <c r="H41" s="1" t="s">
        <v>2</v>
      </c>
    </row>
    <row r="42" spans="1:8" x14ac:dyDescent="0.2">
      <c r="A42" s="166"/>
      <c r="B42" s="344"/>
      <c r="C42" s="344"/>
      <c r="D42" s="344"/>
      <c r="E42" s="344"/>
      <c r="F42" s="344"/>
      <c r="G42" s="344"/>
      <c r="H42" s="1" t="s">
        <v>2</v>
      </c>
    </row>
    <row r="43" spans="1:8" x14ac:dyDescent="0.2">
      <c r="A43" s="166"/>
      <c r="B43" s="344"/>
      <c r="C43" s="344"/>
      <c r="D43" s="344"/>
      <c r="E43" s="344"/>
      <c r="F43" s="344"/>
      <c r="G43" s="344"/>
      <c r="H43" s="1" t="s">
        <v>2</v>
      </c>
    </row>
    <row r="44" spans="1:8" ht="12.75" customHeight="1" x14ac:dyDescent="0.2">
      <c r="A44" s="166"/>
      <c r="B44" s="344"/>
      <c r="C44" s="344"/>
      <c r="D44" s="344"/>
      <c r="E44" s="344"/>
      <c r="F44" s="344"/>
      <c r="G44" s="344"/>
      <c r="H44" s="1" t="s">
        <v>2</v>
      </c>
    </row>
    <row r="45" spans="1:8" ht="12.75" customHeight="1" x14ac:dyDescent="0.2">
      <c r="A45" s="166"/>
      <c r="B45" s="344"/>
      <c r="C45" s="344"/>
      <c r="D45" s="344"/>
      <c r="E45" s="344"/>
      <c r="F45" s="344"/>
      <c r="G45" s="344"/>
      <c r="H45" s="1" t="s">
        <v>2</v>
      </c>
    </row>
    <row r="46" spans="1:8" x14ac:dyDescent="0.2">
      <c r="B46" s="339"/>
      <c r="C46" s="339"/>
      <c r="D46" s="339"/>
      <c r="E46" s="339"/>
      <c r="F46" s="339"/>
      <c r="G46" s="339"/>
    </row>
    <row r="47" spans="1:8" x14ac:dyDescent="0.2">
      <c r="B47" s="339"/>
      <c r="C47" s="339"/>
      <c r="D47" s="339"/>
      <c r="E47" s="339"/>
      <c r="F47" s="339"/>
      <c r="G47" s="339"/>
    </row>
    <row r="48" spans="1:8" x14ac:dyDescent="0.2">
      <c r="B48" s="339"/>
      <c r="C48" s="339"/>
      <c r="D48" s="339"/>
      <c r="E48" s="339"/>
      <c r="F48" s="339"/>
      <c r="G48" s="339"/>
    </row>
    <row r="49" spans="2:7" x14ac:dyDescent="0.2">
      <c r="B49" s="339"/>
      <c r="C49" s="339"/>
      <c r="D49" s="339"/>
      <c r="E49" s="339"/>
      <c r="F49" s="339"/>
      <c r="G49" s="339"/>
    </row>
    <row r="50" spans="2:7" x14ac:dyDescent="0.2">
      <c r="B50" s="339"/>
      <c r="C50" s="339"/>
      <c r="D50" s="339"/>
      <c r="E50" s="339"/>
      <c r="F50" s="339"/>
      <c r="G50" s="339"/>
    </row>
    <row r="51" spans="2:7" x14ac:dyDescent="0.2">
      <c r="B51" s="339"/>
      <c r="C51" s="339"/>
      <c r="D51" s="339"/>
      <c r="E51" s="339"/>
      <c r="F51" s="339"/>
      <c r="G51" s="339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1"/>
  <dimension ref="A1:BE84"/>
  <sheetViews>
    <sheetView topLeftCell="A16" workbookViewId="0">
      <selection activeCell="E20" sqref="E20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45" t="s">
        <v>3</v>
      </c>
      <c r="B1" s="346"/>
      <c r="C1" s="167" t="s">
        <v>100</v>
      </c>
      <c r="D1" s="168"/>
      <c r="E1" s="169"/>
      <c r="F1" s="168"/>
      <c r="G1" s="170" t="s">
        <v>70</v>
      </c>
      <c r="H1" s="171" t="s">
        <v>98</v>
      </c>
      <c r="I1" s="172"/>
    </row>
    <row r="2" spans="1:9" ht="13.5" thickBot="1" x14ac:dyDescent="0.25">
      <c r="A2" s="347" t="s">
        <v>71</v>
      </c>
      <c r="B2" s="348"/>
      <c r="C2" s="173" t="s">
        <v>402</v>
      </c>
      <c r="D2" s="174"/>
      <c r="E2" s="175"/>
      <c r="F2" s="174"/>
      <c r="G2" s="349" t="s">
        <v>340</v>
      </c>
      <c r="H2" s="350"/>
      <c r="I2" s="351"/>
    </row>
    <row r="3" spans="1:9" ht="13.5" thickTop="1" x14ac:dyDescent="0.2">
      <c r="F3" s="108"/>
    </row>
    <row r="4" spans="1:9" ht="19.5" customHeight="1" x14ac:dyDescent="0.25">
      <c r="A4" s="176" t="s">
        <v>72</v>
      </c>
      <c r="B4" s="177"/>
      <c r="C4" s="177"/>
      <c r="D4" s="177"/>
      <c r="E4" s="178"/>
      <c r="F4" s="177"/>
      <c r="G4" s="177"/>
      <c r="H4" s="177"/>
      <c r="I4" s="177"/>
    </row>
    <row r="5" spans="1:9" ht="13.5" thickBot="1" x14ac:dyDescent="0.25"/>
    <row r="6" spans="1:9" s="108" customFormat="1" ht="13.5" thickBot="1" x14ac:dyDescent="0.25">
      <c r="A6" s="179"/>
      <c r="B6" s="180" t="s">
        <v>73</v>
      </c>
      <c r="C6" s="180"/>
      <c r="D6" s="181"/>
      <c r="E6" s="182" t="s">
        <v>21</v>
      </c>
      <c r="F6" s="183" t="s">
        <v>22</v>
      </c>
      <c r="G6" s="183" t="s">
        <v>23</v>
      </c>
      <c r="H6" s="183" t="s">
        <v>24</v>
      </c>
      <c r="I6" s="184" t="s">
        <v>25</v>
      </c>
    </row>
    <row r="7" spans="1:9" s="108" customFormat="1" x14ac:dyDescent="0.2">
      <c r="A7" s="275" t="str">
        <f>'SO 05_25 Pol'!B7</f>
        <v>1</v>
      </c>
      <c r="B7" s="62" t="str">
        <f>'SO 05_25 Pol'!C7</f>
        <v>Zemní práce</v>
      </c>
      <c r="D7" s="185"/>
      <c r="E7" s="276">
        <f>'SO 05_25 Pol'!G33</f>
        <v>0</v>
      </c>
      <c r="F7" s="277">
        <f>'SO 05_25 Pol'!BB33</f>
        <v>0</v>
      </c>
      <c r="G7" s="277">
        <f>'SO 05_25 Pol'!BC33</f>
        <v>0</v>
      </c>
      <c r="H7" s="277">
        <f>'SO 05_25 Pol'!BD33</f>
        <v>0</v>
      </c>
      <c r="I7" s="278">
        <f>'SO 05_25 Pol'!BE33</f>
        <v>0</v>
      </c>
    </row>
    <row r="8" spans="1:9" s="108" customFormat="1" x14ac:dyDescent="0.2">
      <c r="A8" s="275" t="str">
        <f>'SO 05_25 Pol'!B34</f>
        <v>11</v>
      </c>
      <c r="B8" s="62" t="str">
        <f>'SO 05_25 Pol'!C34</f>
        <v>Přípravné a přidružené práce</v>
      </c>
      <c r="D8" s="185"/>
      <c r="E8" s="276">
        <f>'SO 05_25 Pol'!G43</f>
        <v>0</v>
      </c>
      <c r="F8" s="277">
        <f>'SO 05_25 Pol'!BB43</f>
        <v>0</v>
      </c>
      <c r="G8" s="277">
        <f>'SO 05_25 Pol'!BC43</f>
        <v>0</v>
      </c>
      <c r="H8" s="277">
        <f>'SO 05_25 Pol'!BD43</f>
        <v>0</v>
      </c>
      <c r="I8" s="278">
        <f>'SO 05_25 Pol'!BE43</f>
        <v>0</v>
      </c>
    </row>
    <row r="9" spans="1:9" s="108" customFormat="1" x14ac:dyDescent="0.2">
      <c r="A9" s="275" t="str">
        <f>'SO 05_25 Pol'!B44</f>
        <v>18</v>
      </c>
      <c r="B9" s="62" t="str">
        <f>'SO 05_25 Pol'!C44</f>
        <v>Povrchové úpravy terénu</v>
      </c>
      <c r="D9" s="185"/>
      <c r="E9" s="276">
        <f>'SO 05_25 Pol'!BA47</f>
        <v>0</v>
      </c>
      <c r="F9" s="277">
        <f>'SO 05_25 Pol'!BB47</f>
        <v>0</v>
      </c>
      <c r="G9" s="277">
        <f>'SO 05_25 Pol'!BC47</f>
        <v>0</v>
      </c>
      <c r="H9" s="277">
        <f>'SO 05_25 Pol'!BD47</f>
        <v>0</v>
      </c>
      <c r="I9" s="278">
        <f>'SO 05_25 Pol'!BE47</f>
        <v>0</v>
      </c>
    </row>
    <row r="10" spans="1:9" s="108" customFormat="1" x14ac:dyDescent="0.2">
      <c r="A10" s="275" t="str">
        <f>'SO 05_25 Pol'!B48</f>
        <v>21</v>
      </c>
      <c r="B10" s="62" t="str">
        <f>'SO 05_25 Pol'!C48</f>
        <v>Úprava podloží a základ.spáry</v>
      </c>
      <c r="D10" s="185"/>
      <c r="E10" s="276">
        <f>'SO 05_25 Pol'!BA51</f>
        <v>0</v>
      </c>
      <c r="F10" s="277">
        <f>'SO 05_25 Pol'!BB51</f>
        <v>0</v>
      </c>
      <c r="G10" s="277">
        <f>'SO 05_25 Pol'!BC51</f>
        <v>0</v>
      </c>
      <c r="H10" s="277">
        <f>'SO 05_25 Pol'!BD51</f>
        <v>0</v>
      </c>
      <c r="I10" s="278">
        <f>'SO 05_25 Pol'!BE51</f>
        <v>0</v>
      </c>
    </row>
    <row r="11" spans="1:9" s="108" customFormat="1" x14ac:dyDescent="0.2">
      <c r="A11" s="275" t="str">
        <f>'SO 05_25 Pol'!B52</f>
        <v>27</v>
      </c>
      <c r="B11" s="62" t="str">
        <f>'SO 05_25 Pol'!C52</f>
        <v>Základy</v>
      </c>
      <c r="D11" s="185"/>
      <c r="E11" s="276">
        <f>'SO 05_25 Pol'!BA62</f>
        <v>0</v>
      </c>
      <c r="F11" s="277">
        <f>'SO 05_25 Pol'!BB62</f>
        <v>0</v>
      </c>
      <c r="G11" s="277">
        <f>'SO 05_25 Pol'!BC62</f>
        <v>0</v>
      </c>
      <c r="H11" s="277">
        <f>'SO 05_25 Pol'!BD62</f>
        <v>0</v>
      </c>
      <c r="I11" s="278">
        <f>'SO 05_25 Pol'!BE62</f>
        <v>0</v>
      </c>
    </row>
    <row r="12" spans="1:9" s="108" customFormat="1" x14ac:dyDescent="0.2">
      <c r="A12" s="275" t="str">
        <f>'SO 05_25 Pol'!B63</f>
        <v>56</v>
      </c>
      <c r="B12" s="62" t="str">
        <f>'SO 05_25 Pol'!C63</f>
        <v>Podkladní vrstvy komunikací a zpevněných ploch</v>
      </c>
      <c r="D12" s="185"/>
      <c r="E12" s="276">
        <f>'SO 05_25 Pol'!BA68</f>
        <v>0</v>
      </c>
      <c r="F12" s="277">
        <f>'SO 05_25 Pol'!BB68</f>
        <v>0</v>
      </c>
      <c r="G12" s="277">
        <f>'SO 05_25 Pol'!BC68</f>
        <v>0</v>
      </c>
      <c r="H12" s="277">
        <f>'SO 05_25 Pol'!BD68</f>
        <v>0</v>
      </c>
      <c r="I12" s="278">
        <f>'SO 05_25 Pol'!BE68</f>
        <v>0</v>
      </c>
    </row>
    <row r="13" spans="1:9" s="108" customFormat="1" x14ac:dyDescent="0.2">
      <c r="A13" s="275" t="str">
        <f>'SO 05_25 Pol'!B69</f>
        <v>59</v>
      </c>
      <c r="B13" s="62" t="str">
        <f>'SO 05_25 Pol'!C69</f>
        <v>Dlažby a předlažby komunikací</v>
      </c>
      <c r="D13" s="185"/>
      <c r="E13" s="276">
        <f>'SO 05_25 Pol'!BA76</f>
        <v>0</v>
      </c>
      <c r="F13" s="277">
        <f>'SO 05_25 Pol'!BB76</f>
        <v>0</v>
      </c>
      <c r="G13" s="277">
        <f>'SO 05_25 Pol'!BC76</f>
        <v>0</v>
      </c>
      <c r="H13" s="277">
        <f>'SO 05_25 Pol'!BD76</f>
        <v>0</v>
      </c>
      <c r="I13" s="278">
        <f>'SO 05_25 Pol'!BE76</f>
        <v>0</v>
      </c>
    </row>
    <row r="14" spans="1:9" s="108" customFormat="1" x14ac:dyDescent="0.2">
      <c r="A14" s="275" t="str">
        <f>'SO 05_25 Pol'!B77</f>
        <v>63</v>
      </c>
      <c r="B14" s="62" t="str">
        <f>'SO 05_25 Pol'!C77</f>
        <v>Podlahy a podlahové konstrukce</v>
      </c>
      <c r="D14" s="185"/>
      <c r="E14" s="276">
        <f>'SO 05_25 Pol'!BA85</f>
        <v>0</v>
      </c>
      <c r="F14" s="277">
        <f>'SO 05_25 Pol'!BB85</f>
        <v>0</v>
      </c>
      <c r="G14" s="277">
        <f>'SO 05_25 Pol'!BC85</f>
        <v>0</v>
      </c>
      <c r="H14" s="277">
        <f>'SO 05_25 Pol'!BD85</f>
        <v>0</v>
      </c>
      <c r="I14" s="278">
        <f>'SO 05_25 Pol'!BE85</f>
        <v>0</v>
      </c>
    </row>
    <row r="15" spans="1:9" s="108" customFormat="1" x14ac:dyDescent="0.2">
      <c r="A15" s="275" t="str">
        <f>'SO 05_25 Pol'!B86</f>
        <v>91</v>
      </c>
      <c r="B15" s="62" t="str">
        <f>'SO 05_25 Pol'!C86</f>
        <v>Doplňující práce na komunikaci</v>
      </c>
      <c r="D15" s="185"/>
      <c r="E15" s="276">
        <f>'SO 05_25 Pol'!BA92</f>
        <v>0</v>
      </c>
      <c r="F15" s="277">
        <f>'SO 05_25 Pol'!BB92</f>
        <v>0</v>
      </c>
      <c r="G15" s="277">
        <f>'SO 05_25 Pol'!BC92</f>
        <v>0</v>
      </c>
      <c r="H15" s="277">
        <f>'SO 05_25 Pol'!BD92</f>
        <v>0</v>
      </c>
      <c r="I15" s="278">
        <f>'SO 05_25 Pol'!BE92</f>
        <v>0</v>
      </c>
    </row>
    <row r="16" spans="1:9" s="108" customFormat="1" x14ac:dyDescent="0.2">
      <c r="A16" s="275" t="str">
        <f>'SO 05_25 Pol'!B93</f>
        <v>94</v>
      </c>
      <c r="B16" s="62" t="str">
        <f>'SO 05_25 Pol'!C93</f>
        <v>Lešení a stavební výtahy</v>
      </c>
      <c r="D16" s="185"/>
      <c r="E16" s="276">
        <f>'SO 05_25 Pol'!BA96</f>
        <v>0</v>
      </c>
      <c r="F16" s="277">
        <f>'SO 05_25 Pol'!BB96</f>
        <v>0</v>
      </c>
      <c r="G16" s="277">
        <f>'SO 05_25 Pol'!BC96</f>
        <v>0</v>
      </c>
      <c r="H16" s="277">
        <f>'SO 05_25 Pol'!BD96</f>
        <v>0</v>
      </c>
      <c r="I16" s="278">
        <f>'SO 05_25 Pol'!BE96</f>
        <v>0</v>
      </c>
    </row>
    <row r="17" spans="1:57" s="108" customFormat="1" x14ac:dyDescent="0.2">
      <c r="A17" s="275" t="str">
        <f>'SO 05_25 Pol'!B97</f>
        <v>99</v>
      </c>
      <c r="B17" s="62" t="str">
        <f>'SO 05_25 Pol'!C97</f>
        <v>Staveništní přesun hmot</v>
      </c>
      <c r="D17" s="185"/>
      <c r="E17" s="276">
        <f>'SO 05_25 Pol'!BA99</f>
        <v>0</v>
      </c>
      <c r="F17" s="277">
        <f>'SO 05_25 Pol'!BB99</f>
        <v>0</v>
      </c>
      <c r="G17" s="277">
        <f>'SO 05_25 Pol'!BC99</f>
        <v>0</v>
      </c>
      <c r="H17" s="277">
        <f>'SO 05_25 Pol'!BD99</f>
        <v>0</v>
      </c>
      <c r="I17" s="278">
        <f>'SO 05_25 Pol'!BE99</f>
        <v>0</v>
      </c>
    </row>
    <row r="18" spans="1:57" s="108" customFormat="1" x14ac:dyDescent="0.2">
      <c r="A18" s="275" t="str">
        <f>'SO 05_25 Pol'!B100</f>
        <v>792</v>
      </c>
      <c r="B18" s="62" t="str">
        <f>'SO 05_25 Pol'!C100</f>
        <v>Mobiliář</v>
      </c>
      <c r="D18" s="185"/>
      <c r="E18" s="276">
        <v>0</v>
      </c>
      <c r="F18" s="277">
        <f>'SO 05_25 Pol'!G103</f>
        <v>0</v>
      </c>
      <c r="G18" s="277">
        <f>'SO 05_25 Pol'!BC103</f>
        <v>0</v>
      </c>
      <c r="H18" s="277">
        <f>'SO 05_25 Pol'!BD103</f>
        <v>0</v>
      </c>
      <c r="I18" s="278">
        <f>'SO 05_25 Pol'!BE103</f>
        <v>0</v>
      </c>
    </row>
    <row r="19" spans="1:57" s="108" customFormat="1" ht="13.5" thickBot="1" x14ac:dyDescent="0.25">
      <c r="A19" s="275" t="str">
        <f>'SO 05_25 Pol'!B104</f>
        <v>D96</v>
      </c>
      <c r="B19" s="62" t="str">
        <f>'SO 05_25 Pol'!C104</f>
        <v>Přesuny suti a vybouraných hmot</v>
      </c>
      <c r="D19" s="185"/>
      <c r="E19" s="276">
        <f>'SO 05_25 Pol'!BA107</f>
        <v>0</v>
      </c>
      <c r="F19" s="277">
        <f>'SO 05_25 Pol'!BB107</f>
        <v>0</v>
      </c>
      <c r="G19" s="277">
        <f>'SO 05_25 Pol'!BC107</f>
        <v>0</v>
      </c>
      <c r="H19" s="277">
        <f>'SO 05_25 Pol'!BD107</f>
        <v>0</v>
      </c>
      <c r="I19" s="278">
        <f>'SO 05_25 Pol'!BE107</f>
        <v>0</v>
      </c>
    </row>
    <row r="20" spans="1:57" s="14" customFormat="1" ht="13.5" thickBot="1" x14ac:dyDescent="0.25">
      <c r="A20" s="186"/>
      <c r="B20" s="187" t="s">
        <v>74</v>
      </c>
      <c r="C20" s="187"/>
      <c r="D20" s="188"/>
      <c r="E20" s="189">
        <f>SUM(E7:E19)</f>
        <v>0</v>
      </c>
      <c r="F20" s="190">
        <f>SUM(F7:F19)</f>
        <v>0</v>
      </c>
      <c r="G20" s="190">
        <f>SUM(G7:G19)</f>
        <v>0</v>
      </c>
      <c r="H20" s="190">
        <f>SUM(H7:H19)</f>
        <v>0</v>
      </c>
      <c r="I20" s="191">
        <f>SUM(I7:I19)</f>
        <v>0</v>
      </c>
    </row>
    <row r="21" spans="1:57" x14ac:dyDescent="0.2">
      <c r="A21" s="108"/>
      <c r="B21" s="108"/>
      <c r="C21" s="108"/>
      <c r="D21" s="108"/>
      <c r="E21" s="108"/>
      <c r="F21" s="108"/>
      <c r="G21" s="108"/>
      <c r="H21" s="108"/>
      <c r="I21" s="108"/>
    </row>
    <row r="22" spans="1:57" ht="19.5" customHeight="1" x14ac:dyDescent="0.25">
      <c r="A22" s="177" t="s">
        <v>75</v>
      </c>
      <c r="B22" s="177"/>
      <c r="C22" s="177"/>
      <c r="D22" s="177"/>
      <c r="E22" s="177"/>
      <c r="F22" s="177"/>
      <c r="G22" s="192"/>
      <c r="H22" s="177"/>
      <c r="I22" s="177"/>
      <c r="BA22" s="114"/>
      <c r="BB22" s="114"/>
      <c r="BC22" s="114"/>
      <c r="BD22" s="114"/>
      <c r="BE22" s="114"/>
    </row>
    <row r="23" spans="1:57" ht="13.5" thickBot="1" x14ac:dyDescent="0.25"/>
    <row r="24" spans="1:57" x14ac:dyDescent="0.2">
      <c r="A24" s="143" t="s">
        <v>76</v>
      </c>
      <c r="B24" s="144"/>
      <c r="C24" s="144"/>
      <c r="D24" s="193"/>
      <c r="E24" s="194" t="s">
        <v>77</v>
      </c>
      <c r="F24" s="195" t="s">
        <v>13</v>
      </c>
      <c r="G24" s="196" t="s">
        <v>78</v>
      </c>
      <c r="H24" s="197"/>
      <c r="I24" s="198" t="s">
        <v>77</v>
      </c>
    </row>
    <row r="25" spans="1:57" x14ac:dyDescent="0.2">
      <c r="A25" s="137" t="s">
        <v>146</v>
      </c>
      <c r="B25" s="128"/>
      <c r="C25" s="128"/>
      <c r="D25" s="199"/>
      <c r="E25" s="200">
        <v>0</v>
      </c>
      <c r="F25" s="201">
        <v>0</v>
      </c>
      <c r="G25" s="202">
        <v>592621.01733308204</v>
      </c>
      <c r="H25" s="203"/>
      <c r="I25" s="204">
        <f t="shared" ref="I25:I32" si="0">E25+F25*G25/100</f>
        <v>0</v>
      </c>
      <c r="BA25" s="1">
        <v>0</v>
      </c>
    </row>
    <row r="26" spans="1:57" x14ac:dyDescent="0.2">
      <c r="A26" s="137" t="s">
        <v>147</v>
      </c>
      <c r="B26" s="128"/>
      <c r="C26" s="128"/>
      <c r="D26" s="199"/>
      <c r="E26" s="200">
        <v>0</v>
      </c>
      <c r="F26" s="201">
        <v>0</v>
      </c>
      <c r="G26" s="202">
        <v>592621.01733308204</v>
      </c>
      <c r="H26" s="203"/>
      <c r="I26" s="204">
        <f t="shared" si="0"/>
        <v>0</v>
      </c>
      <c r="BA26" s="1">
        <v>0</v>
      </c>
    </row>
    <row r="27" spans="1:57" x14ac:dyDescent="0.2">
      <c r="A27" s="137" t="s">
        <v>148</v>
      </c>
      <c r="B27" s="128"/>
      <c r="C27" s="128"/>
      <c r="D27" s="199"/>
      <c r="E27" s="200">
        <v>0</v>
      </c>
      <c r="F27" s="201">
        <v>0</v>
      </c>
      <c r="G27" s="202">
        <v>592621.01733308204</v>
      </c>
      <c r="H27" s="203"/>
      <c r="I27" s="204">
        <f t="shared" si="0"/>
        <v>0</v>
      </c>
      <c r="BA27" s="1">
        <v>0</v>
      </c>
    </row>
    <row r="28" spans="1:57" x14ac:dyDescent="0.2">
      <c r="A28" s="137" t="s">
        <v>149</v>
      </c>
      <c r="B28" s="128"/>
      <c r="C28" s="128"/>
      <c r="D28" s="199"/>
      <c r="E28" s="200">
        <v>0</v>
      </c>
      <c r="F28" s="201">
        <v>0</v>
      </c>
      <c r="G28" s="202">
        <v>592621.01733308204</v>
      </c>
      <c r="H28" s="203"/>
      <c r="I28" s="204">
        <f t="shared" si="0"/>
        <v>0</v>
      </c>
      <c r="BA28" s="1">
        <v>0</v>
      </c>
    </row>
    <row r="29" spans="1:57" x14ac:dyDescent="0.2">
      <c r="A29" s="137" t="s">
        <v>150</v>
      </c>
      <c r="B29" s="128"/>
      <c r="C29" s="128"/>
      <c r="D29" s="199"/>
      <c r="E29" s="200">
        <v>0</v>
      </c>
      <c r="F29" s="201">
        <v>0</v>
      </c>
      <c r="G29" s="202">
        <v>592621.01733308204</v>
      </c>
      <c r="H29" s="203"/>
      <c r="I29" s="204">
        <f t="shared" si="0"/>
        <v>0</v>
      </c>
      <c r="BA29" s="1">
        <v>1</v>
      </c>
    </row>
    <row r="30" spans="1:57" x14ac:dyDescent="0.2">
      <c r="A30" s="137" t="s">
        <v>151</v>
      </c>
      <c r="B30" s="128"/>
      <c r="C30" s="128"/>
      <c r="D30" s="199"/>
      <c r="E30" s="200">
        <v>0</v>
      </c>
      <c r="F30" s="201">
        <v>0</v>
      </c>
      <c r="G30" s="202">
        <v>592621.01733308204</v>
      </c>
      <c r="H30" s="203"/>
      <c r="I30" s="204">
        <f t="shared" si="0"/>
        <v>0</v>
      </c>
      <c r="BA30" s="1">
        <v>1</v>
      </c>
    </row>
    <row r="31" spans="1:57" x14ac:dyDescent="0.2">
      <c r="A31" s="137" t="s">
        <v>152</v>
      </c>
      <c r="B31" s="128"/>
      <c r="C31" s="128"/>
      <c r="D31" s="199"/>
      <c r="E31" s="200">
        <v>0</v>
      </c>
      <c r="F31" s="201">
        <v>0</v>
      </c>
      <c r="G31" s="202">
        <v>592621.01733308204</v>
      </c>
      <c r="H31" s="203"/>
      <c r="I31" s="204">
        <f t="shared" si="0"/>
        <v>0</v>
      </c>
      <c r="BA31" s="1">
        <v>2</v>
      </c>
    </row>
    <row r="32" spans="1:57" x14ac:dyDescent="0.2">
      <c r="A32" s="137" t="s">
        <v>153</v>
      </c>
      <c r="B32" s="128"/>
      <c r="C32" s="128"/>
      <c r="D32" s="199"/>
      <c r="E32" s="200">
        <v>0</v>
      </c>
      <c r="F32" s="201">
        <v>0</v>
      </c>
      <c r="G32" s="202">
        <v>592621.01733308204</v>
      </c>
      <c r="H32" s="203"/>
      <c r="I32" s="204">
        <f t="shared" si="0"/>
        <v>0</v>
      </c>
      <c r="BA32" s="1">
        <v>2</v>
      </c>
    </row>
    <row r="33" spans="1:9" ht="13.5" thickBot="1" x14ac:dyDescent="0.25">
      <c r="A33" s="205"/>
      <c r="B33" s="206" t="s">
        <v>79</v>
      </c>
      <c r="C33" s="207"/>
      <c r="D33" s="208"/>
      <c r="E33" s="209"/>
      <c r="F33" s="210"/>
      <c r="G33" s="210"/>
      <c r="H33" s="352">
        <f>SUM(I25:I32)</f>
        <v>0</v>
      </c>
      <c r="I33" s="353"/>
    </row>
    <row r="35" spans="1:9" x14ac:dyDescent="0.2">
      <c r="B35" s="14"/>
      <c r="F35" s="211"/>
      <c r="G35" s="212"/>
      <c r="H35" s="212"/>
      <c r="I35" s="46"/>
    </row>
    <row r="36" spans="1:9" x14ac:dyDescent="0.2">
      <c r="F36" s="211"/>
      <c r="G36" s="212"/>
      <c r="H36" s="212"/>
      <c r="I36" s="46"/>
    </row>
    <row r="37" spans="1:9" x14ac:dyDescent="0.2">
      <c r="F37" s="211"/>
      <c r="G37" s="212"/>
      <c r="H37" s="212"/>
      <c r="I37" s="46"/>
    </row>
    <row r="38" spans="1:9" x14ac:dyDescent="0.2">
      <c r="F38" s="211"/>
      <c r="G38" s="212"/>
      <c r="H38" s="212"/>
      <c r="I38" s="46"/>
    </row>
    <row r="39" spans="1:9" x14ac:dyDescent="0.2">
      <c r="F39" s="211"/>
      <c r="G39" s="212"/>
      <c r="H39" s="212"/>
      <c r="I39" s="46"/>
    </row>
    <row r="40" spans="1:9" x14ac:dyDescent="0.2">
      <c r="F40" s="211"/>
      <c r="G40" s="212"/>
      <c r="H40" s="212"/>
      <c r="I40" s="46"/>
    </row>
    <row r="41" spans="1:9" x14ac:dyDescent="0.2">
      <c r="F41" s="211"/>
      <c r="G41" s="212"/>
      <c r="H41" s="212"/>
      <c r="I41" s="46"/>
    </row>
    <row r="42" spans="1:9" x14ac:dyDescent="0.2">
      <c r="F42" s="211"/>
      <c r="G42" s="212"/>
      <c r="H42" s="212"/>
      <c r="I42" s="46"/>
    </row>
    <row r="43" spans="1:9" x14ac:dyDescent="0.2">
      <c r="F43" s="211"/>
      <c r="G43" s="212"/>
      <c r="H43" s="212"/>
      <c r="I43" s="46"/>
    </row>
    <row r="44" spans="1:9" x14ac:dyDescent="0.2">
      <c r="F44" s="211"/>
      <c r="G44" s="212"/>
      <c r="H44" s="212"/>
      <c r="I44" s="46"/>
    </row>
    <row r="45" spans="1:9" x14ac:dyDescent="0.2">
      <c r="F45" s="211"/>
      <c r="G45" s="212"/>
      <c r="H45" s="212"/>
      <c r="I45" s="46"/>
    </row>
    <row r="46" spans="1:9" x14ac:dyDescent="0.2">
      <c r="F46" s="211"/>
      <c r="G46" s="212"/>
      <c r="H46" s="212"/>
      <c r="I46" s="46"/>
    </row>
    <row r="47" spans="1:9" x14ac:dyDescent="0.2">
      <c r="F47" s="211"/>
      <c r="G47" s="212"/>
      <c r="H47" s="212"/>
      <c r="I47" s="46"/>
    </row>
    <row r="48" spans="1:9" x14ac:dyDescent="0.2">
      <c r="F48" s="211"/>
      <c r="G48" s="212"/>
      <c r="H48" s="212"/>
      <c r="I48" s="46"/>
    </row>
    <row r="49" spans="6:9" x14ac:dyDescent="0.2">
      <c r="F49" s="211"/>
      <c r="G49" s="212"/>
      <c r="H49" s="212"/>
      <c r="I49" s="46"/>
    </row>
    <row r="50" spans="6:9" x14ac:dyDescent="0.2">
      <c r="F50" s="211"/>
      <c r="G50" s="212"/>
      <c r="H50" s="212"/>
      <c r="I50" s="46"/>
    </row>
    <row r="51" spans="6:9" x14ac:dyDescent="0.2">
      <c r="F51" s="211"/>
      <c r="G51" s="212"/>
      <c r="H51" s="212"/>
      <c r="I51" s="46"/>
    </row>
    <row r="52" spans="6:9" x14ac:dyDescent="0.2">
      <c r="F52" s="211"/>
      <c r="G52" s="212"/>
      <c r="H52" s="212"/>
      <c r="I52" s="46"/>
    </row>
    <row r="53" spans="6:9" x14ac:dyDescent="0.2">
      <c r="F53" s="211"/>
      <c r="G53" s="212"/>
      <c r="H53" s="212"/>
      <c r="I53" s="46"/>
    </row>
    <row r="54" spans="6:9" x14ac:dyDescent="0.2">
      <c r="F54" s="211"/>
      <c r="G54" s="212"/>
      <c r="H54" s="212"/>
      <c r="I54" s="46"/>
    </row>
    <row r="55" spans="6:9" x14ac:dyDescent="0.2">
      <c r="F55" s="211"/>
      <c r="G55" s="212"/>
      <c r="H55" s="212"/>
      <c r="I55" s="46"/>
    </row>
    <row r="56" spans="6:9" x14ac:dyDescent="0.2">
      <c r="F56" s="211"/>
      <c r="G56" s="212"/>
      <c r="H56" s="212"/>
      <c r="I56" s="46"/>
    </row>
    <row r="57" spans="6:9" x14ac:dyDescent="0.2">
      <c r="F57" s="211"/>
      <c r="G57" s="212"/>
      <c r="H57" s="212"/>
      <c r="I57" s="46"/>
    </row>
    <row r="58" spans="6:9" x14ac:dyDescent="0.2">
      <c r="F58" s="211"/>
      <c r="G58" s="212"/>
      <c r="H58" s="212"/>
      <c r="I58" s="46"/>
    </row>
    <row r="59" spans="6:9" x14ac:dyDescent="0.2">
      <c r="F59" s="211"/>
      <c r="G59" s="212"/>
      <c r="H59" s="212"/>
      <c r="I59" s="46"/>
    </row>
    <row r="60" spans="6:9" x14ac:dyDescent="0.2">
      <c r="F60" s="211"/>
      <c r="G60" s="212"/>
      <c r="H60" s="212"/>
      <c r="I60" s="46"/>
    </row>
    <row r="61" spans="6:9" x14ac:dyDescent="0.2">
      <c r="F61" s="211"/>
      <c r="G61" s="212"/>
      <c r="H61" s="212"/>
      <c r="I61" s="46"/>
    </row>
    <row r="62" spans="6:9" x14ac:dyDescent="0.2">
      <c r="F62" s="211"/>
      <c r="G62" s="212"/>
      <c r="H62" s="212"/>
      <c r="I62" s="46"/>
    </row>
    <row r="63" spans="6:9" x14ac:dyDescent="0.2">
      <c r="F63" s="211"/>
      <c r="G63" s="212"/>
      <c r="H63" s="212"/>
      <c r="I63" s="46"/>
    </row>
    <row r="64" spans="6:9" x14ac:dyDescent="0.2">
      <c r="F64" s="211"/>
      <c r="G64" s="212"/>
      <c r="H64" s="212"/>
      <c r="I64" s="46"/>
    </row>
    <row r="65" spans="6:9" x14ac:dyDescent="0.2">
      <c r="F65" s="211"/>
      <c r="G65" s="212"/>
      <c r="H65" s="212"/>
      <c r="I65" s="46"/>
    </row>
    <row r="66" spans="6:9" x14ac:dyDescent="0.2">
      <c r="F66" s="211"/>
      <c r="G66" s="212"/>
      <c r="H66" s="212"/>
      <c r="I66" s="46"/>
    </row>
    <row r="67" spans="6:9" x14ac:dyDescent="0.2">
      <c r="F67" s="211"/>
      <c r="G67" s="212"/>
      <c r="H67" s="212"/>
      <c r="I67" s="46"/>
    </row>
    <row r="68" spans="6:9" x14ac:dyDescent="0.2">
      <c r="F68" s="211"/>
      <c r="G68" s="212"/>
      <c r="H68" s="212"/>
      <c r="I68" s="46"/>
    </row>
    <row r="69" spans="6:9" x14ac:dyDescent="0.2">
      <c r="F69" s="211"/>
      <c r="G69" s="212"/>
      <c r="H69" s="212"/>
      <c r="I69" s="46"/>
    </row>
    <row r="70" spans="6:9" x14ac:dyDescent="0.2">
      <c r="F70" s="211"/>
      <c r="G70" s="212"/>
      <c r="H70" s="212"/>
      <c r="I70" s="46"/>
    </row>
    <row r="71" spans="6:9" x14ac:dyDescent="0.2">
      <c r="F71" s="211"/>
      <c r="G71" s="212"/>
      <c r="H71" s="212"/>
      <c r="I71" s="46"/>
    </row>
    <row r="72" spans="6:9" x14ac:dyDescent="0.2">
      <c r="F72" s="211"/>
      <c r="G72" s="212"/>
      <c r="H72" s="212"/>
      <c r="I72" s="46"/>
    </row>
    <row r="73" spans="6:9" x14ac:dyDescent="0.2">
      <c r="F73" s="211"/>
      <c r="G73" s="212"/>
      <c r="H73" s="212"/>
      <c r="I73" s="46"/>
    </row>
    <row r="74" spans="6:9" x14ac:dyDescent="0.2">
      <c r="F74" s="211"/>
      <c r="G74" s="212"/>
      <c r="H74" s="212"/>
      <c r="I74" s="46"/>
    </row>
    <row r="75" spans="6:9" x14ac:dyDescent="0.2">
      <c r="F75" s="211"/>
      <c r="G75" s="212"/>
      <c r="H75" s="212"/>
      <c r="I75" s="46"/>
    </row>
    <row r="76" spans="6:9" x14ac:dyDescent="0.2">
      <c r="F76" s="211"/>
      <c r="G76" s="212"/>
      <c r="H76" s="212"/>
      <c r="I76" s="46"/>
    </row>
    <row r="77" spans="6:9" x14ac:dyDescent="0.2">
      <c r="F77" s="211"/>
      <c r="G77" s="212"/>
      <c r="H77" s="212"/>
      <c r="I77" s="46"/>
    </row>
    <row r="78" spans="6:9" x14ac:dyDescent="0.2">
      <c r="F78" s="211"/>
      <c r="G78" s="212"/>
      <c r="H78" s="212"/>
      <c r="I78" s="46"/>
    </row>
    <row r="79" spans="6:9" x14ac:dyDescent="0.2">
      <c r="F79" s="211"/>
      <c r="G79" s="212"/>
      <c r="H79" s="212"/>
      <c r="I79" s="46"/>
    </row>
    <row r="80" spans="6:9" x14ac:dyDescent="0.2">
      <c r="F80" s="211"/>
      <c r="G80" s="212"/>
      <c r="H80" s="212"/>
      <c r="I80" s="46"/>
    </row>
    <row r="81" spans="6:9" x14ac:dyDescent="0.2">
      <c r="F81" s="211"/>
      <c r="G81" s="212"/>
      <c r="H81" s="212"/>
      <c r="I81" s="46"/>
    </row>
    <row r="82" spans="6:9" x14ac:dyDescent="0.2">
      <c r="F82" s="211"/>
      <c r="G82" s="212"/>
      <c r="H82" s="212"/>
      <c r="I82" s="46"/>
    </row>
    <row r="83" spans="6:9" x14ac:dyDescent="0.2">
      <c r="F83" s="211"/>
      <c r="G83" s="212"/>
      <c r="H83" s="212"/>
      <c r="I83" s="46"/>
    </row>
    <row r="84" spans="6:9" x14ac:dyDescent="0.2">
      <c r="F84" s="211"/>
      <c r="G84" s="212"/>
      <c r="H84" s="212"/>
      <c r="I84" s="46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36</vt:i4>
      </vt:variant>
    </vt:vector>
  </HeadingPairs>
  <TitlesOfParts>
    <vt:vector size="46" baseType="lpstr">
      <vt:lpstr>Stavba</vt:lpstr>
      <vt:lpstr>SO 00 VON</vt:lpstr>
      <vt:lpstr>SO 00 VON1</vt:lpstr>
      <vt:lpstr>SO 00 VON2</vt:lpstr>
      <vt:lpstr>SO 05_24  KL</vt:lpstr>
      <vt:lpstr>SO 05_24   Rek</vt:lpstr>
      <vt:lpstr>SO 05_24   Pol</vt:lpstr>
      <vt:lpstr>SO 05_25 KL</vt:lpstr>
      <vt:lpstr>SO 05_25 Rek</vt:lpstr>
      <vt:lpstr>SO 05_25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VON1'!Názvy_tisku</vt:lpstr>
      <vt:lpstr>'SO 00 VON2'!Názvy_tisku</vt:lpstr>
      <vt:lpstr>'SO 05_24   Pol'!Názvy_tisku</vt:lpstr>
      <vt:lpstr>'SO 05_24   Rek'!Názvy_tisku</vt:lpstr>
      <vt:lpstr>'SO 05_25 Pol'!Názvy_tisku</vt:lpstr>
      <vt:lpstr>'SO 05_25 Rek'!Názvy_tisku</vt:lpstr>
      <vt:lpstr>Stavba!Objednatel</vt:lpstr>
      <vt:lpstr>Stavba!Objekt</vt:lpstr>
      <vt:lpstr>'SO 00 VON'!Oblast_tisku</vt:lpstr>
      <vt:lpstr>'SO 00 VON1'!Oblast_tisku</vt:lpstr>
      <vt:lpstr>'SO 00 VON2'!Oblast_tisku</vt:lpstr>
      <vt:lpstr>'SO 05_24   Pol'!Oblast_tisku</vt:lpstr>
      <vt:lpstr>'SO 05_24   Rek'!Oblast_tisku</vt:lpstr>
      <vt:lpstr>'SO 05_24  KL'!Oblast_tisku</vt:lpstr>
      <vt:lpstr>'SO 05_25 KL'!Oblast_tisku</vt:lpstr>
      <vt:lpstr>'SO 05_25 Pol'!Oblast_tisku</vt:lpstr>
      <vt:lpstr>'SO 05_25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Libor Obadal</cp:lastModifiedBy>
  <dcterms:created xsi:type="dcterms:W3CDTF">2017-12-01T16:44:21Z</dcterms:created>
  <dcterms:modified xsi:type="dcterms:W3CDTF">2020-01-24T12:03:49Z</dcterms:modified>
</cp:coreProperties>
</file>