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Interiérová zeleň" sheetId="2" r:id="rId2"/>
    <sheet name="2 - Exteriérová zeleň - n..." sheetId="3" r:id="rId3"/>
    <sheet name="3 - Výsadba střešní zahrady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'1 - Interiérová zeleň'!$C$119:$K$163</definedName>
    <definedName name="_xlnm.Print_Area" localSheetId="1">'1 - Interiérová zeleň'!$C$4:$J$76,'1 - Interiérová zeleň'!$C$82:$J$101,'1 - Interiérová zeleň'!$C$107:$K$163</definedName>
    <definedName name="_xlnm.Print_Titles" localSheetId="1">'1 - Interiérová zeleň'!$119:$119</definedName>
    <definedName name="_xlnm._FilterDatabase" localSheetId="2" hidden="1">'2 - Exteriérová zeleň - n...'!$C$119:$K$156</definedName>
    <definedName name="_xlnm.Print_Area" localSheetId="2">'2 - Exteriérová zeleň - n...'!$C$4:$J$76,'2 - Exteriérová zeleň - n...'!$C$82:$J$101,'2 - Exteriérová zeleň - n...'!$C$107:$K$156</definedName>
    <definedName name="_xlnm.Print_Titles" localSheetId="2">'2 - Exteriérová zeleň - n...'!$119:$119</definedName>
    <definedName name="_xlnm._FilterDatabase" localSheetId="3" hidden="1">'3 - Výsadba střešní zahrady'!$C$119:$K$169</definedName>
    <definedName name="_xlnm.Print_Area" localSheetId="3">'3 - Výsadba střešní zahrady'!$C$4:$J$76,'3 - Výsadba střešní zahrady'!$C$82:$J$101,'3 - Výsadba střešní zahrady'!$C$107:$K$169</definedName>
    <definedName name="_xlnm.Print_Titles" localSheetId="3">'3 - Výsadba střešní zahrady'!$119:$119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T139"/>
  <c r="R140"/>
  <c r="R139"/>
  <c r="P140"/>
  <c r="P139"/>
  <c r="BK140"/>
  <c r="BK139"/>
  <c r="J139"/>
  <c r="J140"/>
  <c r="BE140"/>
  <c r="J100"/>
  <c r="BI136"/>
  <c r="BH136"/>
  <c r="BG136"/>
  <c r="BF136"/>
  <c r="T136"/>
  <c r="T135"/>
  <c r="R136"/>
  <c r="R135"/>
  <c r="P136"/>
  <c r="P135"/>
  <c r="BK136"/>
  <c r="BK135"/>
  <c r="J135"/>
  <c r="J136"/>
  <c r="BE136"/>
  <c r="J99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F37"/>
  <c i="1" r="BD97"/>
  <c i="4" r="BH123"/>
  <c r="F36"/>
  <c i="1" r="BC97"/>
  <c i="4" r="BG123"/>
  <c r="F35"/>
  <c i="1" r="BB97"/>
  <c i="4" r="BF123"/>
  <c r="J34"/>
  <c i="1" r="AW97"/>
  <c i="4" r="F34"/>
  <c i="1" r="BA97"/>
  <c i="4" r="T123"/>
  <c r="T122"/>
  <c r="T121"/>
  <c r="T120"/>
  <c r="R123"/>
  <c r="R122"/>
  <c r="R121"/>
  <c r="R120"/>
  <c r="P123"/>
  <c r="P122"/>
  <c r="P121"/>
  <c r="P120"/>
  <c i="1" r="AU97"/>
  <c i="4" r="BK123"/>
  <c r="BK122"/>
  <c r="J122"/>
  <c r="BK121"/>
  <c r="J121"/>
  <c r="BK120"/>
  <c r="J120"/>
  <c r="J96"/>
  <c r="J30"/>
  <c i="1" r="AG97"/>
  <c i="4" r="J123"/>
  <c r="BE123"/>
  <c r="J33"/>
  <c i="1" r="AV97"/>
  <c i="4" r="F33"/>
  <c i="1" r="AZ97"/>
  <c i="4" r="J98"/>
  <c r="J97"/>
  <c r="J117"/>
  <c r="F114"/>
  <c r="E112"/>
  <c r="J92"/>
  <c r="F89"/>
  <c r="E87"/>
  <c r="J39"/>
  <c r="J21"/>
  <c r="E21"/>
  <c r="J116"/>
  <c r="J91"/>
  <c r="J20"/>
  <c r="J18"/>
  <c r="E18"/>
  <c r="F117"/>
  <c r="F92"/>
  <c r="J17"/>
  <c r="J15"/>
  <c r="E15"/>
  <c r="F116"/>
  <c r="F91"/>
  <c r="J14"/>
  <c r="J12"/>
  <c r="J114"/>
  <c r="J89"/>
  <c r="E7"/>
  <c r="E110"/>
  <c r="E85"/>
  <c i="3" r="J37"/>
  <c r="J36"/>
  <c i="1" r="AY96"/>
  <c i="3" r="J35"/>
  <c i="1" r="AX96"/>
  <c i="3"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T147"/>
  <c r="R148"/>
  <c r="R147"/>
  <c r="P148"/>
  <c r="P147"/>
  <c r="BK148"/>
  <c r="BK147"/>
  <c r="J147"/>
  <c r="J148"/>
  <c r="BE148"/>
  <c r="J100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6"/>
  <c r="BH136"/>
  <c r="BG136"/>
  <c r="BF136"/>
  <c r="T136"/>
  <c r="T135"/>
  <c r="R136"/>
  <c r="R135"/>
  <c r="P136"/>
  <c r="P135"/>
  <c r="BK136"/>
  <c r="BK135"/>
  <c r="J135"/>
  <c r="J136"/>
  <c r="BE136"/>
  <c r="J99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F37"/>
  <c i="1" r="BD96"/>
  <c i="3" r="BH123"/>
  <c r="F36"/>
  <c i="1" r="BC96"/>
  <c i="3" r="BG123"/>
  <c r="F35"/>
  <c i="1" r="BB96"/>
  <c i="3" r="BF123"/>
  <c r="J34"/>
  <c i="1" r="AW96"/>
  <c i="3" r="F34"/>
  <c i="1" r="BA96"/>
  <c i="3" r="T123"/>
  <c r="T122"/>
  <c r="T121"/>
  <c r="T120"/>
  <c r="R123"/>
  <c r="R122"/>
  <c r="R121"/>
  <c r="R120"/>
  <c r="P123"/>
  <c r="P122"/>
  <c r="P121"/>
  <c r="P120"/>
  <c i="1" r="AU96"/>
  <c i="3" r="BK123"/>
  <c r="BK122"/>
  <c r="J122"/>
  <c r="BK121"/>
  <c r="J121"/>
  <c r="BK120"/>
  <c r="J120"/>
  <c r="J96"/>
  <c r="J30"/>
  <c i="1" r="AG96"/>
  <c i="3" r="J123"/>
  <c r="BE123"/>
  <c r="J33"/>
  <c i="1" r="AV96"/>
  <c i="3" r="F33"/>
  <c i="1" r="AZ96"/>
  <c i="3" r="J98"/>
  <c r="J97"/>
  <c r="J117"/>
  <c r="F114"/>
  <c r="E112"/>
  <c r="J92"/>
  <c r="F89"/>
  <c r="E87"/>
  <c r="J39"/>
  <c r="J21"/>
  <c r="E21"/>
  <c r="J116"/>
  <c r="J91"/>
  <c r="J20"/>
  <c r="J18"/>
  <c r="E18"/>
  <c r="F117"/>
  <c r="F92"/>
  <c r="J17"/>
  <c r="J15"/>
  <c r="E15"/>
  <c r="F116"/>
  <c r="F91"/>
  <c r="J14"/>
  <c r="J12"/>
  <c r="J114"/>
  <c r="J89"/>
  <c r="E7"/>
  <c r="E110"/>
  <c r="E85"/>
  <c i="2" r="J37"/>
  <c r="J36"/>
  <c i="1" r="AY95"/>
  <c i="2" r="J35"/>
  <c i="1" r="AX95"/>
  <c i="2"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T151"/>
  <c r="R152"/>
  <c r="R151"/>
  <c r="P152"/>
  <c r="P151"/>
  <c r="BK152"/>
  <c r="BK151"/>
  <c r="J151"/>
  <c r="J152"/>
  <c r="BE152"/>
  <c r="J100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6"/>
  <c r="BH136"/>
  <c r="BG136"/>
  <c r="BF136"/>
  <c r="T136"/>
  <c r="T135"/>
  <c r="R136"/>
  <c r="R135"/>
  <c r="P136"/>
  <c r="P135"/>
  <c r="BK136"/>
  <c r="BK135"/>
  <c r="J135"/>
  <c r="J136"/>
  <c r="BE136"/>
  <c r="J99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F37"/>
  <c i="1" r="BD95"/>
  <c i="2" r="BH123"/>
  <c r="F36"/>
  <c i="1" r="BC95"/>
  <c i="2" r="BG123"/>
  <c r="F35"/>
  <c i="1" r="BB95"/>
  <c i="2" r="BF123"/>
  <c r="J34"/>
  <c i="1" r="AW95"/>
  <c i="2" r="F34"/>
  <c i="1" r="BA95"/>
  <c i="2" r="T123"/>
  <c r="T122"/>
  <c r="T121"/>
  <c r="T120"/>
  <c r="R123"/>
  <c r="R122"/>
  <c r="R121"/>
  <c r="R120"/>
  <c r="P123"/>
  <c r="P122"/>
  <c r="P121"/>
  <c r="P120"/>
  <c i="1" r="AU95"/>
  <c i="2" r="BK123"/>
  <c r="BK122"/>
  <c r="J122"/>
  <c r="BK121"/>
  <c r="J121"/>
  <c r="BK120"/>
  <c r="J120"/>
  <c r="J96"/>
  <c r="J30"/>
  <c i="1" r="AG95"/>
  <c i="2" r="J123"/>
  <c r="BE123"/>
  <c r="J33"/>
  <c i="1" r="AV95"/>
  <c i="2" r="F33"/>
  <c i="1" r="AZ95"/>
  <c i="2" r="J98"/>
  <c r="J97"/>
  <c r="J117"/>
  <c r="F114"/>
  <c r="E112"/>
  <c r="J92"/>
  <c r="F89"/>
  <c r="E87"/>
  <c r="J39"/>
  <c r="J21"/>
  <c r="E21"/>
  <c r="J116"/>
  <c r="J91"/>
  <c r="J20"/>
  <c r="J18"/>
  <c r="E18"/>
  <c r="F117"/>
  <c r="F92"/>
  <c r="J17"/>
  <c r="J15"/>
  <c r="E15"/>
  <c r="F116"/>
  <c r="F91"/>
  <c r="J14"/>
  <c r="J12"/>
  <c r="J114"/>
  <c r="J89"/>
  <c r="E7"/>
  <c r="E110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<sst xmlns="http://schemas.openxmlformats.org/spreadsheetml/2006/main">
  <si>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</si>
  <si>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</si>
  <si>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</si>
  <si>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</si>
  <si>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{c793a8e3-acaa-4b9f-a6d7-d5e5109b6aeb}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</si>
  <si>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</si>
  <si>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</si>
  <si>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</si>
  <si>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</si>
  <si>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</si>
  <si>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</si>
  <si>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</si>
  <si>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</si>
  <si>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</si>
  <si>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2019-35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</si>
  <si>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</si>
  <si>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</si>
  <si>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Sadové úpravy DPO- interiér, exteriér</t>
  </si>
  <si>
    <t>KSO:</t>
  </si>
  <si>
    <t>CC-CZ:</t>
  </si>
  <si>
    <t>Místo:</t>
  </si>
  <si>
    <t>Ostrava</t>
  </si>
  <si>
    <t>Datum:</t>
  </si>
  <si>
    <t>2. 12. 2019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</si>
  <si>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</si>
  <si>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</si>
  <si>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</si>
  <si>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</si>
  <si>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</si>
  <si>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</si>
  <si>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</si>
  <si>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</si>
  <si>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</si>
  <si>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69221189</t>
  </si>
  <si>
    <t>Ing. Magda Cigánková Fialová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</si>
  <si>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</si>
  <si>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</si>
  <si>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</si>
  <si>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</si>
  <si>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</si>
  <si>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</si>
  <si>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</si>
  <si>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</si>
  <si>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</si>
  <si>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</si>
  <si>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</si>
  <si>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</si>
  <si>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</si>
  <si>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</si>
  <si>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</si>
  <si>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</si>
  <si>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</si>
  <si>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</si>
  <si>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</si>
  <si>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</si>
  <si>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</si>
  <si>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</si>
  <si>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</si>
  <si>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</si>
  <si>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</si>
  <si>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</si>
  <si>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</si>
  <si>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</si>
  <si>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</si>
  <si>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</si>
  <si>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</si>
  <si>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</si>
  <si>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</si>
  <si>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</si>
  <si>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</si>
  <si>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</si>
  <si>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</si>
  <si>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</si>
  <si>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</si>
  <si>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</si>
  <si>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</si>
  <si>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</si>
  <si>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</si>
  <si>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</si>
  <si>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</si>
  <si>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</si>
  <si>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</si>
  <si>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Interiérová zeleň</t>
  </si>
  <si>
    <t>STA</t>
  </si>
  <si>
    <t>{fb68e8d1-9a6f-4897-9794-72e0022afcf4}</t>
  </si>
  <si>
    <t>2</t>
  </si>
  <si>
    <t>Exteriérová zeleň - nádoby</t>
  </si>
  <si>
    <t>{fb6a3db9-6a4d-4a3b-8b04-aa2dddfead34}</t>
  </si>
  <si>
    <t>3</t>
  </si>
  <si>
    <t>Výsadba střešní zahrady</t>
  </si>
  <si>
    <t>{c3c5f8c0-5131-44e9-9c72-842ee055a42e}</t>
  </si>
  <si>
    <t>KRYCÍ LIST SOUPISU PRACÍ</t>
  </si>
  <si>
    <t>Objekt:</t>
  </si>
  <si>
    <t>1 - Interiérová zeleň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</si>
  <si>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</si>
  <si>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</si>
  <si>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</si>
  <si>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</si>
  <si>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</si>
  <si>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</si>
  <si>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</si>
  <si>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S2 - Materiál</t>
  </si>
  <si>
    <t xml:space="preserve">    S3 - Výsadbový materiál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</si>
  <si>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</si>
  <si>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</si>
  <si>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</si>
  <si>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</si>
  <si>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</si>
  <si>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</si>
  <si>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</si>
  <si>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</si>
  <si>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</si>
  <si>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</si>
  <si>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</si>
  <si>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</si>
  <si>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</si>
  <si>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</si>
  <si>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</si>
  <si>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</si>
  <si>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</si>
  <si>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183101114</t>
  </si>
  <si>
    <t>Hloubení jamek bez výměny půdy zeminy tř 1 až 4 objem do 0,125 m3 v rovině a svahu do 1:5</t>
  </si>
  <si>
    <t>kus</t>
  </si>
  <si>
    <t>CS ÚRS 2019 01</t>
  </si>
  <si>
    <t>4</t>
  </si>
  <si>
    <t>-991341946</t>
  </si>
  <si>
    <t>VV</t>
  </si>
  <si>
    <t>"Výsadba do nádob v interiéru" 76</t>
  </si>
  <si>
    <t>Součet</t>
  </si>
  <si>
    <t>183211323</t>
  </si>
  <si>
    <t>Výsadba květin hrnkových D květináče do 250 mm</t>
  </si>
  <si>
    <t>-2050653093</t>
  </si>
  <si>
    <t>185804311</t>
  </si>
  <si>
    <t>Zalití rostlin vodou plocha do 20 m2, 1x</t>
  </si>
  <si>
    <t>m3</t>
  </si>
  <si>
    <t>-1034810174</t>
  </si>
  <si>
    <t>"interiérové rostliny" 76*0,05*1,03</t>
  </si>
  <si>
    <t>185851121</t>
  </si>
  <si>
    <t>Dovoz vody pro zálivku rostlin za vzdálenost do 1000 m</t>
  </si>
  <si>
    <t>344313991</t>
  </si>
  <si>
    <t>S2</t>
  </si>
  <si>
    <t>Materiál</t>
  </si>
  <si>
    <t>5</t>
  </si>
  <si>
    <t>M</t>
  </si>
  <si>
    <t>MAT 46</t>
  </si>
  <si>
    <t>Voda na zalití</t>
  </si>
  <si>
    <t>8</t>
  </si>
  <si>
    <t>-960244953</t>
  </si>
  <si>
    <t>6</t>
  </si>
  <si>
    <t>103211001vl</t>
  </si>
  <si>
    <t>Pěstební substrát pro pokojové rostliny, včetně dopravy a manipulace</t>
  </si>
  <si>
    <t>-322527810</t>
  </si>
  <si>
    <t>"specifikace dle textové zprávy str.8"</t>
  </si>
  <si>
    <t>"substrát pro pokojové rostliny" 61*19*0,001</t>
  </si>
  <si>
    <t>7</t>
  </si>
  <si>
    <t>cub</t>
  </si>
  <si>
    <t>Samozavlažovací nádoba , 50x50x v.95, bílá -lesklý lak</t>
  </si>
  <si>
    <t>ks</t>
  </si>
  <si>
    <t>543653869</t>
  </si>
  <si>
    <t>"kompletní set samozavlažovací- obal květináče, vyjímatelná vložka+samozavlažovací set např.Lechuza" 13</t>
  </si>
  <si>
    <t>cubs</t>
  </si>
  <si>
    <t>Samozavlažovací nádoba , 50x50x v.95, stříbrná -metalická lak</t>
  </si>
  <si>
    <t>1526845446</t>
  </si>
  <si>
    <t>"kompletní set samozavlažovací- obal květináče, vyjímatelná vložka+samozavlažovací set např.Lechuza" 6</t>
  </si>
  <si>
    <t>S3</t>
  </si>
  <si>
    <t>Výsadbový materiál</t>
  </si>
  <si>
    <t>9</t>
  </si>
  <si>
    <t>int-1</t>
  </si>
  <si>
    <t>Philodendron'Imperial Green' k27</t>
  </si>
  <si>
    <t>-1462523761</t>
  </si>
  <si>
    <t>"specifikace a parametry dle textové zprávy" 20</t>
  </si>
  <si>
    <t>10</t>
  </si>
  <si>
    <t>int-2</t>
  </si>
  <si>
    <t>Zamioculcas zamiifolia k27</t>
  </si>
  <si>
    <t>-574135457</t>
  </si>
  <si>
    <t>11</t>
  </si>
  <si>
    <t>int-3</t>
  </si>
  <si>
    <t>Spathiphylum wallisii k32</t>
  </si>
  <si>
    <t>-1294074781</t>
  </si>
  <si>
    <t>12</t>
  </si>
  <si>
    <t>int-4</t>
  </si>
  <si>
    <t>Rhapis excelsa k32</t>
  </si>
  <si>
    <t>1869573496</t>
  </si>
  <si>
    <t>2 - Exteriérová zeleň - nádoby</t>
  </si>
  <si>
    <t>601219996</t>
  </si>
  <si>
    <t>"Výsadba do nádob v exteriéru" 40</t>
  </si>
  <si>
    <t>-2098760817</t>
  </si>
  <si>
    <t>-508727144</t>
  </si>
  <si>
    <t>"exteriérové rostliny" 40*0,05*1,03</t>
  </si>
  <si>
    <t>-1384350132</t>
  </si>
  <si>
    <t>551834170</t>
  </si>
  <si>
    <t>103211000</t>
  </si>
  <si>
    <t>zahradní substrát pro výsadbu VL</t>
  </si>
  <si>
    <t>-1650532475</t>
  </si>
  <si>
    <t>"specifikace dle textové zprávy str.9"</t>
  </si>
  <si>
    <t>"substrát " 61*10*0,001</t>
  </si>
  <si>
    <t>1282966017</t>
  </si>
  <si>
    <t>"kompletní set samozavlažovací- obal květináče, vyjímatelná vložka+samozavlažovací set např.Lechuza" 10</t>
  </si>
  <si>
    <t>E1</t>
  </si>
  <si>
    <t>Miscanthus sinensis'Silberspine' K9</t>
  </si>
  <si>
    <t>980386702</t>
  </si>
  <si>
    <t>"specifikace a parametry dle textové zprávy" 10</t>
  </si>
  <si>
    <t>E2</t>
  </si>
  <si>
    <t>Lavandula angustifolia K9</t>
  </si>
  <si>
    <t>1204948615</t>
  </si>
  <si>
    <t>E3</t>
  </si>
  <si>
    <t>Heuchera'Palace Purple' K9</t>
  </si>
  <si>
    <t>2099431645</t>
  </si>
  <si>
    <t>3 - Výsadba střešní zahrady</t>
  </si>
  <si>
    <t>183111114</t>
  </si>
  <si>
    <t>Hloubení jamek bez výměny půdy zeminy tř 1 až 4 objem do 0,02 m3 v rovině a svahu do 1:5</t>
  </si>
  <si>
    <t>-1017296037</t>
  </si>
  <si>
    <t>"Výsadba na střechu" 250</t>
  </si>
  <si>
    <t>183211322</t>
  </si>
  <si>
    <t>Výsadba květin hrnkových D květináče do 120 mm</t>
  </si>
  <si>
    <t>187723103</t>
  </si>
  <si>
    <t>1324419749</t>
  </si>
  <si>
    <t>"rostliny" 250*0,05*1,03</t>
  </si>
  <si>
    <t>1894107608</t>
  </si>
  <si>
    <t>1727325285</t>
  </si>
  <si>
    <t>S1</t>
  </si>
  <si>
    <t>Sedum sexangulare K9</t>
  </si>
  <si>
    <t>471047333</t>
  </si>
  <si>
    <t>Sedum spurium K9</t>
  </si>
  <si>
    <t>2022198250</t>
  </si>
  <si>
    <t>"specifikace a parametry dle textové zprávy" 24</t>
  </si>
  <si>
    <t>Sempervivum arachnoideum K9</t>
  </si>
  <si>
    <t>-34930196</t>
  </si>
  <si>
    <t>"specifikace a parametry dle textové zprávy" 11</t>
  </si>
  <si>
    <t>S4</t>
  </si>
  <si>
    <t>Jovibarta sobolifera K9</t>
  </si>
  <si>
    <t>2123317209</t>
  </si>
  <si>
    <t>S5</t>
  </si>
  <si>
    <t>Thymus serpyllum K9</t>
  </si>
  <si>
    <t>-1561655283</t>
  </si>
  <si>
    <t>"specifikace a parametry dle textové zprávy" 16</t>
  </si>
  <si>
    <t>S6</t>
  </si>
  <si>
    <t>Thymus puleigoides K9</t>
  </si>
  <si>
    <t>690927555</t>
  </si>
  <si>
    <t>"specifikace a parametry dle textové zprávy" 18</t>
  </si>
  <si>
    <t>S7</t>
  </si>
  <si>
    <t>Linum perenne K9</t>
  </si>
  <si>
    <t>72766325</t>
  </si>
  <si>
    <t>13</t>
  </si>
  <si>
    <t>S8</t>
  </si>
  <si>
    <t>Euphorbia myrsinites K9</t>
  </si>
  <si>
    <t>-32468829</t>
  </si>
  <si>
    <t>"specifikace a parametry dle textové zprávy" 34</t>
  </si>
  <si>
    <t>14</t>
  </si>
  <si>
    <t>S9</t>
  </si>
  <si>
    <t>Veronica teucrium'Knablau' K9</t>
  </si>
  <si>
    <t>-397971781</t>
  </si>
  <si>
    <t>"specifikace a parametry dle textové zprávy" 35</t>
  </si>
  <si>
    <t>S10</t>
  </si>
  <si>
    <t>Festuca ovina K9</t>
  </si>
  <si>
    <t>994580649</t>
  </si>
  <si>
    <t>"specifikace a parametry dle textové zprávy" 57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</si>
</sst>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ht="36.96" customHeight="1">
      <c r="AR2" s="16" t="s">
        <v>5</v>
      </c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ht="12" customHeight="1">
      <c r="B5" s="20"/>
      <c r="D5" s="24" t="s">
        <v>13</v>
      </c>
      <c r="K5" s="25" t="s">
        <v>14</v>
      </c>
      <c r="AR5" s="20"/>
      <c r="BE5" s="26" t="s">
        <v>15</v>
      </c>
      <c r="BS5" s="17" t="s">
        <v>6</v>
      </c>
    </row>
    <row r="6" ht="36.96" customHeight="1">
      <c r="B6" s="20"/>
      <c r="D6" s="27" t="s">
        <v>16</v>
      </c>
      <c r="K6" s="28" t="s">
        <v>17</v>
      </c>
      <c r="AR6" s="20"/>
      <c r="BE6" s="29"/>
      <c r="BS6" s="17" t="s">
        <v>6</v>
      </c>
    </row>
    <row r="7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ht="14.4" customHeight="1">
      <c r="B9" s="20"/>
      <c r="AR9" s="20"/>
      <c r="BE9" s="29"/>
      <c r="BS9" s="17" t="s">
        <v>6</v>
      </c>
    </row>
    <row r="10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ht="6.96" customHeight="1">
      <c r="B12" s="20"/>
      <c r="AR12" s="20"/>
      <c r="BE12" s="29"/>
      <c r="BS12" s="17" t="s">
        <v>6</v>
      </c>
    </row>
    <row r="13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ht="6.96" customHeight="1">
      <c r="B15" s="20"/>
      <c r="AR15" s="20"/>
      <c r="BE15" s="29"/>
      <c r="BS15" s="17" t="s">
        <v>3</v>
      </c>
    </row>
    <row r="16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ht="18.48" customHeight="1">
      <c r="B17" s="20"/>
      <c r="E17" s="25" t="s">
        <v>26</v>
      </c>
      <c r="AK17" s="30" t="s">
        <v>27</v>
      </c>
      <c r="AN17" s="25" t="s">
        <v>1</v>
      </c>
      <c r="AR17" s="20"/>
      <c r="BE17" s="29"/>
      <c r="BS17" s="17" t="s">
        <v>31</v>
      </c>
    </row>
    <row r="18" ht="6.96" customHeight="1">
      <c r="B18" s="20"/>
      <c r="AR18" s="20"/>
      <c r="BE18" s="29"/>
      <c r="BS18" s="17" t="s">
        <v>6</v>
      </c>
    </row>
    <row r="19" ht="12" customHeight="1">
      <c r="B19" s="20"/>
      <c r="D19" s="30" t="s">
        <v>32</v>
      </c>
      <c r="AK19" s="30" t="s">
        <v>25</v>
      </c>
      <c r="AN19" s="25" t="s">
        <v>33</v>
      </c>
      <c r="AR19" s="20"/>
      <c r="BE19" s="29"/>
      <c r="BS19" s="17" t="s">
        <v>6</v>
      </c>
    </row>
    <row r="20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31</v>
      </c>
    </row>
    <row r="21" ht="6.96" customHeight="1">
      <c r="B21" s="20"/>
      <c r="AR21" s="20"/>
      <c r="BE21" s="29"/>
    </row>
    <row r="22" ht="12" customHeight="1">
      <c r="B22" s="20"/>
      <c r="D22" s="30" t="s">
        <v>35</v>
      </c>
      <c r="AR22" s="20"/>
      <c r="BE22" s="29"/>
    </row>
    <row r="23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ht="6.96" customHeight="1">
      <c r="B24" s="20"/>
      <c r="AR24" s="20"/>
      <c r="BE24" s="29"/>
    </row>
    <row r="25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1" customFormat="1" ht="25.92" customHeight="1">
      <c r="B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R26" s="36"/>
      <c r="BE26" s="29"/>
    </row>
    <row r="27" s="1" customFormat="1" ht="6.96" customHeight="1">
      <c r="B27" s="36"/>
      <c r="AR27" s="36"/>
      <c r="BE27" s="29"/>
    </row>
    <row r="28" s="1" customFormat="1">
      <c r="B28" s="36"/>
      <c r="L28" s="40" t="s">
        <v>37</v>
      </c>
      <c r="M28" s="40"/>
      <c r="N28" s="40"/>
      <c r="O28" s="40"/>
      <c r="P28" s="40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K28" s="40" t="s">
        <v>39</v>
      </c>
      <c r="AL28" s="40"/>
      <c r="AM28" s="40"/>
      <c r="AN28" s="40"/>
      <c r="AO28" s="40"/>
      <c r="AR28" s="36"/>
      <c r="BE28" s="29"/>
    </row>
    <row r="29" s="2" customFormat="1" ht="14.4" customHeight="1">
      <c r="B29" s="41"/>
      <c r="D29" s="30" t="s">
        <v>40</v>
      </c>
      <c r="F29" s="30" t="s">
        <v>41</v>
      </c>
      <c r="L29" s="42">
        <v>0.20999999999999999</v>
      </c>
      <c r="M29" s="2"/>
      <c r="N29" s="2"/>
      <c r="O29" s="2"/>
      <c r="P29" s="2"/>
      <c r="W29" s="43">
        <f>ROUND(AZ94, 2)</f>
        <v>0</v>
      </c>
      <c r="X29" s="2"/>
      <c r="Y29" s="2"/>
      <c r="Z29" s="2"/>
      <c r="AA29" s="2"/>
      <c r="AB29" s="2"/>
      <c r="AC29" s="2"/>
      <c r="AD29" s="2"/>
      <c r="AE29" s="2"/>
      <c r="AK29" s="43">
        <f>ROUND(AV94, 2)</f>
        <v>0</v>
      </c>
      <c r="AL29" s="2"/>
      <c r="AM29" s="2"/>
      <c r="AN29" s="2"/>
      <c r="AO29" s="2"/>
      <c r="AR29" s="41"/>
      <c r="BE29" s="44"/>
    </row>
    <row r="30" s="2" customFormat="1" ht="14.4" customHeight="1">
      <c r="B30" s="41"/>
      <c r="F30" s="30" t="s">
        <v>42</v>
      </c>
      <c r="L30" s="42">
        <v>0.14999999999999999</v>
      </c>
      <c r="M30" s="2"/>
      <c r="N30" s="2"/>
      <c r="O30" s="2"/>
      <c r="P30" s="2"/>
      <c r="W30" s="43">
        <f>ROUND(BA94, 2)</f>
        <v>0</v>
      </c>
      <c r="X30" s="2"/>
      <c r="Y30" s="2"/>
      <c r="Z30" s="2"/>
      <c r="AA30" s="2"/>
      <c r="AB30" s="2"/>
      <c r="AC30" s="2"/>
      <c r="AD30" s="2"/>
      <c r="AE30" s="2"/>
      <c r="AK30" s="43">
        <f>ROUND(AW94, 2)</f>
        <v>0</v>
      </c>
      <c r="AL30" s="2"/>
      <c r="AM30" s="2"/>
      <c r="AN30" s="2"/>
      <c r="AO30" s="2"/>
      <c r="AR30" s="41"/>
      <c r="BE30" s="44"/>
    </row>
    <row r="31" hidden="1" s="2" customFormat="1" ht="14.4" customHeight="1">
      <c r="B31" s="41"/>
      <c r="F31" s="30" t="s">
        <v>43</v>
      </c>
      <c r="L31" s="42">
        <v>0.20999999999999999</v>
      </c>
      <c r="M31" s="2"/>
      <c r="N31" s="2"/>
      <c r="O31" s="2"/>
      <c r="P31" s="2"/>
      <c r="W31" s="43">
        <f>ROUND(BB94, 2)</f>
        <v>0</v>
      </c>
      <c r="X31" s="2"/>
      <c r="Y31" s="2"/>
      <c r="Z31" s="2"/>
      <c r="AA31" s="2"/>
      <c r="AB31" s="2"/>
      <c r="AC31" s="2"/>
      <c r="AD31" s="2"/>
      <c r="AE31" s="2"/>
      <c r="AK31" s="43">
        <v>0</v>
      </c>
      <c r="AL31" s="2"/>
      <c r="AM31" s="2"/>
      <c r="AN31" s="2"/>
      <c r="AO31" s="2"/>
      <c r="AR31" s="41"/>
      <c r="BE31" s="44"/>
    </row>
    <row r="32" hidden="1" s="2" customFormat="1" ht="14.4" customHeight="1">
      <c r="B32" s="41"/>
      <c r="F32" s="30" t="s">
        <v>44</v>
      </c>
      <c r="L32" s="42">
        <v>0.14999999999999999</v>
      </c>
      <c r="M32" s="2"/>
      <c r="N32" s="2"/>
      <c r="O32" s="2"/>
      <c r="P32" s="2"/>
      <c r="W32" s="43">
        <f>ROUND(BC94, 2)</f>
        <v>0</v>
      </c>
      <c r="X32" s="2"/>
      <c r="Y32" s="2"/>
      <c r="Z32" s="2"/>
      <c r="AA32" s="2"/>
      <c r="AB32" s="2"/>
      <c r="AC32" s="2"/>
      <c r="AD32" s="2"/>
      <c r="AE32" s="2"/>
      <c r="AK32" s="43">
        <v>0</v>
      </c>
      <c r="AL32" s="2"/>
      <c r="AM32" s="2"/>
      <c r="AN32" s="2"/>
      <c r="AO32" s="2"/>
      <c r="AR32" s="41"/>
      <c r="BE32" s="44"/>
    </row>
    <row r="33" hidden="1" s="2" customFormat="1" ht="14.4" customHeight="1">
      <c r="B33" s="41"/>
      <c r="F33" s="30" t="s">
        <v>45</v>
      </c>
      <c r="L33" s="42">
        <v>0</v>
      </c>
      <c r="M33" s="2"/>
      <c r="N33" s="2"/>
      <c r="O33" s="2"/>
      <c r="P33" s="2"/>
      <c r="W33" s="43">
        <f>ROUND(BD94, 2)</f>
        <v>0</v>
      </c>
      <c r="X33" s="2"/>
      <c r="Y33" s="2"/>
      <c r="Z33" s="2"/>
      <c r="AA33" s="2"/>
      <c r="AB33" s="2"/>
      <c r="AC33" s="2"/>
      <c r="AD33" s="2"/>
      <c r="AE33" s="2"/>
      <c r="AK33" s="43">
        <v>0</v>
      </c>
      <c r="AL33" s="2"/>
      <c r="AM33" s="2"/>
      <c r="AN33" s="2"/>
      <c r="AO33" s="2"/>
      <c r="AR33" s="41"/>
      <c r="BE33" s="44"/>
    </row>
    <row r="34" s="1" customFormat="1" ht="6.96" customHeight="1">
      <c r="B34" s="36"/>
      <c r="AR34" s="36"/>
      <c r="BE34" s="29"/>
    </row>
    <row r="35" s="1" customFormat="1" ht="25.92" customHeight="1">
      <c r="B35" s="36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</row>
    <row r="36" s="1" customFormat="1" ht="6.96" customHeight="1">
      <c r="B36" s="36"/>
      <c r="AR36" s="36"/>
    </row>
    <row r="37" s="1" customFormat="1" ht="14.4" customHeight="1">
      <c r="B37" s="36"/>
      <c r="AR37" s="36"/>
    </row>
    <row r="38" ht="14.4" customHeight="1">
      <c r="B38" s="20"/>
      <c r="AR38" s="20"/>
    </row>
    <row r="39" ht="14.4" customHeight="1">
      <c r="B39" s="20"/>
      <c r="AR39" s="20"/>
    </row>
    <row r="40" ht="14.4" customHeight="1">
      <c r="B40" s="20"/>
      <c r="AR40" s="20"/>
    </row>
    <row r="41" ht="14.4" customHeight="1">
      <c r="B41" s="20"/>
      <c r="AR41" s="20"/>
    </row>
    <row r="42" ht="14.4" customHeight="1">
      <c r="B42" s="20"/>
      <c r="AR42" s="20"/>
    </row>
    <row r="43" ht="14.4" customHeight="1">
      <c r="B43" s="20"/>
      <c r="AR43" s="20"/>
    </row>
    <row r="44" ht="14.4" customHeight="1">
      <c r="B44" s="20"/>
      <c r="AR44" s="20"/>
    </row>
    <row r="45" ht="14.4" customHeight="1">
      <c r="B45" s="20"/>
      <c r="AR45" s="20"/>
    </row>
    <row r="46" ht="14.4" customHeight="1">
      <c r="B46" s="20"/>
      <c r="AR46" s="20"/>
    </row>
    <row r="47" ht="14.4" customHeight="1">
      <c r="B47" s="20"/>
      <c r="AR47" s="20"/>
    </row>
    <row r="48" ht="14.4" customHeight="1">
      <c r="B48" s="20"/>
      <c r="AR48" s="20"/>
    </row>
    <row r="49" s="1" customFormat="1" ht="14.4" customHeight="1">
      <c r="B49" s="36"/>
      <c r="D49" s="52" t="s">
        <v>49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50</v>
      </c>
      <c r="AI49" s="53"/>
      <c r="AJ49" s="53"/>
      <c r="AK49" s="53"/>
      <c r="AL49" s="53"/>
      <c r="AM49" s="53"/>
      <c r="AN49" s="53"/>
      <c r="AO49" s="53"/>
      <c r="AR49" s="36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1" customFormat="1">
      <c r="B60" s="36"/>
      <c r="D60" s="54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4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4" t="s">
        <v>51</v>
      </c>
      <c r="AI60" s="38"/>
      <c r="AJ60" s="38"/>
      <c r="AK60" s="38"/>
      <c r="AL60" s="38"/>
      <c r="AM60" s="54" t="s">
        <v>52</v>
      </c>
      <c r="AN60" s="38"/>
      <c r="AO60" s="38"/>
      <c r="AR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1" customFormat="1">
      <c r="B64" s="36"/>
      <c r="D64" s="52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2" t="s">
        <v>54</v>
      </c>
      <c r="AI64" s="53"/>
      <c r="AJ64" s="53"/>
      <c r="AK64" s="53"/>
      <c r="AL64" s="53"/>
      <c r="AM64" s="53"/>
      <c r="AN64" s="53"/>
      <c r="AO64" s="53"/>
      <c r="AR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1" customFormat="1">
      <c r="B75" s="36"/>
      <c r="D75" s="54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4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4" t="s">
        <v>51</v>
      </c>
      <c r="AI75" s="38"/>
      <c r="AJ75" s="38"/>
      <c r="AK75" s="38"/>
      <c r="AL75" s="38"/>
      <c r="AM75" s="54" t="s">
        <v>52</v>
      </c>
      <c r="AN75" s="38"/>
      <c r="AO75" s="38"/>
      <c r="AR75" s="36"/>
    </row>
    <row r="76" s="1" customFormat="1">
      <c r="B76" s="36"/>
      <c r="AR76" s="36"/>
    </row>
    <row r="77" s="1" customFormat="1" ht="6.96" customHeight="1"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6"/>
    </row>
    <row r="82" s="1" customFormat="1" ht="24.96" customHeight="1">
      <c r="B82" s="36"/>
      <c r="C82" s="21" t="s">
        <v>55</v>
      </c>
      <c r="AR82" s="36"/>
    </row>
    <row r="83" s="1" customFormat="1" ht="6.96" customHeight="1">
      <c r="B83" s="36"/>
      <c r="AR83" s="36"/>
    </row>
    <row r="84" s="3" customFormat="1" ht="12" customHeight="1">
      <c r="B84" s="59"/>
      <c r="C84" s="30" t="s">
        <v>13</v>
      </c>
      <c r="L84" s="3" t="str">
        <f>K5</f>
        <v>2019-35</v>
      </c>
      <c r="AR84" s="59"/>
    </row>
    <row r="85" s="4" customFormat="1" ht="36.96" customHeight="1">
      <c r="B85" s="60"/>
      <c r="C85" s="61" t="s">
        <v>16</v>
      </c>
      <c r="L85" s="62" t="str">
        <f>K6</f>
        <v>Sadové úpravy DPO- interiér, exteriér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R85" s="60"/>
    </row>
    <row r="86" s="1" customFormat="1" ht="6.96" customHeight="1">
      <c r="B86" s="36"/>
      <c r="AR86" s="36"/>
    </row>
    <row r="87" s="1" customFormat="1" ht="12" customHeight="1">
      <c r="B87" s="36"/>
      <c r="C87" s="30" t="s">
        <v>20</v>
      </c>
      <c r="L87" s="63" t="str">
        <f>IF(K8="","",K8)</f>
        <v>Ostrava</v>
      </c>
      <c r="AI87" s="30" t="s">
        <v>22</v>
      </c>
      <c r="AM87" s="64" t="str">
        <f>IF(AN8= "","",AN8)</f>
        <v>2. 12. 2019</v>
      </c>
      <c r="AN87" s="64"/>
      <c r="AR87" s="36"/>
    </row>
    <row r="88" s="1" customFormat="1" ht="6.96" customHeight="1">
      <c r="B88" s="36"/>
      <c r="AR88" s="36"/>
    </row>
    <row r="89" s="1" customFormat="1" ht="15.15" customHeight="1">
      <c r="B89" s="36"/>
      <c r="C89" s="30" t="s">
        <v>24</v>
      </c>
      <c r="L89" s="3" t="str">
        <f>IF(E11= "","",E11)</f>
        <v xml:space="preserve"> </v>
      </c>
      <c r="AI89" s="30" t="s">
        <v>30</v>
      </c>
      <c r="AM89" s="65" t="str">
        <f>IF(E17="","",E17)</f>
        <v xml:space="preserve"> </v>
      </c>
      <c r="AN89" s="3"/>
      <c r="AO89" s="3"/>
      <c r="AP89" s="3"/>
      <c r="AR89" s="36"/>
      <c r="AS89" s="66" t="s">
        <v>56</v>
      </c>
      <c r="AT89" s="67"/>
      <c r="AU89" s="68"/>
      <c r="AV89" s="68"/>
      <c r="AW89" s="68"/>
      <c r="AX89" s="68"/>
      <c r="AY89" s="68"/>
      <c r="AZ89" s="68"/>
      <c r="BA89" s="68"/>
      <c r="BB89" s="68"/>
      <c r="BC89" s="68"/>
      <c r="BD89" s="69"/>
    </row>
    <row r="90" s="1" customFormat="1" ht="27.9" customHeight="1">
      <c r="B90" s="36"/>
      <c r="C90" s="30" t="s">
        <v>28</v>
      </c>
      <c r="L90" s="3" t="str">
        <f>IF(E14= "Vyplň údaj","",E14)</f>
        <v/>
      </c>
      <c r="AI90" s="30" t="s">
        <v>32</v>
      </c>
      <c r="AM90" s="65" t="str">
        <f>IF(E20="","",E20)</f>
        <v>Ing. Magda Cigánková Fialová</v>
      </c>
      <c r="AN90" s="3"/>
      <c r="AO90" s="3"/>
      <c r="AP90" s="3"/>
      <c r="AR90" s="36"/>
      <c r="AS90" s="70"/>
      <c r="AT90" s="71"/>
      <c r="AU90" s="72"/>
      <c r="AV90" s="72"/>
      <c r="AW90" s="72"/>
      <c r="AX90" s="72"/>
      <c r="AY90" s="72"/>
      <c r="AZ90" s="72"/>
      <c r="BA90" s="72"/>
      <c r="BB90" s="72"/>
      <c r="BC90" s="72"/>
      <c r="BD90" s="73"/>
    </row>
    <row r="91" s="1" customFormat="1" ht="10.8" customHeight="1">
      <c r="B91" s="36"/>
      <c r="AR91" s="36"/>
      <c r="AS91" s="70"/>
      <c r="AT91" s="71"/>
      <c r="AU91" s="72"/>
      <c r="AV91" s="72"/>
      <c r="AW91" s="72"/>
      <c r="AX91" s="72"/>
      <c r="AY91" s="72"/>
      <c r="AZ91" s="72"/>
      <c r="BA91" s="72"/>
      <c r="BB91" s="72"/>
      <c r="BC91" s="72"/>
      <c r="BD91" s="73"/>
    </row>
    <row r="92" s="1" customFormat="1" ht="29.28" customHeight="1">
      <c r="B92" s="36"/>
      <c r="C92" s="74" t="s">
        <v>57</v>
      </c>
      <c r="D92" s="75"/>
      <c r="E92" s="75"/>
      <c r="F92" s="75"/>
      <c r="G92" s="75"/>
      <c r="H92" s="76"/>
      <c r="I92" s="77" t="s">
        <v>58</v>
      </c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8" t="s">
        <v>59</v>
      </c>
      <c r="AH92" s="75"/>
      <c r="AI92" s="75"/>
      <c r="AJ92" s="75"/>
      <c r="AK92" s="75"/>
      <c r="AL92" s="75"/>
      <c r="AM92" s="75"/>
      <c r="AN92" s="77" t="s">
        <v>60</v>
      </c>
      <c r="AO92" s="75"/>
      <c r="AP92" s="79"/>
      <c r="AQ92" s="80" t="s">
        <v>61</v>
      </c>
      <c r="AR92" s="36"/>
      <c r="AS92" s="81" t="s">
        <v>62</v>
      </c>
      <c r="AT92" s="82" t="s">
        <v>63</v>
      </c>
      <c r="AU92" s="82" t="s">
        <v>64</v>
      </c>
      <c r="AV92" s="82" t="s">
        <v>65</v>
      </c>
      <c r="AW92" s="82" t="s">
        <v>66</v>
      </c>
      <c r="AX92" s="82" t="s">
        <v>67</v>
      </c>
      <c r="AY92" s="82" t="s">
        <v>68</v>
      </c>
      <c r="AZ92" s="82" t="s">
        <v>69</v>
      </c>
      <c r="BA92" s="82" t="s">
        <v>70</v>
      </c>
      <c r="BB92" s="82" t="s">
        <v>71</v>
      </c>
      <c r="BC92" s="82" t="s">
        <v>72</v>
      </c>
      <c r="BD92" s="83" t="s">
        <v>73</v>
      </c>
    </row>
    <row r="93" s="1" customFormat="1" ht="10.8" customHeight="1">
      <c r="B93" s="36"/>
      <c r="AR93" s="36"/>
      <c r="AS93" s="84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</row>
    <row r="94" s="5" customFormat="1" ht="32.4" customHeight="1">
      <c r="B94" s="85"/>
      <c r="C94" s="86" t="s">
        <v>74</v>
      </c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8">
        <f>ROUND(SUM(AG95:AG97),2)</f>
        <v>0</v>
      </c>
      <c r="AH94" s="88"/>
      <c r="AI94" s="88"/>
      <c r="AJ94" s="88"/>
      <c r="AK94" s="88"/>
      <c r="AL94" s="88"/>
      <c r="AM94" s="88"/>
      <c r="AN94" s="89">
        <f>SUM(AG94,AT94)</f>
        <v>0</v>
      </c>
      <c r="AO94" s="89"/>
      <c r="AP94" s="89"/>
      <c r="AQ94" s="90" t="s">
        <v>1</v>
      </c>
      <c r="AR94" s="85"/>
      <c r="AS94" s="91">
        <f>ROUND(SUM(AS95:AS97),2)</f>
        <v>0</v>
      </c>
      <c r="AT94" s="92">
        <f>ROUND(SUM(AV94:AW94),2)</f>
        <v>0</v>
      </c>
      <c r="AU94" s="93">
        <f>ROUND(SUM(AU95:AU97),5)</f>
        <v>0</v>
      </c>
      <c r="AV94" s="92">
        <f>ROUND(AZ94*L29,2)</f>
        <v>0</v>
      </c>
      <c r="AW94" s="92">
        <f>ROUND(BA94*L30,2)</f>
        <v>0</v>
      </c>
      <c r="AX94" s="92">
        <f>ROUND(BB94*L29,2)</f>
        <v>0</v>
      </c>
      <c r="AY94" s="92">
        <f>ROUND(BC94*L30,2)</f>
        <v>0</v>
      </c>
      <c r="AZ94" s="92">
        <f>ROUND(SUM(AZ95:AZ97),2)</f>
        <v>0</v>
      </c>
      <c r="BA94" s="92">
        <f>ROUND(SUM(BA95:BA97),2)</f>
        <v>0</v>
      </c>
      <c r="BB94" s="92">
        <f>ROUND(SUM(BB95:BB97),2)</f>
        <v>0</v>
      </c>
      <c r="BC94" s="92">
        <f>ROUND(SUM(BC95:BC97),2)</f>
        <v>0</v>
      </c>
      <c r="BD94" s="94">
        <f>ROUND(SUM(BD95:BD97),2)</f>
        <v>0</v>
      </c>
      <c r="BS94" s="95" t="s">
        <v>75</v>
      </c>
      <c r="BT94" s="95" t="s">
        <v>76</v>
      </c>
      <c r="BU94" s="96" t="s">
        <v>77</v>
      </c>
      <c r="BV94" s="95" t="s">
        <v>78</v>
      </c>
      <c r="BW94" s="95" t="s">
        <v>4</v>
      </c>
      <c r="BX94" s="95" t="s">
        <v>79</v>
      </c>
      <c r="CL94" s="95" t="s">
        <v>1</v>
      </c>
    </row>
    <row r="95" s="6" customFormat="1" ht="16.5" customHeight="1">
      <c r="A95" s="97" t="s">
        <v>80</v>
      </c>
      <c r="B95" s="98"/>
      <c r="C95" s="99"/>
      <c r="D95" s="100" t="s">
        <v>81</v>
      </c>
      <c r="E95" s="100"/>
      <c r="F95" s="100"/>
      <c r="G95" s="100"/>
      <c r="H95" s="100"/>
      <c r="I95" s="101"/>
      <c r="J95" s="100" t="s">
        <v>82</v>
      </c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2">
        <f>'1 - Interiérová zeleň'!J30</f>
        <v>0</v>
      </c>
      <c r="AH95" s="101"/>
      <c r="AI95" s="101"/>
      <c r="AJ95" s="101"/>
      <c r="AK95" s="101"/>
      <c r="AL95" s="101"/>
      <c r="AM95" s="101"/>
      <c r="AN95" s="102">
        <f>SUM(AG95,AT95)</f>
        <v>0</v>
      </c>
      <c r="AO95" s="101"/>
      <c r="AP95" s="101"/>
      <c r="AQ95" s="103" t="s">
        <v>83</v>
      </c>
      <c r="AR95" s="98"/>
      <c r="AS95" s="104">
        <v>0</v>
      </c>
      <c r="AT95" s="105">
        <f>ROUND(SUM(AV95:AW95),2)</f>
        <v>0</v>
      </c>
      <c r="AU95" s="106">
        <f>'1 - Interiérová zeleň'!P120</f>
        <v>0</v>
      </c>
      <c r="AV95" s="105">
        <f>'1 - Interiérová zeleň'!J33</f>
        <v>0</v>
      </c>
      <c r="AW95" s="105">
        <f>'1 - Interiérová zeleň'!J34</f>
        <v>0</v>
      </c>
      <c r="AX95" s="105">
        <f>'1 - Interiérová zeleň'!J35</f>
        <v>0</v>
      </c>
      <c r="AY95" s="105">
        <f>'1 - Interiérová zeleň'!J36</f>
        <v>0</v>
      </c>
      <c r="AZ95" s="105">
        <f>'1 - Interiérová zeleň'!F33</f>
        <v>0</v>
      </c>
      <c r="BA95" s="105">
        <f>'1 - Interiérová zeleň'!F34</f>
        <v>0</v>
      </c>
      <c r="BB95" s="105">
        <f>'1 - Interiérová zeleň'!F35</f>
        <v>0</v>
      </c>
      <c r="BC95" s="105">
        <f>'1 - Interiérová zeleň'!F36</f>
        <v>0</v>
      </c>
      <c r="BD95" s="107">
        <f>'1 - Interiérová zeleň'!F37</f>
        <v>0</v>
      </c>
      <c r="BT95" s="108" t="s">
        <v>81</v>
      </c>
      <c r="BV95" s="108" t="s">
        <v>78</v>
      </c>
      <c r="BW95" s="108" t="s">
        <v>84</v>
      </c>
      <c r="BX95" s="108" t="s">
        <v>4</v>
      </c>
      <c r="CL95" s="108" t="s">
        <v>1</v>
      </c>
      <c r="CM95" s="108" t="s">
        <v>85</v>
      </c>
    </row>
    <row r="96" s="6" customFormat="1" ht="16.5" customHeight="1">
      <c r="A96" s="97" t="s">
        <v>80</v>
      </c>
      <c r="B96" s="98"/>
      <c r="C96" s="99"/>
      <c r="D96" s="100" t="s">
        <v>85</v>
      </c>
      <c r="E96" s="100"/>
      <c r="F96" s="100"/>
      <c r="G96" s="100"/>
      <c r="H96" s="100"/>
      <c r="I96" s="101"/>
      <c r="J96" s="100" t="s">
        <v>86</v>
      </c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2">
        <f>'2 - Exteriérová zeleň - n...'!J30</f>
        <v>0</v>
      </c>
      <c r="AH96" s="101"/>
      <c r="AI96" s="101"/>
      <c r="AJ96" s="101"/>
      <c r="AK96" s="101"/>
      <c r="AL96" s="101"/>
      <c r="AM96" s="101"/>
      <c r="AN96" s="102">
        <f>SUM(AG96,AT96)</f>
        <v>0</v>
      </c>
      <c r="AO96" s="101"/>
      <c r="AP96" s="101"/>
      <c r="AQ96" s="103" t="s">
        <v>83</v>
      </c>
      <c r="AR96" s="98"/>
      <c r="AS96" s="104">
        <v>0</v>
      </c>
      <c r="AT96" s="105">
        <f>ROUND(SUM(AV96:AW96),2)</f>
        <v>0</v>
      </c>
      <c r="AU96" s="106">
        <f>'2 - Exteriérová zeleň - n...'!P120</f>
        <v>0</v>
      </c>
      <c r="AV96" s="105">
        <f>'2 - Exteriérová zeleň - n...'!J33</f>
        <v>0</v>
      </c>
      <c r="AW96" s="105">
        <f>'2 - Exteriérová zeleň - n...'!J34</f>
        <v>0</v>
      </c>
      <c r="AX96" s="105">
        <f>'2 - Exteriérová zeleň - n...'!J35</f>
        <v>0</v>
      </c>
      <c r="AY96" s="105">
        <f>'2 - Exteriérová zeleň - n...'!J36</f>
        <v>0</v>
      </c>
      <c r="AZ96" s="105">
        <f>'2 - Exteriérová zeleň - n...'!F33</f>
        <v>0</v>
      </c>
      <c r="BA96" s="105">
        <f>'2 - Exteriérová zeleň - n...'!F34</f>
        <v>0</v>
      </c>
      <c r="BB96" s="105">
        <f>'2 - Exteriérová zeleň - n...'!F35</f>
        <v>0</v>
      </c>
      <c r="BC96" s="105">
        <f>'2 - Exteriérová zeleň - n...'!F36</f>
        <v>0</v>
      </c>
      <c r="BD96" s="107">
        <f>'2 - Exteriérová zeleň - n...'!F37</f>
        <v>0</v>
      </c>
      <c r="BT96" s="108" t="s">
        <v>81</v>
      </c>
      <c r="BV96" s="108" t="s">
        <v>78</v>
      </c>
      <c r="BW96" s="108" t="s">
        <v>87</v>
      </c>
      <c r="BX96" s="108" t="s">
        <v>4</v>
      </c>
      <c r="CL96" s="108" t="s">
        <v>1</v>
      </c>
      <c r="CM96" s="108" t="s">
        <v>85</v>
      </c>
    </row>
    <row r="97" s="6" customFormat="1" ht="16.5" customHeight="1">
      <c r="A97" s="97" t="s">
        <v>80</v>
      </c>
      <c r="B97" s="98"/>
      <c r="C97" s="99"/>
      <c r="D97" s="100" t="s">
        <v>88</v>
      </c>
      <c r="E97" s="100"/>
      <c r="F97" s="100"/>
      <c r="G97" s="100"/>
      <c r="H97" s="100"/>
      <c r="I97" s="101"/>
      <c r="J97" s="100" t="s">
        <v>89</v>
      </c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2">
        <f>'3 - Výsadba střešní zahrady'!J30</f>
        <v>0</v>
      </c>
      <c r="AH97" s="101"/>
      <c r="AI97" s="101"/>
      <c r="AJ97" s="101"/>
      <c r="AK97" s="101"/>
      <c r="AL97" s="101"/>
      <c r="AM97" s="101"/>
      <c r="AN97" s="102">
        <f>SUM(AG97,AT97)</f>
        <v>0</v>
      </c>
      <c r="AO97" s="101"/>
      <c r="AP97" s="101"/>
      <c r="AQ97" s="103" t="s">
        <v>83</v>
      </c>
      <c r="AR97" s="98"/>
      <c r="AS97" s="109">
        <v>0</v>
      </c>
      <c r="AT97" s="110">
        <f>ROUND(SUM(AV97:AW97),2)</f>
        <v>0</v>
      </c>
      <c r="AU97" s="111">
        <f>'3 - Výsadba střešní zahrady'!P120</f>
        <v>0</v>
      </c>
      <c r="AV97" s="110">
        <f>'3 - Výsadba střešní zahrady'!J33</f>
        <v>0</v>
      </c>
      <c r="AW97" s="110">
        <f>'3 - Výsadba střešní zahrady'!J34</f>
        <v>0</v>
      </c>
      <c r="AX97" s="110">
        <f>'3 - Výsadba střešní zahrady'!J35</f>
        <v>0</v>
      </c>
      <c r="AY97" s="110">
        <f>'3 - Výsadba střešní zahrady'!J36</f>
        <v>0</v>
      </c>
      <c r="AZ97" s="110">
        <f>'3 - Výsadba střešní zahrady'!F33</f>
        <v>0</v>
      </c>
      <c r="BA97" s="110">
        <f>'3 - Výsadba střešní zahrady'!F34</f>
        <v>0</v>
      </c>
      <c r="BB97" s="110">
        <f>'3 - Výsadba střešní zahrady'!F35</f>
        <v>0</v>
      </c>
      <c r="BC97" s="110">
        <f>'3 - Výsadba střešní zahrady'!F36</f>
        <v>0</v>
      </c>
      <c r="BD97" s="112">
        <f>'3 - Výsadba střešní zahrady'!F37</f>
        <v>0</v>
      </c>
      <c r="BT97" s="108" t="s">
        <v>81</v>
      </c>
      <c r="BV97" s="108" t="s">
        <v>78</v>
      </c>
      <c r="BW97" s="108" t="s">
        <v>90</v>
      </c>
      <c r="BX97" s="108" t="s">
        <v>4</v>
      </c>
      <c r="CL97" s="108" t="s">
        <v>1</v>
      </c>
      <c r="CM97" s="108" t="s">
        <v>85</v>
      </c>
    </row>
    <row r="98" s="1" customFormat="1" ht="30" customHeight="1">
      <c r="B98" s="36"/>
      <c r="AR98" s="36"/>
    </row>
    <row r="99" s="1" customFormat="1" ht="6.96" customHeight="1"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36"/>
    </row>
  </sheetData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1 - Interiérová zeleň'!C2" display="/"/>
    <hyperlink ref="A96" location="'2 - Exteriérová zeleň - n...'!C2" display="/"/>
    <hyperlink ref="A97" location="'3 - Výsadba střešní zahr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84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85</v>
      </c>
    </row>
    <row r="4" ht="24.96" customHeight="1">
      <c r="B4" s="20"/>
      <c r="D4" s="21" t="s">
        <v>91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>Sadové úpravy DPO- interiér, exteriér</v>
      </c>
      <c r="F7" s="30"/>
      <c r="G7" s="30"/>
      <c r="H7" s="30"/>
      <c r="L7" s="20"/>
    </row>
    <row r="8" s="1" customFormat="1" ht="12" customHeight="1">
      <c r="B8" s="36"/>
      <c r="D8" s="30" t="s">
        <v>92</v>
      </c>
      <c r="I8" s="117"/>
      <c r="L8" s="36"/>
    </row>
    <row r="9" s="1" customFormat="1" ht="36.96" customHeight="1">
      <c r="B9" s="36"/>
      <c r="E9" s="62" t="s">
        <v>93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2. 12. 2019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tr">
        <f>IF('Rekapitulace stavby'!AN10="","",'Rekapitulace stavby'!AN10)</f>
        <v/>
      </c>
      <c r="L14" s="36"/>
    </row>
    <row r="15" s="1" customFormat="1" ht="18" customHeight="1">
      <c r="B15" s="36"/>
      <c r="E15" s="25" t="str">
        <f>IF('Rekapitulace stavby'!E11="","",'Rekapitulace stavby'!E11)</f>
        <v xml:space="preserve"> </v>
      </c>
      <c r="I15" s="118" t="s">
        <v>27</v>
      </c>
      <c r="J15" s="25" t="str">
        <f>IF('Rekapitulace stavby'!AN11="","",'Rekapitulace stavby'!AN11)</f>
        <v/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28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27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30</v>
      </c>
      <c r="I20" s="118" t="s">
        <v>25</v>
      </c>
      <c r="J20" s="25" t="str">
        <f>IF('Rekapitulace stavby'!AN16="","",'Rekapitulace stavby'!AN16)</f>
        <v/>
      </c>
      <c r="L20" s="36"/>
    </row>
    <row r="21" s="1" customFormat="1" ht="18" customHeight="1">
      <c r="B21" s="36"/>
      <c r="E21" s="25" t="str">
        <f>IF('Rekapitulace stavby'!E17="","",'Rekapitulace stavby'!E17)</f>
        <v xml:space="preserve"> </v>
      </c>
      <c r="I21" s="118" t="s">
        <v>27</v>
      </c>
      <c r="J21" s="25" t="str">
        <f>IF('Rekapitulace stavby'!AN17="","",'Rekapitulace stavby'!AN17)</f>
        <v/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32</v>
      </c>
      <c r="I23" s="118" t="s">
        <v>25</v>
      </c>
      <c r="J23" s="25" t="s">
        <v>33</v>
      </c>
      <c r="L23" s="36"/>
    </row>
    <row r="24" s="1" customFormat="1" ht="18" customHeight="1">
      <c r="B24" s="36"/>
      <c r="E24" s="25" t="s">
        <v>34</v>
      </c>
      <c r="I24" s="118" t="s">
        <v>27</v>
      </c>
      <c r="J24" s="25" t="s">
        <v>1</v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35</v>
      </c>
      <c r="I26" s="117"/>
      <c r="L26" s="36"/>
    </row>
    <row r="27" s="7" customFormat="1" ht="16.5" customHeight="1">
      <c r="B27" s="119"/>
      <c r="E27" s="34" t="s">
        <v>1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36</v>
      </c>
      <c r="I30" s="117"/>
      <c r="J30" s="89">
        <f>ROUND(J120,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38</v>
      </c>
      <c r="I32" s="123" t="s">
        <v>37</v>
      </c>
      <c r="J32" s="40" t="s">
        <v>39</v>
      </c>
      <c r="L32" s="36"/>
    </row>
    <row r="33" s="1" customFormat="1" ht="14.4" customHeight="1">
      <c r="B33" s="36"/>
      <c r="D33" s="124" t="s">
        <v>40</v>
      </c>
      <c r="E33" s="30" t="s">
        <v>41</v>
      </c>
      <c r="F33" s="125">
        <f>ROUND((SUM(BE120:BE163)),  2)</f>
        <v>0</v>
      </c>
      <c r="I33" s="126">
        <v>0.20999999999999999</v>
      </c>
      <c r="J33" s="125">
        <f>ROUND(((SUM(BE120:BE163))*I33),  2)</f>
        <v>0</v>
      </c>
      <c r="L33" s="36"/>
    </row>
    <row r="34" s="1" customFormat="1" ht="14.4" customHeight="1">
      <c r="B34" s="36"/>
      <c r="E34" s="30" t="s">
        <v>42</v>
      </c>
      <c r="F34" s="125">
        <f>ROUND((SUM(BF120:BF163)),  2)</f>
        <v>0</v>
      </c>
      <c r="I34" s="126">
        <v>0.14999999999999999</v>
      </c>
      <c r="J34" s="125">
        <f>ROUND(((SUM(BF120:BF163))*I34),  2)</f>
        <v>0</v>
      </c>
      <c r="L34" s="36"/>
    </row>
    <row r="35" hidden="1" s="1" customFormat="1" ht="14.4" customHeight="1">
      <c r="B35" s="36"/>
      <c r="E35" s="30" t="s">
        <v>43</v>
      </c>
      <c r="F35" s="125">
        <f>ROUND((SUM(BG120:BG163)),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44</v>
      </c>
      <c r="F36" s="125">
        <f>ROUND((SUM(BH120:BH163)),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45</v>
      </c>
      <c r="F37" s="125">
        <f>ROUND((SUM(BI120:BI163)),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46</v>
      </c>
      <c r="E39" s="76"/>
      <c r="F39" s="76"/>
      <c r="G39" s="129" t="s">
        <v>47</v>
      </c>
      <c r="H39" s="130" t="s">
        <v>48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49</v>
      </c>
      <c r="E50" s="53"/>
      <c r="F50" s="53"/>
      <c r="G50" s="52" t="s">
        <v>50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51</v>
      </c>
      <c r="E61" s="38"/>
      <c r="F61" s="135" t="s">
        <v>52</v>
      </c>
      <c r="G61" s="54" t="s">
        <v>51</v>
      </c>
      <c r="H61" s="38"/>
      <c r="I61" s="136"/>
      <c r="J61" s="137" t="s">
        <v>52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53</v>
      </c>
      <c r="E65" s="53"/>
      <c r="F65" s="53"/>
      <c r="G65" s="52" t="s">
        <v>54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51</v>
      </c>
      <c r="E76" s="38"/>
      <c r="F76" s="135" t="s">
        <v>52</v>
      </c>
      <c r="G76" s="54" t="s">
        <v>51</v>
      </c>
      <c r="H76" s="38"/>
      <c r="I76" s="136"/>
      <c r="J76" s="137" t="s">
        <v>52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94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>Sadové úpravy DPO- interiér, exteriér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92</v>
      </c>
      <c r="I86" s="117"/>
      <c r="L86" s="36"/>
    </row>
    <row r="87" s="1" customFormat="1" ht="16.5" customHeight="1">
      <c r="B87" s="36"/>
      <c r="E87" s="62" t="str">
        <f>E9</f>
        <v>1 - Interiérová zeleň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>Ostrava</v>
      </c>
      <c r="I89" s="118" t="s">
        <v>22</v>
      </c>
      <c r="J89" s="64" t="str">
        <f>IF(J12="","",J12)</f>
        <v>2. 12. 2019</v>
      </c>
      <c r="L89" s="36"/>
    </row>
    <row r="90" s="1" customFormat="1" ht="6.96" customHeight="1">
      <c r="B90" s="36"/>
      <c r="I90" s="117"/>
      <c r="L90" s="36"/>
    </row>
    <row r="91" s="1" customFormat="1" ht="15.15" customHeight="1">
      <c r="B91" s="36"/>
      <c r="C91" s="30" t="s">
        <v>24</v>
      </c>
      <c r="F91" s="25" t="str">
        <f>E15</f>
        <v xml:space="preserve"> </v>
      </c>
      <c r="I91" s="118" t="s">
        <v>30</v>
      </c>
      <c r="J91" s="34" t="str">
        <f>E21</f>
        <v xml:space="preserve"> </v>
      </c>
      <c r="L91" s="36"/>
    </row>
    <row r="92" s="1" customFormat="1" ht="27.9" customHeight="1">
      <c r="B92" s="36"/>
      <c r="C92" s="30" t="s">
        <v>28</v>
      </c>
      <c r="F92" s="25" t="str">
        <f>IF(E18="","",E18)</f>
        <v>Vyplň údaj</v>
      </c>
      <c r="I92" s="118" t="s">
        <v>32</v>
      </c>
      <c r="J92" s="34" t="str">
        <f>E24</f>
        <v>Ing. Magda Cigánková Fialová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95</v>
      </c>
      <c r="D94" s="127"/>
      <c r="E94" s="127"/>
      <c r="F94" s="127"/>
      <c r="G94" s="127"/>
      <c r="H94" s="127"/>
      <c r="I94" s="141"/>
      <c r="J94" s="142" t="s">
        <v>96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97</v>
      </c>
      <c r="I96" s="117"/>
      <c r="J96" s="89">
        <f>J120</f>
        <v>0</v>
      </c>
      <c r="L96" s="36"/>
      <c r="AU96" s="17" t="s">
        <v>98</v>
      </c>
    </row>
    <row r="97" s="8" customFormat="1" ht="24.96" customHeight="1">
      <c r="B97" s="144"/>
      <c r="D97" s="145" t="s">
        <v>99</v>
      </c>
      <c r="E97" s="146"/>
      <c r="F97" s="146"/>
      <c r="G97" s="146"/>
      <c r="H97" s="146"/>
      <c r="I97" s="147"/>
      <c r="J97" s="148">
        <f>J121</f>
        <v>0</v>
      </c>
      <c r="L97" s="144"/>
    </row>
    <row r="98" s="9" customFormat="1" ht="19.92" customHeight="1">
      <c r="B98" s="149"/>
      <c r="D98" s="150" t="s">
        <v>100</v>
      </c>
      <c r="E98" s="151"/>
      <c r="F98" s="151"/>
      <c r="G98" s="151"/>
      <c r="H98" s="151"/>
      <c r="I98" s="152"/>
      <c r="J98" s="153">
        <f>J122</f>
        <v>0</v>
      </c>
      <c r="L98" s="149"/>
    </row>
    <row r="99" s="9" customFormat="1" ht="19.92" customHeight="1">
      <c r="B99" s="149"/>
      <c r="D99" s="150" t="s">
        <v>101</v>
      </c>
      <c r="E99" s="151"/>
      <c r="F99" s="151"/>
      <c r="G99" s="151"/>
      <c r="H99" s="151"/>
      <c r="I99" s="152"/>
      <c r="J99" s="153">
        <f>J135</f>
        <v>0</v>
      </c>
      <c r="L99" s="149"/>
    </row>
    <row r="100" s="9" customFormat="1" ht="19.92" customHeight="1">
      <c r="B100" s="149"/>
      <c r="D100" s="150" t="s">
        <v>102</v>
      </c>
      <c r="E100" s="151"/>
      <c r="F100" s="151"/>
      <c r="G100" s="151"/>
      <c r="H100" s="151"/>
      <c r="I100" s="152"/>
      <c r="J100" s="153">
        <f>J151</f>
        <v>0</v>
      </c>
      <c r="L100" s="149"/>
    </row>
    <row r="101" s="1" customFormat="1" ht="21.84" customHeight="1">
      <c r="B101" s="36"/>
      <c r="I101" s="117"/>
      <c r="L101" s="36"/>
    </row>
    <row r="102" s="1" customFormat="1" ht="6.96" customHeight="1">
      <c r="B102" s="55"/>
      <c r="C102" s="56"/>
      <c r="D102" s="56"/>
      <c r="E102" s="56"/>
      <c r="F102" s="56"/>
      <c r="G102" s="56"/>
      <c r="H102" s="56"/>
      <c r="I102" s="138"/>
      <c r="J102" s="56"/>
      <c r="K102" s="56"/>
      <c r="L102" s="36"/>
    </row>
    <row r="106" s="1" customFormat="1" ht="6.96" customHeight="1">
      <c r="B106" s="57"/>
      <c r="C106" s="58"/>
      <c r="D106" s="58"/>
      <c r="E106" s="58"/>
      <c r="F106" s="58"/>
      <c r="G106" s="58"/>
      <c r="H106" s="58"/>
      <c r="I106" s="139"/>
      <c r="J106" s="58"/>
      <c r="K106" s="58"/>
      <c r="L106" s="36"/>
    </row>
    <row r="107" s="1" customFormat="1" ht="24.96" customHeight="1">
      <c r="B107" s="36"/>
      <c r="C107" s="21" t="s">
        <v>103</v>
      </c>
      <c r="I107" s="117"/>
      <c r="L107" s="36"/>
    </row>
    <row r="108" s="1" customFormat="1" ht="6.96" customHeight="1">
      <c r="B108" s="36"/>
      <c r="I108" s="117"/>
      <c r="L108" s="36"/>
    </row>
    <row r="109" s="1" customFormat="1" ht="12" customHeight="1">
      <c r="B109" s="36"/>
      <c r="C109" s="30" t="s">
        <v>16</v>
      </c>
      <c r="I109" s="117"/>
      <c r="L109" s="36"/>
    </row>
    <row r="110" s="1" customFormat="1" ht="16.5" customHeight="1">
      <c r="B110" s="36"/>
      <c r="E110" s="116" t="str">
        <f>E7</f>
        <v>Sadové úpravy DPO- interiér, exteriér</v>
      </c>
      <c r="F110" s="30"/>
      <c r="G110" s="30"/>
      <c r="H110" s="30"/>
      <c r="I110" s="117"/>
      <c r="L110" s="36"/>
    </row>
    <row r="111" s="1" customFormat="1" ht="12" customHeight="1">
      <c r="B111" s="36"/>
      <c r="C111" s="30" t="s">
        <v>92</v>
      </c>
      <c r="I111" s="117"/>
      <c r="L111" s="36"/>
    </row>
    <row r="112" s="1" customFormat="1" ht="16.5" customHeight="1">
      <c r="B112" s="36"/>
      <c r="E112" s="62" t="str">
        <f>E9</f>
        <v>1 - Interiérová zeleň</v>
      </c>
      <c r="F112" s="1"/>
      <c r="G112" s="1"/>
      <c r="H112" s="1"/>
      <c r="I112" s="117"/>
      <c r="L112" s="36"/>
    </row>
    <row r="113" s="1" customFormat="1" ht="6.96" customHeight="1">
      <c r="B113" s="36"/>
      <c r="I113" s="117"/>
      <c r="L113" s="36"/>
    </row>
    <row r="114" s="1" customFormat="1" ht="12" customHeight="1">
      <c r="B114" s="36"/>
      <c r="C114" s="30" t="s">
        <v>20</v>
      </c>
      <c r="F114" s="25" t="str">
        <f>F12</f>
        <v>Ostrava</v>
      </c>
      <c r="I114" s="118" t="s">
        <v>22</v>
      </c>
      <c r="J114" s="64" t="str">
        <f>IF(J12="","",J12)</f>
        <v>2. 12. 2019</v>
      </c>
      <c r="L114" s="36"/>
    </row>
    <row r="115" s="1" customFormat="1" ht="6.96" customHeight="1">
      <c r="B115" s="36"/>
      <c r="I115" s="117"/>
      <c r="L115" s="36"/>
    </row>
    <row r="116" s="1" customFormat="1" ht="15.15" customHeight="1">
      <c r="B116" s="36"/>
      <c r="C116" s="30" t="s">
        <v>24</v>
      </c>
      <c r="F116" s="25" t="str">
        <f>E15</f>
        <v xml:space="preserve"> </v>
      </c>
      <c r="I116" s="118" t="s">
        <v>30</v>
      </c>
      <c r="J116" s="34" t="str">
        <f>E21</f>
        <v xml:space="preserve"> </v>
      </c>
      <c r="L116" s="36"/>
    </row>
    <row r="117" s="1" customFormat="1" ht="27.9" customHeight="1">
      <c r="B117" s="36"/>
      <c r="C117" s="30" t="s">
        <v>28</v>
      </c>
      <c r="F117" s="25" t="str">
        <f>IF(E18="","",E18)</f>
        <v>Vyplň údaj</v>
      </c>
      <c r="I117" s="118" t="s">
        <v>32</v>
      </c>
      <c r="J117" s="34" t="str">
        <f>E24</f>
        <v>Ing. Magda Cigánková Fialová</v>
      </c>
      <c r="L117" s="36"/>
    </row>
    <row r="118" s="1" customFormat="1" ht="10.32" customHeight="1">
      <c r="B118" s="36"/>
      <c r="I118" s="117"/>
      <c r="L118" s="36"/>
    </row>
    <row r="119" s="10" customFormat="1" ht="29.28" customHeight="1">
      <c r="B119" s="154"/>
      <c r="C119" s="155" t="s">
        <v>104</v>
      </c>
      <c r="D119" s="156" t="s">
        <v>61</v>
      </c>
      <c r="E119" s="156" t="s">
        <v>57</v>
      </c>
      <c r="F119" s="156" t="s">
        <v>58</v>
      </c>
      <c r="G119" s="156" t="s">
        <v>105</v>
      </c>
      <c r="H119" s="156" t="s">
        <v>106</v>
      </c>
      <c r="I119" s="157" t="s">
        <v>107</v>
      </c>
      <c r="J119" s="158" t="s">
        <v>96</v>
      </c>
      <c r="K119" s="159" t="s">
        <v>108</v>
      </c>
      <c r="L119" s="154"/>
      <c r="M119" s="81" t="s">
        <v>1</v>
      </c>
      <c r="N119" s="82" t="s">
        <v>40</v>
      </c>
      <c r="O119" s="82" t="s">
        <v>109</v>
      </c>
      <c r="P119" s="82" t="s">
        <v>110</v>
      </c>
      <c r="Q119" s="82" t="s">
        <v>111</v>
      </c>
      <c r="R119" s="82" t="s">
        <v>112</v>
      </c>
      <c r="S119" s="82" t="s">
        <v>113</v>
      </c>
      <c r="T119" s="83" t="s">
        <v>114</v>
      </c>
    </row>
    <row r="120" s="1" customFormat="1" ht="22.8" customHeight="1">
      <c r="B120" s="36"/>
      <c r="C120" s="86" t="s">
        <v>115</v>
      </c>
      <c r="I120" s="117"/>
      <c r="J120" s="160">
        <f>BK120</f>
        <v>0</v>
      </c>
      <c r="L120" s="36"/>
      <c r="M120" s="84"/>
      <c r="N120" s="68"/>
      <c r="O120" s="68"/>
      <c r="P120" s="161">
        <f>P121</f>
        <v>0</v>
      </c>
      <c r="Q120" s="68"/>
      <c r="R120" s="161">
        <f>R121</f>
        <v>0</v>
      </c>
      <c r="S120" s="68"/>
      <c r="T120" s="162">
        <f>T121</f>
        <v>0</v>
      </c>
      <c r="AT120" s="17" t="s">
        <v>75</v>
      </c>
      <c r="AU120" s="17" t="s">
        <v>98</v>
      </c>
      <c r="BK120" s="163">
        <f>BK121</f>
        <v>0</v>
      </c>
    </row>
    <row r="121" s="11" customFormat="1" ht="25.92" customHeight="1">
      <c r="B121" s="164"/>
      <c r="D121" s="165" t="s">
        <v>75</v>
      </c>
      <c r="E121" s="166" t="s">
        <v>116</v>
      </c>
      <c r="F121" s="166" t="s">
        <v>116</v>
      </c>
      <c r="I121" s="167"/>
      <c r="J121" s="168">
        <f>BK121</f>
        <v>0</v>
      </c>
      <c r="L121" s="164"/>
      <c r="M121" s="169"/>
      <c r="N121" s="170"/>
      <c r="O121" s="170"/>
      <c r="P121" s="171">
        <f>P122+P135+P151</f>
        <v>0</v>
      </c>
      <c r="Q121" s="170"/>
      <c r="R121" s="171">
        <f>R122+R135+R151</f>
        <v>0</v>
      </c>
      <c r="S121" s="170"/>
      <c r="T121" s="172">
        <f>T122+T135+T151</f>
        <v>0</v>
      </c>
      <c r="AR121" s="165" t="s">
        <v>81</v>
      </c>
      <c r="AT121" s="173" t="s">
        <v>75</v>
      </c>
      <c r="AU121" s="173" t="s">
        <v>76</v>
      </c>
      <c r="AY121" s="165" t="s">
        <v>117</v>
      </c>
      <c r="BK121" s="174">
        <f>BK122+BK135+BK151</f>
        <v>0</v>
      </c>
    </row>
    <row r="122" s="11" customFormat="1" ht="22.8" customHeight="1">
      <c r="B122" s="164"/>
      <c r="D122" s="165" t="s">
        <v>75</v>
      </c>
      <c r="E122" s="175" t="s">
        <v>81</v>
      </c>
      <c r="F122" s="175" t="s">
        <v>118</v>
      </c>
      <c r="I122" s="167"/>
      <c r="J122" s="176">
        <f>BK122</f>
        <v>0</v>
      </c>
      <c r="L122" s="164"/>
      <c r="M122" s="169"/>
      <c r="N122" s="170"/>
      <c r="O122" s="170"/>
      <c r="P122" s="171">
        <f>SUM(P123:P134)</f>
        <v>0</v>
      </c>
      <c r="Q122" s="170"/>
      <c r="R122" s="171">
        <f>SUM(R123:R134)</f>
        <v>0</v>
      </c>
      <c r="S122" s="170"/>
      <c r="T122" s="172">
        <f>SUM(T123:T134)</f>
        <v>0</v>
      </c>
      <c r="AR122" s="165" t="s">
        <v>81</v>
      </c>
      <c r="AT122" s="173" t="s">
        <v>75</v>
      </c>
      <c r="AU122" s="173" t="s">
        <v>81</v>
      </c>
      <c r="AY122" s="165" t="s">
        <v>117</v>
      </c>
      <c r="BK122" s="174">
        <f>SUM(BK123:BK134)</f>
        <v>0</v>
      </c>
    </row>
    <row r="123" s="1" customFormat="1" ht="24" customHeight="1">
      <c r="B123" s="177"/>
      <c r="C123" s="178" t="s">
        <v>81</v>
      </c>
      <c r="D123" s="178" t="s">
        <v>119</v>
      </c>
      <c r="E123" s="179" t="s">
        <v>120</v>
      </c>
      <c r="F123" s="180" t="s">
        <v>121</v>
      </c>
      <c r="G123" s="181" t="s">
        <v>122</v>
      </c>
      <c r="H123" s="182">
        <v>76</v>
      </c>
      <c r="I123" s="183"/>
      <c r="J123" s="184">
        <f>ROUND(I123*H123,2)</f>
        <v>0</v>
      </c>
      <c r="K123" s="180" t="s">
        <v>123</v>
      </c>
      <c r="L123" s="36"/>
      <c r="M123" s="185" t="s">
        <v>1</v>
      </c>
      <c r="N123" s="186" t="s">
        <v>41</v>
      </c>
      <c r="O123" s="72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AR123" s="189" t="s">
        <v>124</v>
      </c>
      <c r="AT123" s="189" t="s">
        <v>119</v>
      </c>
      <c r="AU123" s="189" t="s">
        <v>85</v>
      </c>
      <c r="AY123" s="17" t="s">
        <v>117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81</v>
      </c>
      <c r="BK123" s="190">
        <f>ROUND(I123*H123,2)</f>
        <v>0</v>
      </c>
      <c r="BL123" s="17" t="s">
        <v>124</v>
      </c>
      <c r="BM123" s="189" t="s">
        <v>125</v>
      </c>
    </row>
    <row r="124" s="12" customFormat="1">
      <c r="B124" s="191"/>
      <c r="D124" s="192" t="s">
        <v>126</v>
      </c>
      <c r="E124" s="193" t="s">
        <v>1</v>
      </c>
      <c r="F124" s="194" t="s">
        <v>127</v>
      </c>
      <c r="H124" s="195">
        <v>76</v>
      </c>
      <c r="I124" s="196"/>
      <c r="L124" s="191"/>
      <c r="M124" s="197"/>
      <c r="N124" s="198"/>
      <c r="O124" s="198"/>
      <c r="P124" s="198"/>
      <c r="Q124" s="198"/>
      <c r="R124" s="198"/>
      <c r="S124" s="198"/>
      <c r="T124" s="199"/>
      <c r="AT124" s="193" t="s">
        <v>126</v>
      </c>
      <c r="AU124" s="193" t="s">
        <v>85</v>
      </c>
      <c r="AV124" s="12" t="s">
        <v>85</v>
      </c>
      <c r="AW124" s="12" t="s">
        <v>31</v>
      </c>
      <c r="AX124" s="12" t="s">
        <v>76</v>
      </c>
      <c r="AY124" s="193" t="s">
        <v>117</v>
      </c>
    </row>
    <row r="125" s="13" customFormat="1">
      <c r="B125" s="200"/>
      <c r="D125" s="192" t="s">
        <v>126</v>
      </c>
      <c r="E125" s="201" t="s">
        <v>1</v>
      </c>
      <c r="F125" s="202" t="s">
        <v>128</v>
      </c>
      <c r="H125" s="203">
        <v>76</v>
      </c>
      <c r="I125" s="204"/>
      <c r="L125" s="200"/>
      <c r="M125" s="205"/>
      <c r="N125" s="206"/>
      <c r="O125" s="206"/>
      <c r="P125" s="206"/>
      <c r="Q125" s="206"/>
      <c r="R125" s="206"/>
      <c r="S125" s="206"/>
      <c r="T125" s="207"/>
      <c r="AT125" s="201" t="s">
        <v>126</v>
      </c>
      <c r="AU125" s="201" t="s">
        <v>85</v>
      </c>
      <c r="AV125" s="13" t="s">
        <v>124</v>
      </c>
      <c r="AW125" s="13" t="s">
        <v>31</v>
      </c>
      <c r="AX125" s="13" t="s">
        <v>81</v>
      </c>
      <c r="AY125" s="201" t="s">
        <v>117</v>
      </c>
    </row>
    <row r="126" s="1" customFormat="1" ht="16.5" customHeight="1">
      <c r="B126" s="177"/>
      <c r="C126" s="178" t="s">
        <v>85</v>
      </c>
      <c r="D126" s="178" t="s">
        <v>119</v>
      </c>
      <c r="E126" s="179" t="s">
        <v>129</v>
      </c>
      <c r="F126" s="180" t="s">
        <v>130</v>
      </c>
      <c r="G126" s="181" t="s">
        <v>122</v>
      </c>
      <c r="H126" s="182">
        <v>76</v>
      </c>
      <c r="I126" s="183"/>
      <c r="J126" s="184">
        <f>ROUND(I126*H126,2)</f>
        <v>0</v>
      </c>
      <c r="K126" s="180" t="s">
        <v>123</v>
      </c>
      <c r="L126" s="36"/>
      <c r="M126" s="185" t="s">
        <v>1</v>
      </c>
      <c r="N126" s="186" t="s">
        <v>41</v>
      </c>
      <c r="O126" s="72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AR126" s="189" t="s">
        <v>124</v>
      </c>
      <c r="AT126" s="189" t="s">
        <v>119</v>
      </c>
      <c r="AU126" s="189" t="s">
        <v>85</v>
      </c>
      <c r="AY126" s="17" t="s">
        <v>117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81</v>
      </c>
      <c r="BK126" s="190">
        <f>ROUND(I126*H126,2)</f>
        <v>0</v>
      </c>
      <c r="BL126" s="17" t="s">
        <v>124</v>
      </c>
      <c r="BM126" s="189" t="s">
        <v>131</v>
      </c>
    </row>
    <row r="127" s="12" customFormat="1">
      <c r="B127" s="191"/>
      <c r="D127" s="192" t="s">
        <v>126</v>
      </c>
      <c r="E127" s="193" t="s">
        <v>1</v>
      </c>
      <c r="F127" s="194" t="s">
        <v>127</v>
      </c>
      <c r="H127" s="195">
        <v>76</v>
      </c>
      <c r="I127" s="196"/>
      <c r="L127" s="191"/>
      <c r="M127" s="197"/>
      <c r="N127" s="198"/>
      <c r="O127" s="198"/>
      <c r="P127" s="198"/>
      <c r="Q127" s="198"/>
      <c r="R127" s="198"/>
      <c r="S127" s="198"/>
      <c r="T127" s="199"/>
      <c r="AT127" s="193" t="s">
        <v>126</v>
      </c>
      <c r="AU127" s="193" t="s">
        <v>85</v>
      </c>
      <c r="AV127" s="12" t="s">
        <v>85</v>
      </c>
      <c r="AW127" s="12" t="s">
        <v>31</v>
      </c>
      <c r="AX127" s="12" t="s">
        <v>76</v>
      </c>
      <c r="AY127" s="193" t="s">
        <v>117</v>
      </c>
    </row>
    <row r="128" s="13" customFormat="1">
      <c r="B128" s="200"/>
      <c r="D128" s="192" t="s">
        <v>126</v>
      </c>
      <c r="E128" s="201" t="s">
        <v>1</v>
      </c>
      <c r="F128" s="202" t="s">
        <v>128</v>
      </c>
      <c r="H128" s="203">
        <v>76</v>
      </c>
      <c r="I128" s="204"/>
      <c r="L128" s="200"/>
      <c r="M128" s="205"/>
      <c r="N128" s="206"/>
      <c r="O128" s="206"/>
      <c r="P128" s="206"/>
      <c r="Q128" s="206"/>
      <c r="R128" s="206"/>
      <c r="S128" s="206"/>
      <c r="T128" s="207"/>
      <c r="AT128" s="201" t="s">
        <v>126</v>
      </c>
      <c r="AU128" s="201" t="s">
        <v>85</v>
      </c>
      <c r="AV128" s="13" t="s">
        <v>124</v>
      </c>
      <c r="AW128" s="13" t="s">
        <v>31</v>
      </c>
      <c r="AX128" s="13" t="s">
        <v>81</v>
      </c>
      <c r="AY128" s="201" t="s">
        <v>117</v>
      </c>
    </row>
    <row r="129" s="1" customFormat="1" ht="16.5" customHeight="1">
      <c r="B129" s="177"/>
      <c r="C129" s="178" t="s">
        <v>88</v>
      </c>
      <c r="D129" s="178" t="s">
        <v>119</v>
      </c>
      <c r="E129" s="179" t="s">
        <v>132</v>
      </c>
      <c r="F129" s="180" t="s">
        <v>133</v>
      </c>
      <c r="G129" s="181" t="s">
        <v>134</v>
      </c>
      <c r="H129" s="182">
        <v>3.9140000000000001</v>
      </c>
      <c r="I129" s="183"/>
      <c r="J129" s="184">
        <f>ROUND(I129*H129,2)</f>
        <v>0</v>
      </c>
      <c r="K129" s="180" t="s">
        <v>1</v>
      </c>
      <c r="L129" s="36"/>
      <c r="M129" s="185" t="s">
        <v>1</v>
      </c>
      <c r="N129" s="186" t="s">
        <v>41</v>
      </c>
      <c r="O129" s="72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AR129" s="189" t="s">
        <v>124</v>
      </c>
      <c r="AT129" s="189" t="s">
        <v>119</v>
      </c>
      <c r="AU129" s="189" t="s">
        <v>85</v>
      </c>
      <c r="AY129" s="17" t="s">
        <v>117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81</v>
      </c>
      <c r="BK129" s="190">
        <f>ROUND(I129*H129,2)</f>
        <v>0</v>
      </c>
      <c r="BL129" s="17" t="s">
        <v>124</v>
      </c>
      <c r="BM129" s="189" t="s">
        <v>135</v>
      </c>
    </row>
    <row r="130" s="12" customFormat="1">
      <c r="B130" s="191"/>
      <c r="D130" s="192" t="s">
        <v>126</v>
      </c>
      <c r="E130" s="193" t="s">
        <v>1</v>
      </c>
      <c r="F130" s="194" t="s">
        <v>136</v>
      </c>
      <c r="H130" s="195">
        <v>3.9140000000000001</v>
      </c>
      <c r="I130" s="196"/>
      <c r="L130" s="191"/>
      <c r="M130" s="197"/>
      <c r="N130" s="198"/>
      <c r="O130" s="198"/>
      <c r="P130" s="198"/>
      <c r="Q130" s="198"/>
      <c r="R130" s="198"/>
      <c r="S130" s="198"/>
      <c r="T130" s="199"/>
      <c r="AT130" s="193" t="s">
        <v>126</v>
      </c>
      <c r="AU130" s="193" t="s">
        <v>85</v>
      </c>
      <c r="AV130" s="12" t="s">
        <v>85</v>
      </c>
      <c r="AW130" s="12" t="s">
        <v>31</v>
      </c>
      <c r="AX130" s="12" t="s">
        <v>76</v>
      </c>
      <c r="AY130" s="193" t="s">
        <v>117</v>
      </c>
    </row>
    <row r="131" s="13" customFormat="1">
      <c r="B131" s="200"/>
      <c r="D131" s="192" t="s">
        <v>126</v>
      </c>
      <c r="E131" s="201" t="s">
        <v>1</v>
      </c>
      <c r="F131" s="202" t="s">
        <v>128</v>
      </c>
      <c r="H131" s="203">
        <v>3.9140000000000001</v>
      </c>
      <c r="I131" s="204"/>
      <c r="L131" s="200"/>
      <c r="M131" s="205"/>
      <c r="N131" s="206"/>
      <c r="O131" s="206"/>
      <c r="P131" s="206"/>
      <c r="Q131" s="206"/>
      <c r="R131" s="206"/>
      <c r="S131" s="206"/>
      <c r="T131" s="207"/>
      <c r="AT131" s="201" t="s">
        <v>126</v>
      </c>
      <c r="AU131" s="201" t="s">
        <v>85</v>
      </c>
      <c r="AV131" s="13" t="s">
        <v>124</v>
      </c>
      <c r="AW131" s="13" t="s">
        <v>31</v>
      </c>
      <c r="AX131" s="13" t="s">
        <v>81</v>
      </c>
      <c r="AY131" s="201" t="s">
        <v>117</v>
      </c>
    </row>
    <row r="132" s="1" customFormat="1" ht="16.5" customHeight="1">
      <c r="B132" s="177"/>
      <c r="C132" s="178" t="s">
        <v>124</v>
      </c>
      <c r="D132" s="178" t="s">
        <v>119</v>
      </c>
      <c r="E132" s="179" t="s">
        <v>137</v>
      </c>
      <c r="F132" s="180" t="s">
        <v>138</v>
      </c>
      <c r="G132" s="181" t="s">
        <v>134</v>
      </c>
      <c r="H132" s="182">
        <v>3.9140000000000001</v>
      </c>
      <c r="I132" s="183"/>
      <c r="J132" s="184">
        <f>ROUND(I132*H132,2)</f>
        <v>0</v>
      </c>
      <c r="K132" s="180" t="s">
        <v>1</v>
      </c>
      <c r="L132" s="36"/>
      <c r="M132" s="185" t="s">
        <v>1</v>
      </c>
      <c r="N132" s="186" t="s">
        <v>41</v>
      </c>
      <c r="O132" s="72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AR132" s="189" t="s">
        <v>124</v>
      </c>
      <c r="AT132" s="189" t="s">
        <v>119</v>
      </c>
      <c r="AU132" s="189" t="s">
        <v>85</v>
      </c>
      <c r="AY132" s="17" t="s">
        <v>117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81</v>
      </c>
      <c r="BK132" s="190">
        <f>ROUND(I132*H132,2)</f>
        <v>0</v>
      </c>
      <c r="BL132" s="17" t="s">
        <v>124</v>
      </c>
      <c r="BM132" s="189" t="s">
        <v>139</v>
      </c>
    </row>
    <row r="133" s="12" customFormat="1">
      <c r="B133" s="191"/>
      <c r="D133" s="192" t="s">
        <v>126</v>
      </c>
      <c r="E133" s="193" t="s">
        <v>1</v>
      </c>
      <c r="F133" s="194" t="s">
        <v>136</v>
      </c>
      <c r="H133" s="195">
        <v>3.9140000000000001</v>
      </c>
      <c r="I133" s="196"/>
      <c r="L133" s="191"/>
      <c r="M133" s="197"/>
      <c r="N133" s="198"/>
      <c r="O133" s="198"/>
      <c r="P133" s="198"/>
      <c r="Q133" s="198"/>
      <c r="R133" s="198"/>
      <c r="S133" s="198"/>
      <c r="T133" s="199"/>
      <c r="AT133" s="193" t="s">
        <v>126</v>
      </c>
      <c r="AU133" s="193" t="s">
        <v>85</v>
      </c>
      <c r="AV133" s="12" t="s">
        <v>85</v>
      </c>
      <c r="AW133" s="12" t="s">
        <v>31</v>
      </c>
      <c r="AX133" s="12" t="s">
        <v>76</v>
      </c>
      <c r="AY133" s="193" t="s">
        <v>117</v>
      </c>
    </row>
    <row r="134" s="13" customFormat="1">
      <c r="B134" s="200"/>
      <c r="D134" s="192" t="s">
        <v>126</v>
      </c>
      <c r="E134" s="201" t="s">
        <v>1</v>
      </c>
      <c r="F134" s="202" t="s">
        <v>128</v>
      </c>
      <c r="H134" s="203">
        <v>3.9140000000000001</v>
      </c>
      <c r="I134" s="204"/>
      <c r="L134" s="200"/>
      <c r="M134" s="205"/>
      <c r="N134" s="206"/>
      <c r="O134" s="206"/>
      <c r="P134" s="206"/>
      <c r="Q134" s="206"/>
      <c r="R134" s="206"/>
      <c r="S134" s="206"/>
      <c r="T134" s="207"/>
      <c r="AT134" s="201" t="s">
        <v>126</v>
      </c>
      <c r="AU134" s="201" t="s">
        <v>85</v>
      </c>
      <c r="AV134" s="13" t="s">
        <v>124</v>
      </c>
      <c r="AW134" s="13" t="s">
        <v>31</v>
      </c>
      <c r="AX134" s="13" t="s">
        <v>81</v>
      </c>
      <c r="AY134" s="201" t="s">
        <v>117</v>
      </c>
    </row>
    <row r="135" s="11" customFormat="1" ht="22.8" customHeight="1">
      <c r="B135" s="164"/>
      <c r="D135" s="165" t="s">
        <v>75</v>
      </c>
      <c r="E135" s="175" t="s">
        <v>140</v>
      </c>
      <c r="F135" s="175" t="s">
        <v>141</v>
      </c>
      <c r="I135" s="167"/>
      <c r="J135" s="176">
        <f>BK135</f>
        <v>0</v>
      </c>
      <c r="L135" s="164"/>
      <c r="M135" s="169"/>
      <c r="N135" s="170"/>
      <c r="O135" s="170"/>
      <c r="P135" s="171">
        <f>SUM(P136:P150)</f>
        <v>0</v>
      </c>
      <c r="Q135" s="170"/>
      <c r="R135" s="171">
        <f>SUM(R136:R150)</f>
        <v>0</v>
      </c>
      <c r="S135" s="170"/>
      <c r="T135" s="172">
        <f>SUM(T136:T150)</f>
        <v>0</v>
      </c>
      <c r="AR135" s="165" t="s">
        <v>81</v>
      </c>
      <c r="AT135" s="173" t="s">
        <v>75</v>
      </c>
      <c r="AU135" s="173" t="s">
        <v>81</v>
      </c>
      <c r="AY135" s="165" t="s">
        <v>117</v>
      </c>
      <c r="BK135" s="174">
        <f>SUM(BK136:BK150)</f>
        <v>0</v>
      </c>
    </row>
    <row r="136" s="1" customFormat="1" ht="16.5" customHeight="1">
      <c r="B136" s="177"/>
      <c r="C136" s="208" t="s">
        <v>142</v>
      </c>
      <c r="D136" s="208" t="s">
        <v>143</v>
      </c>
      <c r="E136" s="209" t="s">
        <v>144</v>
      </c>
      <c r="F136" s="210" t="s">
        <v>145</v>
      </c>
      <c r="G136" s="211" t="s">
        <v>134</v>
      </c>
      <c r="H136" s="212">
        <v>3.9140000000000001</v>
      </c>
      <c r="I136" s="213"/>
      <c r="J136" s="214">
        <f>ROUND(I136*H136,2)</f>
        <v>0</v>
      </c>
      <c r="K136" s="210" t="s">
        <v>1</v>
      </c>
      <c r="L136" s="215"/>
      <c r="M136" s="216" t="s">
        <v>1</v>
      </c>
      <c r="N136" s="217" t="s">
        <v>41</v>
      </c>
      <c r="O136" s="72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AR136" s="189" t="s">
        <v>146</v>
      </c>
      <c r="AT136" s="189" t="s">
        <v>143</v>
      </c>
      <c r="AU136" s="189" t="s">
        <v>85</v>
      </c>
      <c r="AY136" s="17" t="s">
        <v>117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81</v>
      </c>
      <c r="BK136" s="190">
        <f>ROUND(I136*H136,2)</f>
        <v>0</v>
      </c>
      <c r="BL136" s="17" t="s">
        <v>124</v>
      </c>
      <c r="BM136" s="189" t="s">
        <v>147</v>
      </c>
    </row>
    <row r="137" s="12" customFormat="1">
      <c r="B137" s="191"/>
      <c r="D137" s="192" t="s">
        <v>126</v>
      </c>
      <c r="E137" s="193" t="s">
        <v>1</v>
      </c>
      <c r="F137" s="194" t="s">
        <v>136</v>
      </c>
      <c r="H137" s="195">
        <v>3.9140000000000001</v>
      </c>
      <c r="I137" s="196"/>
      <c r="L137" s="191"/>
      <c r="M137" s="197"/>
      <c r="N137" s="198"/>
      <c r="O137" s="198"/>
      <c r="P137" s="198"/>
      <c r="Q137" s="198"/>
      <c r="R137" s="198"/>
      <c r="S137" s="198"/>
      <c r="T137" s="199"/>
      <c r="AT137" s="193" t="s">
        <v>126</v>
      </c>
      <c r="AU137" s="193" t="s">
        <v>85</v>
      </c>
      <c r="AV137" s="12" t="s">
        <v>85</v>
      </c>
      <c r="AW137" s="12" t="s">
        <v>31</v>
      </c>
      <c r="AX137" s="12" t="s">
        <v>76</v>
      </c>
      <c r="AY137" s="193" t="s">
        <v>117</v>
      </c>
    </row>
    <row r="138" s="13" customFormat="1">
      <c r="B138" s="200"/>
      <c r="D138" s="192" t="s">
        <v>126</v>
      </c>
      <c r="E138" s="201" t="s">
        <v>1</v>
      </c>
      <c r="F138" s="202" t="s">
        <v>128</v>
      </c>
      <c r="H138" s="203">
        <v>3.9140000000000001</v>
      </c>
      <c r="I138" s="204"/>
      <c r="L138" s="200"/>
      <c r="M138" s="205"/>
      <c r="N138" s="206"/>
      <c r="O138" s="206"/>
      <c r="P138" s="206"/>
      <c r="Q138" s="206"/>
      <c r="R138" s="206"/>
      <c r="S138" s="206"/>
      <c r="T138" s="207"/>
      <c r="AT138" s="201" t="s">
        <v>126</v>
      </c>
      <c r="AU138" s="201" t="s">
        <v>85</v>
      </c>
      <c r="AV138" s="13" t="s">
        <v>124</v>
      </c>
      <c r="AW138" s="13" t="s">
        <v>31</v>
      </c>
      <c r="AX138" s="13" t="s">
        <v>81</v>
      </c>
      <c r="AY138" s="201" t="s">
        <v>117</v>
      </c>
    </row>
    <row r="139" s="1" customFormat="1" ht="24" customHeight="1">
      <c r="B139" s="177"/>
      <c r="C139" s="208" t="s">
        <v>148</v>
      </c>
      <c r="D139" s="208" t="s">
        <v>143</v>
      </c>
      <c r="E139" s="209" t="s">
        <v>149</v>
      </c>
      <c r="F139" s="210" t="s">
        <v>150</v>
      </c>
      <c r="G139" s="211" t="s">
        <v>134</v>
      </c>
      <c r="H139" s="212">
        <v>1.159</v>
      </c>
      <c r="I139" s="213"/>
      <c r="J139" s="214">
        <f>ROUND(I139*H139,2)</f>
        <v>0</v>
      </c>
      <c r="K139" s="210" t="s">
        <v>1</v>
      </c>
      <c r="L139" s="215"/>
      <c r="M139" s="216" t="s">
        <v>1</v>
      </c>
      <c r="N139" s="217" t="s">
        <v>41</v>
      </c>
      <c r="O139" s="72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AR139" s="189" t="s">
        <v>146</v>
      </c>
      <c r="AT139" s="189" t="s">
        <v>143</v>
      </c>
      <c r="AU139" s="189" t="s">
        <v>85</v>
      </c>
      <c r="AY139" s="17" t="s">
        <v>117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81</v>
      </c>
      <c r="BK139" s="190">
        <f>ROUND(I139*H139,2)</f>
        <v>0</v>
      </c>
      <c r="BL139" s="17" t="s">
        <v>124</v>
      </c>
      <c r="BM139" s="189" t="s">
        <v>151</v>
      </c>
    </row>
    <row r="140" s="14" customFormat="1">
      <c r="B140" s="218"/>
      <c r="D140" s="192" t="s">
        <v>126</v>
      </c>
      <c r="E140" s="219" t="s">
        <v>1</v>
      </c>
      <c r="F140" s="220" t="s">
        <v>152</v>
      </c>
      <c r="H140" s="219" t="s">
        <v>1</v>
      </c>
      <c r="I140" s="221"/>
      <c r="L140" s="218"/>
      <c r="M140" s="222"/>
      <c r="N140" s="223"/>
      <c r="O140" s="223"/>
      <c r="P140" s="223"/>
      <c r="Q140" s="223"/>
      <c r="R140" s="223"/>
      <c r="S140" s="223"/>
      <c r="T140" s="224"/>
      <c r="AT140" s="219" t="s">
        <v>126</v>
      </c>
      <c r="AU140" s="219" t="s">
        <v>85</v>
      </c>
      <c r="AV140" s="14" t="s">
        <v>81</v>
      </c>
      <c r="AW140" s="14" t="s">
        <v>31</v>
      </c>
      <c r="AX140" s="14" t="s">
        <v>76</v>
      </c>
      <c r="AY140" s="219" t="s">
        <v>117</v>
      </c>
    </row>
    <row r="141" s="12" customFormat="1">
      <c r="B141" s="191"/>
      <c r="D141" s="192" t="s">
        <v>126</v>
      </c>
      <c r="E141" s="193" t="s">
        <v>1</v>
      </c>
      <c r="F141" s="194" t="s">
        <v>153</v>
      </c>
      <c r="H141" s="195">
        <v>1.159</v>
      </c>
      <c r="I141" s="196"/>
      <c r="L141" s="191"/>
      <c r="M141" s="197"/>
      <c r="N141" s="198"/>
      <c r="O141" s="198"/>
      <c r="P141" s="198"/>
      <c r="Q141" s="198"/>
      <c r="R141" s="198"/>
      <c r="S141" s="198"/>
      <c r="T141" s="199"/>
      <c r="AT141" s="193" t="s">
        <v>126</v>
      </c>
      <c r="AU141" s="193" t="s">
        <v>85</v>
      </c>
      <c r="AV141" s="12" t="s">
        <v>85</v>
      </c>
      <c r="AW141" s="12" t="s">
        <v>31</v>
      </c>
      <c r="AX141" s="12" t="s">
        <v>76</v>
      </c>
      <c r="AY141" s="193" t="s">
        <v>117</v>
      </c>
    </row>
    <row r="142" s="13" customFormat="1">
      <c r="B142" s="200"/>
      <c r="D142" s="192" t="s">
        <v>126</v>
      </c>
      <c r="E142" s="201" t="s">
        <v>1</v>
      </c>
      <c r="F142" s="202" t="s">
        <v>128</v>
      </c>
      <c r="H142" s="203">
        <v>1.159</v>
      </c>
      <c r="I142" s="204"/>
      <c r="L142" s="200"/>
      <c r="M142" s="205"/>
      <c r="N142" s="206"/>
      <c r="O142" s="206"/>
      <c r="P142" s="206"/>
      <c r="Q142" s="206"/>
      <c r="R142" s="206"/>
      <c r="S142" s="206"/>
      <c r="T142" s="207"/>
      <c r="AT142" s="201" t="s">
        <v>126</v>
      </c>
      <c r="AU142" s="201" t="s">
        <v>85</v>
      </c>
      <c r="AV142" s="13" t="s">
        <v>124</v>
      </c>
      <c r="AW142" s="13" t="s">
        <v>31</v>
      </c>
      <c r="AX142" s="13" t="s">
        <v>81</v>
      </c>
      <c r="AY142" s="201" t="s">
        <v>117</v>
      </c>
    </row>
    <row r="143" s="1" customFormat="1" ht="16.5" customHeight="1">
      <c r="B143" s="177"/>
      <c r="C143" s="208" t="s">
        <v>154</v>
      </c>
      <c r="D143" s="208" t="s">
        <v>143</v>
      </c>
      <c r="E143" s="209" t="s">
        <v>155</v>
      </c>
      <c r="F143" s="210" t="s">
        <v>156</v>
      </c>
      <c r="G143" s="211" t="s">
        <v>157</v>
      </c>
      <c r="H143" s="212">
        <v>13</v>
      </c>
      <c r="I143" s="213"/>
      <c r="J143" s="214">
        <f>ROUND(I143*H143,2)</f>
        <v>0</v>
      </c>
      <c r="K143" s="210" t="s">
        <v>1</v>
      </c>
      <c r="L143" s="215"/>
      <c r="M143" s="216" t="s">
        <v>1</v>
      </c>
      <c r="N143" s="217" t="s">
        <v>41</v>
      </c>
      <c r="O143" s="72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AR143" s="189" t="s">
        <v>146</v>
      </c>
      <c r="AT143" s="189" t="s">
        <v>143</v>
      </c>
      <c r="AU143" s="189" t="s">
        <v>85</v>
      </c>
      <c r="AY143" s="17" t="s">
        <v>117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81</v>
      </c>
      <c r="BK143" s="190">
        <f>ROUND(I143*H143,2)</f>
        <v>0</v>
      </c>
      <c r="BL143" s="17" t="s">
        <v>124</v>
      </c>
      <c r="BM143" s="189" t="s">
        <v>158</v>
      </c>
    </row>
    <row r="144" s="14" customFormat="1">
      <c r="B144" s="218"/>
      <c r="D144" s="192" t="s">
        <v>126</v>
      </c>
      <c r="E144" s="219" t="s">
        <v>1</v>
      </c>
      <c r="F144" s="220" t="s">
        <v>152</v>
      </c>
      <c r="H144" s="219" t="s">
        <v>1</v>
      </c>
      <c r="I144" s="221"/>
      <c r="L144" s="218"/>
      <c r="M144" s="222"/>
      <c r="N144" s="223"/>
      <c r="O144" s="223"/>
      <c r="P144" s="223"/>
      <c r="Q144" s="223"/>
      <c r="R144" s="223"/>
      <c r="S144" s="223"/>
      <c r="T144" s="224"/>
      <c r="AT144" s="219" t="s">
        <v>126</v>
      </c>
      <c r="AU144" s="219" t="s">
        <v>85</v>
      </c>
      <c r="AV144" s="14" t="s">
        <v>81</v>
      </c>
      <c r="AW144" s="14" t="s">
        <v>31</v>
      </c>
      <c r="AX144" s="14" t="s">
        <v>76</v>
      </c>
      <c r="AY144" s="219" t="s">
        <v>117</v>
      </c>
    </row>
    <row r="145" s="12" customFormat="1">
      <c r="B145" s="191"/>
      <c r="D145" s="192" t="s">
        <v>126</v>
      </c>
      <c r="E145" s="193" t="s">
        <v>1</v>
      </c>
      <c r="F145" s="194" t="s">
        <v>159</v>
      </c>
      <c r="H145" s="195">
        <v>13</v>
      </c>
      <c r="I145" s="196"/>
      <c r="L145" s="191"/>
      <c r="M145" s="197"/>
      <c r="N145" s="198"/>
      <c r="O145" s="198"/>
      <c r="P145" s="198"/>
      <c r="Q145" s="198"/>
      <c r="R145" s="198"/>
      <c r="S145" s="198"/>
      <c r="T145" s="199"/>
      <c r="AT145" s="193" t="s">
        <v>126</v>
      </c>
      <c r="AU145" s="193" t="s">
        <v>85</v>
      </c>
      <c r="AV145" s="12" t="s">
        <v>85</v>
      </c>
      <c r="AW145" s="12" t="s">
        <v>31</v>
      </c>
      <c r="AX145" s="12" t="s">
        <v>76</v>
      </c>
      <c r="AY145" s="193" t="s">
        <v>117</v>
      </c>
    </row>
    <row r="146" s="13" customFormat="1">
      <c r="B146" s="200"/>
      <c r="D146" s="192" t="s">
        <v>126</v>
      </c>
      <c r="E146" s="201" t="s">
        <v>1</v>
      </c>
      <c r="F146" s="202" t="s">
        <v>128</v>
      </c>
      <c r="H146" s="203">
        <v>13</v>
      </c>
      <c r="I146" s="204"/>
      <c r="L146" s="200"/>
      <c r="M146" s="205"/>
      <c r="N146" s="206"/>
      <c r="O146" s="206"/>
      <c r="P146" s="206"/>
      <c r="Q146" s="206"/>
      <c r="R146" s="206"/>
      <c r="S146" s="206"/>
      <c r="T146" s="207"/>
      <c r="AT146" s="201" t="s">
        <v>126</v>
      </c>
      <c r="AU146" s="201" t="s">
        <v>85</v>
      </c>
      <c r="AV146" s="13" t="s">
        <v>124</v>
      </c>
      <c r="AW146" s="13" t="s">
        <v>31</v>
      </c>
      <c r="AX146" s="13" t="s">
        <v>81</v>
      </c>
      <c r="AY146" s="201" t="s">
        <v>117</v>
      </c>
    </row>
    <row r="147" s="1" customFormat="1" ht="24" customHeight="1">
      <c r="B147" s="177"/>
      <c r="C147" s="208" t="s">
        <v>146</v>
      </c>
      <c r="D147" s="208" t="s">
        <v>143</v>
      </c>
      <c r="E147" s="209" t="s">
        <v>160</v>
      </c>
      <c r="F147" s="210" t="s">
        <v>161</v>
      </c>
      <c r="G147" s="211" t="s">
        <v>157</v>
      </c>
      <c r="H147" s="212">
        <v>6</v>
      </c>
      <c r="I147" s="213"/>
      <c r="J147" s="214">
        <f>ROUND(I147*H147,2)</f>
        <v>0</v>
      </c>
      <c r="K147" s="210" t="s">
        <v>1</v>
      </c>
      <c r="L147" s="215"/>
      <c r="M147" s="216" t="s">
        <v>1</v>
      </c>
      <c r="N147" s="217" t="s">
        <v>41</v>
      </c>
      <c r="O147" s="72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AR147" s="189" t="s">
        <v>146</v>
      </c>
      <c r="AT147" s="189" t="s">
        <v>143</v>
      </c>
      <c r="AU147" s="189" t="s">
        <v>85</v>
      </c>
      <c r="AY147" s="17" t="s">
        <v>117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81</v>
      </c>
      <c r="BK147" s="190">
        <f>ROUND(I147*H147,2)</f>
        <v>0</v>
      </c>
      <c r="BL147" s="17" t="s">
        <v>124</v>
      </c>
      <c r="BM147" s="189" t="s">
        <v>162</v>
      </c>
    </row>
    <row r="148" s="14" customFormat="1">
      <c r="B148" s="218"/>
      <c r="D148" s="192" t="s">
        <v>126</v>
      </c>
      <c r="E148" s="219" t="s">
        <v>1</v>
      </c>
      <c r="F148" s="220" t="s">
        <v>152</v>
      </c>
      <c r="H148" s="219" t="s">
        <v>1</v>
      </c>
      <c r="I148" s="221"/>
      <c r="L148" s="218"/>
      <c r="M148" s="222"/>
      <c r="N148" s="223"/>
      <c r="O148" s="223"/>
      <c r="P148" s="223"/>
      <c r="Q148" s="223"/>
      <c r="R148" s="223"/>
      <c r="S148" s="223"/>
      <c r="T148" s="224"/>
      <c r="AT148" s="219" t="s">
        <v>126</v>
      </c>
      <c r="AU148" s="219" t="s">
        <v>85</v>
      </c>
      <c r="AV148" s="14" t="s">
        <v>81</v>
      </c>
      <c r="AW148" s="14" t="s">
        <v>31</v>
      </c>
      <c r="AX148" s="14" t="s">
        <v>76</v>
      </c>
      <c r="AY148" s="219" t="s">
        <v>117</v>
      </c>
    </row>
    <row r="149" s="12" customFormat="1">
      <c r="B149" s="191"/>
      <c r="D149" s="192" t="s">
        <v>126</v>
      </c>
      <c r="E149" s="193" t="s">
        <v>1</v>
      </c>
      <c r="F149" s="194" t="s">
        <v>163</v>
      </c>
      <c r="H149" s="195">
        <v>6</v>
      </c>
      <c r="I149" s="196"/>
      <c r="L149" s="191"/>
      <c r="M149" s="197"/>
      <c r="N149" s="198"/>
      <c r="O149" s="198"/>
      <c r="P149" s="198"/>
      <c r="Q149" s="198"/>
      <c r="R149" s="198"/>
      <c r="S149" s="198"/>
      <c r="T149" s="199"/>
      <c r="AT149" s="193" t="s">
        <v>126</v>
      </c>
      <c r="AU149" s="193" t="s">
        <v>85</v>
      </c>
      <c r="AV149" s="12" t="s">
        <v>85</v>
      </c>
      <c r="AW149" s="12" t="s">
        <v>31</v>
      </c>
      <c r="AX149" s="12" t="s">
        <v>76</v>
      </c>
      <c r="AY149" s="193" t="s">
        <v>117</v>
      </c>
    </row>
    <row r="150" s="13" customFormat="1">
      <c r="B150" s="200"/>
      <c r="D150" s="192" t="s">
        <v>126</v>
      </c>
      <c r="E150" s="201" t="s">
        <v>1</v>
      </c>
      <c r="F150" s="202" t="s">
        <v>128</v>
      </c>
      <c r="H150" s="203">
        <v>6</v>
      </c>
      <c r="I150" s="204"/>
      <c r="L150" s="200"/>
      <c r="M150" s="205"/>
      <c r="N150" s="206"/>
      <c r="O150" s="206"/>
      <c r="P150" s="206"/>
      <c r="Q150" s="206"/>
      <c r="R150" s="206"/>
      <c r="S150" s="206"/>
      <c r="T150" s="207"/>
      <c r="AT150" s="201" t="s">
        <v>126</v>
      </c>
      <c r="AU150" s="201" t="s">
        <v>85</v>
      </c>
      <c r="AV150" s="13" t="s">
        <v>124</v>
      </c>
      <c r="AW150" s="13" t="s">
        <v>31</v>
      </c>
      <c r="AX150" s="13" t="s">
        <v>81</v>
      </c>
      <c r="AY150" s="201" t="s">
        <v>117</v>
      </c>
    </row>
    <row r="151" s="11" customFormat="1" ht="22.8" customHeight="1">
      <c r="B151" s="164"/>
      <c r="D151" s="165" t="s">
        <v>75</v>
      </c>
      <c r="E151" s="175" t="s">
        <v>164</v>
      </c>
      <c r="F151" s="175" t="s">
        <v>165</v>
      </c>
      <c r="I151" s="167"/>
      <c r="J151" s="176">
        <f>BK151</f>
        <v>0</v>
      </c>
      <c r="L151" s="164"/>
      <c r="M151" s="169"/>
      <c r="N151" s="170"/>
      <c r="O151" s="170"/>
      <c r="P151" s="171">
        <f>SUM(P152:P163)</f>
        <v>0</v>
      </c>
      <c r="Q151" s="170"/>
      <c r="R151" s="171">
        <f>SUM(R152:R163)</f>
        <v>0</v>
      </c>
      <c r="S151" s="170"/>
      <c r="T151" s="172">
        <f>SUM(T152:T163)</f>
        <v>0</v>
      </c>
      <c r="AR151" s="165" t="s">
        <v>81</v>
      </c>
      <c r="AT151" s="173" t="s">
        <v>75</v>
      </c>
      <c r="AU151" s="173" t="s">
        <v>81</v>
      </c>
      <c r="AY151" s="165" t="s">
        <v>117</v>
      </c>
      <c r="BK151" s="174">
        <f>SUM(BK152:BK163)</f>
        <v>0</v>
      </c>
    </row>
    <row r="152" s="1" customFormat="1" ht="16.5" customHeight="1">
      <c r="B152" s="177"/>
      <c r="C152" s="208" t="s">
        <v>166</v>
      </c>
      <c r="D152" s="208" t="s">
        <v>143</v>
      </c>
      <c r="E152" s="209" t="s">
        <v>167</v>
      </c>
      <c r="F152" s="210" t="s">
        <v>168</v>
      </c>
      <c r="G152" s="211" t="s">
        <v>157</v>
      </c>
      <c r="H152" s="212">
        <v>20</v>
      </c>
      <c r="I152" s="213"/>
      <c r="J152" s="214">
        <f>ROUND(I152*H152,2)</f>
        <v>0</v>
      </c>
      <c r="K152" s="210" t="s">
        <v>1</v>
      </c>
      <c r="L152" s="215"/>
      <c r="M152" s="216" t="s">
        <v>1</v>
      </c>
      <c r="N152" s="217" t="s">
        <v>41</v>
      </c>
      <c r="O152" s="72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AR152" s="189" t="s">
        <v>146</v>
      </c>
      <c r="AT152" s="189" t="s">
        <v>143</v>
      </c>
      <c r="AU152" s="189" t="s">
        <v>85</v>
      </c>
      <c r="AY152" s="17" t="s">
        <v>117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81</v>
      </c>
      <c r="BK152" s="190">
        <f>ROUND(I152*H152,2)</f>
        <v>0</v>
      </c>
      <c r="BL152" s="17" t="s">
        <v>124</v>
      </c>
      <c r="BM152" s="189" t="s">
        <v>169</v>
      </c>
    </row>
    <row r="153" s="12" customFormat="1">
      <c r="B153" s="191"/>
      <c r="D153" s="192" t="s">
        <v>126</v>
      </c>
      <c r="E153" s="193" t="s">
        <v>1</v>
      </c>
      <c r="F153" s="194" t="s">
        <v>170</v>
      </c>
      <c r="H153" s="195">
        <v>20</v>
      </c>
      <c r="I153" s="196"/>
      <c r="L153" s="191"/>
      <c r="M153" s="197"/>
      <c r="N153" s="198"/>
      <c r="O153" s="198"/>
      <c r="P153" s="198"/>
      <c r="Q153" s="198"/>
      <c r="R153" s="198"/>
      <c r="S153" s="198"/>
      <c r="T153" s="199"/>
      <c r="AT153" s="193" t="s">
        <v>126</v>
      </c>
      <c r="AU153" s="193" t="s">
        <v>85</v>
      </c>
      <c r="AV153" s="12" t="s">
        <v>85</v>
      </c>
      <c r="AW153" s="12" t="s">
        <v>31</v>
      </c>
      <c r="AX153" s="12" t="s">
        <v>76</v>
      </c>
      <c r="AY153" s="193" t="s">
        <v>117</v>
      </c>
    </row>
    <row r="154" s="13" customFormat="1">
      <c r="B154" s="200"/>
      <c r="D154" s="192" t="s">
        <v>126</v>
      </c>
      <c r="E154" s="201" t="s">
        <v>1</v>
      </c>
      <c r="F154" s="202" t="s">
        <v>128</v>
      </c>
      <c r="H154" s="203">
        <v>20</v>
      </c>
      <c r="I154" s="204"/>
      <c r="L154" s="200"/>
      <c r="M154" s="205"/>
      <c r="N154" s="206"/>
      <c r="O154" s="206"/>
      <c r="P154" s="206"/>
      <c r="Q154" s="206"/>
      <c r="R154" s="206"/>
      <c r="S154" s="206"/>
      <c r="T154" s="207"/>
      <c r="AT154" s="201" t="s">
        <v>126</v>
      </c>
      <c r="AU154" s="201" t="s">
        <v>85</v>
      </c>
      <c r="AV154" s="13" t="s">
        <v>124</v>
      </c>
      <c r="AW154" s="13" t="s">
        <v>31</v>
      </c>
      <c r="AX154" s="13" t="s">
        <v>81</v>
      </c>
      <c r="AY154" s="201" t="s">
        <v>117</v>
      </c>
    </row>
    <row r="155" s="1" customFormat="1" ht="16.5" customHeight="1">
      <c r="B155" s="177"/>
      <c r="C155" s="208" t="s">
        <v>171</v>
      </c>
      <c r="D155" s="208" t="s">
        <v>143</v>
      </c>
      <c r="E155" s="209" t="s">
        <v>172</v>
      </c>
      <c r="F155" s="210" t="s">
        <v>173</v>
      </c>
      <c r="G155" s="211" t="s">
        <v>157</v>
      </c>
      <c r="H155" s="212">
        <v>20</v>
      </c>
      <c r="I155" s="213"/>
      <c r="J155" s="214">
        <f>ROUND(I155*H155,2)</f>
        <v>0</v>
      </c>
      <c r="K155" s="210" t="s">
        <v>1</v>
      </c>
      <c r="L155" s="215"/>
      <c r="M155" s="216" t="s">
        <v>1</v>
      </c>
      <c r="N155" s="217" t="s">
        <v>41</v>
      </c>
      <c r="O155" s="72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AR155" s="189" t="s">
        <v>146</v>
      </c>
      <c r="AT155" s="189" t="s">
        <v>143</v>
      </c>
      <c r="AU155" s="189" t="s">
        <v>85</v>
      </c>
      <c r="AY155" s="17" t="s">
        <v>117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81</v>
      </c>
      <c r="BK155" s="190">
        <f>ROUND(I155*H155,2)</f>
        <v>0</v>
      </c>
      <c r="BL155" s="17" t="s">
        <v>124</v>
      </c>
      <c r="BM155" s="189" t="s">
        <v>174</v>
      </c>
    </row>
    <row r="156" s="12" customFormat="1">
      <c r="B156" s="191"/>
      <c r="D156" s="192" t="s">
        <v>126</v>
      </c>
      <c r="E156" s="193" t="s">
        <v>1</v>
      </c>
      <c r="F156" s="194" t="s">
        <v>170</v>
      </c>
      <c r="H156" s="195">
        <v>20</v>
      </c>
      <c r="I156" s="196"/>
      <c r="L156" s="191"/>
      <c r="M156" s="197"/>
      <c r="N156" s="198"/>
      <c r="O156" s="198"/>
      <c r="P156" s="198"/>
      <c r="Q156" s="198"/>
      <c r="R156" s="198"/>
      <c r="S156" s="198"/>
      <c r="T156" s="199"/>
      <c r="AT156" s="193" t="s">
        <v>126</v>
      </c>
      <c r="AU156" s="193" t="s">
        <v>85</v>
      </c>
      <c r="AV156" s="12" t="s">
        <v>85</v>
      </c>
      <c r="AW156" s="12" t="s">
        <v>31</v>
      </c>
      <c r="AX156" s="12" t="s">
        <v>76</v>
      </c>
      <c r="AY156" s="193" t="s">
        <v>117</v>
      </c>
    </row>
    <row r="157" s="13" customFormat="1">
      <c r="B157" s="200"/>
      <c r="D157" s="192" t="s">
        <v>126</v>
      </c>
      <c r="E157" s="201" t="s">
        <v>1</v>
      </c>
      <c r="F157" s="202" t="s">
        <v>128</v>
      </c>
      <c r="H157" s="203">
        <v>20</v>
      </c>
      <c r="I157" s="204"/>
      <c r="L157" s="200"/>
      <c r="M157" s="205"/>
      <c r="N157" s="206"/>
      <c r="O157" s="206"/>
      <c r="P157" s="206"/>
      <c r="Q157" s="206"/>
      <c r="R157" s="206"/>
      <c r="S157" s="206"/>
      <c r="T157" s="207"/>
      <c r="AT157" s="201" t="s">
        <v>126</v>
      </c>
      <c r="AU157" s="201" t="s">
        <v>85</v>
      </c>
      <c r="AV157" s="13" t="s">
        <v>124</v>
      </c>
      <c r="AW157" s="13" t="s">
        <v>31</v>
      </c>
      <c r="AX157" s="13" t="s">
        <v>81</v>
      </c>
      <c r="AY157" s="201" t="s">
        <v>117</v>
      </c>
    </row>
    <row r="158" s="1" customFormat="1" ht="16.5" customHeight="1">
      <c r="B158" s="177"/>
      <c r="C158" s="208" t="s">
        <v>175</v>
      </c>
      <c r="D158" s="208" t="s">
        <v>143</v>
      </c>
      <c r="E158" s="209" t="s">
        <v>176</v>
      </c>
      <c r="F158" s="210" t="s">
        <v>177</v>
      </c>
      <c r="G158" s="211" t="s">
        <v>157</v>
      </c>
      <c r="H158" s="212">
        <v>20</v>
      </c>
      <c r="I158" s="213"/>
      <c r="J158" s="214">
        <f>ROUND(I158*H158,2)</f>
        <v>0</v>
      </c>
      <c r="K158" s="210" t="s">
        <v>1</v>
      </c>
      <c r="L158" s="215"/>
      <c r="M158" s="216" t="s">
        <v>1</v>
      </c>
      <c r="N158" s="217" t="s">
        <v>41</v>
      </c>
      <c r="O158" s="72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AR158" s="189" t="s">
        <v>146</v>
      </c>
      <c r="AT158" s="189" t="s">
        <v>143</v>
      </c>
      <c r="AU158" s="189" t="s">
        <v>85</v>
      </c>
      <c r="AY158" s="17" t="s">
        <v>117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81</v>
      </c>
      <c r="BK158" s="190">
        <f>ROUND(I158*H158,2)</f>
        <v>0</v>
      </c>
      <c r="BL158" s="17" t="s">
        <v>124</v>
      </c>
      <c r="BM158" s="189" t="s">
        <v>178</v>
      </c>
    </row>
    <row r="159" s="12" customFormat="1">
      <c r="B159" s="191"/>
      <c r="D159" s="192" t="s">
        <v>126</v>
      </c>
      <c r="E159" s="193" t="s">
        <v>1</v>
      </c>
      <c r="F159" s="194" t="s">
        <v>170</v>
      </c>
      <c r="H159" s="195">
        <v>20</v>
      </c>
      <c r="I159" s="196"/>
      <c r="L159" s="191"/>
      <c r="M159" s="197"/>
      <c r="N159" s="198"/>
      <c r="O159" s="198"/>
      <c r="P159" s="198"/>
      <c r="Q159" s="198"/>
      <c r="R159" s="198"/>
      <c r="S159" s="198"/>
      <c r="T159" s="199"/>
      <c r="AT159" s="193" t="s">
        <v>126</v>
      </c>
      <c r="AU159" s="193" t="s">
        <v>85</v>
      </c>
      <c r="AV159" s="12" t="s">
        <v>85</v>
      </c>
      <c r="AW159" s="12" t="s">
        <v>31</v>
      </c>
      <c r="AX159" s="12" t="s">
        <v>76</v>
      </c>
      <c r="AY159" s="193" t="s">
        <v>117</v>
      </c>
    </row>
    <row r="160" s="13" customFormat="1">
      <c r="B160" s="200"/>
      <c r="D160" s="192" t="s">
        <v>126</v>
      </c>
      <c r="E160" s="201" t="s">
        <v>1</v>
      </c>
      <c r="F160" s="202" t="s">
        <v>128</v>
      </c>
      <c r="H160" s="203">
        <v>20</v>
      </c>
      <c r="I160" s="204"/>
      <c r="L160" s="200"/>
      <c r="M160" s="205"/>
      <c r="N160" s="206"/>
      <c r="O160" s="206"/>
      <c r="P160" s="206"/>
      <c r="Q160" s="206"/>
      <c r="R160" s="206"/>
      <c r="S160" s="206"/>
      <c r="T160" s="207"/>
      <c r="AT160" s="201" t="s">
        <v>126</v>
      </c>
      <c r="AU160" s="201" t="s">
        <v>85</v>
      </c>
      <c r="AV160" s="13" t="s">
        <v>124</v>
      </c>
      <c r="AW160" s="13" t="s">
        <v>31</v>
      </c>
      <c r="AX160" s="13" t="s">
        <v>81</v>
      </c>
      <c r="AY160" s="201" t="s">
        <v>117</v>
      </c>
    </row>
    <row r="161" s="1" customFormat="1" ht="16.5" customHeight="1">
      <c r="B161" s="177"/>
      <c r="C161" s="208" t="s">
        <v>179</v>
      </c>
      <c r="D161" s="208" t="s">
        <v>143</v>
      </c>
      <c r="E161" s="209" t="s">
        <v>180</v>
      </c>
      <c r="F161" s="210" t="s">
        <v>181</v>
      </c>
      <c r="G161" s="211" t="s">
        <v>157</v>
      </c>
      <c r="H161" s="212">
        <v>20</v>
      </c>
      <c r="I161" s="213"/>
      <c r="J161" s="214">
        <f>ROUND(I161*H161,2)</f>
        <v>0</v>
      </c>
      <c r="K161" s="210" t="s">
        <v>1</v>
      </c>
      <c r="L161" s="215"/>
      <c r="M161" s="216" t="s">
        <v>1</v>
      </c>
      <c r="N161" s="217" t="s">
        <v>41</v>
      </c>
      <c r="O161" s="72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AR161" s="189" t="s">
        <v>146</v>
      </c>
      <c r="AT161" s="189" t="s">
        <v>143</v>
      </c>
      <c r="AU161" s="189" t="s">
        <v>85</v>
      </c>
      <c r="AY161" s="17" t="s">
        <v>117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81</v>
      </c>
      <c r="BK161" s="190">
        <f>ROUND(I161*H161,2)</f>
        <v>0</v>
      </c>
      <c r="BL161" s="17" t="s">
        <v>124</v>
      </c>
      <c r="BM161" s="189" t="s">
        <v>182</v>
      </c>
    </row>
    <row r="162" s="12" customFormat="1">
      <c r="B162" s="191"/>
      <c r="D162" s="192" t="s">
        <v>126</v>
      </c>
      <c r="E162" s="193" t="s">
        <v>1</v>
      </c>
      <c r="F162" s="194" t="s">
        <v>170</v>
      </c>
      <c r="H162" s="195">
        <v>20</v>
      </c>
      <c r="I162" s="196"/>
      <c r="L162" s="191"/>
      <c r="M162" s="197"/>
      <c r="N162" s="198"/>
      <c r="O162" s="198"/>
      <c r="P162" s="198"/>
      <c r="Q162" s="198"/>
      <c r="R162" s="198"/>
      <c r="S162" s="198"/>
      <c r="T162" s="199"/>
      <c r="AT162" s="193" t="s">
        <v>126</v>
      </c>
      <c r="AU162" s="193" t="s">
        <v>85</v>
      </c>
      <c r="AV162" s="12" t="s">
        <v>85</v>
      </c>
      <c r="AW162" s="12" t="s">
        <v>31</v>
      </c>
      <c r="AX162" s="12" t="s">
        <v>76</v>
      </c>
      <c r="AY162" s="193" t="s">
        <v>117</v>
      </c>
    </row>
    <row r="163" s="13" customFormat="1">
      <c r="B163" s="200"/>
      <c r="D163" s="192" t="s">
        <v>126</v>
      </c>
      <c r="E163" s="201" t="s">
        <v>1</v>
      </c>
      <c r="F163" s="202" t="s">
        <v>128</v>
      </c>
      <c r="H163" s="203">
        <v>20</v>
      </c>
      <c r="I163" s="204"/>
      <c r="L163" s="200"/>
      <c r="M163" s="225"/>
      <c r="N163" s="226"/>
      <c r="O163" s="226"/>
      <c r="P163" s="226"/>
      <c r="Q163" s="226"/>
      <c r="R163" s="226"/>
      <c r="S163" s="226"/>
      <c r="T163" s="227"/>
      <c r="AT163" s="201" t="s">
        <v>126</v>
      </c>
      <c r="AU163" s="201" t="s">
        <v>85</v>
      </c>
      <c r="AV163" s="13" t="s">
        <v>124</v>
      </c>
      <c r="AW163" s="13" t="s">
        <v>31</v>
      </c>
      <c r="AX163" s="13" t="s">
        <v>81</v>
      </c>
      <c r="AY163" s="201" t="s">
        <v>117</v>
      </c>
    </row>
    <row r="164" s="1" customFormat="1" ht="6.96" customHeight="1">
      <c r="B164" s="55"/>
      <c r="C164" s="56"/>
      <c r="D164" s="56"/>
      <c r="E164" s="56"/>
      <c r="F164" s="56"/>
      <c r="G164" s="56"/>
      <c r="H164" s="56"/>
      <c r="I164" s="138"/>
      <c r="J164" s="56"/>
      <c r="K164" s="56"/>
      <c r="L164" s="36"/>
    </row>
  </sheetData>
  <autoFilter ref="C119:K16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87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85</v>
      </c>
    </row>
    <row r="4" ht="24.96" customHeight="1">
      <c r="B4" s="20"/>
      <c r="D4" s="21" t="s">
        <v>91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>Sadové úpravy DPO- interiér, exteriér</v>
      </c>
      <c r="F7" s="30"/>
      <c r="G7" s="30"/>
      <c r="H7" s="30"/>
      <c r="L7" s="20"/>
    </row>
    <row r="8" s="1" customFormat="1" ht="12" customHeight="1">
      <c r="B8" s="36"/>
      <c r="D8" s="30" t="s">
        <v>92</v>
      </c>
      <c r="I8" s="117"/>
      <c r="L8" s="36"/>
    </row>
    <row r="9" s="1" customFormat="1" ht="36.96" customHeight="1">
      <c r="B9" s="36"/>
      <c r="E9" s="62" t="s">
        <v>183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2. 12. 2019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tr">
        <f>IF('Rekapitulace stavby'!AN10="","",'Rekapitulace stavby'!AN10)</f>
        <v/>
      </c>
      <c r="L14" s="36"/>
    </row>
    <row r="15" s="1" customFormat="1" ht="18" customHeight="1">
      <c r="B15" s="36"/>
      <c r="E15" s="25" t="str">
        <f>IF('Rekapitulace stavby'!E11="","",'Rekapitulace stavby'!E11)</f>
        <v xml:space="preserve"> </v>
      </c>
      <c r="I15" s="118" t="s">
        <v>27</v>
      </c>
      <c r="J15" s="25" t="str">
        <f>IF('Rekapitulace stavby'!AN11="","",'Rekapitulace stavby'!AN11)</f>
        <v/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28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27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30</v>
      </c>
      <c r="I20" s="118" t="s">
        <v>25</v>
      </c>
      <c r="J20" s="25" t="str">
        <f>IF('Rekapitulace stavby'!AN16="","",'Rekapitulace stavby'!AN16)</f>
        <v/>
      </c>
      <c r="L20" s="36"/>
    </row>
    <row r="21" s="1" customFormat="1" ht="18" customHeight="1">
      <c r="B21" s="36"/>
      <c r="E21" s="25" t="str">
        <f>IF('Rekapitulace stavby'!E17="","",'Rekapitulace stavby'!E17)</f>
        <v xml:space="preserve"> </v>
      </c>
      <c r="I21" s="118" t="s">
        <v>27</v>
      </c>
      <c r="J21" s="25" t="str">
        <f>IF('Rekapitulace stavby'!AN17="","",'Rekapitulace stavby'!AN17)</f>
        <v/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32</v>
      </c>
      <c r="I23" s="118" t="s">
        <v>25</v>
      </c>
      <c r="J23" s="25" t="s">
        <v>33</v>
      </c>
      <c r="L23" s="36"/>
    </row>
    <row r="24" s="1" customFormat="1" ht="18" customHeight="1">
      <c r="B24" s="36"/>
      <c r="E24" s="25" t="s">
        <v>34</v>
      </c>
      <c r="I24" s="118" t="s">
        <v>27</v>
      </c>
      <c r="J24" s="25" t="s">
        <v>1</v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35</v>
      </c>
      <c r="I26" s="117"/>
      <c r="L26" s="36"/>
    </row>
    <row r="27" s="7" customFormat="1" ht="16.5" customHeight="1">
      <c r="B27" s="119"/>
      <c r="E27" s="34" t="s">
        <v>1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36</v>
      </c>
      <c r="I30" s="117"/>
      <c r="J30" s="89">
        <f>ROUND(J120,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38</v>
      </c>
      <c r="I32" s="123" t="s">
        <v>37</v>
      </c>
      <c r="J32" s="40" t="s">
        <v>39</v>
      </c>
      <c r="L32" s="36"/>
    </row>
    <row r="33" s="1" customFormat="1" ht="14.4" customHeight="1">
      <c r="B33" s="36"/>
      <c r="D33" s="124" t="s">
        <v>40</v>
      </c>
      <c r="E33" s="30" t="s">
        <v>41</v>
      </c>
      <c r="F33" s="125">
        <f>ROUND((SUM(BE120:BE156)),  2)</f>
        <v>0</v>
      </c>
      <c r="I33" s="126">
        <v>0.20999999999999999</v>
      </c>
      <c r="J33" s="125">
        <f>ROUND(((SUM(BE120:BE156))*I33),  2)</f>
        <v>0</v>
      </c>
      <c r="L33" s="36"/>
    </row>
    <row r="34" s="1" customFormat="1" ht="14.4" customHeight="1">
      <c r="B34" s="36"/>
      <c r="E34" s="30" t="s">
        <v>42</v>
      </c>
      <c r="F34" s="125">
        <f>ROUND((SUM(BF120:BF156)),  2)</f>
        <v>0</v>
      </c>
      <c r="I34" s="126">
        <v>0.14999999999999999</v>
      </c>
      <c r="J34" s="125">
        <f>ROUND(((SUM(BF120:BF156))*I34),  2)</f>
        <v>0</v>
      </c>
      <c r="L34" s="36"/>
    </row>
    <row r="35" hidden="1" s="1" customFormat="1" ht="14.4" customHeight="1">
      <c r="B35" s="36"/>
      <c r="E35" s="30" t="s">
        <v>43</v>
      </c>
      <c r="F35" s="125">
        <f>ROUND((SUM(BG120:BG156)),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44</v>
      </c>
      <c r="F36" s="125">
        <f>ROUND((SUM(BH120:BH156)),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45</v>
      </c>
      <c r="F37" s="125">
        <f>ROUND((SUM(BI120:BI156)),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46</v>
      </c>
      <c r="E39" s="76"/>
      <c r="F39" s="76"/>
      <c r="G39" s="129" t="s">
        <v>47</v>
      </c>
      <c r="H39" s="130" t="s">
        <v>48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49</v>
      </c>
      <c r="E50" s="53"/>
      <c r="F50" s="53"/>
      <c r="G50" s="52" t="s">
        <v>50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51</v>
      </c>
      <c r="E61" s="38"/>
      <c r="F61" s="135" t="s">
        <v>52</v>
      </c>
      <c r="G61" s="54" t="s">
        <v>51</v>
      </c>
      <c r="H61" s="38"/>
      <c r="I61" s="136"/>
      <c r="J61" s="137" t="s">
        <v>52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53</v>
      </c>
      <c r="E65" s="53"/>
      <c r="F65" s="53"/>
      <c r="G65" s="52" t="s">
        <v>54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51</v>
      </c>
      <c r="E76" s="38"/>
      <c r="F76" s="135" t="s">
        <v>52</v>
      </c>
      <c r="G76" s="54" t="s">
        <v>51</v>
      </c>
      <c r="H76" s="38"/>
      <c r="I76" s="136"/>
      <c r="J76" s="137" t="s">
        <v>52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94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>Sadové úpravy DPO- interiér, exteriér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92</v>
      </c>
      <c r="I86" s="117"/>
      <c r="L86" s="36"/>
    </row>
    <row r="87" s="1" customFormat="1" ht="16.5" customHeight="1">
      <c r="B87" s="36"/>
      <c r="E87" s="62" t="str">
        <f>E9</f>
        <v>2 - Exteriérová zeleň - nádoby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>Ostrava</v>
      </c>
      <c r="I89" s="118" t="s">
        <v>22</v>
      </c>
      <c r="J89" s="64" t="str">
        <f>IF(J12="","",J12)</f>
        <v>2. 12. 2019</v>
      </c>
      <c r="L89" s="36"/>
    </row>
    <row r="90" s="1" customFormat="1" ht="6.96" customHeight="1">
      <c r="B90" s="36"/>
      <c r="I90" s="117"/>
      <c r="L90" s="36"/>
    </row>
    <row r="91" s="1" customFormat="1" ht="15.15" customHeight="1">
      <c r="B91" s="36"/>
      <c r="C91" s="30" t="s">
        <v>24</v>
      </c>
      <c r="F91" s="25" t="str">
        <f>E15</f>
        <v xml:space="preserve"> </v>
      </c>
      <c r="I91" s="118" t="s">
        <v>30</v>
      </c>
      <c r="J91" s="34" t="str">
        <f>E21</f>
        <v xml:space="preserve"> </v>
      </c>
      <c r="L91" s="36"/>
    </row>
    <row r="92" s="1" customFormat="1" ht="27.9" customHeight="1">
      <c r="B92" s="36"/>
      <c r="C92" s="30" t="s">
        <v>28</v>
      </c>
      <c r="F92" s="25" t="str">
        <f>IF(E18="","",E18)</f>
        <v>Vyplň údaj</v>
      </c>
      <c r="I92" s="118" t="s">
        <v>32</v>
      </c>
      <c r="J92" s="34" t="str">
        <f>E24</f>
        <v>Ing. Magda Cigánková Fialová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95</v>
      </c>
      <c r="D94" s="127"/>
      <c r="E94" s="127"/>
      <c r="F94" s="127"/>
      <c r="G94" s="127"/>
      <c r="H94" s="127"/>
      <c r="I94" s="141"/>
      <c r="J94" s="142" t="s">
        <v>96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97</v>
      </c>
      <c r="I96" s="117"/>
      <c r="J96" s="89">
        <f>J120</f>
        <v>0</v>
      </c>
      <c r="L96" s="36"/>
      <c r="AU96" s="17" t="s">
        <v>98</v>
      </c>
    </row>
    <row r="97" s="8" customFormat="1" ht="24.96" customHeight="1">
      <c r="B97" s="144"/>
      <c r="D97" s="145" t="s">
        <v>99</v>
      </c>
      <c r="E97" s="146"/>
      <c r="F97" s="146"/>
      <c r="G97" s="146"/>
      <c r="H97" s="146"/>
      <c r="I97" s="147"/>
      <c r="J97" s="148">
        <f>J121</f>
        <v>0</v>
      </c>
      <c r="L97" s="144"/>
    </row>
    <row r="98" s="9" customFormat="1" ht="19.92" customHeight="1">
      <c r="B98" s="149"/>
      <c r="D98" s="150" t="s">
        <v>100</v>
      </c>
      <c r="E98" s="151"/>
      <c r="F98" s="151"/>
      <c r="G98" s="151"/>
      <c r="H98" s="151"/>
      <c r="I98" s="152"/>
      <c r="J98" s="153">
        <f>J122</f>
        <v>0</v>
      </c>
      <c r="L98" s="149"/>
    </row>
    <row r="99" s="9" customFormat="1" ht="19.92" customHeight="1">
      <c r="B99" s="149"/>
      <c r="D99" s="150" t="s">
        <v>101</v>
      </c>
      <c r="E99" s="151"/>
      <c r="F99" s="151"/>
      <c r="G99" s="151"/>
      <c r="H99" s="151"/>
      <c r="I99" s="152"/>
      <c r="J99" s="153">
        <f>J135</f>
        <v>0</v>
      </c>
      <c r="L99" s="149"/>
    </row>
    <row r="100" s="9" customFormat="1" ht="19.92" customHeight="1">
      <c r="B100" s="149"/>
      <c r="D100" s="150" t="s">
        <v>102</v>
      </c>
      <c r="E100" s="151"/>
      <c r="F100" s="151"/>
      <c r="G100" s="151"/>
      <c r="H100" s="151"/>
      <c r="I100" s="152"/>
      <c r="J100" s="153">
        <f>J147</f>
        <v>0</v>
      </c>
      <c r="L100" s="149"/>
    </row>
    <row r="101" s="1" customFormat="1" ht="21.84" customHeight="1">
      <c r="B101" s="36"/>
      <c r="I101" s="117"/>
      <c r="L101" s="36"/>
    </row>
    <row r="102" s="1" customFormat="1" ht="6.96" customHeight="1">
      <c r="B102" s="55"/>
      <c r="C102" s="56"/>
      <c r="D102" s="56"/>
      <c r="E102" s="56"/>
      <c r="F102" s="56"/>
      <c r="G102" s="56"/>
      <c r="H102" s="56"/>
      <c r="I102" s="138"/>
      <c r="J102" s="56"/>
      <c r="K102" s="56"/>
      <c r="L102" s="36"/>
    </row>
    <row r="106" s="1" customFormat="1" ht="6.96" customHeight="1">
      <c r="B106" s="57"/>
      <c r="C106" s="58"/>
      <c r="D106" s="58"/>
      <c r="E106" s="58"/>
      <c r="F106" s="58"/>
      <c r="G106" s="58"/>
      <c r="H106" s="58"/>
      <c r="I106" s="139"/>
      <c r="J106" s="58"/>
      <c r="K106" s="58"/>
      <c r="L106" s="36"/>
    </row>
    <row r="107" s="1" customFormat="1" ht="24.96" customHeight="1">
      <c r="B107" s="36"/>
      <c r="C107" s="21" t="s">
        <v>103</v>
      </c>
      <c r="I107" s="117"/>
      <c r="L107" s="36"/>
    </row>
    <row r="108" s="1" customFormat="1" ht="6.96" customHeight="1">
      <c r="B108" s="36"/>
      <c r="I108" s="117"/>
      <c r="L108" s="36"/>
    </row>
    <row r="109" s="1" customFormat="1" ht="12" customHeight="1">
      <c r="B109" s="36"/>
      <c r="C109" s="30" t="s">
        <v>16</v>
      </c>
      <c r="I109" s="117"/>
      <c r="L109" s="36"/>
    </row>
    <row r="110" s="1" customFormat="1" ht="16.5" customHeight="1">
      <c r="B110" s="36"/>
      <c r="E110" s="116" t="str">
        <f>E7</f>
        <v>Sadové úpravy DPO- interiér, exteriér</v>
      </c>
      <c r="F110" s="30"/>
      <c r="G110" s="30"/>
      <c r="H110" s="30"/>
      <c r="I110" s="117"/>
      <c r="L110" s="36"/>
    </row>
    <row r="111" s="1" customFormat="1" ht="12" customHeight="1">
      <c r="B111" s="36"/>
      <c r="C111" s="30" t="s">
        <v>92</v>
      </c>
      <c r="I111" s="117"/>
      <c r="L111" s="36"/>
    </row>
    <row r="112" s="1" customFormat="1" ht="16.5" customHeight="1">
      <c r="B112" s="36"/>
      <c r="E112" s="62" t="str">
        <f>E9</f>
        <v>2 - Exteriérová zeleň - nádoby</v>
      </c>
      <c r="F112" s="1"/>
      <c r="G112" s="1"/>
      <c r="H112" s="1"/>
      <c r="I112" s="117"/>
      <c r="L112" s="36"/>
    </row>
    <row r="113" s="1" customFormat="1" ht="6.96" customHeight="1">
      <c r="B113" s="36"/>
      <c r="I113" s="117"/>
      <c r="L113" s="36"/>
    </row>
    <row r="114" s="1" customFormat="1" ht="12" customHeight="1">
      <c r="B114" s="36"/>
      <c r="C114" s="30" t="s">
        <v>20</v>
      </c>
      <c r="F114" s="25" t="str">
        <f>F12</f>
        <v>Ostrava</v>
      </c>
      <c r="I114" s="118" t="s">
        <v>22</v>
      </c>
      <c r="J114" s="64" t="str">
        <f>IF(J12="","",J12)</f>
        <v>2. 12. 2019</v>
      </c>
      <c r="L114" s="36"/>
    </row>
    <row r="115" s="1" customFormat="1" ht="6.96" customHeight="1">
      <c r="B115" s="36"/>
      <c r="I115" s="117"/>
      <c r="L115" s="36"/>
    </row>
    <row r="116" s="1" customFormat="1" ht="15.15" customHeight="1">
      <c r="B116" s="36"/>
      <c r="C116" s="30" t="s">
        <v>24</v>
      </c>
      <c r="F116" s="25" t="str">
        <f>E15</f>
        <v xml:space="preserve"> </v>
      </c>
      <c r="I116" s="118" t="s">
        <v>30</v>
      </c>
      <c r="J116" s="34" t="str">
        <f>E21</f>
        <v xml:space="preserve"> </v>
      </c>
      <c r="L116" s="36"/>
    </row>
    <row r="117" s="1" customFormat="1" ht="27.9" customHeight="1">
      <c r="B117" s="36"/>
      <c r="C117" s="30" t="s">
        <v>28</v>
      </c>
      <c r="F117" s="25" t="str">
        <f>IF(E18="","",E18)</f>
        <v>Vyplň údaj</v>
      </c>
      <c r="I117" s="118" t="s">
        <v>32</v>
      </c>
      <c r="J117" s="34" t="str">
        <f>E24</f>
        <v>Ing. Magda Cigánková Fialová</v>
      </c>
      <c r="L117" s="36"/>
    </row>
    <row r="118" s="1" customFormat="1" ht="10.32" customHeight="1">
      <c r="B118" s="36"/>
      <c r="I118" s="117"/>
      <c r="L118" s="36"/>
    </row>
    <row r="119" s="10" customFormat="1" ht="29.28" customHeight="1">
      <c r="B119" s="154"/>
      <c r="C119" s="155" t="s">
        <v>104</v>
      </c>
      <c r="D119" s="156" t="s">
        <v>61</v>
      </c>
      <c r="E119" s="156" t="s">
        <v>57</v>
      </c>
      <c r="F119" s="156" t="s">
        <v>58</v>
      </c>
      <c r="G119" s="156" t="s">
        <v>105</v>
      </c>
      <c r="H119" s="156" t="s">
        <v>106</v>
      </c>
      <c r="I119" s="157" t="s">
        <v>107</v>
      </c>
      <c r="J119" s="158" t="s">
        <v>96</v>
      </c>
      <c r="K119" s="159" t="s">
        <v>108</v>
      </c>
      <c r="L119" s="154"/>
      <c r="M119" s="81" t="s">
        <v>1</v>
      </c>
      <c r="N119" s="82" t="s">
        <v>40</v>
      </c>
      <c r="O119" s="82" t="s">
        <v>109</v>
      </c>
      <c r="P119" s="82" t="s">
        <v>110</v>
      </c>
      <c r="Q119" s="82" t="s">
        <v>111</v>
      </c>
      <c r="R119" s="82" t="s">
        <v>112</v>
      </c>
      <c r="S119" s="82" t="s">
        <v>113</v>
      </c>
      <c r="T119" s="83" t="s">
        <v>114</v>
      </c>
    </row>
    <row r="120" s="1" customFormat="1" ht="22.8" customHeight="1">
      <c r="B120" s="36"/>
      <c r="C120" s="86" t="s">
        <v>115</v>
      </c>
      <c r="I120" s="117"/>
      <c r="J120" s="160">
        <f>BK120</f>
        <v>0</v>
      </c>
      <c r="L120" s="36"/>
      <c r="M120" s="84"/>
      <c r="N120" s="68"/>
      <c r="O120" s="68"/>
      <c r="P120" s="161">
        <f>P121</f>
        <v>0</v>
      </c>
      <c r="Q120" s="68"/>
      <c r="R120" s="161">
        <f>R121</f>
        <v>0.13419999999999999</v>
      </c>
      <c r="S120" s="68"/>
      <c r="T120" s="162">
        <f>T121</f>
        <v>0</v>
      </c>
      <c r="AT120" s="17" t="s">
        <v>75</v>
      </c>
      <c r="AU120" s="17" t="s">
        <v>98</v>
      </c>
      <c r="BK120" s="163">
        <f>BK121</f>
        <v>0</v>
      </c>
    </row>
    <row r="121" s="11" customFormat="1" ht="25.92" customHeight="1">
      <c r="B121" s="164"/>
      <c r="D121" s="165" t="s">
        <v>75</v>
      </c>
      <c r="E121" s="166" t="s">
        <v>116</v>
      </c>
      <c r="F121" s="166" t="s">
        <v>116</v>
      </c>
      <c r="I121" s="167"/>
      <c r="J121" s="168">
        <f>BK121</f>
        <v>0</v>
      </c>
      <c r="L121" s="164"/>
      <c r="M121" s="169"/>
      <c r="N121" s="170"/>
      <c r="O121" s="170"/>
      <c r="P121" s="171">
        <f>P122+P135+P147</f>
        <v>0</v>
      </c>
      <c r="Q121" s="170"/>
      <c r="R121" s="171">
        <f>R122+R135+R147</f>
        <v>0.13419999999999999</v>
      </c>
      <c r="S121" s="170"/>
      <c r="T121" s="172">
        <f>T122+T135+T147</f>
        <v>0</v>
      </c>
      <c r="AR121" s="165" t="s">
        <v>81</v>
      </c>
      <c r="AT121" s="173" t="s">
        <v>75</v>
      </c>
      <c r="AU121" s="173" t="s">
        <v>76</v>
      </c>
      <c r="AY121" s="165" t="s">
        <v>117</v>
      </c>
      <c r="BK121" s="174">
        <f>BK122+BK135+BK147</f>
        <v>0</v>
      </c>
    </row>
    <row r="122" s="11" customFormat="1" ht="22.8" customHeight="1">
      <c r="B122" s="164"/>
      <c r="D122" s="165" t="s">
        <v>75</v>
      </c>
      <c r="E122" s="175" t="s">
        <v>81</v>
      </c>
      <c r="F122" s="175" t="s">
        <v>118</v>
      </c>
      <c r="I122" s="167"/>
      <c r="J122" s="176">
        <f>BK122</f>
        <v>0</v>
      </c>
      <c r="L122" s="164"/>
      <c r="M122" s="169"/>
      <c r="N122" s="170"/>
      <c r="O122" s="170"/>
      <c r="P122" s="171">
        <f>SUM(P123:P134)</f>
        <v>0</v>
      </c>
      <c r="Q122" s="170"/>
      <c r="R122" s="171">
        <f>SUM(R123:R134)</f>
        <v>0</v>
      </c>
      <c r="S122" s="170"/>
      <c r="T122" s="172">
        <f>SUM(T123:T134)</f>
        <v>0</v>
      </c>
      <c r="AR122" s="165" t="s">
        <v>81</v>
      </c>
      <c r="AT122" s="173" t="s">
        <v>75</v>
      </c>
      <c r="AU122" s="173" t="s">
        <v>81</v>
      </c>
      <c r="AY122" s="165" t="s">
        <v>117</v>
      </c>
      <c r="BK122" s="174">
        <f>SUM(BK123:BK134)</f>
        <v>0</v>
      </c>
    </row>
    <row r="123" s="1" customFormat="1" ht="24" customHeight="1">
      <c r="B123" s="177"/>
      <c r="C123" s="178" t="s">
        <v>81</v>
      </c>
      <c r="D123" s="178" t="s">
        <v>119</v>
      </c>
      <c r="E123" s="179" t="s">
        <v>120</v>
      </c>
      <c r="F123" s="180" t="s">
        <v>121</v>
      </c>
      <c r="G123" s="181" t="s">
        <v>122</v>
      </c>
      <c r="H123" s="182">
        <v>40</v>
      </c>
      <c r="I123" s="183"/>
      <c r="J123" s="184">
        <f>ROUND(I123*H123,2)</f>
        <v>0</v>
      </c>
      <c r="K123" s="180" t="s">
        <v>123</v>
      </c>
      <c r="L123" s="36"/>
      <c r="M123" s="185" t="s">
        <v>1</v>
      </c>
      <c r="N123" s="186" t="s">
        <v>41</v>
      </c>
      <c r="O123" s="72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AR123" s="189" t="s">
        <v>124</v>
      </c>
      <c r="AT123" s="189" t="s">
        <v>119</v>
      </c>
      <c r="AU123" s="189" t="s">
        <v>85</v>
      </c>
      <c r="AY123" s="17" t="s">
        <v>117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81</v>
      </c>
      <c r="BK123" s="190">
        <f>ROUND(I123*H123,2)</f>
        <v>0</v>
      </c>
      <c r="BL123" s="17" t="s">
        <v>124</v>
      </c>
      <c r="BM123" s="189" t="s">
        <v>184</v>
      </c>
    </row>
    <row r="124" s="12" customFormat="1">
      <c r="B124" s="191"/>
      <c r="D124" s="192" t="s">
        <v>126</v>
      </c>
      <c r="E124" s="193" t="s">
        <v>1</v>
      </c>
      <c r="F124" s="194" t="s">
        <v>185</v>
      </c>
      <c r="H124" s="195">
        <v>40</v>
      </c>
      <c r="I124" s="196"/>
      <c r="L124" s="191"/>
      <c r="M124" s="197"/>
      <c r="N124" s="198"/>
      <c r="O124" s="198"/>
      <c r="P124" s="198"/>
      <c r="Q124" s="198"/>
      <c r="R124" s="198"/>
      <c r="S124" s="198"/>
      <c r="T124" s="199"/>
      <c r="AT124" s="193" t="s">
        <v>126</v>
      </c>
      <c r="AU124" s="193" t="s">
        <v>85</v>
      </c>
      <c r="AV124" s="12" t="s">
        <v>85</v>
      </c>
      <c r="AW124" s="12" t="s">
        <v>31</v>
      </c>
      <c r="AX124" s="12" t="s">
        <v>76</v>
      </c>
      <c r="AY124" s="193" t="s">
        <v>117</v>
      </c>
    </row>
    <row r="125" s="13" customFormat="1">
      <c r="B125" s="200"/>
      <c r="D125" s="192" t="s">
        <v>126</v>
      </c>
      <c r="E125" s="201" t="s">
        <v>1</v>
      </c>
      <c r="F125" s="202" t="s">
        <v>128</v>
      </c>
      <c r="H125" s="203">
        <v>40</v>
      </c>
      <c r="I125" s="204"/>
      <c r="L125" s="200"/>
      <c r="M125" s="205"/>
      <c r="N125" s="206"/>
      <c r="O125" s="206"/>
      <c r="P125" s="206"/>
      <c r="Q125" s="206"/>
      <c r="R125" s="206"/>
      <c r="S125" s="206"/>
      <c r="T125" s="207"/>
      <c r="AT125" s="201" t="s">
        <v>126</v>
      </c>
      <c r="AU125" s="201" t="s">
        <v>85</v>
      </c>
      <c r="AV125" s="13" t="s">
        <v>124</v>
      </c>
      <c r="AW125" s="13" t="s">
        <v>31</v>
      </c>
      <c r="AX125" s="13" t="s">
        <v>81</v>
      </c>
      <c r="AY125" s="201" t="s">
        <v>117</v>
      </c>
    </row>
    <row r="126" s="1" customFormat="1" ht="16.5" customHeight="1">
      <c r="B126" s="177"/>
      <c r="C126" s="178" t="s">
        <v>85</v>
      </c>
      <c r="D126" s="178" t="s">
        <v>119</v>
      </c>
      <c r="E126" s="179" t="s">
        <v>129</v>
      </c>
      <c r="F126" s="180" t="s">
        <v>130</v>
      </c>
      <c r="G126" s="181" t="s">
        <v>122</v>
      </c>
      <c r="H126" s="182">
        <v>40</v>
      </c>
      <c r="I126" s="183"/>
      <c r="J126" s="184">
        <f>ROUND(I126*H126,2)</f>
        <v>0</v>
      </c>
      <c r="K126" s="180" t="s">
        <v>123</v>
      </c>
      <c r="L126" s="36"/>
      <c r="M126" s="185" t="s">
        <v>1</v>
      </c>
      <c r="N126" s="186" t="s">
        <v>41</v>
      </c>
      <c r="O126" s="72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AR126" s="189" t="s">
        <v>124</v>
      </c>
      <c r="AT126" s="189" t="s">
        <v>119</v>
      </c>
      <c r="AU126" s="189" t="s">
        <v>85</v>
      </c>
      <c r="AY126" s="17" t="s">
        <v>117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81</v>
      </c>
      <c r="BK126" s="190">
        <f>ROUND(I126*H126,2)</f>
        <v>0</v>
      </c>
      <c r="BL126" s="17" t="s">
        <v>124</v>
      </c>
      <c r="BM126" s="189" t="s">
        <v>186</v>
      </c>
    </row>
    <row r="127" s="12" customFormat="1">
      <c r="B127" s="191"/>
      <c r="D127" s="192" t="s">
        <v>126</v>
      </c>
      <c r="E127" s="193" t="s">
        <v>1</v>
      </c>
      <c r="F127" s="194" t="s">
        <v>185</v>
      </c>
      <c r="H127" s="195">
        <v>40</v>
      </c>
      <c r="I127" s="196"/>
      <c r="L127" s="191"/>
      <c r="M127" s="197"/>
      <c r="N127" s="198"/>
      <c r="O127" s="198"/>
      <c r="P127" s="198"/>
      <c r="Q127" s="198"/>
      <c r="R127" s="198"/>
      <c r="S127" s="198"/>
      <c r="T127" s="199"/>
      <c r="AT127" s="193" t="s">
        <v>126</v>
      </c>
      <c r="AU127" s="193" t="s">
        <v>85</v>
      </c>
      <c r="AV127" s="12" t="s">
        <v>85</v>
      </c>
      <c r="AW127" s="12" t="s">
        <v>31</v>
      </c>
      <c r="AX127" s="12" t="s">
        <v>76</v>
      </c>
      <c r="AY127" s="193" t="s">
        <v>117</v>
      </c>
    </row>
    <row r="128" s="13" customFormat="1">
      <c r="B128" s="200"/>
      <c r="D128" s="192" t="s">
        <v>126</v>
      </c>
      <c r="E128" s="201" t="s">
        <v>1</v>
      </c>
      <c r="F128" s="202" t="s">
        <v>128</v>
      </c>
      <c r="H128" s="203">
        <v>40</v>
      </c>
      <c r="I128" s="204"/>
      <c r="L128" s="200"/>
      <c r="M128" s="205"/>
      <c r="N128" s="206"/>
      <c r="O128" s="206"/>
      <c r="P128" s="206"/>
      <c r="Q128" s="206"/>
      <c r="R128" s="206"/>
      <c r="S128" s="206"/>
      <c r="T128" s="207"/>
      <c r="AT128" s="201" t="s">
        <v>126</v>
      </c>
      <c r="AU128" s="201" t="s">
        <v>85</v>
      </c>
      <c r="AV128" s="13" t="s">
        <v>124</v>
      </c>
      <c r="AW128" s="13" t="s">
        <v>31</v>
      </c>
      <c r="AX128" s="13" t="s">
        <v>81</v>
      </c>
      <c r="AY128" s="201" t="s">
        <v>117</v>
      </c>
    </row>
    <row r="129" s="1" customFormat="1" ht="16.5" customHeight="1">
      <c r="B129" s="177"/>
      <c r="C129" s="178" t="s">
        <v>88</v>
      </c>
      <c r="D129" s="178" t="s">
        <v>119</v>
      </c>
      <c r="E129" s="179" t="s">
        <v>132</v>
      </c>
      <c r="F129" s="180" t="s">
        <v>133</v>
      </c>
      <c r="G129" s="181" t="s">
        <v>134</v>
      </c>
      <c r="H129" s="182">
        <v>2.0600000000000001</v>
      </c>
      <c r="I129" s="183"/>
      <c r="J129" s="184">
        <f>ROUND(I129*H129,2)</f>
        <v>0</v>
      </c>
      <c r="K129" s="180" t="s">
        <v>1</v>
      </c>
      <c r="L129" s="36"/>
      <c r="M129" s="185" t="s">
        <v>1</v>
      </c>
      <c r="N129" s="186" t="s">
        <v>41</v>
      </c>
      <c r="O129" s="72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AR129" s="189" t="s">
        <v>124</v>
      </c>
      <c r="AT129" s="189" t="s">
        <v>119</v>
      </c>
      <c r="AU129" s="189" t="s">
        <v>85</v>
      </c>
      <c r="AY129" s="17" t="s">
        <v>117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81</v>
      </c>
      <c r="BK129" s="190">
        <f>ROUND(I129*H129,2)</f>
        <v>0</v>
      </c>
      <c r="BL129" s="17" t="s">
        <v>124</v>
      </c>
      <c r="BM129" s="189" t="s">
        <v>187</v>
      </c>
    </row>
    <row r="130" s="12" customFormat="1">
      <c r="B130" s="191"/>
      <c r="D130" s="192" t="s">
        <v>126</v>
      </c>
      <c r="E130" s="193" t="s">
        <v>1</v>
      </c>
      <c r="F130" s="194" t="s">
        <v>188</v>
      </c>
      <c r="H130" s="195">
        <v>2.0600000000000001</v>
      </c>
      <c r="I130" s="196"/>
      <c r="L130" s="191"/>
      <c r="M130" s="197"/>
      <c r="N130" s="198"/>
      <c r="O130" s="198"/>
      <c r="P130" s="198"/>
      <c r="Q130" s="198"/>
      <c r="R130" s="198"/>
      <c r="S130" s="198"/>
      <c r="T130" s="199"/>
      <c r="AT130" s="193" t="s">
        <v>126</v>
      </c>
      <c r="AU130" s="193" t="s">
        <v>85</v>
      </c>
      <c r="AV130" s="12" t="s">
        <v>85</v>
      </c>
      <c r="AW130" s="12" t="s">
        <v>31</v>
      </c>
      <c r="AX130" s="12" t="s">
        <v>76</v>
      </c>
      <c r="AY130" s="193" t="s">
        <v>117</v>
      </c>
    </row>
    <row r="131" s="13" customFormat="1">
      <c r="B131" s="200"/>
      <c r="D131" s="192" t="s">
        <v>126</v>
      </c>
      <c r="E131" s="201" t="s">
        <v>1</v>
      </c>
      <c r="F131" s="202" t="s">
        <v>128</v>
      </c>
      <c r="H131" s="203">
        <v>2.0600000000000001</v>
      </c>
      <c r="I131" s="204"/>
      <c r="L131" s="200"/>
      <c r="M131" s="205"/>
      <c r="N131" s="206"/>
      <c r="O131" s="206"/>
      <c r="P131" s="206"/>
      <c r="Q131" s="206"/>
      <c r="R131" s="206"/>
      <c r="S131" s="206"/>
      <c r="T131" s="207"/>
      <c r="AT131" s="201" t="s">
        <v>126</v>
      </c>
      <c r="AU131" s="201" t="s">
        <v>85</v>
      </c>
      <c r="AV131" s="13" t="s">
        <v>124</v>
      </c>
      <c r="AW131" s="13" t="s">
        <v>31</v>
      </c>
      <c r="AX131" s="13" t="s">
        <v>81</v>
      </c>
      <c r="AY131" s="201" t="s">
        <v>117</v>
      </c>
    </row>
    <row r="132" s="1" customFormat="1" ht="16.5" customHeight="1">
      <c r="B132" s="177"/>
      <c r="C132" s="178" t="s">
        <v>124</v>
      </c>
      <c r="D132" s="178" t="s">
        <v>119</v>
      </c>
      <c r="E132" s="179" t="s">
        <v>137</v>
      </c>
      <c r="F132" s="180" t="s">
        <v>138</v>
      </c>
      <c r="G132" s="181" t="s">
        <v>134</v>
      </c>
      <c r="H132" s="182">
        <v>2.0600000000000001</v>
      </c>
      <c r="I132" s="183"/>
      <c r="J132" s="184">
        <f>ROUND(I132*H132,2)</f>
        <v>0</v>
      </c>
      <c r="K132" s="180" t="s">
        <v>1</v>
      </c>
      <c r="L132" s="36"/>
      <c r="M132" s="185" t="s">
        <v>1</v>
      </c>
      <c r="N132" s="186" t="s">
        <v>41</v>
      </c>
      <c r="O132" s="72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AR132" s="189" t="s">
        <v>124</v>
      </c>
      <c r="AT132" s="189" t="s">
        <v>119</v>
      </c>
      <c r="AU132" s="189" t="s">
        <v>85</v>
      </c>
      <c r="AY132" s="17" t="s">
        <v>117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81</v>
      </c>
      <c r="BK132" s="190">
        <f>ROUND(I132*H132,2)</f>
        <v>0</v>
      </c>
      <c r="BL132" s="17" t="s">
        <v>124</v>
      </c>
      <c r="BM132" s="189" t="s">
        <v>189</v>
      </c>
    </row>
    <row r="133" s="12" customFormat="1">
      <c r="B133" s="191"/>
      <c r="D133" s="192" t="s">
        <v>126</v>
      </c>
      <c r="E133" s="193" t="s">
        <v>1</v>
      </c>
      <c r="F133" s="194" t="s">
        <v>188</v>
      </c>
      <c r="H133" s="195">
        <v>2.0600000000000001</v>
      </c>
      <c r="I133" s="196"/>
      <c r="L133" s="191"/>
      <c r="M133" s="197"/>
      <c r="N133" s="198"/>
      <c r="O133" s="198"/>
      <c r="P133" s="198"/>
      <c r="Q133" s="198"/>
      <c r="R133" s="198"/>
      <c r="S133" s="198"/>
      <c r="T133" s="199"/>
      <c r="AT133" s="193" t="s">
        <v>126</v>
      </c>
      <c r="AU133" s="193" t="s">
        <v>85</v>
      </c>
      <c r="AV133" s="12" t="s">
        <v>85</v>
      </c>
      <c r="AW133" s="12" t="s">
        <v>31</v>
      </c>
      <c r="AX133" s="12" t="s">
        <v>76</v>
      </c>
      <c r="AY133" s="193" t="s">
        <v>117</v>
      </c>
    </row>
    <row r="134" s="13" customFormat="1">
      <c r="B134" s="200"/>
      <c r="D134" s="192" t="s">
        <v>126</v>
      </c>
      <c r="E134" s="201" t="s">
        <v>1</v>
      </c>
      <c r="F134" s="202" t="s">
        <v>128</v>
      </c>
      <c r="H134" s="203">
        <v>2.0600000000000001</v>
      </c>
      <c r="I134" s="204"/>
      <c r="L134" s="200"/>
      <c r="M134" s="205"/>
      <c r="N134" s="206"/>
      <c r="O134" s="206"/>
      <c r="P134" s="206"/>
      <c r="Q134" s="206"/>
      <c r="R134" s="206"/>
      <c r="S134" s="206"/>
      <c r="T134" s="207"/>
      <c r="AT134" s="201" t="s">
        <v>126</v>
      </c>
      <c r="AU134" s="201" t="s">
        <v>85</v>
      </c>
      <c r="AV134" s="13" t="s">
        <v>124</v>
      </c>
      <c r="AW134" s="13" t="s">
        <v>31</v>
      </c>
      <c r="AX134" s="13" t="s">
        <v>81</v>
      </c>
      <c r="AY134" s="201" t="s">
        <v>117</v>
      </c>
    </row>
    <row r="135" s="11" customFormat="1" ht="22.8" customHeight="1">
      <c r="B135" s="164"/>
      <c r="D135" s="165" t="s">
        <v>75</v>
      </c>
      <c r="E135" s="175" t="s">
        <v>140</v>
      </c>
      <c r="F135" s="175" t="s">
        <v>141</v>
      </c>
      <c r="I135" s="167"/>
      <c r="J135" s="176">
        <f>BK135</f>
        <v>0</v>
      </c>
      <c r="L135" s="164"/>
      <c r="M135" s="169"/>
      <c r="N135" s="170"/>
      <c r="O135" s="170"/>
      <c r="P135" s="171">
        <f>SUM(P136:P146)</f>
        <v>0</v>
      </c>
      <c r="Q135" s="170"/>
      <c r="R135" s="171">
        <f>SUM(R136:R146)</f>
        <v>0.13419999999999999</v>
      </c>
      <c r="S135" s="170"/>
      <c r="T135" s="172">
        <f>SUM(T136:T146)</f>
        <v>0</v>
      </c>
      <c r="AR135" s="165" t="s">
        <v>81</v>
      </c>
      <c r="AT135" s="173" t="s">
        <v>75</v>
      </c>
      <c r="AU135" s="173" t="s">
        <v>81</v>
      </c>
      <c r="AY135" s="165" t="s">
        <v>117</v>
      </c>
      <c r="BK135" s="174">
        <f>SUM(BK136:BK146)</f>
        <v>0</v>
      </c>
    </row>
    <row r="136" s="1" customFormat="1" ht="16.5" customHeight="1">
      <c r="B136" s="177"/>
      <c r="C136" s="208" t="s">
        <v>142</v>
      </c>
      <c r="D136" s="208" t="s">
        <v>143</v>
      </c>
      <c r="E136" s="209" t="s">
        <v>144</v>
      </c>
      <c r="F136" s="210" t="s">
        <v>145</v>
      </c>
      <c r="G136" s="211" t="s">
        <v>134</v>
      </c>
      <c r="H136" s="212">
        <v>2.0600000000000001</v>
      </c>
      <c r="I136" s="213"/>
      <c r="J136" s="214">
        <f>ROUND(I136*H136,2)</f>
        <v>0</v>
      </c>
      <c r="K136" s="210" t="s">
        <v>1</v>
      </c>
      <c r="L136" s="215"/>
      <c r="M136" s="216" t="s">
        <v>1</v>
      </c>
      <c r="N136" s="217" t="s">
        <v>41</v>
      </c>
      <c r="O136" s="72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AR136" s="189" t="s">
        <v>146</v>
      </c>
      <c r="AT136" s="189" t="s">
        <v>143</v>
      </c>
      <c r="AU136" s="189" t="s">
        <v>85</v>
      </c>
      <c r="AY136" s="17" t="s">
        <v>117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81</v>
      </c>
      <c r="BK136" s="190">
        <f>ROUND(I136*H136,2)</f>
        <v>0</v>
      </c>
      <c r="BL136" s="17" t="s">
        <v>124</v>
      </c>
      <c r="BM136" s="189" t="s">
        <v>190</v>
      </c>
    </row>
    <row r="137" s="12" customFormat="1">
      <c r="B137" s="191"/>
      <c r="D137" s="192" t="s">
        <v>126</v>
      </c>
      <c r="E137" s="193" t="s">
        <v>1</v>
      </c>
      <c r="F137" s="194" t="s">
        <v>188</v>
      </c>
      <c r="H137" s="195">
        <v>2.0600000000000001</v>
      </c>
      <c r="I137" s="196"/>
      <c r="L137" s="191"/>
      <c r="M137" s="197"/>
      <c r="N137" s="198"/>
      <c r="O137" s="198"/>
      <c r="P137" s="198"/>
      <c r="Q137" s="198"/>
      <c r="R137" s="198"/>
      <c r="S137" s="198"/>
      <c r="T137" s="199"/>
      <c r="AT137" s="193" t="s">
        <v>126</v>
      </c>
      <c r="AU137" s="193" t="s">
        <v>85</v>
      </c>
      <c r="AV137" s="12" t="s">
        <v>85</v>
      </c>
      <c r="AW137" s="12" t="s">
        <v>31</v>
      </c>
      <c r="AX137" s="12" t="s">
        <v>76</v>
      </c>
      <c r="AY137" s="193" t="s">
        <v>117</v>
      </c>
    </row>
    <row r="138" s="13" customFormat="1">
      <c r="B138" s="200"/>
      <c r="D138" s="192" t="s">
        <v>126</v>
      </c>
      <c r="E138" s="201" t="s">
        <v>1</v>
      </c>
      <c r="F138" s="202" t="s">
        <v>128</v>
      </c>
      <c r="H138" s="203">
        <v>2.0600000000000001</v>
      </c>
      <c r="I138" s="204"/>
      <c r="L138" s="200"/>
      <c r="M138" s="205"/>
      <c r="N138" s="206"/>
      <c r="O138" s="206"/>
      <c r="P138" s="206"/>
      <c r="Q138" s="206"/>
      <c r="R138" s="206"/>
      <c r="S138" s="206"/>
      <c r="T138" s="207"/>
      <c r="AT138" s="201" t="s">
        <v>126</v>
      </c>
      <c r="AU138" s="201" t="s">
        <v>85</v>
      </c>
      <c r="AV138" s="13" t="s">
        <v>124</v>
      </c>
      <c r="AW138" s="13" t="s">
        <v>31</v>
      </c>
      <c r="AX138" s="13" t="s">
        <v>81</v>
      </c>
      <c r="AY138" s="201" t="s">
        <v>117</v>
      </c>
    </row>
    <row r="139" s="1" customFormat="1" ht="16.5" customHeight="1">
      <c r="B139" s="177"/>
      <c r="C139" s="208" t="s">
        <v>148</v>
      </c>
      <c r="D139" s="208" t="s">
        <v>143</v>
      </c>
      <c r="E139" s="209" t="s">
        <v>191</v>
      </c>
      <c r="F139" s="210" t="s">
        <v>192</v>
      </c>
      <c r="G139" s="211" t="s">
        <v>134</v>
      </c>
      <c r="H139" s="212">
        <v>0.60999999999999999</v>
      </c>
      <c r="I139" s="213"/>
      <c r="J139" s="214">
        <f>ROUND(I139*H139,2)</f>
        <v>0</v>
      </c>
      <c r="K139" s="210" t="s">
        <v>1</v>
      </c>
      <c r="L139" s="215"/>
      <c r="M139" s="216" t="s">
        <v>1</v>
      </c>
      <c r="N139" s="217" t="s">
        <v>41</v>
      </c>
      <c r="O139" s="72"/>
      <c r="P139" s="187">
        <f>O139*H139</f>
        <v>0</v>
      </c>
      <c r="Q139" s="187">
        <v>0.22</v>
      </c>
      <c r="R139" s="187">
        <f>Q139*H139</f>
        <v>0.13419999999999999</v>
      </c>
      <c r="S139" s="187">
        <v>0</v>
      </c>
      <c r="T139" s="188">
        <f>S139*H139</f>
        <v>0</v>
      </c>
      <c r="AR139" s="189" t="s">
        <v>146</v>
      </c>
      <c r="AT139" s="189" t="s">
        <v>143</v>
      </c>
      <c r="AU139" s="189" t="s">
        <v>85</v>
      </c>
      <c r="AY139" s="17" t="s">
        <v>117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81</v>
      </c>
      <c r="BK139" s="190">
        <f>ROUND(I139*H139,2)</f>
        <v>0</v>
      </c>
      <c r="BL139" s="17" t="s">
        <v>124</v>
      </c>
      <c r="BM139" s="189" t="s">
        <v>193</v>
      </c>
    </row>
    <row r="140" s="14" customFormat="1">
      <c r="B140" s="218"/>
      <c r="D140" s="192" t="s">
        <v>126</v>
      </c>
      <c r="E140" s="219" t="s">
        <v>1</v>
      </c>
      <c r="F140" s="220" t="s">
        <v>194</v>
      </c>
      <c r="H140" s="219" t="s">
        <v>1</v>
      </c>
      <c r="I140" s="221"/>
      <c r="L140" s="218"/>
      <c r="M140" s="222"/>
      <c r="N140" s="223"/>
      <c r="O140" s="223"/>
      <c r="P140" s="223"/>
      <c r="Q140" s="223"/>
      <c r="R140" s="223"/>
      <c r="S140" s="223"/>
      <c r="T140" s="224"/>
      <c r="AT140" s="219" t="s">
        <v>126</v>
      </c>
      <c r="AU140" s="219" t="s">
        <v>85</v>
      </c>
      <c r="AV140" s="14" t="s">
        <v>81</v>
      </c>
      <c r="AW140" s="14" t="s">
        <v>31</v>
      </c>
      <c r="AX140" s="14" t="s">
        <v>76</v>
      </c>
      <c r="AY140" s="219" t="s">
        <v>117</v>
      </c>
    </row>
    <row r="141" s="12" customFormat="1">
      <c r="B141" s="191"/>
      <c r="D141" s="192" t="s">
        <v>126</v>
      </c>
      <c r="E141" s="193" t="s">
        <v>1</v>
      </c>
      <c r="F141" s="194" t="s">
        <v>195</v>
      </c>
      <c r="H141" s="195">
        <v>0.60999999999999999</v>
      </c>
      <c r="I141" s="196"/>
      <c r="L141" s="191"/>
      <c r="M141" s="197"/>
      <c r="N141" s="198"/>
      <c r="O141" s="198"/>
      <c r="P141" s="198"/>
      <c r="Q141" s="198"/>
      <c r="R141" s="198"/>
      <c r="S141" s="198"/>
      <c r="T141" s="199"/>
      <c r="AT141" s="193" t="s">
        <v>126</v>
      </c>
      <c r="AU141" s="193" t="s">
        <v>85</v>
      </c>
      <c r="AV141" s="12" t="s">
        <v>85</v>
      </c>
      <c r="AW141" s="12" t="s">
        <v>31</v>
      </c>
      <c r="AX141" s="12" t="s">
        <v>76</v>
      </c>
      <c r="AY141" s="193" t="s">
        <v>117</v>
      </c>
    </row>
    <row r="142" s="13" customFormat="1">
      <c r="B142" s="200"/>
      <c r="D142" s="192" t="s">
        <v>126</v>
      </c>
      <c r="E142" s="201" t="s">
        <v>1</v>
      </c>
      <c r="F142" s="202" t="s">
        <v>128</v>
      </c>
      <c r="H142" s="203">
        <v>0.60999999999999999</v>
      </c>
      <c r="I142" s="204"/>
      <c r="L142" s="200"/>
      <c r="M142" s="205"/>
      <c r="N142" s="206"/>
      <c r="O142" s="206"/>
      <c r="P142" s="206"/>
      <c r="Q142" s="206"/>
      <c r="R142" s="206"/>
      <c r="S142" s="206"/>
      <c r="T142" s="207"/>
      <c r="AT142" s="201" t="s">
        <v>126</v>
      </c>
      <c r="AU142" s="201" t="s">
        <v>85</v>
      </c>
      <c r="AV142" s="13" t="s">
        <v>124</v>
      </c>
      <c r="AW142" s="13" t="s">
        <v>31</v>
      </c>
      <c r="AX142" s="13" t="s">
        <v>81</v>
      </c>
      <c r="AY142" s="201" t="s">
        <v>117</v>
      </c>
    </row>
    <row r="143" s="1" customFormat="1" ht="24" customHeight="1">
      <c r="B143" s="177"/>
      <c r="C143" s="208" t="s">
        <v>154</v>
      </c>
      <c r="D143" s="208" t="s">
        <v>143</v>
      </c>
      <c r="E143" s="209" t="s">
        <v>160</v>
      </c>
      <c r="F143" s="210" t="s">
        <v>161</v>
      </c>
      <c r="G143" s="211" t="s">
        <v>157</v>
      </c>
      <c r="H143" s="212">
        <v>10</v>
      </c>
      <c r="I143" s="213"/>
      <c r="J143" s="214">
        <f>ROUND(I143*H143,2)</f>
        <v>0</v>
      </c>
      <c r="K143" s="210" t="s">
        <v>1</v>
      </c>
      <c r="L143" s="215"/>
      <c r="M143" s="216" t="s">
        <v>1</v>
      </c>
      <c r="N143" s="217" t="s">
        <v>41</v>
      </c>
      <c r="O143" s="72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AR143" s="189" t="s">
        <v>146</v>
      </c>
      <c r="AT143" s="189" t="s">
        <v>143</v>
      </c>
      <c r="AU143" s="189" t="s">
        <v>85</v>
      </c>
      <c r="AY143" s="17" t="s">
        <v>117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81</v>
      </c>
      <c r="BK143" s="190">
        <f>ROUND(I143*H143,2)</f>
        <v>0</v>
      </c>
      <c r="BL143" s="17" t="s">
        <v>124</v>
      </c>
      <c r="BM143" s="189" t="s">
        <v>196</v>
      </c>
    </row>
    <row r="144" s="14" customFormat="1">
      <c r="B144" s="218"/>
      <c r="D144" s="192" t="s">
        <v>126</v>
      </c>
      <c r="E144" s="219" t="s">
        <v>1</v>
      </c>
      <c r="F144" s="220" t="s">
        <v>152</v>
      </c>
      <c r="H144" s="219" t="s">
        <v>1</v>
      </c>
      <c r="I144" s="221"/>
      <c r="L144" s="218"/>
      <c r="M144" s="222"/>
      <c r="N144" s="223"/>
      <c r="O144" s="223"/>
      <c r="P144" s="223"/>
      <c r="Q144" s="223"/>
      <c r="R144" s="223"/>
      <c r="S144" s="223"/>
      <c r="T144" s="224"/>
      <c r="AT144" s="219" t="s">
        <v>126</v>
      </c>
      <c r="AU144" s="219" t="s">
        <v>85</v>
      </c>
      <c r="AV144" s="14" t="s">
        <v>81</v>
      </c>
      <c r="AW144" s="14" t="s">
        <v>31</v>
      </c>
      <c r="AX144" s="14" t="s">
        <v>76</v>
      </c>
      <c r="AY144" s="219" t="s">
        <v>117</v>
      </c>
    </row>
    <row r="145" s="12" customFormat="1">
      <c r="B145" s="191"/>
      <c r="D145" s="192" t="s">
        <v>126</v>
      </c>
      <c r="E145" s="193" t="s">
        <v>1</v>
      </c>
      <c r="F145" s="194" t="s">
        <v>197</v>
      </c>
      <c r="H145" s="195">
        <v>10</v>
      </c>
      <c r="I145" s="196"/>
      <c r="L145" s="191"/>
      <c r="M145" s="197"/>
      <c r="N145" s="198"/>
      <c r="O145" s="198"/>
      <c r="P145" s="198"/>
      <c r="Q145" s="198"/>
      <c r="R145" s="198"/>
      <c r="S145" s="198"/>
      <c r="T145" s="199"/>
      <c r="AT145" s="193" t="s">
        <v>126</v>
      </c>
      <c r="AU145" s="193" t="s">
        <v>85</v>
      </c>
      <c r="AV145" s="12" t="s">
        <v>85</v>
      </c>
      <c r="AW145" s="12" t="s">
        <v>31</v>
      </c>
      <c r="AX145" s="12" t="s">
        <v>76</v>
      </c>
      <c r="AY145" s="193" t="s">
        <v>117</v>
      </c>
    </row>
    <row r="146" s="13" customFormat="1">
      <c r="B146" s="200"/>
      <c r="D146" s="192" t="s">
        <v>126</v>
      </c>
      <c r="E146" s="201" t="s">
        <v>1</v>
      </c>
      <c r="F146" s="202" t="s">
        <v>128</v>
      </c>
      <c r="H146" s="203">
        <v>10</v>
      </c>
      <c r="I146" s="204"/>
      <c r="L146" s="200"/>
      <c r="M146" s="205"/>
      <c r="N146" s="206"/>
      <c r="O146" s="206"/>
      <c r="P146" s="206"/>
      <c r="Q146" s="206"/>
      <c r="R146" s="206"/>
      <c r="S146" s="206"/>
      <c r="T146" s="207"/>
      <c r="AT146" s="201" t="s">
        <v>126</v>
      </c>
      <c r="AU146" s="201" t="s">
        <v>85</v>
      </c>
      <c r="AV146" s="13" t="s">
        <v>124</v>
      </c>
      <c r="AW146" s="13" t="s">
        <v>31</v>
      </c>
      <c r="AX146" s="13" t="s">
        <v>81</v>
      </c>
      <c r="AY146" s="201" t="s">
        <v>117</v>
      </c>
    </row>
    <row r="147" s="11" customFormat="1" ht="22.8" customHeight="1">
      <c r="B147" s="164"/>
      <c r="D147" s="165" t="s">
        <v>75</v>
      </c>
      <c r="E147" s="175" t="s">
        <v>164</v>
      </c>
      <c r="F147" s="175" t="s">
        <v>165</v>
      </c>
      <c r="I147" s="167"/>
      <c r="J147" s="176">
        <f>BK147</f>
        <v>0</v>
      </c>
      <c r="L147" s="164"/>
      <c r="M147" s="169"/>
      <c r="N147" s="170"/>
      <c r="O147" s="170"/>
      <c r="P147" s="171">
        <f>SUM(P148:P156)</f>
        <v>0</v>
      </c>
      <c r="Q147" s="170"/>
      <c r="R147" s="171">
        <f>SUM(R148:R156)</f>
        <v>0</v>
      </c>
      <c r="S147" s="170"/>
      <c r="T147" s="172">
        <f>SUM(T148:T156)</f>
        <v>0</v>
      </c>
      <c r="AR147" s="165" t="s">
        <v>81</v>
      </c>
      <c r="AT147" s="173" t="s">
        <v>75</v>
      </c>
      <c r="AU147" s="173" t="s">
        <v>81</v>
      </c>
      <c r="AY147" s="165" t="s">
        <v>117</v>
      </c>
      <c r="BK147" s="174">
        <f>SUM(BK148:BK156)</f>
        <v>0</v>
      </c>
    </row>
    <row r="148" s="1" customFormat="1" ht="16.5" customHeight="1">
      <c r="B148" s="177"/>
      <c r="C148" s="208" t="s">
        <v>146</v>
      </c>
      <c r="D148" s="208" t="s">
        <v>143</v>
      </c>
      <c r="E148" s="209" t="s">
        <v>198</v>
      </c>
      <c r="F148" s="210" t="s">
        <v>199</v>
      </c>
      <c r="G148" s="211" t="s">
        <v>157</v>
      </c>
      <c r="H148" s="212">
        <v>10</v>
      </c>
      <c r="I148" s="213"/>
      <c r="J148" s="214">
        <f>ROUND(I148*H148,2)</f>
        <v>0</v>
      </c>
      <c r="K148" s="210" t="s">
        <v>1</v>
      </c>
      <c r="L148" s="215"/>
      <c r="M148" s="216" t="s">
        <v>1</v>
      </c>
      <c r="N148" s="217" t="s">
        <v>41</v>
      </c>
      <c r="O148" s="72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AR148" s="189" t="s">
        <v>146</v>
      </c>
      <c r="AT148" s="189" t="s">
        <v>143</v>
      </c>
      <c r="AU148" s="189" t="s">
        <v>85</v>
      </c>
      <c r="AY148" s="17" t="s">
        <v>117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81</v>
      </c>
      <c r="BK148" s="190">
        <f>ROUND(I148*H148,2)</f>
        <v>0</v>
      </c>
      <c r="BL148" s="17" t="s">
        <v>124</v>
      </c>
      <c r="BM148" s="189" t="s">
        <v>200</v>
      </c>
    </row>
    <row r="149" s="12" customFormat="1">
      <c r="B149" s="191"/>
      <c r="D149" s="192" t="s">
        <v>126</v>
      </c>
      <c r="E149" s="193" t="s">
        <v>1</v>
      </c>
      <c r="F149" s="194" t="s">
        <v>201</v>
      </c>
      <c r="H149" s="195">
        <v>10</v>
      </c>
      <c r="I149" s="196"/>
      <c r="L149" s="191"/>
      <c r="M149" s="197"/>
      <c r="N149" s="198"/>
      <c r="O149" s="198"/>
      <c r="P149" s="198"/>
      <c r="Q149" s="198"/>
      <c r="R149" s="198"/>
      <c r="S149" s="198"/>
      <c r="T149" s="199"/>
      <c r="AT149" s="193" t="s">
        <v>126</v>
      </c>
      <c r="AU149" s="193" t="s">
        <v>85</v>
      </c>
      <c r="AV149" s="12" t="s">
        <v>85</v>
      </c>
      <c r="AW149" s="12" t="s">
        <v>31</v>
      </c>
      <c r="AX149" s="12" t="s">
        <v>76</v>
      </c>
      <c r="AY149" s="193" t="s">
        <v>117</v>
      </c>
    </row>
    <row r="150" s="13" customFormat="1">
      <c r="B150" s="200"/>
      <c r="D150" s="192" t="s">
        <v>126</v>
      </c>
      <c r="E150" s="201" t="s">
        <v>1</v>
      </c>
      <c r="F150" s="202" t="s">
        <v>128</v>
      </c>
      <c r="H150" s="203">
        <v>10</v>
      </c>
      <c r="I150" s="204"/>
      <c r="L150" s="200"/>
      <c r="M150" s="205"/>
      <c r="N150" s="206"/>
      <c r="O150" s="206"/>
      <c r="P150" s="206"/>
      <c r="Q150" s="206"/>
      <c r="R150" s="206"/>
      <c r="S150" s="206"/>
      <c r="T150" s="207"/>
      <c r="AT150" s="201" t="s">
        <v>126</v>
      </c>
      <c r="AU150" s="201" t="s">
        <v>85</v>
      </c>
      <c r="AV150" s="13" t="s">
        <v>124</v>
      </c>
      <c r="AW150" s="13" t="s">
        <v>31</v>
      </c>
      <c r="AX150" s="13" t="s">
        <v>81</v>
      </c>
      <c r="AY150" s="201" t="s">
        <v>117</v>
      </c>
    </row>
    <row r="151" s="1" customFormat="1" ht="16.5" customHeight="1">
      <c r="B151" s="177"/>
      <c r="C151" s="208" t="s">
        <v>166</v>
      </c>
      <c r="D151" s="208" t="s">
        <v>143</v>
      </c>
      <c r="E151" s="209" t="s">
        <v>202</v>
      </c>
      <c r="F151" s="210" t="s">
        <v>203</v>
      </c>
      <c r="G151" s="211" t="s">
        <v>157</v>
      </c>
      <c r="H151" s="212">
        <v>20</v>
      </c>
      <c r="I151" s="213"/>
      <c r="J151" s="214">
        <f>ROUND(I151*H151,2)</f>
        <v>0</v>
      </c>
      <c r="K151" s="210" t="s">
        <v>1</v>
      </c>
      <c r="L151" s="215"/>
      <c r="M151" s="216" t="s">
        <v>1</v>
      </c>
      <c r="N151" s="217" t="s">
        <v>41</v>
      </c>
      <c r="O151" s="72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AR151" s="189" t="s">
        <v>146</v>
      </c>
      <c r="AT151" s="189" t="s">
        <v>143</v>
      </c>
      <c r="AU151" s="189" t="s">
        <v>85</v>
      </c>
      <c r="AY151" s="17" t="s">
        <v>117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81</v>
      </c>
      <c r="BK151" s="190">
        <f>ROUND(I151*H151,2)</f>
        <v>0</v>
      </c>
      <c r="BL151" s="17" t="s">
        <v>124</v>
      </c>
      <c r="BM151" s="189" t="s">
        <v>204</v>
      </c>
    </row>
    <row r="152" s="12" customFormat="1">
      <c r="B152" s="191"/>
      <c r="D152" s="192" t="s">
        <v>126</v>
      </c>
      <c r="E152" s="193" t="s">
        <v>1</v>
      </c>
      <c r="F152" s="194" t="s">
        <v>170</v>
      </c>
      <c r="H152" s="195">
        <v>20</v>
      </c>
      <c r="I152" s="196"/>
      <c r="L152" s="191"/>
      <c r="M152" s="197"/>
      <c r="N152" s="198"/>
      <c r="O152" s="198"/>
      <c r="P152" s="198"/>
      <c r="Q152" s="198"/>
      <c r="R152" s="198"/>
      <c r="S152" s="198"/>
      <c r="T152" s="199"/>
      <c r="AT152" s="193" t="s">
        <v>126</v>
      </c>
      <c r="AU152" s="193" t="s">
        <v>85</v>
      </c>
      <c r="AV152" s="12" t="s">
        <v>85</v>
      </c>
      <c r="AW152" s="12" t="s">
        <v>31</v>
      </c>
      <c r="AX152" s="12" t="s">
        <v>76</v>
      </c>
      <c r="AY152" s="193" t="s">
        <v>117</v>
      </c>
    </row>
    <row r="153" s="13" customFormat="1">
      <c r="B153" s="200"/>
      <c r="D153" s="192" t="s">
        <v>126</v>
      </c>
      <c r="E153" s="201" t="s">
        <v>1</v>
      </c>
      <c r="F153" s="202" t="s">
        <v>128</v>
      </c>
      <c r="H153" s="203">
        <v>20</v>
      </c>
      <c r="I153" s="204"/>
      <c r="L153" s="200"/>
      <c r="M153" s="205"/>
      <c r="N153" s="206"/>
      <c r="O153" s="206"/>
      <c r="P153" s="206"/>
      <c r="Q153" s="206"/>
      <c r="R153" s="206"/>
      <c r="S153" s="206"/>
      <c r="T153" s="207"/>
      <c r="AT153" s="201" t="s">
        <v>126</v>
      </c>
      <c r="AU153" s="201" t="s">
        <v>85</v>
      </c>
      <c r="AV153" s="13" t="s">
        <v>124</v>
      </c>
      <c r="AW153" s="13" t="s">
        <v>31</v>
      </c>
      <c r="AX153" s="13" t="s">
        <v>81</v>
      </c>
      <c r="AY153" s="201" t="s">
        <v>117</v>
      </c>
    </row>
    <row r="154" s="1" customFormat="1" ht="16.5" customHeight="1">
      <c r="B154" s="177"/>
      <c r="C154" s="208" t="s">
        <v>171</v>
      </c>
      <c r="D154" s="208" t="s">
        <v>143</v>
      </c>
      <c r="E154" s="209" t="s">
        <v>205</v>
      </c>
      <c r="F154" s="210" t="s">
        <v>206</v>
      </c>
      <c r="G154" s="211" t="s">
        <v>157</v>
      </c>
      <c r="H154" s="212">
        <v>10</v>
      </c>
      <c r="I154" s="213"/>
      <c r="J154" s="214">
        <f>ROUND(I154*H154,2)</f>
        <v>0</v>
      </c>
      <c r="K154" s="210" t="s">
        <v>1</v>
      </c>
      <c r="L154" s="215"/>
      <c r="M154" s="216" t="s">
        <v>1</v>
      </c>
      <c r="N154" s="217" t="s">
        <v>41</v>
      </c>
      <c r="O154" s="72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AR154" s="189" t="s">
        <v>146</v>
      </c>
      <c r="AT154" s="189" t="s">
        <v>143</v>
      </c>
      <c r="AU154" s="189" t="s">
        <v>85</v>
      </c>
      <c r="AY154" s="17" t="s">
        <v>117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81</v>
      </c>
      <c r="BK154" s="190">
        <f>ROUND(I154*H154,2)</f>
        <v>0</v>
      </c>
      <c r="BL154" s="17" t="s">
        <v>124</v>
      </c>
      <c r="BM154" s="189" t="s">
        <v>207</v>
      </c>
    </row>
    <row r="155" s="12" customFormat="1">
      <c r="B155" s="191"/>
      <c r="D155" s="192" t="s">
        <v>126</v>
      </c>
      <c r="E155" s="193" t="s">
        <v>1</v>
      </c>
      <c r="F155" s="194" t="s">
        <v>201</v>
      </c>
      <c r="H155" s="195">
        <v>10</v>
      </c>
      <c r="I155" s="196"/>
      <c r="L155" s="191"/>
      <c r="M155" s="197"/>
      <c r="N155" s="198"/>
      <c r="O155" s="198"/>
      <c r="P155" s="198"/>
      <c r="Q155" s="198"/>
      <c r="R155" s="198"/>
      <c r="S155" s="198"/>
      <c r="T155" s="199"/>
      <c r="AT155" s="193" t="s">
        <v>126</v>
      </c>
      <c r="AU155" s="193" t="s">
        <v>85</v>
      </c>
      <c r="AV155" s="12" t="s">
        <v>85</v>
      </c>
      <c r="AW155" s="12" t="s">
        <v>31</v>
      </c>
      <c r="AX155" s="12" t="s">
        <v>76</v>
      </c>
      <c r="AY155" s="193" t="s">
        <v>117</v>
      </c>
    </row>
    <row r="156" s="13" customFormat="1">
      <c r="B156" s="200"/>
      <c r="D156" s="192" t="s">
        <v>126</v>
      </c>
      <c r="E156" s="201" t="s">
        <v>1</v>
      </c>
      <c r="F156" s="202" t="s">
        <v>128</v>
      </c>
      <c r="H156" s="203">
        <v>10</v>
      </c>
      <c r="I156" s="204"/>
      <c r="L156" s="200"/>
      <c r="M156" s="225"/>
      <c r="N156" s="226"/>
      <c r="O156" s="226"/>
      <c r="P156" s="226"/>
      <c r="Q156" s="226"/>
      <c r="R156" s="226"/>
      <c r="S156" s="226"/>
      <c r="T156" s="227"/>
      <c r="AT156" s="201" t="s">
        <v>126</v>
      </c>
      <c r="AU156" s="201" t="s">
        <v>85</v>
      </c>
      <c r="AV156" s="13" t="s">
        <v>124</v>
      </c>
      <c r="AW156" s="13" t="s">
        <v>31</v>
      </c>
      <c r="AX156" s="13" t="s">
        <v>81</v>
      </c>
      <c r="AY156" s="201" t="s">
        <v>117</v>
      </c>
    </row>
    <row r="157" s="1" customFormat="1" ht="6.96" customHeight="1">
      <c r="B157" s="55"/>
      <c r="C157" s="56"/>
      <c r="D157" s="56"/>
      <c r="E157" s="56"/>
      <c r="F157" s="56"/>
      <c r="G157" s="56"/>
      <c r="H157" s="56"/>
      <c r="I157" s="138"/>
      <c r="J157" s="56"/>
      <c r="K157" s="56"/>
      <c r="L157" s="36"/>
    </row>
  </sheetData>
  <autoFilter ref="C119:K15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90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85</v>
      </c>
    </row>
    <row r="4" ht="24.96" customHeight="1">
      <c r="B4" s="20"/>
      <c r="D4" s="21" t="s">
        <v>91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>Sadové úpravy DPO- interiér, exteriér</v>
      </c>
      <c r="F7" s="30"/>
      <c r="G7" s="30"/>
      <c r="H7" s="30"/>
      <c r="L7" s="20"/>
    </row>
    <row r="8" s="1" customFormat="1" ht="12" customHeight="1">
      <c r="B8" s="36"/>
      <c r="D8" s="30" t="s">
        <v>92</v>
      </c>
      <c r="I8" s="117"/>
      <c r="L8" s="36"/>
    </row>
    <row r="9" s="1" customFormat="1" ht="36.96" customHeight="1">
      <c r="B9" s="36"/>
      <c r="E9" s="62" t="s">
        <v>208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2. 12. 2019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tr">
        <f>IF('Rekapitulace stavby'!AN10="","",'Rekapitulace stavby'!AN10)</f>
        <v/>
      </c>
      <c r="L14" s="36"/>
    </row>
    <row r="15" s="1" customFormat="1" ht="18" customHeight="1">
      <c r="B15" s="36"/>
      <c r="E15" s="25" t="str">
        <f>IF('Rekapitulace stavby'!E11="","",'Rekapitulace stavby'!E11)</f>
        <v xml:space="preserve"> </v>
      </c>
      <c r="I15" s="118" t="s">
        <v>27</v>
      </c>
      <c r="J15" s="25" t="str">
        <f>IF('Rekapitulace stavby'!AN11="","",'Rekapitulace stavby'!AN11)</f>
        <v/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28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27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30</v>
      </c>
      <c r="I20" s="118" t="s">
        <v>25</v>
      </c>
      <c r="J20" s="25" t="str">
        <f>IF('Rekapitulace stavby'!AN16="","",'Rekapitulace stavby'!AN16)</f>
        <v/>
      </c>
      <c r="L20" s="36"/>
    </row>
    <row r="21" s="1" customFormat="1" ht="18" customHeight="1">
      <c r="B21" s="36"/>
      <c r="E21" s="25" t="str">
        <f>IF('Rekapitulace stavby'!E17="","",'Rekapitulace stavby'!E17)</f>
        <v xml:space="preserve"> </v>
      </c>
      <c r="I21" s="118" t="s">
        <v>27</v>
      </c>
      <c r="J21" s="25" t="str">
        <f>IF('Rekapitulace stavby'!AN17="","",'Rekapitulace stavby'!AN17)</f>
        <v/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32</v>
      </c>
      <c r="I23" s="118" t="s">
        <v>25</v>
      </c>
      <c r="J23" s="25" t="s">
        <v>33</v>
      </c>
      <c r="L23" s="36"/>
    </row>
    <row r="24" s="1" customFormat="1" ht="18" customHeight="1">
      <c r="B24" s="36"/>
      <c r="E24" s="25" t="s">
        <v>34</v>
      </c>
      <c r="I24" s="118" t="s">
        <v>27</v>
      </c>
      <c r="J24" s="25" t="s">
        <v>1</v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35</v>
      </c>
      <c r="I26" s="117"/>
      <c r="L26" s="36"/>
    </row>
    <row r="27" s="7" customFormat="1" ht="16.5" customHeight="1">
      <c r="B27" s="119"/>
      <c r="E27" s="34" t="s">
        <v>1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36</v>
      </c>
      <c r="I30" s="117"/>
      <c r="J30" s="89">
        <f>ROUND(J120,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38</v>
      </c>
      <c r="I32" s="123" t="s">
        <v>37</v>
      </c>
      <c r="J32" s="40" t="s">
        <v>39</v>
      </c>
      <c r="L32" s="36"/>
    </row>
    <row r="33" s="1" customFormat="1" ht="14.4" customHeight="1">
      <c r="B33" s="36"/>
      <c r="D33" s="124" t="s">
        <v>40</v>
      </c>
      <c r="E33" s="30" t="s">
        <v>41</v>
      </c>
      <c r="F33" s="125">
        <f>ROUND((SUM(BE120:BE169)),  2)</f>
        <v>0</v>
      </c>
      <c r="I33" s="126">
        <v>0.20999999999999999</v>
      </c>
      <c r="J33" s="125">
        <f>ROUND(((SUM(BE120:BE169))*I33),  2)</f>
        <v>0</v>
      </c>
      <c r="L33" s="36"/>
    </row>
    <row r="34" s="1" customFormat="1" ht="14.4" customHeight="1">
      <c r="B34" s="36"/>
      <c r="E34" s="30" t="s">
        <v>42</v>
      </c>
      <c r="F34" s="125">
        <f>ROUND((SUM(BF120:BF169)),  2)</f>
        <v>0</v>
      </c>
      <c r="I34" s="126">
        <v>0.14999999999999999</v>
      </c>
      <c r="J34" s="125">
        <f>ROUND(((SUM(BF120:BF169))*I34),  2)</f>
        <v>0</v>
      </c>
      <c r="L34" s="36"/>
    </row>
    <row r="35" hidden="1" s="1" customFormat="1" ht="14.4" customHeight="1">
      <c r="B35" s="36"/>
      <c r="E35" s="30" t="s">
        <v>43</v>
      </c>
      <c r="F35" s="125">
        <f>ROUND((SUM(BG120:BG169)),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44</v>
      </c>
      <c r="F36" s="125">
        <f>ROUND((SUM(BH120:BH169)),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45</v>
      </c>
      <c r="F37" s="125">
        <f>ROUND((SUM(BI120:BI169)),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46</v>
      </c>
      <c r="E39" s="76"/>
      <c r="F39" s="76"/>
      <c r="G39" s="129" t="s">
        <v>47</v>
      </c>
      <c r="H39" s="130" t="s">
        <v>48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49</v>
      </c>
      <c r="E50" s="53"/>
      <c r="F50" s="53"/>
      <c r="G50" s="52" t="s">
        <v>50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51</v>
      </c>
      <c r="E61" s="38"/>
      <c r="F61" s="135" t="s">
        <v>52</v>
      </c>
      <c r="G61" s="54" t="s">
        <v>51</v>
      </c>
      <c r="H61" s="38"/>
      <c r="I61" s="136"/>
      <c r="J61" s="137" t="s">
        <v>52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53</v>
      </c>
      <c r="E65" s="53"/>
      <c r="F65" s="53"/>
      <c r="G65" s="52" t="s">
        <v>54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51</v>
      </c>
      <c r="E76" s="38"/>
      <c r="F76" s="135" t="s">
        <v>52</v>
      </c>
      <c r="G76" s="54" t="s">
        <v>51</v>
      </c>
      <c r="H76" s="38"/>
      <c r="I76" s="136"/>
      <c r="J76" s="137" t="s">
        <v>52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94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>Sadové úpravy DPO- interiér, exteriér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92</v>
      </c>
      <c r="I86" s="117"/>
      <c r="L86" s="36"/>
    </row>
    <row r="87" s="1" customFormat="1" ht="16.5" customHeight="1">
      <c r="B87" s="36"/>
      <c r="E87" s="62" t="str">
        <f>E9</f>
        <v>3 - Výsadba střešní zahrady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>Ostrava</v>
      </c>
      <c r="I89" s="118" t="s">
        <v>22</v>
      </c>
      <c r="J89" s="64" t="str">
        <f>IF(J12="","",J12)</f>
        <v>2. 12. 2019</v>
      </c>
      <c r="L89" s="36"/>
    </row>
    <row r="90" s="1" customFormat="1" ht="6.96" customHeight="1">
      <c r="B90" s="36"/>
      <c r="I90" s="117"/>
      <c r="L90" s="36"/>
    </row>
    <row r="91" s="1" customFormat="1" ht="15.15" customHeight="1">
      <c r="B91" s="36"/>
      <c r="C91" s="30" t="s">
        <v>24</v>
      </c>
      <c r="F91" s="25" t="str">
        <f>E15</f>
        <v xml:space="preserve"> </v>
      </c>
      <c r="I91" s="118" t="s">
        <v>30</v>
      </c>
      <c r="J91" s="34" t="str">
        <f>E21</f>
        <v xml:space="preserve"> </v>
      </c>
      <c r="L91" s="36"/>
    </row>
    <row r="92" s="1" customFormat="1" ht="27.9" customHeight="1">
      <c r="B92" s="36"/>
      <c r="C92" s="30" t="s">
        <v>28</v>
      </c>
      <c r="F92" s="25" t="str">
        <f>IF(E18="","",E18)</f>
        <v>Vyplň údaj</v>
      </c>
      <c r="I92" s="118" t="s">
        <v>32</v>
      </c>
      <c r="J92" s="34" t="str">
        <f>E24</f>
        <v>Ing. Magda Cigánková Fialová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95</v>
      </c>
      <c r="D94" s="127"/>
      <c r="E94" s="127"/>
      <c r="F94" s="127"/>
      <c r="G94" s="127"/>
      <c r="H94" s="127"/>
      <c r="I94" s="141"/>
      <c r="J94" s="142" t="s">
        <v>96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97</v>
      </c>
      <c r="I96" s="117"/>
      <c r="J96" s="89">
        <f>J120</f>
        <v>0</v>
      </c>
      <c r="L96" s="36"/>
      <c r="AU96" s="17" t="s">
        <v>98</v>
      </c>
    </row>
    <row r="97" s="8" customFormat="1" ht="24.96" customHeight="1">
      <c r="B97" s="144"/>
      <c r="D97" s="145" t="s">
        <v>99</v>
      </c>
      <c r="E97" s="146"/>
      <c r="F97" s="146"/>
      <c r="G97" s="146"/>
      <c r="H97" s="146"/>
      <c r="I97" s="147"/>
      <c r="J97" s="148">
        <f>J121</f>
        <v>0</v>
      </c>
      <c r="L97" s="144"/>
    </row>
    <row r="98" s="9" customFormat="1" ht="19.92" customHeight="1">
      <c r="B98" s="149"/>
      <c r="D98" s="150" t="s">
        <v>100</v>
      </c>
      <c r="E98" s="151"/>
      <c r="F98" s="151"/>
      <c r="G98" s="151"/>
      <c r="H98" s="151"/>
      <c r="I98" s="152"/>
      <c r="J98" s="153">
        <f>J122</f>
        <v>0</v>
      </c>
      <c r="L98" s="149"/>
    </row>
    <row r="99" s="9" customFormat="1" ht="19.92" customHeight="1">
      <c r="B99" s="149"/>
      <c r="D99" s="150" t="s">
        <v>101</v>
      </c>
      <c r="E99" s="151"/>
      <c r="F99" s="151"/>
      <c r="G99" s="151"/>
      <c r="H99" s="151"/>
      <c r="I99" s="152"/>
      <c r="J99" s="153">
        <f>J135</f>
        <v>0</v>
      </c>
      <c r="L99" s="149"/>
    </row>
    <row r="100" s="9" customFormat="1" ht="19.92" customHeight="1">
      <c r="B100" s="149"/>
      <c r="D100" s="150" t="s">
        <v>102</v>
      </c>
      <c r="E100" s="151"/>
      <c r="F100" s="151"/>
      <c r="G100" s="151"/>
      <c r="H100" s="151"/>
      <c r="I100" s="152"/>
      <c r="J100" s="153">
        <f>J139</f>
        <v>0</v>
      </c>
      <c r="L100" s="149"/>
    </row>
    <row r="101" s="1" customFormat="1" ht="21.84" customHeight="1">
      <c r="B101" s="36"/>
      <c r="I101" s="117"/>
      <c r="L101" s="36"/>
    </row>
    <row r="102" s="1" customFormat="1" ht="6.96" customHeight="1">
      <c r="B102" s="55"/>
      <c r="C102" s="56"/>
      <c r="D102" s="56"/>
      <c r="E102" s="56"/>
      <c r="F102" s="56"/>
      <c r="G102" s="56"/>
      <c r="H102" s="56"/>
      <c r="I102" s="138"/>
      <c r="J102" s="56"/>
      <c r="K102" s="56"/>
      <c r="L102" s="36"/>
    </row>
    <row r="106" s="1" customFormat="1" ht="6.96" customHeight="1">
      <c r="B106" s="57"/>
      <c r="C106" s="58"/>
      <c r="D106" s="58"/>
      <c r="E106" s="58"/>
      <c r="F106" s="58"/>
      <c r="G106" s="58"/>
      <c r="H106" s="58"/>
      <c r="I106" s="139"/>
      <c r="J106" s="58"/>
      <c r="K106" s="58"/>
      <c r="L106" s="36"/>
    </row>
    <row r="107" s="1" customFormat="1" ht="24.96" customHeight="1">
      <c r="B107" s="36"/>
      <c r="C107" s="21" t="s">
        <v>103</v>
      </c>
      <c r="I107" s="117"/>
      <c r="L107" s="36"/>
    </row>
    <row r="108" s="1" customFormat="1" ht="6.96" customHeight="1">
      <c r="B108" s="36"/>
      <c r="I108" s="117"/>
      <c r="L108" s="36"/>
    </row>
    <row r="109" s="1" customFormat="1" ht="12" customHeight="1">
      <c r="B109" s="36"/>
      <c r="C109" s="30" t="s">
        <v>16</v>
      </c>
      <c r="I109" s="117"/>
      <c r="L109" s="36"/>
    </row>
    <row r="110" s="1" customFormat="1" ht="16.5" customHeight="1">
      <c r="B110" s="36"/>
      <c r="E110" s="116" t="str">
        <f>E7</f>
        <v>Sadové úpravy DPO- interiér, exteriér</v>
      </c>
      <c r="F110" s="30"/>
      <c r="G110" s="30"/>
      <c r="H110" s="30"/>
      <c r="I110" s="117"/>
      <c r="L110" s="36"/>
    </row>
    <row r="111" s="1" customFormat="1" ht="12" customHeight="1">
      <c r="B111" s="36"/>
      <c r="C111" s="30" t="s">
        <v>92</v>
      </c>
      <c r="I111" s="117"/>
      <c r="L111" s="36"/>
    </row>
    <row r="112" s="1" customFormat="1" ht="16.5" customHeight="1">
      <c r="B112" s="36"/>
      <c r="E112" s="62" t="str">
        <f>E9</f>
        <v>3 - Výsadba střešní zahrady</v>
      </c>
      <c r="F112" s="1"/>
      <c r="G112" s="1"/>
      <c r="H112" s="1"/>
      <c r="I112" s="117"/>
      <c r="L112" s="36"/>
    </row>
    <row r="113" s="1" customFormat="1" ht="6.96" customHeight="1">
      <c r="B113" s="36"/>
      <c r="I113" s="117"/>
      <c r="L113" s="36"/>
    </row>
    <row r="114" s="1" customFormat="1" ht="12" customHeight="1">
      <c r="B114" s="36"/>
      <c r="C114" s="30" t="s">
        <v>20</v>
      </c>
      <c r="F114" s="25" t="str">
        <f>F12</f>
        <v>Ostrava</v>
      </c>
      <c r="I114" s="118" t="s">
        <v>22</v>
      </c>
      <c r="J114" s="64" t="str">
        <f>IF(J12="","",J12)</f>
        <v>2. 12. 2019</v>
      </c>
      <c r="L114" s="36"/>
    </row>
    <row r="115" s="1" customFormat="1" ht="6.96" customHeight="1">
      <c r="B115" s="36"/>
      <c r="I115" s="117"/>
      <c r="L115" s="36"/>
    </row>
    <row r="116" s="1" customFormat="1" ht="15.15" customHeight="1">
      <c r="B116" s="36"/>
      <c r="C116" s="30" t="s">
        <v>24</v>
      </c>
      <c r="F116" s="25" t="str">
        <f>E15</f>
        <v xml:space="preserve"> </v>
      </c>
      <c r="I116" s="118" t="s">
        <v>30</v>
      </c>
      <c r="J116" s="34" t="str">
        <f>E21</f>
        <v xml:space="preserve"> </v>
      </c>
      <c r="L116" s="36"/>
    </row>
    <row r="117" s="1" customFormat="1" ht="27.9" customHeight="1">
      <c r="B117" s="36"/>
      <c r="C117" s="30" t="s">
        <v>28</v>
      </c>
      <c r="F117" s="25" t="str">
        <f>IF(E18="","",E18)</f>
        <v>Vyplň údaj</v>
      </c>
      <c r="I117" s="118" t="s">
        <v>32</v>
      </c>
      <c r="J117" s="34" t="str">
        <f>E24</f>
        <v>Ing. Magda Cigánková Fialová</v>
      </c>
      <c r="L117" s="36"/>
    </row>
    <row r="118" s="1" customFormat="1" ht="10.32" customHeight="1">
      <c r="B118" s="36"/>
      <c r="I118" s="117"/>
      <c r="L118" s="36"/>
    </row>
    <row r="119" s="10" customFormat="1" ht="29.28" customHeight="1">
      <c r="B119" s="154"/>
      <c r="C119" s="155" t="s">
        <v>104</v>
      </c>
      <c r="D119" s="156" t="s">
        <v>61</v>
      </c>
      <c r="E119" s="156" t="s">
        <v>57</v>
      </c>
      <c r="F119" s="156" t="s">
        <v>58</v>
      </c>
      <c r="G119" s="156" t="s">
        <v>105</v>
      </c>
      <c r="H119" s="156" t="s">
        <v>106</v>
      </c>
      <c r="I119" s="157" t="s">
        <v>107</v>
      </c>
      <c r="J119" s="158" t="s">
        <v>96</v>
      </c>
      <c r="K119" s="159" t="s">
        <v>108</v>
      </c>
      <c r="L119" s="154"/>
      <c r="M119" s="81" t="s">
        <v>1</v>
      </c>
      <c r="N119" s="82" t="s">
        <v>40</v>
      </c>
      <c r="O119" s="82" t="s">
        <v>109</v>
      </c>
      <c r="P119" s="82" t="s">
        <v>110</v>
      </c>
      <c r="Q119" s="82" t="s">
        <v>111</v>
      </c>
      <c r="R119" s="82" t="s">
        <v>112</v>
      </c>
      <c r="S119" s="82" t="s">
        <v>113</v>
      </c>
      <c r="T119" s="83" t="s">
        <v>114</v>
      </c>
    </row>
    <row r="120" s="1" customFormat="1" ht="22.8" customHeight="1">
      <c r="B120" s="36"/>
      <c r="C120" s="86" t="s">
        <v>115</v>
      </c>
      <c r="I120" s="117"/>
      <c r="J120" s="160">
        <f>BK120</f>
        <v>0</v>
      </c>
      <c r="L120" s="36"/>
      <c r="M120" s="84"/>
      <c r="N120" s="68"/>
      <c r="O120" s="68"/>
      <c r="P120" s="161">
        <f>P121</f>
        <v>0</v>
      </c>
      <c r="Q120" s="68"/>
      <c r="R120" s="161">
        <f>R121</f>
        <v>0</v>
      </c>
      <c r="S120" s="68"/>
      <c r="T120" s="162">
        <f>T121</f>
        <v>0</v>
      </c>
      <c r="AT120" s="17" t="s">
        <v>75</v>
      </c>
      <c r="AU120" s="17" t="s">
        <v>98</v>
      </c>
      <c r="BK120" s="163">
        <f>BK121</f>
        <v>0</v>
      </c>
    </row>
    <row r="121" s="11" customFormat="1" ht="25.92" customHeight="1">
      <c r="B121" s="164"/>
      <c r="D121" s="165" t="s">
        <v>75</v>
      </c>
      <c r="E121" s="166" t="s">
        <v>116</v>
      </c>
      <c r="F121" s="166" t="s">
        <v>116</v>
      </c>
      <c r="I121" s="167"/>
      <c r="J121" s="168">
        <f>BK121</f>
        <v>0</v>
      </c>
      <c r="L121" s="164"/>
      <c r="M121" s="169"/>
      <c r="N121" s="170"/>
      <c r="O121" s="170"/>
      <c r="P121" s="171">
        <f>P122+P135+P139</f>
        <v>0</v>
      </c>
      <c r="Q121" s="170"/>
      <c r="R121" s="171">
        <f>R122+R135+R139</f>
        <v>0</v>
      </c>
      <c r="S121" s="170"/>
      <c r="T121" s="172">
        <f>T122+T135+T139</f>
        <v>0</v>
      </c>
      <c r="AR121" s="165" t="s">
        <v>81</v>
      </c>
      <c r="AT121" s="173" t="s">
        <v>75</v>
      </c>
      <c r="AU121" s="173" t="s">
        <v>76</v>
      </c>
      <c r="AY121" s="165" t="s">
        <v>117</v>
      </c>
      <c r="BK121" s="174">
        <f>BK122+BK135+BK139</f>
        <v>0</v>
      </c>
    </row>
    <row r="122" s="11" customFormat="1" ht="22.8" customHeight="1">
      <c r="B122" s="164"/>
      <c r="D122" s="165" t="s">
        <v>75</v>
      </c>
      <c r="E122" s="175" t="s">
        <v>81</v>
      </c>
      <c r="F122" s="175" t="s">
        <v>118</v>
      </c>
      <c r="I122" s="167"/>
      <c r="J122" s="176">
        <f>BK122</f>
        <v>0</v>
      </c>
      <c r="L122" s="164"/>
      <c r="M122" s="169"/>
      <c r="N122" s="170"/>
      <c r="O122" s="170"/>
      <c r="P122" s="171">
        <f>SUM(P123:P134)</f>
        <v>0</v>
      </c>
      <c r="Q122" s="170"/>
      <c r="R122" s="171">
        <f>SUM(R123:R134)</f>
        <v>0</v>
      </c>
      <c r="S122" s="170"/>
      <c r="T122" s="172">
        <f>SUM(T123:T134)</f>
        <v>0</v>
      </c>
      <c r="AR122" s="165" t="s">
        <v>81</v>
      </c>
      <c r="AT122" s="173" t="s">
        <v>75</v>
      </c>
      <c r="AU122" s="173" t="s">
        <v>81</v>
      </c>
      <c r="AY122" s="165" t="s">
        <v>117</v>
      </c>
      <c r="BK122" s="174">
        <f>SUM(BK123:BK134)</f>
        <v>0</v>
      </c>
    </row>
    <row r="123" s="1" customFormat="1" ht="24" customHeight="1">
      <c r="B123" s="177"/>
      <c r="C123" s="178" t="s">
        <v>81</v>
      </c>
      <c r="D123" s="178" t="s">
        <v>119</v>
      </c>
      <c r="E123" s="179" t="s">
        <v>209</v>
      </c>
      <c r="F123" s="180" t="s">
        <v>210</v>
      </c>
      <c r="G123" s="181" t="s">
        <v>122</v>
      </c>
      <c r="H123" s="182">
        <v>250</v>
      </c>
      <c r="I123" s="183"/>
      <c r="J123" s="184">
        <f>ROUND(I123*H123,2)</f>
        <v>0</v>
      </c>
      <c r="K123" s="180" t="s">
        <v>123</v>
      </c>
      <c r="L123" s="36"/>
      <c r="M123" s="185" t="s">
        <v>1</v>
      </c>
      <c r="N123" s="186" t="s">
        <v>41</v>
      </c>
      <c r="O123" s="72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AR123" s="189" t="s">
        <v>124</v>
      </c>
      <c r="AT123" s="189" t="s">
        <v>119</v>
      </c>
      <c r="AU123" s="189" t="s">
        <v>85</v>
      </c>
      <c r="AY123" s="17" t="s">
        <v>117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81</v>
      </c>
      <c r="BK123" s="190">
        <f>ROUND(I123*H123,2)</f>
        <v>0</v>
      </c>
      <c r="BL123" s="17" t="s">
        <v>124</v>
      </c>
      <c r="BM123" s="189" t="s">
        <v>211</v>
      </c>
    </row>
    <row r="124" s="12" customFormat="1">
      <c r="B124" s="191"/>
      <c r="D124" s="192" t="s">
        <v>126</v>
      </c>
      <c r="E124" s="193" t="s">
        <v>1</v>
      </c>
      <c r="F124" s="194" t="s">
        <v>212</v>
      </c>
      <c r="H124" s="195">
        <v>250</v>
      </c>
      <c r="I124" s="196"/>
      <c r="L124" s="191"/>
      <c r="M124" s="197"/>
      <c r="N124" s="198"/>
      <c r="O124" s="198"/>
      <c r="P124" s="198"/>
      <c r="Q124" s="198"/>
      <c r="R124" s="198"/>
      <c r="S124" s="198"/>
      <c r="T124" s="199"/>
      <c r="AT124" s="193" t="s">
        <v>126</v>
      </c>
      <c r="AU124" s="193" t="s">
        <v>85</v>
      </c>
      <c r="AV124" s="12" t="s">
        <v>85</v>
      </c>
      <c r="AW124" s="12" t="s">
        <v>31</v>
      </c>
      <c r="AX124" s="12" t="s">
        <v>76</v>
      </c>
      <c r="AY124" s="193" t="s">
        <v>117</v>
      </c>
    </row>
    <row r="125" s="13" customFormat="1">
      <c r="B125" s="200"/>
      <c r="D125" s="192" t="s">
        <v>126</v>
      </c>
      <c r="E125" s="201" t="s">
        <v>1</v>
      </c>
      <c r="F125" s="202" t="s">
        <v>128</v>
      </c>
      <c r="H125" s="203">
        <v>250</v>
      </c>
      <c r="I125" s="204"/>
      <c r="L125" s="200"/>
      <c r="M125" s="205"/>
      <c r="N125" s="206"/>
      <c r="O125" s="206"/>
      <c r="P125" s="206"/>
      <c r="Q125" s="206"/>
      <c r="R125" s="206"/>
      <c r="S125" s="206"/>
      <c r="T125" s="207"/>
      <c r="AT125" s="201" t="s">
        <v>126</v>
      </c>
      <c r="AU125" s="201" t="s">
        <v>85</v>
      </c>
      <c r="AV125" s="13" t="s">
        <v>124</v>
      </c>
      <c r="AW125" s="13" t="s">
        <v>31</v>
      </c>
      <c r="AX125" s="13" t="s">
        <v>81</v>
      </c>
      <c r="AY125" s="201" t="s">
        <v>117</v>
      </c>
    </row>
    <row r="126" s="1" customFormat="1" ht="16.5" customHeight="1">
      <c r="B126" s="177"/>
      <c r="C126" s="178" t="s">
        <v>85</v>
      </c>
      <c r="D126" s="178" t="s">
        <v>119</v>
      </c>
      <c r="E126" s="179" t="s">
        <v>213</v>
      </c>
      <c r="F126" s="180" t="s">
        <v>214</v>
      </c>
      <c r="G126" s="181" t="s">
        <v>122</v>
      </c>
      <c r="H126" s="182">
        <v>250</v>
      </c>
      <c r="I126" s="183"/>
      <c r="J126" s="184">
        <f>ROUND(I126*H126,2)</f>
        <v>0</v>
      </c>
      <c r="K126" s="180" t="s">
        <v>123</v>
      </c>
      <c r="L126" s="36"/>
      <c r="M126" s="185" t="s">
        <v>1</v>
      </c>
      <c r="N126" s="186" t="s">
        <v>41</v>
      </c>
      <c r="O126" s="72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AR126" s="189" t="s">
        <v>124</v>
      </c>
      <c r="AT126" s="189" t="s">
        <v>119</v>
      </c>
      <c r="AU126" s="189" t="s">
        <v>85</v>
      </c>
      <c r="AY126" s="17" t="s">
        <v>117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81</v>
      </c>
      <c r="BK126" s="190">
        <f>ROUND(I126*H126,2)</f>
        <v>0</v>
      </c>
      <c r="BL126" s="17" t="s">
        <v>124</v>
      </c>
      <c r="BM126" s="189" t="s">
        <v>215</v>
      </c>
    </row>
    <row r="127" s="12" customFormat="1">
      <c r="B127" s="191"/>
      <c r="D127" s="192" t="s">
        <v>126</v>
      </c>
      <c r="E127" s="193" t="s">
        <v>1</v>
      </c>
      <c r="F127" s="194" t="s">
        <v>212</v>
      </c>
      <c r="H127" s="195">
        <v>250</v>
      </c>
      <c r="I127" s="196"/>
      <c r="L127" s="191"/>
      <c r="M127" s="197"/>
      <c r="N127" s="198"/>
      <c r="O127" s="198"/>
      <c r="P127" s="198"/>
      <c r="Q127" s="198"/>
      <c r="R127" s="198"/>
      <c r="S127" s="198"/>
      <c r="T127" s="199"/>
      <c r="AT127" s="193" t="s">
        <v>126</v>
      </c>
      <c r="AU127" s="193" t="s">
        <v>85</v>
      </c>
      <c r="AV127" s="12" t="s">
        <v>85</v>
      </c>
      <c r="AW127" s="12" t="s">
        <v>31</v>
      </c>
      <c r="AX127" s="12" t="s">
        <v>76</v>
      </c>
      <c r="AY127" s="193" t="s">
        <v>117</v>
      </c>
    </row>
    <row r="128" s="13" customFormat="1">
      <c r="B128" s="200"/>
      <c r="D128" s="192" t="s">
        <v>126</v>
      </c>
      <c r="E128" s="201" t="s">
        <v>1</v>
      </c>
      <c r="F128" s="202" t="s">
        <v>128</v>
      </c>
      <c r="H128" s="203">
        <v>250</v>
      </c>
      <c r="I128" s="204"/>
      <c r="L128" s="200"/>
      <c r="M128" s="205"/>
      <c r="N128" s="206"/>
      <c r="O128" s="206"/>
      <c r="P128" s="206"/>
      <c r="Q128" s="206"/>
      <c r="R128" s="206"/>
      <c r="S128" s="206"/>
      <c r="T128" s="207"/>
      <c r="AT128" s="201" t="s">
        <v>126</v>
      </c>
      <c r="AU128" s="201" t="s">
        <v>85</v>
      </c>
      <c r="AV128" s="13" t="s">
        <v>124</v>
      </c>
      <c r="AW128" s="13" t="s">
        <v>31</v>
      </c>
      <c r="AX128" s="13" t="s">
        <v>81</v>
      </c>
      <c r="AY128" s="201" t="s">
        <v>117</v>
      </c>
    </row>
    <row r="129" s="1" customFormat="1" ht="16.5" customHeight="1">
      <c r="B129" s="177"/>
      <c r="C129" s="178" t="s">
        <v>88</v>
      </c>
      <c r="D129" s="178" t="s">
        <v>119</v>
      </c>
      <c r="E129" s="179" t="s">
        <v>132</v>
      </c>
      <c r="F129" s="180" t="s">
        <v>133</v>
      </c>
      <c r="G129" s="181" t="s">
        <v>134</v>
      </c>
      <c r="H129" s="182">
        <v>12.875</v>
      </c>
      <c r="I129" s="183"/>
      <c r="J129" s="184">
        <f>ROUND(I129*H129,2)</f>
        <v>0</v>
      </c>
      <c r="K129" s="180" t="s">
        <v>1</v>
      </c>
      <c r="L129" s="36"/>
      <c r="M129" s="185" t="s">
        <v>1</v>
      </c>
      <c r="N129" s="186" t="s">
        <v>41</v>
      </c>
      <c r="O129" s="72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AR129" s="189" t="s">
        <v>124</v>
      </c>
      <c r="AT129" s="189" t="s">
        <v>119</v>
      </c>
      <c r="AU129" s="189" t="s">
        <v>85</v>
      </c>
      <c r="AY129" s="17" t="s">
        <v>117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81</v>
      </c>
      <c r="BK129" s="190">
        <f>ROUND(I129*H129,2)</f>
        <v>0</v>
      </c>
      <c r="BL129" s="17" t="s">
        <v>124</v>
      </c>
      <c r="BM129" s="189" t="s">
        <v>216</v>
      </c>
    </row>
    <row r="130" s="12" customFormat="1">
      <c r="B130" s="191"/>
      <c r="D130" s="192" t="s">
        <v>126</v>
      </c>
      <c r="E130" s="193" t="s">
        <v>1</v>
      </c>
      <c r="F130" s="194" t="s">
        <v>217</v>
      </c>
      <c r="H130" s="195">
        <v>12.875</v>
      </c>
      <c r="I130" s="196"/>
      <c r="L130" s="191"/>
      <c r="M130" s="197"/>
      <c r="N130" s="198"/>
      <c r="O130" s="198"/>
      <c r="P130" s="198"/>
      <c r="Q130" s="198"/>
      <c r="R130" s="198"/>
      <c r="S130" s="198"/>
      <c r="T130" s="199"/>
      <c r="AT130" s="193" t="s">
        <v>126</v>
      </c>
      <c r="AU130" s="193" t="s">
        <v>85</v>
      </c>
      <c r="AV130" s="12" t="s">
        <v>85</v>
      </c>
      <c r="AW130" s="12" t="s">
        <v>31</v>
      </c>
      <c r="AX130" s="12" t="s">
        <v>76</v>
      </c>
      <c r="AY130" s="193" t="s">
        <v>117</v>
      </c>
    </row>
    <row r="131" s="13" customFormat="1">
      <c r="B131" s="200"/>
      <c r="D131" s="192" t="s">
        <v>126</v>
      </c>
      <c r="E131" s="201" t="s">
        <v>1</v>
      </c>
      <c r="F131" s="202" t="s">
        <v>128</v>
      </c>
      <c r="H131" s="203">
        <v>12.875</v>
      </c>
      <c r="I131" s="204"/>
      <c r="L131" s="200"/>
      <c r="M131" s="205"/>
      <c r="N131" s="206"/>
      <c r="O131" s="206"/>
      <c r="P131" s="206"/>
      <c r="Q131" s="206"/>
      <c r="R131" s="206"/>
      <c r="S131" s="206"/>
      <c r="T131" s="207"/>
      <c r="AT131" s="201" t="s">
        <v>126</v>
      </c>
      <c r="AU131" s="201" t="s">
        <v>85</v>
      </c>
      <c r="AV131" s="13" t="s">
        <v>124</v>
      </c>
      <c r="AW131" s="13" t="s">
        <v>31</v>
      </c>
      <c r="AX131" s="13" t="s">
        <v>81</v>
      </c>
      <c r="AY131" s="201" t="s">
        <v>117</v>
      </c>
    </row>
    <row r="132" s="1" customFormat="1" ht="16.5" customHeight="1">
      <c r="B132" s="177"/>
      <c r="C132" s="178" t="s">
        <v>124</v>
      </c>
      <c r="D132" s="178" t="s">
        <v>119</v>
      </c>
      <c r="E132" s="179" t="s">
        <v>137</v>
      </c>
      <c r="F132" s="180" t="s">
        <v>138</v>
      </c>
      <c r="G132" s="181" t="s">
        <v>134</v>
      </c>
      <c r="H132" s="182">
        <v>12.875</v>
      </c>
      <c r="I132" s="183"/>
      <c r="J132" s="184">
        <f>ROUND(I132*H132,2)</f>
        <v>0</v>
      </c>
      <c r="K132" s="180" t="s">
        <v>1</v>
      </c>
      <c r="L132" s="36"/>
      <c r="M132" s="185" t="s">
        <v>1</v>
      </c>
      <c r="N132" s="186" t="s">
        <v>41</v>
      </c>
      <c r="O132" s="72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AR132" s="189" t="s">
        <v>124</v>
      </c>
      <c r="AT132" s="189" t="s">
        <v>119</v>
      </c>
      <c r="AU132" s="189" t="s">
        <v>85</v>
      </c>
      <c r="AY132" s="17" t="s">
        <v>117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81</v>
      </c>
      <c r="BK132" s="190">
        <f>ROUND(I132*H132,2)</f>
        <v>0</v>
      </c>
      <c r="BL132" s="17" t="s">
        <v>124</v>
      </c>
      <c r="BM132" s="189" t="s">
        <v>218</v>
      </c>
    </row>
    <row r="133" s="12" customFormat="1">
      <c r="B133" s="191"/>
      <c r="D133" s="192" t="s">
        <v>126</v>
      </c>
      <c r="E133" s="193" t="s">
        <v>1</v>
      </c>
      <c r="F133" s="194" t="s">
        <v>217</v>
      </c>
      <c r="H133" s="195">
        <v>12.875</v>
      </c>
      <c r="I133" s="196"/>
      <c r="L133" s="191"/>
      <c r="M133" s="197"/>
      <c r="N133" s="198"/>
      <c r="O133" s="198"/>
      <c r="P133" s="198"/>
      <c r="Q133" s="198"/>
      <c r="R133" s="198"/>
      <c r="S133" s="198"/>
      <c r="T133" s="199"/>
      <c r="AT133" s="193" t="s">
        <v>126</v>
      </c>
      <c r="AU133" s="193" t="s">
        <v>85</v>
      </c>
      <c r="AV133" s="12" t="s">
        <v>85</v>
      </c>
      <c r="AW133" s="12" t="s">
        <v>31</v>
      </c>
      <c r="AX133" s="12" t="s">
        <v>76</v>
      </c>
      <c r="AY133" s="193" t="s">
        <v>117</v>
      </c>
    </row>
    <row r="134" s="13" customFormat="1">
      <c r="B134" s="200"/>
      <c r="D134" s="192" t="s">
        <v>126</v>
      </c>
      <c r="E134" s="201" t="s">
        <v>1</v>
      </c>
      <c r="F134" s="202" t="s">
        <v>128</v>
      </c>
      <c r="H134" s="203">
        <v>12.875</v>
      </c>
      <c r="I134" s="204"/>
      <c r="L134" s="200"/>
      <c r="M134" s="205"/>
      <c r="N134" s="206"/>
      <c r="O134" s="206"/>
      <c r="P134" s="206"/>
      <c r="Q134" s="206"/>
      <c r="R134" s="206"/>
      <c r="S134" s="206"/>
      <c r="T134" s="207"/>
      <c r="AT134" s="201" t="s">
        <v>126</v>
      </c>
      <c r="AU134" s="201" t="s">
        <v>85</v>
      </c>
      <c r="AV134" s="13" t="s">
        <v>124</v>
      </c>
      <c r="AW134" s="13" t="s">
        <v>31</v>
      </c>
      <c r="AX134" s="13" t="s">
        <v>81</v>
      </c>
      <c r="AY134" s="201" t="s">
        <v>117</v>
      </c>
    </row>
    <row r="135" s="11" customFormat="1" ht="22.8" customHeight="1">
      <c r="B135" s="164"/>
      <c r="D135" s="165" t="s">
        <v>75</v>
      </c>
      <c r="E135" s="175" t="s">
        <v>140</v>
      </c>
      <c r="F135" s="175" t="s">
        <v>141</v>
      </c>
      <c r="I135" s="167"/>
      <c r="J135" s="176">
        <f>BK135</f>
        <v>0</v>
      </c>
      <c r="L135" s="164"/>
      <c r="M135" s="169"/>
      <c r="N135" s="170"/>
      <c r="O135" s="170"/>
      <c r="P135" s="171">
        <f>SUM(P136:P138)</f>
        <v>0</v>
      </c>
      <c r="Q135" s="170"/>
      <c r="R135" s="171">
        <f>SUM(R136:R138)</f>
        <v>0</v>
      </c>
      <c r="S135" s="170"/>
      <c r="T135" s="172">
        <f>SUM(T136:T138)</f>
        <v>0</v>
      </c>
      <c r="AR135" s="165" t="s">
        <v>81</v>
      </c>
      <c r="AT135" s="173" t="s">
        <v>75</v>
      </c>
      <c r="AU135" s="173" t="s">
        <v>81</v>
      </c>
      <c r="AY135" s="165" t="s">
        <v>117</v>
      </c>
      <c r="BK135" s="174">
        <f>SUM(BK136:BK138)</f>
        <v>0</v>
      </c>
    </row>
    <row r="136" s="1" customFormat="1" ht="16.5" customHeight="1">
      <c r="B136" s="177"/>
      <c r="C136" s="208" t="s">
        <v>142</v>
      </c>
      <c r="D136" s="208" t="s">
        <v>143</v>
      </c>
      <c r="E136" s="209" t="s">
        <v>144</v>
      </c>
      <c r="F136" s="210" t="s">
        <v>145</v>
      </c>
      <c r="G136" s="211" t="s">
        <v>134</v>
      </c>
      <c r="H136" s="212">
        <v>12.875</v>
      </c>
      <c r="I136" s="213"/>
      <c r="J136" s="214">
        <f>ROUND(I136*H136,2)</f>
        <v>0</v>
      </c>
      <c r="K136" s="210" t="s">
        <v>1</v>
      </c>
      <c r="L136" s="215"/>
      <c r="M136" s="216" t="s">
        <v>1</v>
      </c>
      <c r="N136" s="217" t="s">
        <v>41</v>
      </c>
      <c r="O136" s="72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AR136" s="189" t="s">
        <v>146</v>
      </c>
      <c r="AT136" s="189" t="s">
        <v>143</v>
      </c>
      <c r="AU136" s="189" t="s">
        <v>85</v>
      </c>
      <c r="AY136" s="17" t="s">
        <v>117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81</v>
      </c>
      <c r="BK136" s="190">
        <f>ROUND(I136*H136,2)</f>
        <v>0</v>
      </c>
      <c r="BL136" s="17" t="s">
        <v>124</v>
      </c>
      <c r="BM136" s="189" t="s">
        <v>219</v>
      </c>
    </row>
    <row r="137" s="12" customFormat="1">
      <c r="B137" s="191"/>
      <c r="D137" s="192" t="s">
        <v>126</v>
      </c>
      <c r="E137" s="193" t="s">
        <v>1</v>
      </c>
      <c r="F137" s="194" t="s">
        <v>217</v>
      </c>
      <c r="H137" s="195">
        <v>12.875</v>
      </c>
      <c r="I137" s="196"/>
      <c r="L137" s="191"/>
      <c r="M137" s="197"/>
      <c r="N137" s="198"/>
      <c r="O137" s="198"/>
      <c r="P137" s="198"/>
      <c r="Q137" s="198"/>
      <c r="R137" s="198"/>
      <c r="S137" s="198"/>
      <c r="T137" s="199"/>
      <c r="AT137" s="193" t="s">
        <v>126</v>
      </c>
      <c r="AU137" s="193" t="s">
        <v>85</v>
      </c>
      <c r="AV137" s="12" t="s">
        <v>85</v>
      </c>
      <c r="AW137" s="12" t="s">
        <v>31</v>
      </c>
      <c r="AX137" s="12" t="s">
        <v>76</v>
      </c>
      <c r="AY137" s="193" t="s">
        <v>117</v>
      </c>
    </row>
    <row r="138" s="13" customFormat="1">
      <c r="B138" s="200"/>
      <c r="D138" s="192" t="s">
        <v>126</v>
      </c>
      <c r="E138" s="201" t="s">
        <v>1</v>
      </c>
      <c r="F138" s="202" t="s">
        <v>128</v>
      </c>
      <c r="H138" s="203">
        <v>12.875</v>
      </c>
      <c r="I138" s="204"/>
      <c r="L138" s="200"/>
      <c r="M138" s="205"/>
      <c r="N138" s="206"/>
      <c r="O138" s="206"/>
      <c r="P138" s="206"/>
      <c r="Q138" s="206"/>
      <c r="R138" s="206"/>
      <c r="S138" s="206"/>
      <c r="T138" s="207"/>
      <c r="AT138" s="201" t="s">
        <v>126</v>
      </c>
      <c r="AU138" s="201" t="s">
        <v>85</v>
      </c>
      <c r="AV138" s="13" t="s">
        <v>124</v>
      </c>
      <c r="AW138" s="13" t="s">
        <v>31</v>
      </c>
      <c r="AX138" s="13" t="s">
        <v>81</v>
      </c>
      <c r="AY138" s="201" t="s">
        <v>117</v>
      </c>
    </row>
    <row r="139" s="11" customFormat="1" ht="22.8" customHeight="1">
      <c r="B139" s="164"/>
      <c r="D139" s="165" t="s">
        <v>75</v>
      </c>
      <c r="E139" s="175" t="s">
        <v>164</v>
      </c>
      <c r="F139" s="175" t="s">
        <v>165</v>
      </c>
      <c r="I139" s="167"/>
      <c r="J139" s="176">
        <f>BK139</f>
        <v>0</v>
      </c>
      <c r="L139" s="164"/>
      <c r="M139" s="169"/>
      <c r="N139" s="170"/>
      <c r="O139" s="170"/>
      <c r="P139" s="171">
        <f>SUM(P140:P169)</f>
        <v>0</v>
      </c>
      <c r="Q139" s="170"/>
      <c r="R139" s="171">
        <f>SUM(R140:R169)</f>
        <v>0</v>
      </c>
      <c r="S139" s="170"/>
      <c r="T139" s="172">
        <f>SUM(T140:T169)</f>
        <v>0</v>
      </c>
      <c r="AR139" s="165" t="s">
        <v>81</v>
      </c>
      <c r="AT139" s="173" t="s">
        <v>75</v>
      </c>
      <c r="AU139" s="173" t="s">
        <v>81</v>
      </c>
      <c r="AY139" s="165" t="s">
        <v>117</v>
      </c>
      <c r="BK139" s="174">
        <f>SUM(BK140:BK169)</f>
        <v>0</v>
      </c>
    </row>
    <row r="140" s="1" customFormat="1" ht="16.5" customHeight="1">
      <c r="B140" s="177"/>
      <c r="C140" s="208" t="s">
        <v>148</v>
      </c>
      <c r="D140" s="208" t="s">
        <v>143</v>
      </c>
      <c r="E140" s="209" t="s">
        <v>220</v>
      </c>
      <c r="F140" s="210" t="s">
        <v>221</v>
      </c>
      <c r="G140" s="211" t="s">
        <v>157</v>
      </c>
      <c r="H140" s="212">
        <v>20</v>
      </c>
      <c r="I140" s="213"/>
      <c r="J140" s="214">
        <f>ROUND(I140*H140,2)</f>
        <v>0</v>
      </c>
      <c r="K140" s="210" t="s">
        <v>1</v>
      </c>
      <c r="L140" s="215"/>
      <c r="M140" s="216" t="s">
        <v>1</v>
      </c>
      <c r="N140" s="217" t="s">
        <v>41</v>
      </c>
      <c r="O140" s="72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AR140" s="189" t="s">
        <v>146</v>
      </c>
      <c r="AT140" s="189" t="s">
        <v>143</v>
      </c>
      <c r="AU140" s="189" t="s">
        <v>85</v>
      </c>
      <c r="AY140" s="17" t="s">
        <v>117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81</v>
      </c>
      <c r="BK140" s="190">
        <f>ROUND(I140*H140,2)</f>
        <v>0</v>
      </c>
      <c r="BL140" s="17" t="s">
        <v>124</v>
      </c>
      <c r="BM140" s="189" t="s">
        <v>222</v>
      </c>
    </row>
    <row r="141" s="12" customFormat="1">
      <c r="B141" s="191"/>
      <c r="D141" s="192" t="s">
        <v>126</v>
      </c>
      <c r="E141" s="193" t="s">
        <v>1</v>
      </c>
      <c r="F141" s="194" t="s">
        <v>170</v>
      </c>
      <c r="H141" s="195">
        <v>20</v>
      </c>
      <c r="I141" s="196"/>
      <c r="L141" s="191"/>
      <c r="M141" s="197"/>
      <c r="N141" s="198"/>
      <c r="O141" s="198"/>
      <c r="P141" s="198"/>
      <c r="Q141" s="198"/>
      <c r="R141" s="198"/>
      <c r="S141" s="198"/>
      <c r="T141" s="199"/>
      <c r="AT141" s="193" t="s">
        <v>126</v>
      </c>
      <c r="AU141" s="193" t="s">
        <v>85</v>
      </c>
      <c r="AV141" s="12" t="s">
        <v>85</v>
      </c>
      <c r="AW141" s="12" t="s">
        <v>31</v>
      </c>
      <c r="AX141" s="12" t="s">
        <v>76</v>
      </c>
      <c r="AY141" s="193" t="s">
        <v>117</v>
      </c>
    </row>
    <row r="142" s="13" customFormat="1">
      <c r="B142" s="200"/>
      <c r="D142" s="192" t="s">
        <v>126</v>
      </c>
      <c r="E142" s="201" t="s">
        <v>1</v>
      </c>
      <c r="F142" s="202" t="s">
        <v>128</v>
      </c>
      <c r="H142" s="203">
        <v>20</v>
      </c>
      <c r="I142" s="204"/>
      <c r="L142" s="200"/>
      <c r="M142" s="205"/>
      <c r="N142" s="206"/>
      <c r="O142" s="206"/>
      <c r="P142" s="206"/>
      <c r="Q142" s="206"/>
      <c r="R142" s="206"/>
      <c r="S142" s="206"/>
      <c r="T142" s="207"/>
      <c r="AT142" s="201" t="s">
        <v>126</v>
      </c>
      <c r="AU142" s="201" t="s">
        <v>85</v>
      </c>
      <c r="AV142" s="13" t="s">
        <v>124</v>
      </c>
      <c r="AW142" s="13" t="s">
        <v>31</v>
      </c>
      <c r="AX142" s="13" t="s">
        <v>81</v>
      </c>
      <c r="AY142" s="201" t="s">
        <v>117</v>
      </c>
    </row>
    <row r="143" s="1" customFormat="1" ht="16.5" customHeight="1">
      <c r="B143" s="177"/>
      <c r="C143" s="208" t="s">
        <v>154</v>
      </c>
      <c r="D143" s="208" t="s">
        <v>143</v>
      </c>
      <c r="E143" s="209" t="s">
        <v>140</v>
      </c>
      <c r="F143" s="210" t="s">
        <v>223</v>
      </c>
      <c r="G143" s="211" t="s">
        <v>157</v>
      </c>
      <c r="H143" s="212">
        <v>24</v>
      </c>
      <c r="I143" s="213"/>
      <c r="J143" s="214">
        <f>ROUND(I143*H143,2)</f>
        <v>0</v>
      </c>
      <c r="K143" s="210" t="s">
        <v>1</v>
      </c>
      <c r="L143" s="215"/>
      <c r="M143" s="216" t="s">
        <v>1</v>
      </c>
      <c r="N143" s="217" t="s">
        <v>41</v>
      </c>
      <c r="O143" s="72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AR143" s="189" t="s">
        <v>146</v>
      </c>
      <c r="AT143" s="189" t="s">
        <v>143</v>
      </c>
      <c r="AU143" s="189" t="s">
        <v>85</v>
      </c>
      <c r="AY143" s="17" t="s">
        <v>117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81</v>
      </c>
      <c r="BK143" s="190">
        <f>ROUND(I143*H143,2)</f>
        <v>0</v>
      </c>
      <c r="BL143" s="17" t="s">
        <v>124</v>
      </c>
      <c r="BM143" s="189" t="s">
        <v>224</v>
      </c>
    </row>
    <row r="144" s="12" customFormat="1">
      <c r="B144" s="191"/>
      <c r="D144" s="192" t="s">
        <v>126</v>
      </c>
      <c r="E144" s="193" t="s">
        <v>1</v>
      </c>
      <c r="F144" s="194" t="s">
        <v>225</v>
      </c>
      <c r="H144" s="195">
        <v>24</v>
      </c>
      <c r="I144" s="196"/>
      <c r="L144" s="191"/>
      <c r="M144" s="197"/>
      <c r="N144" s="198"/>
      <c r="O144" s="198"/>
      <c r="P144" s="198"/>
      <c r="Q144" s="198"/>
      <c r="R144" s="198"/>
      <c r="S144" s="198"/>
      <c r="T144" s="199"/>
      <c r="AT144" s="193" t="s">
        <v>126</v>
      </c>
      <c r="AU144" s="193" t="s">
        <v>85</v>
      </c>
      <c r="AV144" s="12" t="s">
        <v>85</v>
      </c>
      <c r="AW144" s="12" t="s">
        <v>31</v>
      </c>
      <c r="AX144" s="12" t="s">
        <v>76</v>
      </c>
      <c r="AY144" s="193" t="s">
        <v>117</v>
      </c>
    </row>
    <row r="145" s="13" customFormat="1">
      <c r="B145" s="200"/>
      <c r="D145" s="192" t="s">
        <v>126</v>
      </c>
      <c r="E145" s="201" t="s">
        <v>1</v>
      </c>
      <c r="F145" s="202" t="s">
        <v>128</v>
      </c>
      <c r="H145" s="203">
        <v>24</v>
      </c>
      <c r="I145" s="204"/>
      <c r="L145" s="200"/>
      <c r="M145" s="205"/>
      <c r="N145" s="206"/>
      <c r="O145" s="206"/>
      <c r="P145" s="206"/>
      <c r="Q145" s="206"/>
      <c r="R145" s="206"/>
      <c r="S145" s="206"/>
      <c r="T145" s="207"/>
      <c r="AT145" s="201" t="s">
        <v>126</v>
      </c>
      <c r="AU145" s="201" t="s">
        <v>85</v>
      </c>
      <c r="AV145" s="13" t="s">
        <v>124</v>
      </c>
      <c r="AW145" s="13" t="s">
        <v>31</v>
      </c>
      <c r="AX145" s="13" t="s">
        <v>81</v>
      </c>
      <c r="AY145" s="201" t="s">
        <v>117</v>
      </c>
    </row>
    <row r="146" s="1" customFormat="1" ht="16.5" customHeight="1">
      <c r="B146" s="177"/>
      <c r="C146" s="208" t="s">
        <v>146</v>
      </c>
      <c r="D146" s="208" t="s">
        <v>143</v>
      </c>
      <c r="E146" s="209" t="s">
        <v>164</v>
      </c>
      <c r="F146" s="210" t="s">
        <v>226</v>
      </c>
      <c r="G146" s="211" t="s">
        <v>157</v>
      </c>
      <c r="H146" s="212">
        <v>11</v>
      </c>
      <c r="I146" s="213"/>
      <c r="J146" s="214">
        <f>ROUND(I146*H146,2)</f>
        <v>0</v>
      </c>
      <c r="K146" s="210" t="s">
        <v>1</v>
      </c>
      <c r="L146" s="215"/>
      <c r="M146" s="216" t="s">
        <v>1</v>
      </c>
      <c r="N146" s="217" t="s">
        <v>41</v>
      </c>
      <c r="O146" s="72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AR146" s="189" t="s">
        <v>146</v>
      </c>
      <c r="AT146" s="189" t="s">
        <v>143</v>
      </c>
      <c r="AU146" s="189" t="s">
        <v>85</v>
      </c>
      <c r="AY146" s="17" t="s">
        <v>117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81</v>
      </c>
      <c r="BK146" s="190">
        <f>ROUND(I146*H146,2)</f>
        <v>0</v>
      </c>
      <c r="BL146" s="17" t="s">
        <v>124</v>
      </c>
      <c r="BM146" s="189" t="s">
        <v>227</v>
      </c>
    </row>
    <row r="147" s="12" customFormat="1">
      <c r="B147" s="191"/>
      <c r="D147" s="192" t="s">
        <v>126</v>
      </c>
      <c r="E147" s="193" t="s">
        <v>1</v>
      </c>
      <c r="F147" s="194" t="s">
        <v>228</v>
      </c>
      <c r="H147" s="195">
        <v>11</v>
      </c>
      <c r="I147" s="196"/>
      <c r="L147" s="191"/>
      <c r="M147" s="197"/>
      <c r="N147" s="198"/>
      <c r="O147" s="198"/>
      <c r="P147" s="198"/>
      <c r="Q147" s="198"/>
      <c r="R147" s="198"/>
      <c r="S147" s="198"/>
      <c r="T147" s="199"/>
      <c r="AT147" s="193" t="s">
        <v>126</v>
      </c>
      <c r="AU147" s="193" t="s">
        <v>85</v>
      </c>
      <c r="AV147" s="12" t="s">
        <v>85</v>
      </c>
      <c r="AW147" s="12" t="s">
        <v>31</v>
      </c>
      <c r="AX147" s="12" t="s">
        <v>76</v>
      </c>
      <c r="AY147" s="193" t="s">
        <v>117</v>
      </c>
    </row>
    <row r="148" s="13" customFormat="1">
      <c r="B148" s="200"/>
      <c r="D148" s="192" t="s">
        <v>126</v>
      </c>
      <c r="E148" s="201" t="s">
        <v>1</v>
      </c>
      <c r="F148" s="202" t="s">
        <v>128</v>
      </c>
      <c r="H148" s="203">
        <v>11</v>
      </c>
      <c r="I148" s="204"/>
      <c r="L148" s="200"/>
      <c r="M148" s="205"/>
      <c r="N148" s="206"/>
      <c r="O148" s="206"/>
      <c r="P148" s="206"/>
      <c r="Q148" s="206"/>
      <c r="R148" s="206"/>
      <c r="S148" s="206"/>
      <c r="T148" s="207"/>
      <c r="AT148" s="201" t="s">
        <v>126</v>
      </c>
      <c r="AU148" s="201" t="s">
        <v>85</v>
      </c>
      <c r="AV148" s="13" t="s">
        <v>124</v>
      </c>
      <c r="AW148" s="13" t="s">
        <v>31</v>
      </c>
      <c r="AX148" s="13" t="s">
        <v>81</v>
      </c>
      <c r="AY148" s="201" t="s">
        <v>117</v>
      </c>
    </row>
    <row r="149" s="1" customFormat="1" ht="16.5" customHeight="1">
      <c r="B149" s="177"/>
      <c r="C149" s="208" t="s">
        <v>166</v>
      </c>
      <c r="D149" s="208" t="s">
        <v>143</v>
      </c>
      <c r="E149" s="209" t="s">
        <v>229</v>
      </c>
      <c r="F149" s="210" t="s">
        <v>230</v>
      </c>
      <c r="G149" s="211" t="s">
        <v>157</v>
      </c>
      <c r="H149" s="212">
        <v>11</v>
      </c>
      <c r="I149" s="213"/>
      <c r="J149" s="214">
        <f>ROUND(I149*H149,2)</f>
        <v>0</v>
      </c>
      <c r="K149" s="210" t="s">
        <v>1</v>
      </c>
      <c r="L149" s="215"/>
      <c r="M149" s="216" t="s">
        <v>1</v>
      </c>
      <c r="N149" s="217" t="s">
        <v>41</v>
      </c>
      <c r="O149" s="72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AR149" s="189" t="s">
        <v>146</v>
      </c>
      <c r="AT149" s="189" t="s">
        <v>143</v>
      </c>
      <c r="AU149" s="189" t="s">
        <v>85</v>
      </c>
      <c r="AY149" s="17" t="s">
        <v>117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81</v>
      </c>
      <c r="BK149" s="190">
        <f>ROUND(I149*H149,2)</f>
        <v>0</v>
      </c>
      <c r="BL149" s="17" t="s">
        <v>124</v>
      </c>
      <c r="BM149" s="189" t="s">
        <v>231</v>
      </c>
    </row>
    <row r="150" s="12" customFormat="1">
      <c r="B150" s="191"/>
      <c r="D150" s="192" t="s">
        <v>126</v>
      </c>
      <c r="E150" s="193" t="s">
        <v>1</v>
      </c>
      <c r="F150" s="194" t="s">
        <v>228</v>
      </c>
      <c r="H150" s="195">
        <v>11</v>
      </c>
      <c r="I150" s="196"/>
      <c r="L150" s="191"/>
      <c r="M150" s="197"/>
      <c r="N150" s="198"/>
      <c r="O150" s="198"/>
      <c r="P150" s="198"/>
      <c r="Q150" s="198"/>
      <c r="R150" s="198"/>
      <c r="S150" s="198"/>
      <c r="T150" s="199"/>
      <c r="AT150" s="193" t="s">
        <v>126</v>
      </c>
      <c r="AU150" s="193" t="s">
        <v>85</v>
      </c>
      <c r="AV150" s="12" t="s">
        <v>85</v>
      </c>
      <c r="AW150" s="12" t="s">
        <v>31</v>
      </c>
      <c r="AX150" s="12" t="s">
        <v>76</v>
      </c>
      <c r="AY150" s="193" t="s">
        <v>117</v>
      </c>
    </row>
    <row r="151" s="13" customFormat="1">
      <c r="B151" s="200"/>
      <c r="D151" s="192" t="s">
        <v>126</v>
      </c>
      <c r="E151" s="201" t="s">
        <v>1</v>
      </c>
      <c r="F151" s="202" t="s">
        <v>128</v>
      </c>
      <c r="H151" s="203">
        <v>11</v>
      </c>
      <c r="I151" s="204"/>
      <c r="L151" s="200"/>
      <c r="M151" s="205"/>
      <c r="N151" s="206"/>
      <c r="O151" s="206"/>
      <c r="P151" s="206"/>
      <c r="Q151" s="206"/>
      <c r="R151" s="206"/>
      <c r="S151" s="206"/>
      <c r="T151" s="207"/>
      <c r="AT151" s="201" t="s">
        <v>126</v>
      </c>
      <c r="AU151" s="201" t="s">
        <v>85</v>
      </c>
      <c r="AV151" s="13" t="s">
        <v>124</v>
      </c>
      <c r="AW151" s="13" t="s">
        <v>31</v>
      </c>
      <c r="AX151" s="13" t="s">
        <v>81</v>
      </c>
      <c r="AY151" s="201" t="s">
        <v>117</v>
      </c>
    </row>
    <row r="152" s="1" customFormat="1" ht="16.5" customHeight="1">
      <c r="B152" s="177"/>
      <c r="C152" s="208" t="s">
        <v>171</v>
      </c>
      <c r="D152" s="208" t="s">
        <v>143</v>
      </c>
      <c r="E152" s="209" t="s">
        <v>232</v>
      </c>
      <c r="F152" s="210" t="s">
        <v>233</v>
      </c>
      <c r="G152" s="211" t="s">
        <v>157</v>
      </c>
      <c r="H152" s="212">
        <v>16</v>
      </c>
      <c r="I152" s="213"/>
      <c r="J152" s="214">
        <f>ROUND(I152*H152,2)</f>
        <v>0</v>
      </c>
      <c r="K152" s="210" t="s">
        <v>1</v>
      </c>
      <c r="L152" s="215"/>
      <c r="M152" s="216" t="s">
        <v>1</v>
      </c>
      <c r="N152" s="217" t="s">
        <v>41</v>
      </c>
      <c r="O152" s="72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AR152" s="189" t="s">
        <v>146</v>
      </c>
      <c r="AT152" s="189" t="s">
        <v>143</v>
      </c>
      <c r="AU152" s="189" t="s">
        <v>85</v>
      </c>
      <c r="AY152" s="17" t="s">
        <v>117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81</v>
      </c>
      <c r="BK152" s="190">
        <f>ROUND(I152*H152,2)</f>
        <v>0</v>
      </c>
      <c r="BL152" s="17" t="s">
        <v>124</v>
      </c>
      <c r="BM152" s="189" t="s">
        <v>234</v>
      </c>
    </row>
    <row r="153" s="12" customFormat="1">
      <c r="B153" s="191"/>
      <c r="D153" s="192" t="s">
        <v>126</v>
      </c>
      <c r="E153" s="193" t="s">
        <v>1</v>
      </c>
      <c r="F153" s="194" t="s">
        <v>235</v>
      </c>
      <c r="H153" s="195">
        <v>16</v>
      </c>
      <c r="I153" s="196"/>
      <c r="L153" s="191"/>
      <c r="M153" s="197"/>
      <c r="N153" s="198"/>
      <c r="O153" s="198"/>
      <c r="P153" s="198"/>
      <c r="Q153" s="198"/>
      <c r="R153" s="198"/>
      <c r="S153" s="198"/>
      <c r="T153" s="199"/>
      <c r="AT153" s="193" t="s">
        <v>126</v>
      </c>
      <c r="AU153" s="193" t="s">
        <v>85</v>
      </c>
      <c r="AV153" s="12" t="s">
        <v>85</v>
      </c>
      <c r="AW153" s="12" t="s">
        <v>31</v>
      </c>
      <c r="AX153" s="12" t="s">
        <v>76</v>
      </c>
      <c r="AY153" s="193" t="s">
        <v>117</v>
      </c>
    </row>
    <row r="154" s="13" customFormat="1">
      <c r="B154" s="200"/>
      <c r="D154" s="192" t="s">
        <v>126</v>
      </c>
      <c r="E154" s="201" t="s">
        <v>1</v>
      </c>
      <c r="F154" s="202" t="s">
        <v>128</v>
      </c>
      <c r="H154" s="203">
        <v>16</v>
      </c>
      <c r="I154" s="204"/>
      <c r="L154" s="200"/>
      <c r="M154" s="205"/>
      <c r="N154" s="206"/>
      <c r="O154" s="206"/>
      <c r="P154" s="206"/>
      <c r="Q154" s="206"/>
      <c r="R154" s="206"/>
      <c r="S154" s="206"/>
      <c r="T154" s="207"/>
      <c r="AT154" s="201" t="s">
        <v>126</v>
      </c>
      <c r="AU154" s="201" t="s">
        <v>85</v>
      </c>
      <c r="AV154" s="13" t="s">
        <v>124</v>
      </c>
      <c r="AW154" s="13" t="s">
        <v>31</v>
      </c>
      <c r="AX154" s="13" t="s">
        <v>81</v>
      </c>
      <c r="AY154" s="201" t="s">
        <v>117</v>
      </c>
    </row>
    <row r="155" s="1" customFormat="1" ht="16.5" customHeight="1">
      <c r="B155" s="177"/>
      <c r="C155" s="208" t="s">
        <v>175</v>
      </c>
      <c r="D155" s="208" t="s">
        <v>143</v>
      </c>
      <c r="E155" s="209" t="s">
        <v>236</v>
      </c>
      <c r="F155" s="210" t="s">
        <v>237</v>
      </c>
      <c r="G155" s="211" t="s">
        <v>157</v>
      </c>
      <c r="H155" s="212">
        <v>18</v>
      </c>
      <c r="I155" s="213"/>
      <c r="J155" s="214">
        <f>ROUND(I155*H155,2)</f>
        <v>0</v>
      </c>
      <c r="K155" s="210" t="s">
        <v>1</v>
      </c>
      <c r="L155" s="215"/>
      <c r="M155" s="216" t="s">
        <v>1</v>
      </c>
      <c r="N155" s="217" t="s">
        <v>41</v>
      </c>
      <c r="O155" s="72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AR155" s="189" t="s">
        <v>146</v>
      </c>
      <c r="AT155" s="189" t="s">
        <v>143</v>
      </c>
      <c r="AU155" s="189" t="s">
        <v>85</v>
      </c>
      <c r="AY155" s="17" t="s">
        <v>117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81</v>
      </c>
      <c r="BK155" s="190">
        <f>ROUND(I155*H155,2)</f>
        <v>0</v>
      </c>
      <c r="BL155" s="17" t="s">
        <v>124</v>
      </c>
      <c r="BM155" s="189" t="s">
        <v>238</v>
      </c>
    </row>
    <row r="156" s="12" customFormat="1">
      <c r="B156" s="191"/>
      <c r="D156" s="192" t="s">
        <v>126</v>
      </c>
      <c r="E156" s="193" t="s">
        <v>1</v>
      </c>
      <c r="F156" s="194" t="s">
        <v>239</v>
      </c>
      <c r="H156" s="195">
        <v>18</v>
      </c>
      <c r="I156" s="196"/>
      <c r="L156" s="191"/>
      <c r="M156" s="197"/>
      <c r="N156" s="198"/>
      <c r="O156" s="198"/>
      <c r="P156" s="198"/>
      <c r="Q156" s="198"/>
      <c r="R156" s="198"/>
      <c r="S156" s="198"/>
      <c r="T156" s="199"/>
      <c r="AT156" s="193" t="s">
        <v>126</v>
      </c>
      <c r="AU156" s="193" t="s">
        <v>85</v>
      </c>
      <c r="AV156" s="12" t="s">
        <v>85</v>
      </c>
      <c r="AW156" s="12" t="s">
        <v>31</v>
      </c>
      <c r="AX156" s="12" t="s">
        <v>76</v>
      </c>
      <c r="AY156" s="193" t="s">
        <v>117</v>
      </c>
    </row>
    <row r="157" s="13" customFormat="1">
      <c r="B157" s="200"/>
      <c r="D157" s="192" t="s">
        <v>126</v>
      </c>
      <c r="E157" s="201" t="s">
        <v>1</v>
      </c>
      <c r="F157" s="202" t="s">
        <v>128</v>
      </c>
      <c r="H157" s="203">
        <v>18</v>
      </c>
      <c r="I157" s="204"/>
      <c r="L157" s="200"/>
      <c r="M157" s="205"/>
      <c r="N157" s="206"/>
      <c r="O157" s="206"/>
      <c r="P157" s="206"/>
      <c r="Q157" s="206"/>
      <c r="R157" s="206"/>
      <c r="S157" s="206"/>
      <c r="T157" s="207"/>
      <c r="AT157" s="201" t="s">
        <v>126</v>
      </c>
      <c r="AU157" s="201" t="s">
        <v>85</v>
      </c>
      <c r="AV157" s="13" t="s">
        <v>124</v>
      </c>
      <c r="AW157" s="13" t="s">
        <v>31</v>
      </c>
      <c r="AX157" s="13" t="s">
        <v>81</v>
      </c>
      <c r="AY157" s="201" t="s">
        <v>117</v>
      </c>
    </row>
    <row r="158" s="1" customFormat="1" ht="16.5" customHeight="1">
      <c r="B158" s="177"/>
      <c r="C158" s="208" t="s">
        <v>179</v>
      </c>
      <c r="D158" s="208" t="s">
        <v>143</v>
      </c>
      <c r="E158" s="209" t="s">
        <v>240</v>
      </c>
      <c r="F158" s="210" t="s">
        <v>241</v>
      </c>
      <c r="G158" s="211" t="s">
        <v>157</v>
      </c>
      <c r="H158" s="212">
        <v>24</v>
      </c>
      <c r="I158" s="213"/>
      <c r="J158" s="214">
        <f>ROUND(I158*H158,2)</f>
        <v>0</v>
      </c>
      <c r="K158" s="210" t="s">
        <v>1</v>
      </c>
      <c r="L158" s="215"/>
      <c r="M158" s="216" t="s">
        <v>1</v>
      </c>
      <c r="N158" s="217" t="s">
        <v>41</v>
      </c>
      <c r="O158" s="72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AR158" s="189" t="s">
        <v>146</v>
      </c>
      <c r="AT158" s="189" t="s">
        <v>143</v>
      </c>
      <c r="AU158" s="189" t="s">
        <v>85</v>
      </c>
      <c r="AY158" s="17" t="s">
        <v>117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81</v>
      </c>
      <c r="BK158" s="190">
        <f>ROUND(I158*H158,2)</f>
        <v>0</v>
      </c>
      <c r="BL158" s="17" t="s">
        <v>124</v>
      </c>
      <c r="BM158" s="189" t="s">
        <v>242</v>
      </c>
    </row>
    <row r="159" s="12" customFormat="1">
      <c r="B159" s="191"/>
      <c r="D159" s="192" t="s">
        <v>126</v>
      </c>
      <c r="E159" s="193" t="s">
        <v>1</v>
      </c>
      <c r="F159" s="194" t="s">
        <v>225</v>
      </c>
      <c r="H159" s="195">
        <v>24</v>
      </c>
      <c r="I159" s="196"/>
      <c r="L159" s="191"/>
      <c r="M159" s="197"/>
      <c r="N159" s="198"/>
      <c r="O159" s="198"/>
      <c r="P159" s="198"/>
      <c r="Q159" s="198"/>
      <c r="R159" s="198"/>
      <c r="S159" s="198"/>
      <c r="T159" s="199"/>
      <c r="AT159" s="193" t="s">
        <v>126</v>
      </c>
      <c r="AU159" s="193" t="s">
        <v>85</v>
      </c>
      <c r="AV159" s="12" t="s">
        <v>85</v>
      </c>
      <c r="AW159" s="12" t="s">
        <v>31</v>
      </c>
      <c r="AX159" s="12" t="s">
        <v>76</v>
      </c>
      <c r="AY159" s="193" t="s">
        <v>117</v>
      </c>
    </row>
    <row r="160" s="13" customFormat="1">
      <c r="B160" s="200"/>
      <c r="D160" s="192" t="s">
        <v>126</v>
      </c>
      <c r="E160" s="201" t="s">
        <v>1</v>
      </c>
      <c r="F160" s="202" t="s">
        <v>128</v>
      </c>
      <c r="H160" s="203">
        <v>24</v>
      </c>
      <c r="I160" s="204"/>
      <c r="L160" s="200"/>
      <c r="M160" s="205"/>
      <c r="N160" s="206"/>
      <c r="O160" s="206"/>
      <c r="P160" s="206"/>
      <c r="Q160" s="206"/>
      <c r="R160" s="206"/>
      <c r="S160" s="206"/>
      <c r="T160" s="207"/>
      <c r="AT160" s="201" t="s">
        <v>126</v>
      </c>
      <c r="AU160" s="201" t="s">
        <v>85</v>
      </c>
      <c r="AV160" s="13" t="s">
        <v>124</v>
      </c>
      <c r="AW160" s="13" t="s">
        <v>31</v>
      </c>
      <c r="AX160" s="13" t="s">
        <v>81</v>
      </c>
      <c r="AY160" s="201" t="s">
        <v>117</v>
      </c>
    </row>
    <row r="161" s="1" customFormat="1" ht="16.5" customHeight="1">
      <c r="B161" s="177"/>
      <c r="C161" s="208" t="s">
        <v>243</v>
      </c>
      <c r="D161" s="208" t="s">
        <v>143</v>
      </c>
      <c r="E161" s="209" t="s">
        <v>244</v>
      </c>
      <c r="F161" s="210" t="s">
        <v>245</v>
      </c>
      <c r="G161" s="211" t="s">
        <v>157</v>
      </c>
      <c r="H161" s="212">
        <v>34</v>
      </c>
      <c r="I161" s="213"/>
      <c r="J161" s="214">
        <f>ROUND(I161*H161,2)</f>
        <v>0</v>
      </c>
      <c r="K161" s="210" t="s">
        <v>1</v>
      </c>
      <c r="L161" s="215"/>
      <c r="M161" s="216" t="s">
        <v>1</v>
      </c>
      <c r="N161" s="217" t="s">
        <v>41</v>
      </c>
      <c r="O161" s="72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AR161" s="189" t="s">
        <v>146</v>
      </c>
      <c r="AT161" s="189" t="s">
        <v>143</v>
      </c>
      <c r="AU161" s="189" t="s">
        <v>85</v>
      </c>
      <c r="AY161" s="17" t="s">
        <v>117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81</v>
      </c>
      <c r="BK161" s="190">
        <f>ROUND(I161*H161,2)</f>
        <v>0</v>
      </c>
      <c r="BL161" s="17" t="s">
        <v>124</v>
      </c>
      <c r="BM161" s="189" t="s">
        <v>246</v>
      </c>
    </row>
    <row r="162" s="12" customFormat="1">
      <c r="B162" s="191"/>
      <c r="D162" s="192" t="s">
        <v>126</v>
      </c>
      <c r="E162" s="193" t="s">
        <v>1</v>
      </c>
      <c r="F162" s="194" t="s">
        <v>247</v>
      </c>
      <c r="H162" s="195">
        <v>34</v>
      </c>
      <c r="I162" s="196"/>
      <c r="L162" s="191"/>
      <c r="M162" s="197"/>
      <c r="N162" s="198"/>
      <c r="O162" s="198"/>
      <c r="P162" s="198"/>
      <c r="Q162" s="198"/>
      <c r="R162" s="198"/>
      <c r="S162" s="198"/>
      <c r="T162" s="199"/>
      <c r="AT162" s="193" t="s">
        <v>126</v>
      </c>
      <c r="AU162" s="193" t="s">
        <v>85</v>
      </c>
      <c r="AV162" s="12" t="s">
        <v>85</v>
      </c>
      <c r="AW162" s="12" t="s">
        <v>31</v>
      </c>
      <c r="AX162" s="12" t="s">
        <v>76</v>
      </c>
      <c r="AY162" s="193" t="s">
        <v>117</v>
      </c>
    </row>
    <row r="163" s="13" customFormat="1">
      <c r="B163" s="200"/>
      <c r="D163" s="192" t="s">
        <v>126</v>
      </c>
      <c r="E163" s="201" t="s">
        <v>1</v>
      </c>
      <c r="F163" s="202" t="s">
        <v>128</v>
      </c>
      <c r="H163" s="203">
        <v>34</v>
      </c>
      <c r="I163" s="204"/>
      <c r="L163" s="200"/>
      <c r="M163" s="205"/>
      <c r="N163" s="206"/>
      <c r="O163" s="206"/>
      <c r="P163" s="206"/>
      <c r="Q163" s="206"/>
      <c r="R163" s="206"/>
      <c r="S163" s="206"/>
      <c r="T163" s="207"/>
      <c r="AT163" s="201" t="s">
        <v>126</v>
      </c>
      <c r="AU163" s="201" t="s">
        <v>85</v>
      </c>
      <c r="AV163" s="13" t="s">
        <v>124</v>
      </c>
      <c r="AW163" s="13" t="s">
        <v>31</v>
      </c>
      <c r="AX163" s="13" t="s">
        <v>81</v>
      </c>
      <c r="AY163" s="201" t="s">
        <v>117</v>
      </c>
    </row>
    <row r="164" s="1" customFormat="1" ht="16.5" customHeight="1">
      <c r="B164" s="177"/>
      <c r="C164" s="208" t="s">
        <v>248</v>
      </c>
      <c r="D164" s="208" t="s">
        <v>143</v>
      </c>
      <c r="E164" s="209" t="s">
        <v>249</v>
      </c>
      <c r="F164" s="210" t="s">
        <v>250</v>
      </c>
      <c r="G164" s="211" t="s">
        <v>157</v>
      </c>
      <c r="H164" s="212">
        <v>35</v>
      </c>
      <c r="I164" s="213"/>
      <c r="J164" s="214">
        <f>ROUND(I164*H164,2)</f>
        <v>0</v>
      </c>
      <c r="K164" s="210" t="s">
        <v>1</v>
      </c>
      <c r="L164" s="215"/>
      <c r="M164" s="216" t="s">
        <v>1</v>
      </c>
      <c r="N164" s="217" t="s">
        <v>41</v>
      </c>
      <c r="O164" s="72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AR164" s="189" t="s">
        <v>146</v>
      </c>
      <c r="AT164" s="189" t="s">
        <v>143</v>
      </c>
      <c r="AU164" s="189" t="s">
        <v>85</v>
      </c>
      <c r="AY164" s="17" t="s">
        <v>117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81</v>
      </c>
      <c r="BK164" s="190">
        <f>ROUND(I164*H164,2)</f>
        <v>0</v>
      </c>
      <c r="BL164" s="17" t="s">
        <v>124</v>
      </c>
      <c r="BM164" s="189" t="s">
        <v>251</v>
      </c>
    </row>
    <row r="165" s="12" customFormat="1">
      <c r="B165" s="191"/>
      <c r="D165" s="192" t="s">
        <v>126</v>
      </c>
      <c r="E165" s="193" t="s">
        <v>1</v>
      </c>
      <c r="F165" s="194" t="s">
        <v>252</v>
      </c>
      <c r="H165" s="195">
        <v>35</v>
      </c>
      <c r="I165" s="196"/>
      <c r="L165" s="191"/>
      <c r="M165" s="197"/>
      <c r="N165" s="198"/>
      <c r="O165" s="198"/>
      <c r="P165" s="198"/>
      <c r="Q165" s="198"/>
      <c r="R165" s="198"/>
      <c r="S165" s="198"/>
      <c r="T165" s="199"/>
      <c r="AT165" s="193" t="s">
        <v>126</v>
      </c>
      <c r="AU165" s="193" t="s">
        <v>85</v>
      </c>
      <c r="AV165" s="12" t="s">
        <v>85</v>
      </c>
      <c r="AW165" s="12" t="s">
        <v>31</v>
      </c>
      <c r="AX165" s="12" t="s">
        <v>76</v>
      </c>
      <c r="AY165" s="193" t="s">
        <v>117</v>
      </c>
    </row>
    <row r="166" s="13" customFormat="1">
      <c r="B166" s="200"/>
      <c r="D166" s="192" t="s">
        <v>126</v>
      </c>
      <c r="E166" s="201" t="s">
        <v>1</v>
      </c>
      <c r="F166" s="202" t="s">
        <v>128</v>
      </c>
      <c r="H166" s="203">
        <v>35</v>
      </c>
      <c r="I166" s="204"/>
      <c r="L166" s="200"/>
      <c r="M166" s="205"/>
      <c r="N166" s="206"/>
      <c r="O166" s="206"/>
      <c r="P166" s="206"/>
      <c r="Q166" s="206"/>
      <c r="R166" s="206"/>
      <c r="S166" s="206"/>
      <c r="T166" s="207"/>
      <c r="AT166" s="201" t="s">
        <v>126</v>
      </c>
      <c r="AU166" s="201" t="s">
        <v>85</v>
      </c>
      <c r="AV166" s="13" t="s">
        <v>124</v>
      </c>
      <c r="AW166" s="13" t="s">
        <v>31</v>
      </c>
      <c r="AX166" s="13" t="s">
        <v>81</v>
      </c>
      <c r="AY166" s="201" t="s">
        <v>117</v>
      </c>
    </row>
    <row r="167" s="1" customFormat="1" ht="16.5" customHeight="1">
      <c r="B167" s="177"/>
      <c r="C167" s="208" t="s">
        <v>8</v>
      </c>
      <c r="D167" s="208" t="s">
        <v>143</v>
      </c>
      <c r="E167" s="209" t="s">
        <v>253</v>
      </c>
      <c r="F167" s="210" t="s">
        <v>254</v>
      </c>
      <c r="G167" s="211" t="s">
        <v>157</v>
      </c>
      <c r="H167" s="212">
        <v>57</v>
      </c>
      <c r="I167" s="213"/>
      <c r="J167" s="214">
        <f>ROUND(I167*H167,2)</f>
        <v>0</v>
      </c>
      <c r="K167" s="210" t="s">
        <v>1</v>
      </c>
      <c r="L167" s="215"/>
      <c r="M167" s="216" t="s">
        <v>1</v>
      </c>
      <c r="N167" s="217" t="s">
        <v>41</v>
      </c>
      <c r="O167" s="72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AR167" s="189" t="s">
        <v>146</v>
      </c>
      <c r="AT167" s="189" t="s">
        <v>143</v>
      </c>
      <c r="AU167" s="189" t="s">
        <v>85</v>
      </c>
      <c r="AY167" s="17" t="s">
        <v>117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81</v>
      </c>
      <c r="BK167" s="190">
        <f>ROUND(I167*H167,2)</f>
        <v>0</v>
      </c>
      <c r="BL167" s="17" t="s">
        <v>124</v>
      </c>
      <c r="BM167" s="189" t="s">
        <v>255</v>
      </c>
    </row>
    <row r="168" s="12" customFormat="1">
      <c r="B168" s="191"/>
      <c r="D168" s="192" t="s">
        <v>126</v>
      </c>
      <c r="E168" s="193" t="s">
        <v>1</v>
      </c>
      <c r="F168" s="194" t="s">
        <v>256</v>
      </c>
      <c r="H168" s="195">
        <v>57</v>
      </c>
      <c r="I168" s="196"/>
      <c r="L168" s="191"/>
      <c r="M168" s="197"/>
      <c r="N168" s="198"/>
      <c r="O168" s="198"/>
      <c r="P168" s="198"/>
      <c r="Q168" s="198"/>
      <c r="R168" s="198"/>
      <c r="S168" s="198"/>
      <c r="T168" s="199"/>
      <c r="AT168" s="193" t="s">
        <v>126</v>
      </c>
      <c r="AU168" s="193" t="s">
        <v>85</v>
      </c>
      <c r="AV168" s="12" t="s">
        <v>85</v>
      </c>
      <c r="AW168" s="12" t="s">
        <v>31</v>
      </c>
      <c r="AX168" s="12" t="s">
        <v>76</v>
      </c>
      <c r="AY168" s="193" t="s">
        <v>117</v>
      </c>
    </row>
    <row r="169" s="13" customFormat="1">
      <c r="B169" s="200"/>
      <c r="D169" s="192" t="s">
        <v>126</v>
      </c>
      <c r="E169" s="201" t="s">
        <v>1</v>
      </c>
      <c r="F169" s="202" t="s">
        <v>128</v>
      </c>
      <c r="H169" s="203">
        <v>57</v>
      </c>
      <c r="I169" s="204"/>
      <c r="L169" s="200"/>
      <c r="M169" s="225"/>
      <c r="N169" s="226"/>
      <c r="O169" s="226"/>
      <c r="P169" s="226"/>
      <c r="Q169" s="226"/>
      <c r="R169" s="226"/>
      <c r="S169" s="226"/>
      <c r="T169" s="227"/>
      <c r="AT169" s="201" t="s">
        <v>126</v>
      </c>
      <c r="AU169" s="201" t="s">
        <v>85</v>
      </c>
      <c r="AV169" s="13" t="s">
        <v>124</v>
      </c>
      <c r="AW169" s="13" t="s">
        <v>31</v>
      </c>
      <c r="AX169" s="13" t="s">
        <v>81</v>
      </c>
      <c r="AY169" s="201" t="s">
        <v>117</v>
      </c>
    </row>
    <row r="170" s="1" customFormat="1" ht="6.96" customHeight="1">
      <c r="B170" s="55"/>
      <c r="C170" s="56"/>
      <c r="D170" s="56"/>
      <c r="E170" s="56"/>
      <c r="F170" s="56"/>
      <c r="G170" s="56"/>
      <c r="H170" s="56"/>
      <c r="I170" s="138"/>
      <c r="J170" s="56"/>
      <c r="K170" s="56"/>
      <c r="L170" s="36"/>
    </row>
  </sheetData>
  <autoFilter ref="C119:K16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0" ma:contentTypeDescription="Vytvoří nový dokument" ma:contentTypeScope="" ma:versionID="20877d62e4363afe2165b5f30134dc3c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a68f0c4e6764aec349345e1d6b3f6823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A6B7CD-FFE2-4E1A-9A0B-49A0A2F8C00A}"/>
</file>

<file path=customXml/itemProps2.xml><?xml version="1.0" encoding="utf-8"?>
<ds:datastoreItem xmlns:ds="http://schemas.openxmlformats.org/officeDocument/2006/customXml" ds:itemID="{1C9F6B27-8CF2-4023-952D-6D2A4FC1D7AF}"/>
</file>

<file path=customXml/itemProps3.xml><?xml version="1.0" encoding="utf-8"?>
<ds:datastoreItem xmlns:ds="http://schemas.openxmlformats.org/officeDocument/2006/customXml" ds:itemID="{C2757FB8-69B2-49A0-B1EA-9AC5379A0B1C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Magda-PC\Magda</dc:creator>
  <cp:lastModifiedBy>Magda-PC\Magda</cp:lastModifiedBy>
  <dcterms:created xsi:type="dcterms:W3CDTF">2019-12-29T09:11:34Z</dcterms:created>
  <dcterms:modified xsi:type="dcterms:W3CDTF">2019-12-29T09:11:37Z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