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rojekty_nové\Sady\Podklady výběrovka\2) Výkaz výměr\"/>
    </mc:Choice>
  </mc:AlternateContent>
  <bookViews>
    <workbookView xWindow="0" yWindow="0" windowWidth="28800" windowHeight="12330" activeTab="6"/>
  </bookViews>
  <sheets>
    <sheet name="souhrn (4)" sheetId="21" r:id="rId1"/>
    <sheet name="příprava stanoviště" sheetId="2" r:id="rId2"/>
    <sheet name="výsadba stromů_ovocne" sheetId="18" r:id="rId3"/>
    <sheet name="výsadba stromů" sheetId="3" r:id="rId4"/>
    <sheet name="založení trávníku" sheetId="22" r:id="rId5"/>
    <sheet name="následná péče _rok" sheetId="10" r:id="rId6"/>
    <sheet name="mobiliář" sheetId="14" r:id="rId7"/>
    <sheet name="List1" sheetId="20" r:id="rId8"/>
    <sheet name="List2" sheetId="23" r:id="rId9"/>
  </sheets>
  <definedNames>
    <definedName name="_xlnm.Print_Area" localSheetId="6">mobiliář!$A$1:$G$23</definedName>
    <definedName name="_xlnm.Print_Area" localSheetId="5">'následná péče _rok'!$A$1:$H$97</definedName>
    <definedName name="_xlnm.Print_Area" localSheetId="1">'příprava stanoviště'!$A$1:$G$37</definedName>
    <definedName name="_xlnm.Print_Area" localSheetId="0">'souhrn (4)'!$A$1:$I$40</definedName>
    <definedName name="_xlnm.Print_Area" localSheetId="3">'výsadba stromů'!$A$2:$H$35</definedName>
    <definedName name="_xlnm.Print_Area" localSheetId="2">'výsadba stromů_ovocne'!$A$1:$H$47</definedName>
    <definedName name="_xlnm.Print_Area" localSheetId="4">'založení trávníku'!$A$1:$G$55</definedName>
  </definedNames>
  <calcPr calcId="162913"/>
</workbook>
</file>

<file path=xl/calcChain.xml><?xml version="1.0" encoding="utf-8"?>
<calcChain xmlns="http://schemas.openxmlformats.org/spreadsheetml/2006/main">
  <c r="G94" i="10" l="1"/>
  <c r="G93" i="10"/>
  <c r="G92" i="10"/>
  <c r="G91" i="10"/>
  <c r="D90" i="10"/>
  <c r="D89" i="10" s="1"/>
  <c r="G89" i="10" s="1"/>
  <c r="G62" i="10"/>
  <c r="G61" i="10"/>
  <c r="G60" i="10"/>
  <c r="G59" i="10"/>
  <c r="G58" i="10"/>
  <c r="D58" i="10"/>
  <c r="D57" i="10" s="1"/>
  <c r="G57" i="10" s="1"/>
  <c r="D26" i="10"/>
  <c r="G26" i="10" s="1"/>
  <c r="G30" i="10"/>
  <c r="G29" i="10"/>
  <c r="G28" i="10"/>
  <c r="G27" i="10"/>
  <c r="D40" i="22"/>
  <c r="G24" i="22"/>
  <c r="G44" i="22"/>
  <c r="D25" i="10" l="1"/>
  <c r="G25" i="10" s="1"/>
  <c r="H31" i="10" s="1"/>
  <c r="H63" i="10"/>
  <c r="G90" i="10"/>
  <c r="H95" i="10" s="1"/>
  <c r="A8" i="22" l="1"/>
  <c r="D9" i="22"/>
  <c r="G27" i="2"/>
  <c r="G30" i="3"/>
  <c r="D79" i="10"/>
  <c r="D78" i="10" s="1"/>
  <c r="D47" i="10"/>
  <c r="D46" i="10" s="1"/>
  <c r="D16" i="3"/>
  <c r="G16" i="3" s="1"/>
  <c r="D15" i="3" l="1"/>
  <c r="G15" i="3" s="1"/>
  <c r="A29" i="18" l="1"/>
  <c r="A30" i="18" s="1"/>
  <c r="A31" i="18" s="1"/>
  <c r="A32" i="18" s="1"/>
  <c r="A33" i="18" s="1"/>
  <c r="A34" i="18" s="1"/>
  <c r="A35" i="18" s="1"/>
  <c r="A36" i="18" s="1"/>
  <c r="A37" i="18" s="1"/>
  <c r="A38" i="18" s="1"/>
  <c r="A39" i="18" s="1"/>
  <c r="A40" i="18" s="1"/>
  <c r="G32" i="18"/>
  <c r="G33" i="18"/>
  <c r="A22" i="22"/>
  <c r="A23" i="22" s="1"/>
  <c r="A9" i="22"/>
  <c r="G84" i="10"/>
  <c r="G83" i="10"/>
  <c r="G82" i="10"/>
  <c r="G81" i="10"/>
  <c r="G80" i="10"/>
  <c r="G79" i="10"/>
  <c r="G78" i="10"/>
  <c r="G73" i="10"/>
  <c r="H74" i="10" s="1"/>
  <c r="G41" i="10"/>
  <c r="H42" i="10" s="1"/>
  <c r="D15" i="10"/>
  <c r="D52" i="22"/>
  <c r="G52" i="22" s="1"/>
  <c r="G53" i="22" s="1"/>
  <c r="D31" i="22"/>
  <c r="G31" i="22" s="1"/>
  <c r="G32" i="22" s="1"/>
  <c r="G43" i="22"/>
  <c r="G42" i="22"/>
  <c r="G41" i="22"/>
  <c r="G40" i="22"/>
  <c r="G8" i="22"/>
  <c r="G9" i="22"/>
  <c r="G23" i="22"/>
  <c r="G22" i="22"/>
  <c r="G21" i="22"/>
  <c r="G7" i="22"/>
  <c r="G25" i="22" l="1"/>
  <c r="G45" i="22"/>
  <c r="G55" i="22" s="1"/>
  <c r="G10" i="22"/>
  <c r="G14" i="22" s="1"/>
  <c r="H85" i="10"/>
  <c r="G34" i="22"/>
  <c r="H97" i="10" l="1"/>
  <c r="H25" i="21" s="1"/>
  <c r="H34" i="21" s="1"/>
  <c r="H36" i="21" s="1"/>
  <c r="E20" i="21"/>
  <c r="E19" i="21"/>
  <c r="E18" i="21"/>
  <c r="H37" i="21" l="1"/>
  <c r="H38" i="21" s="1"/>
  <c r="G24" i="2"/>
  <c r="G19" i="2"/>
  <c r="D19" i="3"/>
  <c r="G19" i="3" s="1"/>
  <c r="G18" i="3"/>
  <c r="G9" i="10"/>
  <c r="H10" i="10" s="1"/>
  <c r="G52" i="10"/>
  <c r="G51" i="10"/>
  <c r="G50" i="10"/>
  <c r="G49" i="10"/>
  <c r="G48" i="10"/>
  <c r="G46" i="10"/>
  <c r="G16" i="10"/>
  <c r="G17" i="10"/>
  <c r="G18" i="10"/>
  <c r="G19" i="10"/>
  <c r="G20" i="10"/>
  <c r="G15" i="10"/>
  <c r="D10" i="3"/>
  <c r="D11" i="3" s="1"/>
  <c r="G11" i="3" s="1"/>
  <c r="D14" i="10" l="1"/>
  <c r="G14" i="10" s="1"/>
  <c r="H21" i="10" s="1"/>
  <c r="G47" i="10"/>
  <c r="H53" i="10" s="1"/>
  <c r="H65" i="10" l="1"/>
  <c r="H33" i="10"/>
  <c r="F23" i="21" s="1"/>
  <c r="F34" i="21" s="1"/>
  <c r="F36" i="21" s="1"/>
  <c r="F37" i="21" s="1"/>
  <c r="F38" i="21" s="1"/>
  <c r="D12" i="18"/>
  <c r="D13" i="18" s="1"/>
  <c r="G13" i="18" s="1"/>
  <c r="G24" i="21" l="1"/>
  <c r="G34" i="21" s="1"/>
  <c r="G36" i="21" l="1"/>
  <c r="G37" i="21" s="1"/>
  <c r="G38" i="21" s="1"/>
  <c r="G15" i="14"/>
  <c r="G20" i="14" l="1"/>
  <c r="E30" i="21" l="1"/>
  <c r="G8" i="14"/>
  <c r="G7" i="14"/>
  <c r="G10" i="14" l="1"/>
  <c r="G23" i="14" s="1"/>
  <c r="E29" i="21" l="1"/>
  <c r="D9" i="18"/>
  <c r="G9" i="18" s="1"/>
  <c r="G37" i="18" l="1"/>
  <c r="G38" i="18"/>
  <c r="G39" i="18"/>
  <c r="G40" i="18"/>
  <c r="D42" i="18"/>
  <c r="G7" i="2" l="1"/>
  <c r="G6" i="2"/>
  <c r="G29" i="18"/>
  <c r="G30" i="18"/>
  <c r="G9" i="2" l="1"/>
  <c r="E7" i="21" l="1"/>
  <c r="G36" i="18" l="1"/>
  <c r="G31" i="18"/>
  <c r="G34" i="18"/>
  <c r="G35" i="18"/>
  <c r="G44" i="18" l="1"/>
  <c r="E13" i="21" s="1"/>
  <c r="G30" i="2"/>
  <c r="G23" i="2"/>
  <c r="G22" i="2"/>
  <c r="G18" i="2"/>
  <c r="G17" i="2"/>
  <c r="G35" i="2" l="1"/>
  <c r="G37" i="2" s="1"/>
  <c r="E8" i="21" l="1"/>
  <c r="D18" i="18"/>
  <c r="G18" i="18" s="1"/>
  <c r="G17" i="18"/>
  <c r="D22" i="18"/>
  <c r="D15" i="18"/>
  <c r="G22" i="18" l="1"/>
  <c r="D14" i="18"/>
  <c r="G14" i="18" s="1"/>
  <c r="G11" i="18"/>
  <c r="D10" i="18"/>
  <c r="G21" i="18" s="1"/>
  <c r="G8" i="18"/>
  <c r="G7" i="18"/>
  <c r="G6" i="18"/>
  <c r="G10" i="18" l="1"/>
  <c r="G12" i="18"/>
  <c r="D16" i="18" l="1"/>
  <c r="G15" i="18"/>
  <c r="G16" i="18" l="1"/>
  <c r="D20" i="18"/>
  <c r="G20" i="3"/>
  <c r="D12" i="3"/>
  <c r="G20" i="18" l="1"/>
  <c r="D19" i="18"/>
  <c r="G19" i="18" s="1"/>
  <c r="G24" i="18" l="1"/>
  <c r="G29" i="3"/>
  <c r="E12" i="21" l="1"/>
  <c r="G46" i="18"/>
  <c r="G33" i="3"/>
  <c r="E15" i="21" s="1"/>
  <c r="G6" i="3" l="1"/>
  <c r="G5" i="3"/>
  <c r="G10" i="3" l="1"/>
  <c r="D8" i="3"/>
  <c r="D17" i="3" l="1"/>
  <c r="D21" i="3" s="1"/>
  <c r="D22" i="3"/>
  <c r="G22" i="3" s="1"/>
  <c r="G17" i="3" l="1"/>
  <c r="G21" i="3" l="1"/>
  <c r="G14" i="3"/>
  <c r="G13" i="3"/>
  <c r="G12" i="3"/>
  <c r="G9" i="3"/>
  <c r="G8" i="3"/>
  <c r="G7" i="3"/>
  <c r="G24" i="3" l="1"/>
  <c r="E14" i="21" s="1"/>
  <c r="E34" i="21" l="1"/>
  <c r="E36" i="21" s="1"/>
  <c r="G35" i="3"/>
  <c r="I36" i="21" l="1"/>
  <c r="E37" i="21"/>
  <c r="I37" i="21" s="1"/>
  <c r="E38" i="21" l="1"/>
  <c r="I38" i="21" s="1"/>
</calcChain>
</file>

<file path=xl/sharedStrings.xml><?xml version="1.0" encoding="utf-8"?>
<sst xmlns="http://schemas.openxmlformats.org/spreadsheetml/2006/main" count="613" uniqueCount="192">
  <si>
    <t>1. Sadové úpravy</t>
  </si>
  <si>
    <t>1.1 Příprava stanoviště</t>
  </si>
  <si>
    <t>Cena</t>
  </si>
  <si>
    <t>ks</t>
  </si>
  <si>
    <t>1.2 Výsadba - práce a pomocný materiál</t>
  </si>
  <si>
    <t>Základní rozpočtové náklady celkem (bez DPH)</t>
  </si>
  <si>
    <t>DPH 21%</t>
  </si>
  <si>
    <t>1.1   Příprava stanoviště</t>
  </si>
  <si>
    <t>p.č.</t>
  </si>
  <si>
    <t>Číslo položky</t>
  </si>
  <si>
    <t>název položky</t>
  </si>
  <si>
    <t>počet MJ</t>
  </si>
  <si>
    <t>MJ</t>
  </si>
  <si>
    <t>cena/ MJ</t>
  </si>
  <si>
    <t>cena celkem</t>
  </si>
  <si>
    <t>Celkem</t>
  </si>
  <si>
    <t>m</t>
  </si>
  <si>
    <t>Zkratka</t>
  </si>
  <si>
    <t>Velikost dřeviny</t>
  </si>
  <si>
    <t>Mulčování vysazených rostlin s případným naložením odpadu na dopravní prostředek, odvozem do 20km a se složením, při tl. Mulče přes 50 do 100mm v rovině</t>
  </si>
  <si>
    <t>t</t>
  </si>
  <si>
    <t>Celkem příprava stanoviště</t>
  </si>
  <si>
    <t>Celkem výsadba stromů</t>
  </si>
  <si>
    <t>materiál</t>
  </si>
  <si>
    <t xml:space="preserve">             Dřeviny - materiál</t>
  </si>
  <si>
    <t>Dovoz vody pro zálivku rostlin na vzdálenost do 1000m</t>
  </si>
  <si>
    <r>
      <t>m</t>
    </r>
    <r>
      <rPr>
        <vertAlign val="superscript"/>
        <sz val="11"/>
        <color theme="1"/>
        <rFont val="Calibri"/>
        <family val="2"/>
        <charset val="238"/>
        <scheme val="minor"/>
      </rPr>
      <t>2</t>
    </r>
  </si>
  <si>
    <t>m2</t>
  </si>
  <si>
    <t>Vytýčení vysazovaných dřevin</t>
  </si>
  <si>
    <t>hod</t>
  </si>
  <si>
    <t>Vyznačovací kolíky</t>
  </si>
  <si>
    <t>Kůly pro ukotvení dřevin, kůl frézovaný s fazetou se špicí - délka do 3 m, průměr 7cm</t>
  </si>
  <si>
    <r>
      <t>m</t>
    </r>
    <r>
      <rPr>
        <vertAlign val="superscript"/>
        <sz val="11"/>
        <color rgb="FF000000"/>
        <rFont val="Calibri"/>
        <family val="2"/>
        <charset val="238"/>
        <scheme val="minor"/>
      </rPr>
      <t>2</t>
    </r>
  </si>
  <si>
    <r>
      <t>m</t>
    </r>
    <r>
      <rPr>
        <vertAlign val="superscript"/>
        <sz val="11"/>
        <color rgb="FF000000"/>
        <rFont val="Calibri"/>
        <family val="2"/>
        <charset val="238"/>
        <scheme val="minor"/>
      </rPr>
      <t>3</t>
    </r>
  </si>
  <si>
    <t>Rákosová rohož (pro obalení kmene)</t>
  </si>
  <si>
    <t xml:space="preserve">Zhotovení obalu kmene z rákosové rohože </t>
  </si>
  <si>
    <t>Pozn. : Agregované položky - součástí všech položek je doprava a přesun materiálu na lokalitě</t>
  </si>
  <si>
    <t>Popruh k vyvázání stromů (3m na strom)</t>
  </si>
  <si>
    <t xml:space="preserve">Zhotovení závlahové mísy u soliterních dřevin v rovině (0,5 - 1 m) </t>
  </si>
  <si>
    <t>Celkem nákup dřevin</t>
  </si>
  <si>
    <t>Celkem výsadba dřevin</t>
  </si>
  <si>
    <t>Přesun hmot pro sadovnické úpravy (0,2t/ks)</t>
  </si>
  <si>
    <t>185 85-1121</t>
  </si>
  <si>
    <t>185 80-4311</t>
  </si>
  <si>
    <t>184 21-5412</t>
  </si>
  <si>
    <t>184 50-1141</t>
  </si>
  <si>
    <t xml:space="preserve"> -</t>
  </si>
  <si>
    <t>998 23-1311</t>
  </si>
  <si>
    <t xml:space="preserve"> - </t>
  </si>
  <si>
    <t>184 91-1421</t>
  </si>
  <si>
    <t>mat</t>
  </si>
  <si>
    <t>Vk, ok 8/10</t>
  </si>
  <si>
    <r>
      <t>Hloubení jámy  o velikosti do 0,4 m</t>
    </r>
    <r>
      <rPr>
        <vertAlign val="superscript"/>
        <sz val="11"/>
        <color rgb="FF000000"/>
        <rFont val="Calibri"/>
        <family val="2"/>
        <charset val="238"/>
        <scheme val="minor"/>
      </rPr>
      <t>3</t>
    </r>
    <r>
      <rPr>
        <sz val="11"/>
        <color rgb="FF000000"/>
        <rFont val="Calibri"/>
        <family val="2"/>
        <charset val="238"/>
        <scheme val="minor"/>
      </rPr>
      <t xml:space="preserve"> </t>
    </r>
  </si>
  <si>
    <t>183 10-1115</t>
  </si>
  <si>
    <t>Výsadba dřevin s balem v rovině při průměru balu do 400mm</t>
  </si>
  <si>
    <t>184 10-2113</t>
  </si>
  <si>
    <t>ha</t>
  </si>
  <si>
    <t>Celkem uznatelné náklady (bez DPH)</t>
  </si>
  <si>
    <t>Náklady celkem (vč. DPH)</t>
  </si>
  <si>
    <t>vysokokmen, výška kmene 1,7 m a více, rozvětvený</t>
  </si>
  <si>
    <t>Ochranný tubus do 170cm - individuální ochrana proti zvěři mechanická</t>
  </si>
  <si>
    <t>Zhotovení ochrany kmene proti okusu tubusem</t>
  </si>
  <si>
    <r>
      <t>Hloubení jámy  o velikosti do 0,05 m</t>
    </r>
    <r>
      <rPr>
        <vertAlign val="superscript"/>
        <sz val="11"/>
        <color rgb="FF000000"/>
        <rFont val="Calibri"/>
        <family val="2"/>
        <charset val="238"/>
        <scheme val="minor"/>
      </rPr>
      <t>3</t>
    </r>
    <r>
      <rPr>
        <sz val="11"/>
        <color rgb="FF000000"/>
        <rFont val="Calibri"/>
        <family val="2"/>
        <charset val="238"/>
        <scheme val="minor"/>
      </rPr>
      <t xml:space="preserve"> bez výměny půdy</t>
    </r>
  </si>
  <si>
    <t>Výsadba dřevin bez balu, výška kmene do 1,8 m, se zalitím</t>
  </si>
  <si>
    <t>184 20-1111</t>
  </si>
  <si>
    <t>183 10-1113</t>
  </si>
  <si>
    <t>Zhotovení ochrany pletivem *</t>
  </si>
  <si>
    <t>Lesnické drátěné pletivo 150/14/6 - individuální ochrana dřevin (1,75 bm/ks) *</t>
  </si>
  <si>
    <t>bm</t>
  </si>
  <si>
    <t>184 21-5133</t>
  </si>
  <si>
    <t>Rozvojová péče o výsadby se zálivkou (dokončovací a rozvojová)</t>
  </si>
  <si>
    <t>Borka (tl.10 cm)</t>
  </si>
  <si>
    <t>Řez speciální* (oprava výrazných nedostatků ve vývoji mladé dřeviny, nutný opakovaný zásah)</t>
  </si>
  <si>
    <t>* včetně rozřezání, vodorovného přemístění pro likvidaci či odvoz a složení na hromady do 20 m od místa zásahu</t>
  </si>
  <si>
    <t>Plocha stromu: &lt; 50 m²</t>
  </si>
  <si>
    <t>Plocha stromu: 51 - 100 m²</t>
  </si>
  <si>
    <t>ks/sezona</t>
  </si>
  <si>
    <t>Štěpkování (brán objem štěpky po štěpkování)</t>
  </si>
  <si>
    <t>m3</t>
  </si>
  <si>
    <t>Likvidace vznilého klestu **</t>
  </si>
  <si>
    <t>1.1.1 - Odstranění nevhodných dřevin bez odstranění pařezů</t>
  </si>
  <si>
    <t>Odstranění nevhodných dřevin o průměru kmene do 100 mm s odklizením vytěžené dřevní hmoty na vzdálenost do 30 m, se složením na hromady, nebo s naložením na dopravní prostředek      -  výšky nad 1 m s nátěrem pařízků herbicidem, likvidace klestu, v rovině (obsahuje náklady na úpravu terénu a hutnění terénu)**</t>
  </si>
  <si>
    <t xml:space="preserve">2.  Doplňkové aktivity </t>
  </si>
  <si>
    <t xml:space="preserve">Celkem </t>
  </si>
  <si>
    <r>
      <t>Vstupní řez dlouhodobě zanedbaného ovocného stromu</t>
    </r>
    <r>
      <rPr>
        <sz val="10"/>
        <rFont val="Arial"/>
        <family val="2"/>
        <charset val="238"/>
      </rPr>
      <t>* (kombinace všech technologií řezu dle potřeby stromu)</t>
    </r>
  </si>
  <si>
    <t>Prunus domestica - Švestka domácí</t>
  </si>
  <si>
    <t>Prunus domestica - Durancie</t>
  </si>
  <si>
    <t>Pyrus communis - Špinka</t>
  </si>
  <si>
    <t>Malus domestica - Jadernice moravská</t>
  </si>
  <si>
    <t>Malus domestica - Řehtáč soudkovitý</t>
  </si>
  <si>
    <t>Malus domestica - Grávštýnské</t>
  </si>
  <si>
    <t xml:space="preserve">Malus domestica - Astrachán </t>
  </si>
  <si>
    <t>Malus domestica - Matčino</t>
  </si>
  <si>
    <t>Malus domestica - Strýmka</t>
  </si>
  <si>
    <t>Juglans regia  - Mars</t>
  </si>
  <si>
    <t>Obvodová redukce - redukční řez ovocných dřevin - převod na torzo</t>
  </si>
  <si>
    <t>Řez dřevin při výsadbě</t>
  </si>
  <si>
    <t xml:space="preserve">2.1 - Zídka pro plazy a ptáky </t>
  </si>
  <si>
    <t>2.2 - Broukoviště (úkrytové stanoviště z kmenů)</t>
  </si>
  <si>
    <t>Výroba broukoviště z kmenů (materiál z kácených dřvevin této lokality) - kladení kmenů, stojící kmeny zakopány 1/3 pod terén, ležíci kmeny uloženy či částečně zakopány pod terén, opracování kmenů na místě dle potřeby</t>
  </si>
  <si>
    <t>Pozn.: Štěpka pro obsypání kmenů - ze štěpkovaných větví kácených dřevin a ořezaných větvé při ošetřování dřevin</t>
  </si>
  <si>
    <t xml:space="preserve">Pozn.: Kmeny z kácených dřevin v sadu. </t>
  </si>
  <si>
    <t>Vyznačovací kolíky - dočasné</t>
  </si>
  <si>
    <t xml:space="preserve">Ukotvení dřevin třemi kůly, průměr 7 cm,  délka kůlů do 2,5 m </t>
  </si>
  <si>
    <t xml:space="preserve">Příčka z půlené frézované kulatiny pr.7cm </t>
  </si>
  <si>
    <t>185 80-4213</t>
  </si>
  <si>
    <t>Ochrana proti chorobám - v případě potřeby</t>
  </si>
  <si>
    <t>Kontrola kotvení a ochranného pláště</t>
  </si>
  <si>
    <t>Výchovný řez - ovocné stromy  1.-5. rok po výsadbě</t>
  </si>
  <si>
    <t>Vypletí dřevin soliterních - výsadbové mísy</t>
  </si>
  <si>
    <r>
      <t>Zalití rostlin vodou 6 x ročně (včetně dovozu a ceny vody)(6</t>
    </r>
    <r>
      <rPr>
        <u/>
        <sz val="11"/>
        <rFont val="Calibri"/>
        <family val="2"/>
        <charset val="238"/>
        <scheme val="minor"/>
      </rPr>
      <t>x</t>
    </r>
    <r>
      <rPr>
        <sz val="11"/>
        <rFont val="Calibri"/>
        <family val="2"/>
        <charset val="238"/>
        <scheme val="minor"/>
      </rPr>
      <t xml:space="preserve"> 10 l/ks)- 0, 06m3 na strom </t>
    </r>
  </si>
  <si>
    <t>Hnojení kompostem dle potřeby (cca 1/2)</t>
  </si>
  <si>
    <t>Řez ovocných dřevin</t>
  </si>
  <si>
    <t>2.2 Broukoviště</t>
  </si>
  <si>
    <t>2.1 Suchá sládaná zídka</t>
  </si>
  <si>
    <t xml:space="preserve">Zhotovení ochrany pletivem </t>
  </si>
  <si>
    <t>Kontrola  a opravy kotvení a ochranného pláště</t>
  </si>
  <si>
    <t>Celkem 2. rok</t>
  </si>
  <si>
    <t>Celkem 3. rok</t>
  </si>
  <si>
    <t>Celkem 1. rok</t>
  </si>
  <si>
    <t>Plocha stromu: 101 - 150 m²</t>
  </si>
  <si>
    <t>Příplatek  30% za svažitost a 5% za členité pozemky (při ponechání stávajcích dřevin - nelze odstraňovat celoplošně)</t>
  </si>
  <si>
    <t>Pozn.: (1336+332+1825+4995+376)=8 864 m2</t>
  </si>
  <si>
    <t>111 11-1331</t>
  </si>
  <si>
    <t>Odstranění ruderálního porostu včetně vytvoření hromad a likvidace vzniklé hmoty - nad 500 m2, včetně odvozu do 20 km</t>
  </si>
  <si>
    <t>183 40 - 3113</t>
  </si>
  <si>
    <t>Pozn.: * zpracování půdy půdní frézou - likvidace kořenů do hloubky min. 5cm, zapravení drobných kamenů pod terén.</t>
  </si>
  <si>
    <t>181 41-1121</t>
  </si>
  <si>
    <t>183 40-3153</t>
  </si>
  <si>
    <t>Obdělání půdy hrabáním - v rovině</t>
  </si>
  <si>
    <t>kg</t>
  </si>
  <si>
    <t>Obdělání půdy frézováním*</t>
  </si>
  <si>
    <t>před dosevem bude odstraněn nálet (dle rozpočtu v přípravě území)</t>
  </si>
  <si>
    <t>183 40-3152</t>
  </si>
  <si>
    <r>
      <t>m</t>
    </r>
    <r>
      <rPr>
        <vertAlign val="superscript"/>
        <sz val="11"/>
        <color theme="1"/>
        <rFont val="Calibri"/>
        <family val="2"/>
        <charset val="238"/>
        <scheme val="minor"/>
      </rPr>
      <t>3</t>
    </r>
    <r>
      <rPr>
        <sz val="11"/>
        <color theme="1"/>
        <rFont val="Calibri"/>
        <family val="2"/>
        <charset val="238"/>
        <scheme val="minor"/>
      </rPr>
      <t/>
    </r>
  </si>
  <si>
    <t>Pozn.: **Plocha byla rozdělena na plochu upravenou vláčením (větší plochy) a plochu upravenou vyhrabáním (plochy kolem ponechaných dřevin)</t>
  </si>
  <si>
    <t>Pozn: Plocha pod stávajícími ovocnými dřevinami v okolí SS3 - celká plocha 4619 m2</t>
  </si>
  <si>
    <t xml:space="preserve"> Luční travní směs s bylinami (6 g / m2)</t>
  </si>
  <si>
    <r>
      <t xml:space="preserve">Založení trávníku lučního  výsevem </t>
    </r>
    <r>
      <rPr>
        <b/>
        <sz val="11"/>
        <rFont val="Calibri"/>
        <family val="2"/>
        <charset val="238"/>
      </rPr>
      <t>(6g/m</t>
    </r>
    <r>
      <rPr>
        <b/>
        <vertAlign val="superscript"/>
        <sz val="11"/>
        <rFont val="Calibri"/>
        <family val="2"/>
        <charset val="238"/>
      </rPr>
      <t>2</t>
    </r>
    <r>
      <rPr>
        <b/>
        <sz val="11"/>
        <rFont val="Calibri"/>
        <family val="2"/>
        <charset val="238"/>
      </rPr>
      <t xml:space="preserve">) </t>
    </r>
    <r>
      <rPr>
        <sz val="11"/>
        <rFont val="Calibri"/>
        <family val="2"/>
        <charset val="238"/>
      </rPr>
      <t>- v rovině, plocha přes 1000m2, včetně pokosení a odvozu odpadu</t>
    </r>
  </si>
  <si>
    <t>1.2.1 - Výsadba ovocných vysokomenů rozvětvených</t>
  </si>
  <si>
    <t>1.3 Obnova a založení lučního trávníku</t>
  </si>
  <si>
    <r>
      <t xml:space="preserve">Lomový kámen tříděný , </t>
    </r>
    <r>
      <rPr>
        <b/>
        <sz val="11"/>
        <color rgb="FF000000"/>
        <rFont val="Calibri"/>
        <family val="2"/>
        <charset val="238"/>
      </rPr>
      <t xml:space="preserve">včetně dopravy, naložení a složení </t>
    </r>
    <r>
      <rPr>
        <sz val="11"/>
        <color rgb="FF000000"/>
        <rFont val="Calibri"/>
        <family val="2"/>
        <charset val="238"/>
      </rPr>
      <t>(4 x 1 x 1,25 =5 m3 , ztrátné 1,03 x 5 = 5,15) tj. cca 12,9 t</t>
    </r>
  </si>
  <si>
    <t>Rozmístění lomového kamene - vytvoření suché skládané zídky do výšky 1m, šířky 1m se zapuštěním do stávajícího terénu svou zadní stěnou, zapuštěná 0,25 m do terénu na své základně, délka zídky 4m</t>
  </si>
  <si>
    <t xml:space="preserve">Ovocné dřeviny - nově vysazené </t>
  </si>
  <si>
    <t>Ovocné dřeviny - nově vysazené</t>
  </si>
  <si>
    <t>1.1.2 - Ošetření stávajících dřevin, včetně likvidace odpadu</t>
  </si>
  <si>
    <t>1.3.2 - Dosev, úprava narušeného lučního trávníku</t>
  </si>
  <si>
    <t>1.3.3 - Založení lučního trávníku</t>
  </si>
  <si>
    <t>1.4 Následná péče o výsadby se zálivkou</t>
  </si>
  <si>
    <t>1.4.1 - Rozvojová péče 1. rok po výsadbě</t>
  </si>
  <si>
    <t>1.4.2 - Rozvojová péče 2. rok po výsadbě</t>
  </si>
  <si>
    <t>1.4.3 - Rozvojová péče 3. rok po výsadbě</t>
  </si>
  <si>
    <t>1.4.1 - Následná péče 1. rok po výsadbě</t>
  </si>
  <si>
    <t>1.4.2 - Následná péče 2. rok po výsadbě</t>
  </si>
  <si>
    <t>1.4.3 - Následná péče 3. rok po výsadbě</t>
  </si>
  <si>
    <t>1.2.2 - Výsadba vzrostlých stromů  s balem - ok 8-10</t>
  </si>
  <si>
    <t>Salix alba</t>
  </si>
  <si>
    <t>Rekapitulace nákladů - Sad Rychlov</t>
  </si>
  <si>
    <t>Pyrus communis - Hardyho</t>
  </si>
  <si>
    <t>Pyrus communis - Clappova</t>
  </si>
  <si>
    <r>
      <t>Zalití rostlin vodou (včetně dovozu a ceny vody)(</t>
    </r>
    <r>
      <rPr>
        <u/>
        <sz val="11"/>
        <rFont val="Calibri"/>
        <family val="2"/>
        <charset val="238"/>
        <scheme val="minor"/>
      </rPr>
      <t>5x</t>
    </r>
    <r>
      <rPr>
        <sz val="11"/>
        <rFont val="Calibri"/>
        <family val="2"/>
        <charset val="238"/>
        <scheme val="minor"/>
      </rPr>
      <t xml:space="preserve"> 50 l/ks)- 0,25 m3 na strom</t>
    </r>
  </si>
  <si>
    <t>Carpinus betulus</t>
  </si>
  <si>
    <t>Vazba dynamická (VD-H nebo VD-D) včetně instalace</t>
  </si>
  <si>
    <r>
      <t>Vazby v korunách</t>
    </r>
    <r>
      <rPr>
        <sz val="10"/>
        <rFont val="Arial"/>
        <family val="2"/>
        <charset val="238"/>
      </rPr>
      <t xml:space="preserve"> (včetně všech potřebných materiálů a činností)</t>
    </r>
  </si>
  <si>
    <t>Založení lučního trávníku pouze na ploše SS 4 a SS 5 - celková plocha 3 321 m2.  (plocha založeného lučního trávníku ve výkrese 4B)</t>
  </si>
  <si>
    <t>povrchová úprava terénu (rozrušení a urovnání smýkováním/hrabáním), dosev travního semene u skupiny SS3 a jeho okolí - plocha obnoveného luč.trávníku dle výkresu 4B</t>
  </si>
  <si>
    <t>1.3.1 - Odstranění ruderálního porostu</t>
  </si>
  <si>
    <t>Obdělání půdy vláčením - nejlépe prutovými bránami**</t>
  </si>
  <si>
    <t>odstranění ruderálního porostu a ponechání lučního trávníku samovolnému vývoji (spontánní sukcesi) z přiláhající louky jižně od této části</t>
  </si>
  <si>
    <t>Doprava materiálu a kompletace zakázky</t>
  </si>
  <si>
    <t>183 40 - 3213</t>
  </si>
  <si>
    <t>183 40-3252</t>
  </si>
  <si>
    <t>183 40-3253</t>
  </si>
  <si>
    <t>183 40-3261</t>
  </si>
  <si>
    <t>Válení</t>
  </si>
  <si>
    <t>183 40-3161</t>
  </si>
  <si>
    <t>Obdělání půdy frézováním* - 2x</t>
  </si>
  <si>
    <t>Obdělání půdy vláčením** - 2x</t>
  </si>
  <si>
    <t>Obdělání půdy hrabáním - v rovině - 2x</t>
  </si>
  <si>
    <t>Neovocné dřeviny</t>
  </si>
  <si>
    <r>
      <t>Zalití rostlin vodou 6 x ročně (včetně dovozu a ceny vody)(6</t>
    </r>
    <r>
      <rPr>
        <u/>
        <sz val="11"/>
        <rFont val="Calibri"/>
        <family val="2"/>
        <charset val="238"/>
        <scheme val="minor"/>
      </rPr>
      <t>x</t>
    </r>
    <r>
      <rPr>
        <sz val="11"/>
        <rFont val="Calibri"/>
        <family val="2"/>
        <charset val="238"/>
        <scheme val="minor"/>
      </rPr>
      <t xml:space="preserve"> 30 l/ks)- 0,18 m3 na strom </t>
    </r>
  </si>
  <si>
    <t>184 85-2312</t>
  </si>
  <si>
    <t>Výchovný řez - stromy  4 - 6 m</t>
  </si>
  <si>
    <t>Vypletí dřevin soliterních</t>
  </si>
  <si>
    <t>Rok realizace</t>
  </si>
  <si>
    <t>Rozvojová péče 1.rok</t>
  </si>
  <si>
    <t>Rozvojová péče 2.rok</t>
  </si>
  <si>
    <t>Rozvojová péče 3.rok</t>
  </si>
  <si>
    <t>Přímé realizační výdaje (bez DPH)</t>
  </si>
  <si>
    <t xml:space="preserve"> =</t>
  </si>
  <si>
    <t>** včetně dopravy na místo uložení a veškeré manipulace dle pokynů investora (cca 6 km)</t>
  </si>
  <si>
    <t>Pozn.: Před dokončením zkontrolujte funkčnost vzorců a přenos součtů z jednotlivých stran podrobného položkového rozpočtu do rekapitulace nákladů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</si>
</sst>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#,##0,&quot;Kč&quot;"/>
    <numFmt numFmtId="165" formatCode="#,##0\ &quot;Kč&quot;"/>
    <numFmt numFmtId="166" formatCode="#,##0.00\ &quot;Kč&quot;"/>
    <numFmt numFmtId="167" formatCode="#,##0.0"/>
    <numFmt numFmtId="168" formatCode="#,##0.00\ _K_č"/>
  </numFmts>
  <fonts count="61" x14ac:knownFonts="1">
    <font>
      <sz val="11"/>
      <color rgb="FF000000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family val="2"/>
      <charset val="238"/>
    </font>
    <font>
      <vertAlign val="superscript"/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9"/>
      <color rgb="FF000000"/>
      <name val="Calibri"/>
      <family val="2"/>
      <charset val="238"/>
      <scheme val="minor"/>
    </font>
    <font>
      <sz val="14"/>
      <color rgb="FF000000"/>
      <name val="Calibri"/>
      <family val="2"/>
      <charset val="238"/>
      <scheme val="minor"/>
    </font>
    <font>
      <sz val="11"/>
      <color theme="0" tint="-0.49998474074526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vertAlign val="superscript"/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i/>
      <sz val="10"/>
      <color rgb="FF000000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8"/>
      <color rgb="FF00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color theme="0" tint="-0.49998474074526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6"/>
      <color rgb="FF000000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sz val="10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1"/>
      <name val="Calibri"/>
      <family val="2"/>
      <charset val="238"/>
    </font>
    <font>
      <b/>
      <sz val="14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b/>
      <sz val="10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i/>
      <sz val="10"/>
      <name val="Calibri"/>
      <family val="2"/>
      <charset val="238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2"/>
      <color rgb="FF000000"/>
      <name val="Calibri"/>
      <family val="2"/>
      <charset val="238"/>
    </font>
    <font>
      <sz val="9"/>
      <name val="Calibri"/>
      <family val="2"/>
      <charset val="238"/>
      <scheme val="minor"/>
    </font>
    <font>
      <i/>
      <sz val="10"/>
      <color theme="1"/>
      <name val="Arial"/>
      <family val="2"/>
      <charset val="238"/>
    </font>
    <font>
      <sz val="10"/>
      <name val="Arial"/>
      <family val="2"/>
      <charset val="238"/>
    </font>
    <font>
      <i/>
      <sz val="1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sz val="8"/>
      <color rgb="FF000000"/>
      <name val="Calibri"/>
      <family val="2"/>
      <charset val="238"/>
    </font>
    <font>
      <sz val="11"/>
      <color rgb="FF0070C0"/>
      <name val="Calibri"/>
      <family val="2"/>
      <charset val="238"/>
    </font>
    <font>
      <i/>
      <sz val="11"/>
      <color rgb="FF0070C0"/>
      <name val="Calibri"/>
      <family val="2"/>
      <charset val="238"/>
    </font>
    <font>
      <i/>
      <sz val="9"/>
      <name val="Calibri"/>
      <family val="2"/>
      <charset val="238"/>
    </font>
    <font>
      <sz val="11"/>
      <color indexed="8"/>
      <name val="Calibri"/>
      <family val="2"/>
      <charset val="238"/>
    </font>
    <font>
      <b/>
      <sz val="12"/>
      <name val="Calibri"/>
      <family val="2"/>
      <charset val="238"/>
      <scheme val="minor"/>
    </font>
    <font>
      <b/>
      <i/>
      <sz val="10"/>
      <color theme="1"/>
      <name val="Arial"/>
      <family val="2"/>
      <charset val="238"/>
    </font>
    <font>
      <b/>
      <sz val="10"/>
      <color rgb="FFFF0000"/>
      <name val="Calibri"/>
      <family val="2"/>
      <charset val="238"/>
      <scheme val="minor"/>
    </font>
    <font>
      <b/>
      <sz val="11"/>
      <name val="Calibri"/>
      <family val="2"/>
      <charset val="238"/>
    </font>
    <font>
      <b/>
      <vertAlign val="superscript"/>
      <sz val="11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sz val="11"/>
      <name val="Arial"/>
      <family val="2"/>
      <charset val="238"/>
    </font>
    <font>
      <b/>
      <sz val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2">
    <xf numFmtId="0" fontId="0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2" fillId="0" borderId="0"/>
    <xf numFmtId="0" fontId="41" fillId="0" borderId="0"/>
    <xf numFmtId="0" fontId="3" fillId="0" borderId="0"/>
    <xf numFmtId="0" fontId="52" fillId="0" borderId="0"/>
    <xf numFmtId="0" fontId="2" fillId="0" borderId="0"/>
    <xf numFmtId="0" fontId="2" fillId="0" borderId="0"/>
  </cellStyleXfs>
  <cellXfs count="649">
    <xf numFmtId="0" fontId="0" fillId="0" borderId="0" xfId="0"/>
    <xf numFmtId="0" fontId="9" fillId="0" borderId="0" xfId="0" applyFont="1"/>
    <xf numFmtId="0" fontId="7" fillId="0" borderId="0" xfId="0" applyFont="1"/>
    <xf numFmtId="0" fontId="11" fillId="0" borderId="0" xfId="0" applyFont="1" applyFill="1"/>
    <xf numFmtId="0" fontId="7" fillId="0" borderId="2" xfId="0" applyFont="1" applyFill="1" applyBorder="1" applyAlignment="1">
      <alignment horizontal="center"/>
    </xf>
    <xf numFmtId="0" fontId="7" fillId="0" borderId="2" xfId="0" applyFont="1" applyFill="1" applyBorder="1" applyAlignment="1">
      <alignment wrapText="1"/>
    </xf>
    <xf numFmtId="0" fontId="7" fillId="0" borderId="0" xfId="0" applyFont="1" applyFill="1"/>
    <xf numFmtId="0" fontId="7" fillId="0" borderId="2" xfId="0" applyFont="1" applyBorder="1"/>
    <xf numFmtId="0" fontId="12" fillId="0" borderId="0" xfId="0" applyFont="1"/>
    <xf numFmtId="0" fontId="14" fillId="0" borderId="3" xfId="0" applyFont="1" applyBorder="1" applyAlignment="1">
      <alignment horizontal="center"/>
    </xf>
    <xf numFmtId="0" fontId="14" fillId="0" borderId="5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wrapText="1"/>
    </xf>
    <xf numFmtId="0" fontId="14" fillId="0" borderId="5" xfId="0" applyFont="1" applyBorder="1" applyAlignment="1">
      <alignment horizontal="center"/>
    </xf>
    <xf numFmtId="2" fontId="14" fillId="0" borderId="5" xfId="0" applyNumberFormat="1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2" xfId="0" applyFont="1" applyBorder="1" applyAlignment="1">
      <alignment wrapText="1"/>
    </xf>
    <xf numFmtId="2" fontId="6" fillId="0" borderId="2" xfId="0" applyNumberFormat="1" applyFont="1" applyBorder="1" applyAlignment="1">
      <alignment horizontal="center"/>
    </xf>
    <xf numFmtId="0" fontId="16" fillId="0" borderId="7" xfId="0" applyFont="1" applyBorder="1"/>
    <xf numFmtId="0" fontId="16" fillId="0" borderId="8" xfId="0" applyFont="1" applyBorder="1" applyAlignment="1">
      <alignment wrapText="1"/>
    </xf>
    <xf numFmtId="0" fontId="7" fillId="0" borderId="6" xfId="0" applyFont="1" applyBorder="1" applyAlignment="1">
      <alignment horizontal="center"/>
    </xf>
    <xf numFmtId="2" fontId="16" fillId="0" borderId="8" xfId="0" applyNumberFormat="1" applyFont="1" applyBorder="1" applyAlignment="1">
      <alignment horizontal="center"/>
    </xf>
    <xf numFmtId="165" fontId="7" fillId="0" borderId="0" xfId="0" applyNumberFormat="1" applyFont="1"/>
    <xf numFmtId="0" fontId="18" fillId="0" borderId="7" xfId="0" applyFont="1" applyBorder="1"/>
    <xf numFmtId="0" fontId="18" fillId="0" borderId="8" xfId="0" applyFont="1" applyBorder="1"/>
    <xf numFmtId="0" fontId="18" fillId="0" borderId="8" xfId="0" applyFont="1" applyBorder="1" applyAlignment="1">
      <alignment wrapText="1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7" fillId="0" borderId="0" xfId="0" applyFont="1" applyAlignment="1">
      <alignment wrapText="1"/>
    </xf>
    <xf numFmtId="2" fontId="7" fillId="0" borderId="0" xfId="0" applyNumberFormat="1" applyFont="1"/>
    <xf numFmtId="0" fontId="6" fillId="0" borderId="2" xfId="0" applyFont="1" applyBorder="1" applyAlignment="1">
      <alignment vertical="center" wrapText="1"/>
    </xf>
    <xf numFmtId="4" fontId="6" fillId="0" borderId="2" xfId="0" applyNumberFormat="1" applyFont="1" applyBorder="1" applyAlignment="1">
      <alignment horizontal="center" vertical="center" wrapText="1"/>
    </xf>
    <xf numFmtId="0" fontId="16" fillId="0" borderId="7" xfId="0" applyFont="1" applyBorder="1" applyAlignment="1">
      <alignment horizontal="left"/>
    </xf>
    <xf numFmtId="0" fontId="16" fillId="0" borderId="8" xfId="0" applyFont="1" applyBorder="1" applyAlignment="1">
      <alignment horizontal="center"/>
    </xf>
    <xf numFmtId="0" fontId="14" fillId="0" borderId="10" xfId="0" applyFont="1" applyBorder="1" applyAlignment="1">
      <alignment horizontal="center"/>
    </xf>
    <xf numFmtId="0" fontId="9" fillId="0" borderId="8" xfId="0" applyFont="1" applyBorder="1"/>
    <xf numFmtId="2" fontId="9" fillId="0" borderId="8" xfId="0" applyNumberFormat="1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18" fillId="0" borderId="8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2" xfId="0" applyFont="1" applyBorder="1" applyAlignment="1">
      <alignment horizontal="left" wrapText="1"/>
    </xf>
    <xf numFmtId="0" fontId="7" fillId="0" borderId="0" xfId="0" applyFont="1" applyFill="1" applyBorder="1"/>
    <xf numFmtId="166" fontId="7" fillId="0" borderId="0" xfId="0" applyNumberFormat="1" applyFont="1"/>
    <xf numFmtId="2" fontId="6" fillId="0" borderId="2" xfId="0" applyNumberFormat="1" applyFont="1" applyFill="1" applyBorder="1" applyAlignment="1">
      <alignment horizontal="center"/>
    </xf>
    <xf numFmtId="2" fontId="7" fillId="0" borderId="2" xfId="0" applyNumberFormat="1" applyFont="1" applyFill="1" applyBorder="1" applyAlignment="1">
      <alignment horizontal="center"/>
    </xf>
    <xf numFmtId="4" fontId="6" fillId="0" borderId="0" xfId="0" applyNumberFormat="1" applyFont="1" applyBorder="1" applyAlignment="1">
      <alignment horizontal="center" vertical="center" wrapText="1"/>
    </xf>
    <xf numFmtId="4" fontId="6" fillId="0" borderId="0" xfId="0" applyNumberFormat="1" applyFont="1" applyBorder="1" applyAlignment="1">
      <alignment horizontal="right" vertical="center" wrapText="1"/>
    </xf>
    <xf numFmtId="0" fontId="7" fillId="0" borderId="0" xfId="0" applyFont="1" applyBorder="1"/>
    <xf numFmtId="0" fontId="16" fillId="0" borderId="0" xfId="0" applyFont="1"/>
    <xf numFmtId="0" fontId="6" fillId="0" borderId="0" xfId="0" applyFont="1"/>
    <xf numFmtId="2" fontId="16" fillId="0" borderId="2" xfId="0" applyNumberFormat="1" applyFont="1" applyFill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13" fillId="0" borderId="0" xfId="0" applyFont="1" applyAlignment="1">
      <alignment horizontal="center"/>
    </xf>
    <xf numFmtId="2" fontId="7" fillId="0" borderId="2" xfId="0" applyNumberFormat="1" applyFont="1" applyBorder="1" applyAlignment="1">
      <alignment horizontal="center"/>
    </xf>
    <xf numFmtId="0" fontId="7" fillId="0" borderId="2" xfId="0" applyFont="1" applyBorder="1" applyAlignment="1">
      <alignment horizontal="center" wrapText="1"/>
    </xf>
    <xf numFmtId="0" fontId="7" fillId="0" borderId="0" xfId="0" applyFont="1" applyBorder="1" applyAlignment="1">
      <alignment wrapText="1"/>
    </xf>
    <xf numFmtId="0" fontId="7" fillId="0" borderId="0" xfId="0" applyFont="1" applyBorder="1" applyAlignment="1">
      <alignment horizontal="center"/>
    </xf>
    <xf numFmtId="4" fontId="22" fillId="0" borderId="0" xfId="0" applyNumberFormat="1" applyFont="1" applyBorder="1" applyAlignment="1">
      <alignment horizontal="center" vertical="center" wrapText="1"/>
    </xf>
    <xf numFmtId="0" fontId="9" fillId="0" borderId="7" xfId="0" applyFont="1" applyBorder="1"/>
    <xf numFmtId="164" fontId="23" fillId="0" borderId="0" xfId="0" applyNumberFormat="1" applyFont="1" applyAlignment="1">
      <alignment horizontal="center"/>
    </xf>
    <xf numFmtId="4" fontId="24" fillId="0" borderId="0" xfId="0" applyNumberFormat="1" applyFont="1" applyBorder="1" applyAlignment="1">
      <alignment horizontal="center" vertical="center" wrapText="1"/>
    </xf>
    <xf numFmtId="4" fontId="24" fillId="0" borderId="0" xfId="0" applyNumberFormat="1" applyFont="1" applyBorder="1" applyAlignment="1">
      <alignment horizontal="right" vertical="center" wrapText="1"/>
    </xf>
    <xf numFmtId="0" fontId="9" fillId="0" borderId="0" xfId="0" applyFont="1" applyBorder="1"/>
    <xf numFmtId="0" fontId="9" fillId="0" borderId="0" xfId="0" applyFont="1" applyBorder="1" applyAlignment="1">
      <alignment wrapText="1"/>
    </xf>
    <xf numFmtId="2" fontId="9" fillId="0" borderId="0" xfId="0" applyNumberFormat="1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4" fontId="19" fillId="0" borderId="0" xfId="0" applyNumberFormat="1" applyFont="1" applyBorder="1" applyAlignment="1">
      <alignment horizontal="center" vertical="center" wrapText="1"/>
    </xf>
    <xf numFmtId="4" fontId="19" fillId="0" borderId="0" xfId="0" applyNumberFormat="1" applyFont="1" applyBorder="1" applyAlignment="1">
      <alignment horizontal="right" vertical="center" wrapText="1"/>
    </xf>
    <xf numFmtId="0" fontId="7" fillId="0" borderId="19" xfId="0" applyFont="1" applyBorder="1" applyAlignment="1">
      <alignment horizontal="center"/>
    </xf>
    <xf numFmtId="0" fontId="7" fillId="0" borderId="17" xfId="0" applyFont="1" applyFill="1" applyBorder="1" applyAlignment="1">
      <alignment wrapText="1"/>
    </xf>
    <xf numFmtId="0" fontId="6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wrapText="1"/>
    </xf>
    <xf numFmtId="0" fontId="6" fillId="0" borderId="0" xfId="0" applyFont="1" applyAlignment="1">
      <alignment horizontal="center"/>
    </xf>
    <xf numFmtId="0" fontId="7" fillId="0" borderId="0" xfId="0" applyFont="1" applyFill="1" applyAlignment="1">
      <alignment horizontal="center"/>
    </xf>
    <xf numFmtId="0" fontId="6" fillId="0" borderId="19" xfId="0" applyFont="1" applyBorder="1" applyAlignment="1">
      <alignment horizontal="center"/>
    </xf>
    <xf numFmtId="0" fontId="24" fillId="0" borderId="0" xfId="0" applyFont="1" applyAlignment="1">
      <alignment horizontal="center"/>
    </xf>
    <xf numFmtId="2" fontId="18" fillId="0" borderId="8" xfId="0" applyNumberFormat="1" applyFont="1" applyBorder="1" applyAlignment="1">
      <alignment horizontal="center"/>
    </xf>
    <xf numFmtId="0" fontId="18" fillId="0" borderId="0" xfId="0" applyFont="1" applyAlignment="1">
      <alignment horizontal="left"/>
    </xf>
    <xf numFmtId="0" fontId="18" fillId="0" borderId="0" xfId="0" applyFont="1"/>
    <xf numFmtId="0" fontId="16" fillId="0" borderId="0" xfId="0" applyFont="1" applyBorder="1"/>
    <xf numFmtId="0" fontId="16" fillId="0" borderId="0" xfId="0" applyFont="1" applyBorder="1" applyAlignment="1">
      <alignment wrapText="1"/>
    </xf>
    <xf numFmtId="0" fontId="25" fillId="0" borderId="0" xfId="0" applyFont="1"/>
    <xf numFmtId="0" fontId="16" fillId="0" borderId="1" xfId="0" applyFont="1" applyFill="1" applyBorder="1"/>
    <xf numFmtId="0" fontId="21" fillId="0" borderId="1" xfId="0" applyFont="1" applyFill="1" applyBorder="1" applyAlignment="1">
      <alignment horizontal="center"/>
    </xf>
    <xf numFmtId="0" fontId="6" fillId="0" borderId="0" xfId="0" applyFont="1" applyFill="1"/>
    <xf numFmtId="0" fontId="19" fillId="0" borderId="0" xfId="0" applyFont="1" applyFill="1" applyAlignment="1">
      <alignment horizontal="center"/>
    </xf>
    <xf numFmtId="0" fontId="19" fillId="0" borderId="0" xfId="0" applyFont="1" applyFill="1" applyBorder="1" applyAlignment="1">
      <alignment horizontal="center"/>
    </xf>
    <xf numFmtId="0" fontId="18" fillId="0" borderId="2" xfId="0" applyFont="1" applyBorder="1" applyAlignment="1"/>
    <xf numFmtId="0" fontId="6" fillId="0" borderId="0" xfId="0" applyFont="1" applyBorder="1" applyAlignment="1">
      <alignment vertical="center" wrapText="1"/>
    </xf>
    <xf numFmtId="0" fontId="6" fillId="0" borderId="2" xfId="0" applyFont="1" applyBorder="1" applyAlignment="1">
      <alignment wrapText="1"/>
    </xf>
    <xf numFmtId="0" fontId="7" fillId="0" borderId="8" xfId="0" applyFont="1" applyBorder="1"/>
    <xf numFmtId="0" fontId="17" fillId="0" borderId="0" xfId="0" applyFont="1" applyBorder="1" applyAlignment="1">
      <alignment horizontal="left"/>
    </xf>
    <xf numFmtId="0" fontId="9" fillId="0" borderId="0" xfId="0" applyFont="1" applyBorder="1" applyAlignment="1">
      <alignment horizontal="left"/>
    </xf>
    <xf numFmtId="2" fontId="6" fillId="0" borderId="0" xfId="0" applyNumberFormat="1" applyFont="1" applyFill="1" applyBorder="1" applyAlignment="1">
      <alignment horizontal="center" vertical="center"/>
    </xf>
    <xf numFmtId="166" fontId="7" fillId="0" borderId="0" xfId="0" applyNumberFormat="1" applyFont="1" applyFill="1"/>
    <xf numFmtId="166" fontId="6" fillId="0" borderId="0" xfId="0" applyNumberFormat="1" applyFont="1" applyFill="1"/>
    <xf numFmtId="0" fontId="14" fillId="0" borderId="21" xfId="0" applyFont="1" applyBorder="1" applyAlignment="1">
      <alignment horizontal="center"/>
    </xf>
    <xf numFmtId="0" fontId="14" fillId="0" borderId="16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wrapText="1"/>
    </xf>
    <xf numFmtId="2" fontId="14" fillId="0" borderId="16" xfId="0" applyNumberFormat="1" applyFont="1" applyBorder="1" applyAlignment="1">
      <alignment horizontal="center"/>
    </xf>
    <xf numFmtId="0" fontId="14" fillId="0" borderId="16" xfId="0" applyFont="1" applyBorder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9" fillId="0" borderId="11" xfId="0" applyFont="1" applyBorder="1"/>
    <xf numFmtId="0" fontId="9" fillId="0" borderId="1" xfId="0" applyFont="1" applyBorder="1" applyAlignment="1">
      <alignment horizontal="left"/>
    </xf>
    <xf numFmtId="0" fontId="9" fillId="0" borderId="1" xfId="0" applyFont="1" applyBorder="1" applyAlignment="1">
      <alignment wrapText="1"/>
    </xf>
    <xf numFmtId="2" fontId="9" fillId="0" borderId="1" xfId="0" applyNumberFormat="1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6" fillId="0" borderId="19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left" wrapText="1"/>
    </xf>
    <xf numFmtId="0" fontId="6" fillId="0" borderId="13" xfId="0" applyFont="1" applyBorder="1" applyAlignment="1">
      <alignment horizontal="center"/>
    </xf>
    <xf numFmtId="0" fontId="6" fillId="0" borderId="6" xfId="0" applyFont="1" applyBorder="1" applyAlignment="1">
      <alignment vertical="center" wrapText="1"/>
    </xf>
    <xf numFmtId="2" fontId="7" fillId="0" borderId="6" xfId="0" applyNumberFormat="1" applyFont="1" applyBorder="1" applyAlignment="1">
      <alignment horizontal="center"/>
    </xf>
    <xf numFmtId="0" fontId="7" fillId="0" borderId="0" xfId="0" applyFont="1" applyFill="1" applyBorder="1" applyAlignment="1">
      <alignment horizontal="left"/>
    </xf>
    <xf numFmtId="0" fontId="9" fillId="0" borderId="8" xfId="0" applyFont="1" applyBorder="1" applyAlignment="1">
      <alignment wrapText="1"/>
    </xf>
    <xf numFmtId="2" fontId="6" fillId="0" borderId="19" xfId="0" applyNumberFormat="1" applyFont="1" applyFill="1" applyBorder="1" applyAlignment="1">
      <alignment horizontal="center"/>
    </xf>
    <xf numFmtId="0" fontId="7" fillId="0" borderId="0" xfId="5" applyFont="1"/>
    <xf numFmtId="0" fontId="7" fillId="0" borderId="6" xfId="0" applyFont="1" applyFill="1" applyBorder="1" applyAlignment="1">
      <alignment wrapText="1"/>
    </xf>
    <xf numFmtId="0" fontId="0" fillId="0" borderId="2" xfId="0" applyFill="1" applyBorder="1" applyAlignment="1">
      <alignment horizontal="center"/>
    </xf>
    <xf numFmtId="0" fontId="0" fillId="0" borderId="2" xfId="0" applyBorder="1"/>
    <xf numFmtId="0" fontId="30" fillId="0" borderId="2" xfId="0" applyFont="1" applyFill="1" applyBorder="1" applyAlignment="1">
      <alignment horizontal="center"/>
    </xf>
    <xf numFmtId="0" fontId="30" fillId="0" borderId="2" xfId="0" applyFont="1" applyFill="1" applyBorder="1"/>
    <xf numFmtId="0" fontId="31" fillId="0" borderId="0" xfId="0" applyFont="1"/>
    <xf numFmtId="0" fontId="0" fillId="0" borderId="0" xfId="0" applyFont="1"/>
    <xf numFmtId="0" fontId="0" fillId="0" borderId="0" xfId="0" applyFont="1" applyAlignment="1">
      <alignment wrapText="1"/>
    </xf>
    <xf numFmtId="2" fontId="0" fillId="0" borderId="0" xfId="0" applyNumberFormat="1" applyFont="1" applyFill="1"/>
    <xf numFmtId="0" fontId="0" fillId="0" borderId="0" xfId="0" applyFont="1" applyAlignment="1">
      <alignment horizontal="center"/>
    </xf>
    <xf numFmtId="0" fontId="32" fillId="0" borderId="0" xfId="0" applyFont="1" applyFill="1"/>
    <xf numFmtId="0" fontId="33" fillId="0" borderId="3" xfId="0" applyFont="1" applyBorder="1" applyAlignment="1">
      <alignment horizontal="center"/>
    </xf>
    <xf numFmtId="0" fontId="33" fillId="0" borderId="5" xfId="0" applyFont="1" applyBorder="1" applyAlignment="1">
      <alignment horizontal="center" vertical="center"/>
    </xf>
    <xf numFmtId="0" fontId="33" fillId="0" borderId="5" xfId="0" applyFont="1" applyBorder="1" applyAlignment="1">
      <alignment horizontal="center" wrapText="1"/>
    </xf>
    <xf numFmtId="2" fontId="33" fillId="0" borderId="5" xfId="0" applyNumberFormat="1" applyFont="1" applyFill="1" applyBorder="1" applyAlignment="1">
      <alignment horizontal="center"/>
    </xf>
    <xf numFmtId="0" fontId="33" fillId="0" borderId="5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30" fillId="0" borderId="2" xfId="0" applyFont="1" applyBorder="1" applyAlignment="1">
      <alignment horizontal="center"/>
    </xf>
    <xf numFmtId="0" fontId="30" fillId="0" borderId="2" xfId="0" applyFont="1" applyBorder="1" applyAlignment="1">
      <alignment wrapText="1"/>
    </xf>
    <xf numFmtId="0" fontId="30" fillId="0" borderId="0" xfId="0" applyFont="1" applyAlignment="1">
      <alignment horizontal="center"/>
    </xf>
    <xf numFmtId="0" fontId="30" fillId="0" borderId="0" xfId="0" applyFont="1"/>
    <xf numFmtId="0" fontId="30" fillId="0" borderId="0" xfId="0" applyFont="1" applyBorder="1" applyAlignment="1">
      <alignment horizontal="center"/>
    </xf>
    <xf numFmtId="0" fontId="30" fillId="0" borderId="0" xfId="0" applyFont="1" applyBorder="1" applyAlignment="1">
      <alignment wrapText="1"/>
    </xf>
    <xf numFmtId="2" fontId="30" fillId="0" borderId="0" xfId="0" applyNumberFormat="1" applyFont="1" applyFill="1" applyBorder="1" applyAlignment="1">
      <alignment horizontal="center"/>
    </xf>
    <xf numFmtId="0" fontId="29" fillId="0" borderId="7" xfId="0" applyFont="1" applyBorder="1"/>
    <xf numFmtId="0" fontId="29" fillId="0" borderId="8" xfId="0" applyFont="1" applyBorder="1"/>
    <xf numFmtId="0" fontId="29" fillId="0" borderId="8" xfId="0" applyFont="1" applyBorder="1" applyAlignment="1">
      <alignment wrapText="1"/>
    </xf>
    <xf numFmtId="2" fontId="29" fillId="0" borderId="8" xfId="0" applyNumberFormat="1" applyFont="1" applyFill="1" applyBorder="1" applyAlignment="1">
      <alignment horizontal="center"/>
    </xf>
    <xf numFmtId="0" fontId="29" fillId="0" borderId="8" xfId="0" applyFont="1" applyBorder="1" applyAlignment="1">
      <alignment horizontal="center"/>
    </xf>
    <xf numFmtId="0" fontId="0" fillId="0" borderId="0" xfId="0" applyAlignment="1">
      <alignment wrapText="1"/>
    </xf>
    <xf numFmtId="2" fontId="0" fillId="0" borderId="0" xfId="0" applyNumberFormat="1" applyFill="1"/>
    <xf numFmtId="166" fontId="0" fillId="0" borderId="0" xfId="0" applyNumberFormat="1"/>
    <xf numFmtId="4" fontId="6" fillId="0" borderId="0" xfId="0" applyNumberFormat="1" applyFont="1" applyFill="1" applyBorder="1" applyAlignment="1">
      <alignment horizontal="right" vertical="center" wrapText="1"/>
    </xf>
    <xf numFmtId="0" fontId="0" fillId="0" borderId="0" xfId="0" applyFill="1" applyBorder="1" applyAlignment="1"/>
    <xf numFmtId="0" fontId="0" fillId="0" borderId="0" xfId="0" applyBorder="1"/>
    <xf numFmtId="0" fontId="17" fillId="0" borderId="0" xfId="5" applyFont="1" applyBorder="1" applyAlignment="1">
      <alignment horizontal="left" vertical="center"/>
    </xf>
    <xf numFmtId="0" fontId="34" fillId="0" borderId="0" xfId="0" applyFont="1" applyAlignment="1">
      <alignment horizontal="right"/>
    </xf>
    <xf numFmtId="0" fontId="36" fillId="0" borderId="26" xfId="0" applyFont="1" applyBorder="1" applyAlignment="1">
      <alignment horizontal="right"/>
    </xf>
    <xf numFmtId="0" fontId="6" fillId="0" borderId="2" xfId="0" applyFont="1" applyFill="1" applyBorder="1" applyAlignment="1">
      <alignment horizontal="center"/>
    </xf>
    <xf numFmtId="2" fontId="7" fillId="0" borderId="2" xfId="0" applyNumberFormat="1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wrapText="1"/>
    </xf>
    <xf numFmtId="166" fontId="7" fillId="0" borderId="0" xfId="0" applyNumberFormat="1" applyFont="1" applyBorder="1" applyAlignment="1">
      <alignment horizontal="right"/>
    </xf>
    <xf numFmtId="166" fontId="21" fillId="0" borderId="1" xfId="0" applyNumberFormat="1" applyFont="1" applyFill="1" applyBorder="1" applyAlignment="1">
      <alignment horizontal="right"/>
    </xf>
    <xf numFmtId="166" fontId="22" fillId="0" borderId="0" xfId="0" applyNumberFormat="1" applyFont="1" applyFill="1" applyBorder="1" applyAlignment="1">
      <alignment horizontal="right"/>
    </xf>
    <xf numFmtId="166" fontId="8" fillId="0" borderId="1" xfId="0" applyNumberFormat="1" applyFont="1" applyFill="1" applyBorder="1" applyAlignment="1">
      <alignment horizontal="right"/>
    </xf>
    <xf numFmtId="166" fontId="16" fillId="0" borderId="0" xfId="0" applyNumberFormat="1" applyFont="1" applyFill="1" applyAlignment="1">
      <alignment horizontal="right"/>
    </xf>
    <xf numFmtId="166" fontId="16" fillId="0" borderId="0" xfId="0" applyNumberFormat="1" applyFont="1" applyFill="1"/>
    <xf numFmtId="166" fontId="18" fillId="0" borderId="2" xfId="0" applyNumberFormat="1" applyFont="1" applyFill="1" applyBorder="1" applyAlignment="1">
      <alignment horizontal="right"/>
    </xf>
    <xf numFmtId="166" fontId="7" fillId="0" borderId="0" xfId="0" applyNumberFormat="1" applyFont="1" applyFill="1" applyBorder="1" applyAlignment="1">
      <alignment horizontal="right"/>
    </xf>
    <xf numFmtId="166" fontId="14" fillId="0" borderId="5" xfId="0" applyNumberFormat="1" applyFont="1" applyFill="1" applyBorder="1" applyAlignment="1">
      <alignment horizontal="center"/>
    </xf>
    <xf numFmtId="166" fontId="14" fillId="0" borderId="4" xfId="0" applyNumberFormat="1" applyFont="1" applyBorder="1" applyAlignment="1">
      <alignment horizontal="center"/>
    </xf>
    <xf numFmtId="166" fontId="7" fillId="0" borderId="6" xfId="0" applyNumberFormat="1" applyFont="1" applyFill="1" applyBorder="1"/>
    <xf numFmtId="166" fontId="16" fillId="0" borderId="9" xfId="0" applyNumberFormat="1" applyFont="1" applyBorder="1"/>
    <xf numFmtId="166" fontId="7" fillId="0" borderId="2" xfId="0" applyNumberFormat="1" applyFont="1" applyFill="1" applyBorder="1"/>
    <xf numFmtId="166" fontId="18" fillId="0" borderId="8" xfId="0" applyNumberFormat="1" applyFont="1" applyFill="1" applyBorder="1"/>
    <xf numFmtId="166" fontId="7" fillId="0" borderId="0" xfId="0" applyNumberFormat="1" applyFont="1" applyAlignment="1">
      <alignment horizontal="right"/>
    </xf>
    <xf numFmtId="166" fontId="14" fillId="0" borderId="16" xfId="0" applyNumberFormat="1" applyFont="1" applyFill="1" applyBorder="1" applyAlignment="1">
      <alignment horizontal="center"/>
    </xf>
    <xf numFmtId="166" fontId="14" fillId="0" borderId="22" xfId="0" applyNumberFormat="1" applyFont="1" applyBorder="1" applyAlignment="1">
      <alignment horizontal="right"/>
    </xf>
    <xf numFmtId="166" fontId="6" fillId="0" borderId="19" xfId="0" applyNumberFormat="1" applyFont="1" applyFill="1" applyBorder="1" applyAlignment="1">
      <alignment horizontal="center"/>
    </xf>
    <xf numFmtId="166" fontId="6" fillId="0" borderId="20" xfId="0" applyNumberFormat="1" applyFont="1" applyBorder="1" applyAlignment="1">
      <alignment horizontal="right"/>
    </xf>
    <xf numFmtId="166" fontId="6" fillId="0" borderId="2" xfId="0" applyNumberFormat="1" applyFont="1" applyFill="1" applyBorder="1" applyAlignment="1">
      <alignment horizontal="center"/>
    </xf>
    <xf numFmtId="166" fontId="6" fillId="0" borderId="14" xfId="0" applyNumberFormat="1" applyFont="1" applyBorder="1" applyAlignment="1">
      <alignment horizontal="right"/>
    </xf>
    <xf numFmtId="166" fontId="7" fillId="0" borderId="14" xfId="0" applyNumberFormat="1" applyFont="1" applyBorder="1" applyAlignment="1">
      <alignment horizontal="right"/>
    </xf>
    <xf numFmtId="166" fontId="7" fillId="0" borderId="2" xfId="0" applyNumberFormat="1" applyFont="1" applyFill="1" applyBorder="1" applyAlignment="1">
      <alignment wrapText="1"/>
    </xf>
    <xf numFmtId="166" fontId="7" fillId="0" borderId="14" xfId="0" applyNumberFormat="1" applyFont="1" applyBorder="1" applyAlignment="1">
      <alignment horizontal="right" wrapText="1"/>
    </xf>
    <xf numFmtId="166" fontId="7" fillId="0" borderId="23" xfId="0" applyNumberFormat="1" applyFont="1" applyBorder="1" applyAlignment="1">
      <alignment horizontal="right"/>
    </xf>
    <xf numFmtId="166" fontId="6" fillId="0" borderId="2" xfId="0" applyNumberFormat="1" applyFont="1" applyFill="1" applyBorder="1" applyAlignment="1">
      <alignment horizontal="right" vertical="center" wrapText="1"/>
    </xf>
    <xf numFmtId="166" fontId="7" fillId="0" borderId="2" xfId="0" applyNumberFormat="1" applyFont="1" applyBorder="1" applyAlignment="1">
      <alignment horizontal="right"/>
    </xf>
    <xf numFmtId="166" fontId="9" fillId="0" borderId="1" xfId="0" applyNumberFormat="1" applyFont="1" applyFill="1" applyBorder="1"/>
    <xf numFmtId="166" fontId="9" fillId="0" borderId="15" xfId="0" applyNumberFormat="1" applyFont="1" applyBorder="1" applyAlignment="1">
      <alignment horizontal="right"/>
    </xf>
    <xf numFmtId="166" fontId="9" fillId="0" borderId="0" xfId="0" applyNumberFormat="1" applyFont="1" applyFill="1" applyBorder="1"/>
    <xf numFmtId="166" fontId="9" fillId="0" borderId="0" xfId="0" applyNumberFormat="1" applyFont="1" applyBorder="1" applyAlignment="1">
      <alignment horizontal="right"/>
    </xf>
    <xf numFmtId="166" fontId="14" fillId="0" borderId="4" xfId="0" applyNumberFormat="1" applyFont="1" applyBorder="1" applyAlignment="1">
      <alignment horizontal="right"/>
    </xf>
    <xf numFmtId="166" fontId="7" fillId="0" borderId="0" xfId="0" applyNumberFormat="1" applyFont="1" applyFill="1" applyBorder="1"/>
    <xf numFmtId="166" fontId="9" fillId="0" borderId="8" xfId="0" applyNumberFormat="1" applyFont="1" applyFill="1" applyBorder="1"/>
    <xf numFmtId="166" fontId="9" fillId="0" borderId="9" xfId="0" applyNumberFormat="1" applyFont="1" applyBorder="1" applyAlignment="1">
      <alignment horizontal="right"/>
    </xf>
    <xf numFmtId="166" fontId="18" fillId="0" borderId="9" xfId="0" applyNumberFormat="1" applyFont="1" applyBorder="1" applyAlignment="1">
      <alignment horizontal="right"/>
    </xf>
    <xf numFmtId="166" fontId="14" fillId="0" borderId="5" xfId="0" applyNumberFormat="1" applyFont="1" applyBorder="1" applyAlignment="1">
      <alignment horizontal="center"/>
    </xf>
    <xf numFmtId="166" fontId="6" fillId="0" borderId="2" xfId="0" applyNumberFormat="1" applyFont="1" applyBorder="1" applyAlignment="1">
      <alignment horizontal="right"/>
    </xf>
    <xf numFmtId="166" fontId="6" fillId="0" borderId="0" xfId="0" applyNumberFormat="1" applyFont="1" applyFill="1" applyBorder="1" applyAlignment="1">
      <alignment horizontal="right" vertical="center" wrapText="1"/>
    </xf>
    <xf numFmtId="166" fontId="6" fillId="0" borderId="0" xfId="0" applyNumberFormat="1" applyFont="1" applyBorder="1" applyAlignment="1">
      <alignment horizontal="right" vertical="center"/>
    </xf>
    <xf numFmtId="166" fontId="16" fillId="0" borderId="8" xfId="0" applyNumberFormat="1" applyFont="1" applyBorder="1"/>
    <xf numFmtId="166" fontId="7" fillId="0" borderId="8" xfId="0" applyNumberFormat="1" applyFont="1" applyBorder="1"/>
    <xf numFmtId="166" fontId="7" fillId="0" borderId="0" xfId="0" applyNumberFormat="1" applyFont="1" applyFill="1" applyBorder="1" applyAlignment="1">
      <alignment horizontal="center"/>
    </xf>
    <xf numFmtId="166" fontId="0" fillId="0" borderId="0" xfId="0" applyNumberFormat="1" applyFont="1"/>
    <xf numFmtId="166" fontId="29" fillId="0" borderId="8" xfId="0" applyNumberFormat="1" applyFont="1" applyBorder="1"/>
    <xf numFmtId="166" fontId="29" fillId="0" borderId="9" xfId="0" applyNumberFormat="1" applyFont="1" applyBorder="1"/>
    <xf numFmtId="0" fontId="38" fillId="0" borderId="0" xfId="0" applyFont="1"/>
    <xf numFmtId="0" fontId="17" fillId="0" borderId="0" xfId="5" applyFont="1" applyBorder="1" applyAlignment="1">
      <alignment horizontal="left"/>
    </xf>
    <xf numFmtId="0" fontId="7" fillId="0" borderId="2" xfId="5" applyFont="1" applyBorder="1" applyAlignment="1">
      <alignment horizontal="center"/>
    </xf>
    <xf numFmtId="0" fontId="30" fillId="0" borderId="2" xfId="0" applyFont="1" applyBorder="1" applyAlignment="1">
      <alignment vertical="center" wrapText="1"/>
    </xf>
    <xf numFmtId="2" fontId="7" fillId="0" borderId="2" xfId="5" applyNumberFormat="1" applyFont="1" applyFill="1" applyBorder="1" applyAlignment="1">
      <alignment horizontal="center"/>
    </xf>
    <xf numFmtId="4" fontId="7" fillId="0" borderId="2" xfId="5" applyNumberFormat="1" applyFont="1" applyFill="1" applyBorder="1"/>
    <xf numFmtId="165" fontId="7" fillId="0" borderId="14" xfId="5" applyNumberFormat="1" applyFont="1" applyBorder="1" applyAlignment="1">
      <alignment horizontal="right"/>
    </xf>
    <xf numFmtId="4" fontId="6" fillId="0" borderId="0" xfId="5" applyNumberFormat="1" applyFont="1" applyBorder="1" applyAlignment="1">
      <alignment horizontal="center" vertical="center" wrapText="1"/>
    </xf>
    <xf numFmtId="4" fontId="6" fillId="0" borderId="0" xfId="5" applyNumberFormat="1" applyFont="1" applyBorder="1" applyAlignment="1">
      <alignment horizontal="right" vertical="center" wrapText="1"/>
    </xf>
    <xf numFmtId="0" fontId="7" fillId="0" borderId="0" xfId="5" applyFont="1" applyBorder="1"/>
    <xf numFmtId="0" fontId="6" fillId="0" borderId="2" xfId="5" applyFont="1" applyBorder="1" applyAlignment="1">
      <alignment vertical="center" wrapText="1"/>
    </xf>
    <xf numFmtId="166" fontId="7" fillId="2" borderId="0" xfId="0" applyNumberFormat="1" applyFont="1" applyFill="1" applyAlignment="1">
      <alignment horizontal="right"/>
    </xf>
    <xf numFmtId="0" fontId="7" fillId="0" borderId="2" xfId="5" applyFont="1" applyFill="1" applyBorder="1" applyAlignment="1">
      <alignment wrapText="1"/>
    </xf>
    <xf numFmtId="2" fontId="7" fillId="0" borderId="6" xfId="5" applyNumberFormat="1" applyFont="1" applyFill="1" applyBorder="1" applyAlignment="1">
      <alignment horizontal="center"/>
    </xf>
    <xf numFmtId="0" fontId="7" fillId="0" borderId="6" xfId="5" applyFont="1" applyBorder="1" applyAlignment="1">
      <alignment horizontal="center"/>
    </xf>
    <xf numFmtId="4" fontId="7" fillId="0" borderId="6" xfId="5" applyNumberFormat="1" applyFont="1" applyFill="1" applyBorder="1"/>
    <xf numFmtId="165" fontId="7" fillId="0" borderId="23" xfId="5" applyNumberFormat="1" applyFont="1" applyBorder="1" applyAlignment="1">
      <alignment horizontal="right"/>
    </xf>
    <xf numFmtId="0" fontId="6" fillId="0" borderId="6" xfId="5" applyFont="1" applyBorder="1" applyAlignment="1">
      <alignment vertical="center" wrapText="1"/>
    </xf>
    <xf numFmtId="0" fontId="7" fillId="2" borderId="0" xfId="0" applyFont="1" applyFill="1"/>
    <xf numFmtId="0" fontId="13" fillId="2" borderId="0" xfId="0" applyFont="1" applyFill="1" applyAlignment="1">
      <alignment horizontal="center"/>
    </xf>
    <xf numFmtId="0" fontId="30" fillId="0" borderId="2" xfId="0" applyFont="1" applyBorder="1"/>
    <xf numFmtId="3" fontId="14" fillId="0" borderId="12" xfId="0" applyNumberFormat="1" applyFont="1" applyFill="1" applyBorder="1" applyAlignment="1">
      <alignment horizontal="center"/>
    </xf>
    <xf numFmtId="0" fontId="14" fillId="0" borderId="12" xfId="0" applyFont="1" applyFill="1" applyBorder="1" applyAlignment="1">
      <alignment horizontal="center"/>
    </xf>
    <xf numFmtId="166" fontId="14" fillId="0" borderId="12" xfId="0" applyNumberFormat="1" applyFont="1" applyFill="1" applyBorder="1" applyAlignment="1">
      <alignment horizontal="center"/>
    </xf>
    <xf numFmtId="3" fontId="14" fillId="0" borderId="2" xfId="0" applyNumberFormat="1" applyFont="1" applyFill="1" applyBorder="1" applyAlignment="1">
      <alignment horizontal="center"/>
    </xf>
    <xf numFmtId="166" fontId="14" fillId="0" borderId="2" xfId="0" applyNumberFormat="1" applyFont="1" applyFill="1" applyBorder="1" applyAlignment="1">
      <alignment horizontal="center"/>
    </xf>
    <xf numFmtId="0" fontId="7" fillId="0" borderId="24" xfId="0" applyFont="1" applyBorder="1" applyAlignment="1">
      <alignment horizontal="center"/>
    </xf>
    <xf numFmtId="0" fontId="39" fillId="0" borderId="27" xfId="0" applyFont="1" applyBorder="1" applyAlignment="1">
      <alignment horizontal="center" wrapText="1"/>
    </xf>
    <xf numFmtId="0" fontId="39" fillId="0" borderId="2" xfId="0" applyFont="1" applyBorder="1" applyAlignment="1">
      <alignment horizontal="center" wrapText="1"/>
    </xf>
    <xf numFmtId="2" fontId="7" fillId="0" borderId="0" xfId="0" applyNumberFormat="1" applyFont="1" applyFill="1" applyBorder="1" applyAlignment="1">
      <alignment horizontal="center"/>
    </xf>
    <xf numFmtId="1" fontId="19" fillId="0" borderId="12" xfId="0" applyNumberFormat="1" applyFont="1" applyBorder="1" applyAlignment="1">
      <alignment horizontal="center"/>
    </xf>
    <xf numFmtId="166" fontId="19" fillId="0" borderId="2" xfId="0" applyNumberFormat="1" applyFont="1" applyBorder="1" applyAlignment="1">
      <alignment horizontal="right"/>
    </xf>
    <xf numFmtId="1" fontId="7" fillId="0" borderId="2" xfId="0" applyNumberFormat="1" applyFont="1" applyBorder="1" applyAlignment="1">
      <alignment horizontal="center"/>
    </xf>
    <xf numFmtId="0" fontId="6" fillId="0" borderId="0" xfId="0" applyFont="1" applyFill="1" applyAlignment="1">
      <alignment horizontal="center"/>
    </xf>
    <xf numFmtId="0" fontId="22" fillId="0" borderId="1" xfId="0" applyFont="1" applyFill="1" applyBorder="1"/>
    <xf numFmtId="0" fontId="8" fillId="0" borderId="1" xfId="0" applyFont="1" applyFill="1" applyBorder="1" applyAlignment="1">
      <alignment horizontal="center"/>
    </xf>
    <xf numFmtId="0" fontId="20" fillId="0" borderId="0" xfId="0" applyFont="1" applyFill="1" applyAlignment="1">
      <alignment horizontal="center"/>
    </xf>
    <xf numFmtId="0" fontId="20" fillId="0" borderId="0" xfId="0" applyFont="1" applyFill="1" applyBorder="1" applyAlignment="1">
      <alignment horizontal="center"/>
    </xf>
    <xf numFmtId="0" fontId="7" fillId="0" borderId="0" xfId="5" applyFont="1" applyFill="1"/>
    <xf numFmtId="2" fontId="14" fillId="0" borderId="5" xfId="5" applyNumberFormat="1" applyFont="1" applyFill="1" applyBorder="1" applyAlignment="1">
      <alignment horizontal="center"/>
    </xf>
    <xf numFmtId="0" fontId="14" fillId="0" borderId="5" xfId="5" applyFont="1" applyFill="1" applyBorder="1" applyAlignment="1">
      <alignment horizontal="center"/>
    </xf>
    <xf numFmtId="2" fontId="6" fillId="0" borderId="6" xfId="5" applyNumberFormat="1" applyFont="1" applyFill="1" applyBorder="1" applyAlignment="1">
      <alignment horizontal="center"/>
    </xf>
    <xf numFmtId="0" fontId="21" fillId="0" borderId="0" xfId="0" applyFont="1" applyFill="1" applyBorder="1" applyAlignment="1">
      <alignment horizontal="center"/>
    </xf>
    <xf numFmtId="0" fontId="7" fillId="0" borderId="0" xfId="0" applyFont="1" applyAlignment="1"/>
    <xf numFmtId="166" fontId="16" fillId="0" borderId="0" xfId="0" applyNumberFormat="1" applyFont="1" applyFill="1" applyBorder="1" applyAlignment="1">
      <alignment horizontal="right"/>
    </xf>
    <xf numFmtId="0" fontId="7" fillId="0" borderId="0" xfId="0" applyFont="1" applyFill="1" applyAlignment="1">
      <alignment horizontal="left"/>
    </xf>
    <xf numFmtId="0" fontId="6" fillId="0" borderId="0" xfId="0" applyFont="1" applyFill="1" applyAlignment="1">
      <alignment horizontal="left"/>
    </xf>
    <xf numFmtId="0" fontId="6" fillId="0" borderId="0" xfId="0" applyFont="1" applyAlignment="1">
      <alignment horizontal="left"/>
    </xf>
    <xf numFmtId="166" fontId="7" fillId="0" borderId="0" xfId="0" applyNumberFormat="1" applyFont="1" applyAlignment="1">
      <alignment horizontal="left"/>
    </xf>
    <xf numFmtId="166" fontId="7" fillId="0" borderId="0" xfId="0" applyNumberFormat="1" applyFont="1" applyFill="1" applyAlignment="1">
      <alignment horizontal="center"/>
    </xf>
    <xf numFmtId="166" fontId="21" fillId="0" borderId="0" xfId="0" applyNumberFormat="1" applyFont="1" applyFill="1" applyBorder="1" applyAlignment="1">
      <alignment horizontal="center"/>
    </xf>
    <xf numFmtId="166" fontId="16" fillId="0" borderId="0" xfId="0" applyNumberFormat="1" applyFont="1" applyFill="1" applyBorder="1" applyAlignment="1">
      <alignment horizontal="center"/>
    </xf>
    <xf numFmtId="166" fontId="22" fillId="0" borderId="0" xfId="0" applyNumberFormat="1" applyFont="1" applyFill="1" applyBorder="1" applyAlignment="1">
      <alignment horizontal="center"/>
    </xf>
    <xf numFmtId="166" fontId="6" fillId="0" borderId="0" xfId="0" applyNumberFormat="1" applyFont="1" applyFill="1" applyAlignment="1">
      <alignment horizontal="center"/>
    </xf>
    <xf numFmtId="166" fontId="8" fillId="0" borderId="0" xfId="0" applyNumberFormat="1" applyFont="1" applyFill="1" applyBorder="1" applyAlignment="1">
      <alignment horizontal="center"/>
    </xf>
    <xf numFmtId="166" fontId="16" fillId="0" borderId="0" xfId="0" applyNumberFormat="1" applyFont="1" applyFill="1" applyAlignment="1">
      <alignment horizontal="center"/>
    </xf>
    <xf numFmtId="166" fontId="12" fillId="0" borderId="0" xfId="0" applyNumberFormat="1" applyFont="1" applyFill="1" applyAlignment="1">
      <alignment horizontal="center"/>
    </xf>
    <xf numFmtId="166" fontId="7" fillId="0" borderId="0" xfId="0" applyNumberFormat="1" applyFont="1" applyFill="1" applyAlignment="1">
      <alignment horizontal="right"/>
    </xf>
    <xf numFmtId="166" fontId="14" fillId="0" borderId="14" xfId="0" applyNumberFormat="1" applyFont="1" applyFill="1" applyBorder="1" applyAlignment="1">
      <alignment horizontal="center"/>
    </xf>
    <xf numFmtId="2" fontId="9" fillId="0" borderId="8" xfId="0" applyNumberFormat="1" applyFont="1" applyFill="1" applyBorder="1" applyAlignment="1">
      <alignment horizontal="center"/>
    </xf>
    <xf numFmtId="0" fontId="9" fillId="0" borderId="8" xfId="0" applyFont="1" applyFill="1" applyBorder="1" applyAlignment="1">
      <alignment horizontal="center"/>
    </xf>
    <xf numFmtId="166" fontId="9" fillId="0" borderId="9" xfId="0" applyNumberFormat="1" applyFont="1" applyFill="1" applyBorder="1" applyAlignment="1">
      <alignment horizontal="right"/>
    </xf>
    <xf numFmtId="0" fontId="24" fillId="0" borderId="0" xfId="0" applyFont="1" applyFill="1" applyAlignment="1">
      <alignment horizontal="center"/>
    </xf>
    <xf numFmtId="2" fontId="7" fillId="0" borderId="0" xfId="0" applyNumberFormat="1" applyFont="1" applyFill="1"/>
    <xf numFmtId="4" fontId="6" fillId="0" borderId="0" xfId="0" applyNumberFormat="1" applyFont="1" applyFill="1" applyBorder="1" applyAlignment="1">
      <alignment horizontal="right" vertical="center" wrapText="1"/>
    </xf>
    <xf numFmtId="0" fontId="7" fillId="0" borderId="6" xfId="5" applyFont="1" applyFill="1" applyBorder="1" applyAlignment="1">
      <alignment horizontal="center"/>
    </xf>
    <xf numFmtId="0" fontId="6" fillId="0" borderId="6" xfId="5" applyFont="1" applyFill="1" applyBorder="1" applyAlignment="1">
      <alignment vertical="center" wrapText="1"/>
    </xf>
    <xf numFmtId="165" fontId="7" fillId="0" borderId="23" xfId="5" applyNumberFormat="1" applyFont="1" applyFill="1" applyBorder="1" applyAlignment="1">
      <alignment horizontal="right"/>
    </xf>
    <xf numFmtId="4" fontId="6" fillId="0" borderId="0" xfId="5" applyNumberFormat="1" applyFont="1" applyFill="1" applyBorder="1" applyAlignment="1">
      <alignment horizontal="center" vertical="center" wrapText="1"/>
    </xf>
    <xf numFmtId="4" fontId="6" fillId="0" borderId="0" xfId="5" applyNumberFormat="1" applyFont="1" applyFill="1" applyBorder="1" applyAlignment="1">
      <alignment horizontal="right" vertical="center" wrapText="1"/>
    </xf>
    <xf numFmtId="0" fontId="7" fillId="0" borderId="0" xfId="5" applyFont="1" applyFill="1" applyBorder="1"/>
    <xf numFmtId="0" fontId="6" fillId="0" borderId="6" xfId="0" applyFont="1" applyFill="1" applyBorder="1" applyAlignment="1">
      <alignment vertical="center" wrapText="1"/>
    </xf>
    <xf numFmtId="2" fontId="7" fillId="0" borderId="6" xfId="0" applyNumberFormat="1" applyFont="1" applyFill="1" applyBorder="1" applyAlignment="1">
      <alignment horizontal="center"/>
    </xf>
    <xf numFmtId="0" fontId="7" fillId="0" borderId="6" xfId="0" applyFont="1" applyFill="1" applyBorder="1" applyAlignment="1">
      <alignment horizontal="center"/>
    </xf>
    <xf numFmtId="166" fontId="7" fillId="0" borderId="23" xfId="0" applyNumberFormat="1" applyFont="1" applyFill="1" applyBorder="1" applyAlignment="1">
      <alignment horizontal="right"/>
    </xf>
    <xf numFmtId="4" fontId="6" fillId="0" borderId="0" xfId="0" applyNumberFormat="1" applyFont="1" applyFill="1" applyBorder="1" applyAlignment="1">
      <alignment horizontal="center" vertical="center" wrapText="1"/>
    </xf>
    <xf numFmtId="166" fontId="43" fillId="0" borderId="0" xfId="0" applyNumberFormat="1" applyFont="1" applyAlignment="1">
      <alignment horizontal="center" wrapText="1"/>
    </xf>
    <xf numFmtId="0" fontId="19" fillId="0" borderId="12" xfId="0" applyFont="1" applyBorder="1" applyAlignment="1">
      <alignment horizontal="center"/>
    </xf>
    <xf numFmtId="166" fontId="19" fillId="0" borderId="17" xfId="0" applyNumberFormat="1" applyFont="1" applyBorder="1" applyAlignment="1">
      <alignment horizontal="right"/>
    </xf>
    <xf numFmtId="1" fontId="19" fillId="0" borderId="2" xfId="0" applyNumberFormat="1" applyFont="1" applyBorder="1" applyAlignment="1">
      <alignment horizontal="center"/>
    </xf>
    <xf numFmtId="0" fontId="19" fillId="0" borderId="2" xfId="0" applyFont="1" applyBorder="1" applyAlignment="1">
      <alignment horizontal="center"/>
    </xf>
    <xf numFmtId="166" fontId="19" fillId="0" borderId="2" xfId="0" applyNumberFormat="1" applyFont="1" applyFill="1" applyBorder="1" applyAlignment="1">
      <alignment horizontal="right"/>
    </xf>
    <xf numFmtId="0" fontId="14" fillId="0" borderId="5" xfId="5" applyFont="1" applyFill="1" applyBorder="1" applyAlignment="1">
      <alignment horizontal="center" vertical="center"/>
    </xf>
    <xf numFmtId="0" fontId="14" fillId="0" borderId="5" xfId="5" applyFont="1" applyFill="1" applyBorder="1" applyAlignment="1">
      <alignment horizontal="center" wrapText="1"/>
    </xf>
    <xf numFmtId="165" fontId="14" fillId="0" borderId="4" xfId="5" applyNumberFormat="1" applyFont="1" applyFill="1" applyBorder="1" applyAlignment="1">
      <alignment horizontal="center"/>
    </xf>
    <xf numFmtId="0" fontId="14" fillId="0" borderId="2" xfId="0" applyFont="1" applyFill="1" applyBorder="1" applyAlignment="1">
      <alignment horizontal="center" vertical="center"/>
    </xf>
    <xf numFmtId="0" fontId="14" fillId="0" borderId="12" xfId="0" applyFont="1" applyFill="1" applyBorder="1" applyAlignment="1">
      <alignment horizontal="center" vertical="center"/>
    </xf>
    <xf numFmtId="0" fontId="14" fillId="0" borderId="12" xfId="0" applyFont="1" applyFill="1" applyBorder="1" applyAlignment="1">
      <alignment horizontal="center" wrapText="1"/>
    </xf>
    <xf numFmtId="166" fontId="14" fillId="0" borderId="29" xfId="0" applyNumberFormat="1" applyFont="1" applyFill="1" applyBorder="1" applyAlignment="1">
      <alignment horizontal="center"/>
    </xf>
    <xf numFmtId="0" fontId="14" fillId="0" borderId="2" xfId="0" applyFont="1" applyFill="1" applyBorder="1" applyAlignment="1">
      <alignment horizontal="left" wrapText="1"/>
    </xf>
    <xf numFmtId="0" fontId="44" fillId="0" borderId="0" xfId="0" applyFont="1" applyFill="1"/>
    <xf numFmtId="0" fontId="45" fillId="0" borderId="0" xfId="5" applyFont="1" applyFill="1"/>
    <xf numFmtId="0" fontId="6" fillId="0" borderId="0" xfId="5" applyFont="1" applyFill="1"/>
    <xf numFmtId="0" fontId="19" fillId="0" borderId="6" xfId="5" applyFont="1" applyFill="1" applyBorder="1" applyAlignment="1">
      <alignment wrapText="1"/>
    </xf>
    <xf numFmtId="0" fontId="22" fillId="0" borderId="8" xfId="5" applyFont="1" applyFill="1" applyBorder="1" applyAlignment="1">
      <alignment wrapText="1"/>
    </xf>
    <xf numFmtId="0" fontId="22" fillId="0" borderId="0" xfId="5" applyFont="1" applyFill="1" applyBorder="1" applyAlignment="1">
      <alignment wrapText="1"/>
    </xf>
    <xf numFmtId="0" fontId="22" fillId="0" borderId="0" xfId="0" applyFont="1" applyFill="1" applyBorder="1" applyAlignment="1">
      <alignment wrapText="1"/>
    </xf>
    <xf numFmtId="0" fontId="6" fillId="0" borderId="0" xfId="0" applyFont="1" applyFill="1" applyBorder="1"/>
    <xf numFmtId="0" fontId="6" fillId="0" borderId="0" xfId="0" applyFont="1" applyFill="1" applyBorder="1" applyAlignment="1">
      <alignment wrapText="1"/>
    </xf>
    <xf numFmtId="0" fontId="22" fillId="0" borderId="8" xfId="0" applyFont="1" applyFill="1" applyBorder="1" applyAlignment="1">
      <alignment wrapText="1"/>
    </xf>
    <xf numFmtId="0" fontId="6" fillId="0" borderId="6" xfId="5" applyFont="1" applyFill="1" applyBorder="1"/>
    <xf numFmtId="0" fontId="6" fillId="0" borderId="2" xfId="5" applyFont="1" applyFill="1" applyBorder="1"/>
    <xf numFmtId="0" fontId="22" fillId="0" borderId="8" xfId="5" applyFont="1" applyFill="1" applyBorder="1"/>
    <xf numFmtId="0" fontId="22" fillId="0" borderId="0" xfId="5" applyFont="1" applyFill="1" applyBorder="1"/>
    <xf numFmtId="0" fontId="22" fillId="0" borderId="0" xfId="0" applyFont="1" applyFill="1" applyBorder="1"/>
    <xf numFmtId="0" fontId="22" fillId="0" borderId="8" xfId="0" applyFont="1" applyFill="1" applyBorder="1"/>
    <xf numFmtId="0" fontId="44" fillId="0" borderId="0" xfId="0" applyFont="1" applyFill="1" applyAlignment="1">
      <alignment horizontal="center"/>
    </xf>
    <xf numFmtId="166" fontId="44" fillId="0" borderId="0" xfId="0" applyNumberFormat="1" applyFont="1" applyFill="1"/>
    <xf numFmtId="166" fontId="44" fillId="0" borderId="0" xfId="0" applyNumberFormat="1" applyFont="1" applyFill="1" applyAlignment="1">
      <alignment horizontal="center"/>
    </xf>
    <xf numFmtId="2" fontId="45" fillId="0" borderId="0" xfId="5" applyNumberFormat="1" applyFont="1" applyFill="1"/>
    <xf numFmtId="165" fontId="45" fillId="0" borderId="0" xfId="5" applyNumberFormat="1" applyFont="1" applyFill="1"/>
    <xf numFmtId="2" fontId="6" fillId="0" borderId="0" xfId="5" applyNumberFormat="1" applyFont="1" applyFill="1"/>
    <xf numFmtId="165" fontId="6" fillId="0" borderId="0" xfId="5" applyNumberFormat="1" applyFont="1" applyFill="1"/>
    <xf numFmtId="2" fontId="6" fillId="0" borderId="6" xfId="5" applyNumberFormat="1" applyFont="1" applyFill="1" applyBorder="1"/>
    <xf numFmtId="165" fontId="6" fillId="0" borderId="6" xfId="5" applyNumberFormat="1" applyFont="1" applyFill="1" applyBorder="1"/>
    <xf numFmtId="2" fontId="6" fillId="0" borderId="2" xfId="5" applyNumberFormat="1" applyFont="1" applyFill="1" applyBorder="1"/>
    <xf numFmtId="2" fontId="22" fillId="0" borderId="8" xfId="5" applyNumberFormat="1" applyFont="1" applyFill="1" applyBorder="1" applyAlignment="1">
      <alignment horizontal="center"/>
    </xf>
    <xf numFmtId="2" fontId="22" fillId="0" borderId="8" xfId="5" applyNumberFormat="1" applyFont="1" applyFill="1" applyBorder="1"/>
    <xf numFmtId="165" fontId="22" fillId="0" borderId="9" xfId="5" applyNumberFormat="1" applyFont="1" applyFill="1" applyBorder="1"/>
    <xf numFmtId="2" fontId="22" fillId="0" borderId="0" xfId="5" applyNumberFormat="1" applyFont="1" applyFill="1" applyBorder="1" applyAlignment="1">
      <alignment horizontal="center"/>
    </xf>
    <xf numFmtId="2" fontId="22" fillId="0" borderId="0" xfId="5" applyNumberFormat="1" applyFont="1" applyFill="1" applyBorder="1"/>
    <xf numFmtId="165" fontId="22" fillId="0" borderId="0" xfId="5" applyNumberFormat="1" applyFont="1" applyFill="1" applyBorder="1"/>
    <xf numFmtId="3" fontId="22" fillId="0" borderId="0" xfId="0" applyNumberFormat="1" applyFont="1" applyFill="1" applyBorder="1" applyAlignment="1">
      <alignment horizontal="center"/>
    </xf>
    <xf numFmtId="166" fontId="22" fillId="0" borderId="0" xfId="0" applyNumberFormat="1" applyFont="1" applyFill="1" applyBorder="1"/>
    <xf numFmtId="3" fontId="6" fillId="0" borderId="0" xfId="0" applyNumberFormat="1" applyFont="1" applyFill="1" applyBorder="1" applyAlignment="1">
      <alignment horizontal="center"/>
    </xf>
    <xf numFmtId="166" fontId="6" fillId="0" borderId="0" xfId="0" applyNumberFormat="1" applyFont="1" applyFill="1" applyBorder="1"/>
    <xf numFmtId="166" fontId="6" fillId="0" borderId="0" xfId="0" applyNumberFormat="1" applyFont="1" applyFill="1" applyBorder="1" applyAlignment="1">
      <alignment horizontal="center"/>
    </xf>
    <xf numFmtId="0" fontId="47" fillId="0" borderId="0" xfId="0" applyFont="1" applyFill="1" applyBorder="1" applyAlignment="1">
      <alignment horizontal="center" wrapText="1"/>
    </xf>
    <xf numFmtId="3" fontId="22" fillId="0" borderId="8" xfId="0" applyNumberFormat="1" applyFont="1" applyFill="1" applyBorder="1" applyAlignment="1">
      <alignment horizontal="center"/>
    </xf>
    <xf numFmtId="166" fontId="22" fillId="0" borderId="8" xfId="0" applyNumberFormat="1" applyFont="1" applyFill="1" applyBorder="1"/>
    <xf numFmtId="166" fontId="22" fillId="0" borderId="9" xfId="0" applyNumberFormat="1" applyFont="1" applyFill="1" applyBorder="1" applyAlignment="1">
      <alignment horizontal="center"/>
    </xf>
    <xf numFmtId="0" fontId="45" fillId="0" borderId="0" xfId="0" applyFont="1" applyFill="1" applyAlignment="1">
      <alignment horizontal="left"/>
    </xf>
    <xf numFmtId="0" fontId="6" fillId="0" borderId="0" xfId="5" applyFont="1" applyFill="1" applyAlignment="1">
      <alignment horizontal="left"/>
    </xf>
    <xf numFmtId="0" fontId="19" fillId="0" borderId="3" xfId="5" applyFont="1" applyFill="1" applyBorder="1" applyAlignment="1">
      <alignment horizontal="left"/>
    </xf>
    <xf numFmtId="0" fontId="6" fillId="0" borderId="6" xfId="5" applyFont="1" applyFill="1" applyBorder="1" applyAlignment="1">
      <alignment horizontal="left"/>
    </xf>
    <xf numFmtId="0" fontId="6" fillId="0" borderId="2" xfId="5" applyFont="1" applyFill="1" applyBorder="1" applyAlignment="1">
      <alignment horizontal="left"/>
    </xf>
    <xf numFmtId="0" fontId="6" fillId="0" borderId="7" xfId="5" applyFont="1" applyFill="1" applyBorder="1" applyAlignment="1">
      <alignment horizontal="left"/>
    </xf>
    <xf numFmtId="0" fontId="42" fillId="0" borderId="0" xfId="0" applyFont="1" applyFill="1" applyBorder="1" applyAlignment="1">
      <alignment horizontal="left"/>
    </xf>
    <xf numFmtId="0" fontId="19" fillId="0" borderId="13" xfId="0" applyFont="1" applyFill="1" applyBorder="1" applyAlignment="1">
      <alignment horizontal="left"/>
    </xf>
    <xf numFmtId="0" fontId="19" fillId="0" borderId="28" xfId="0" applyFont="1" applyFill="1" applyBorder="1" applyAlignment="1">
      <alignment horizontal="left"/>
    </xf>
    <xf numFmtId="0" fontId="6" fillId="0" borderId="7" xfId="0" applyFont="1" applyFill="1" applyBorder="1" applyAlignment="1">
      <alignment horizontal="left"/>
    </xf>
    <xf numFmtId="0" fontId="7" fillId="0" borderId="0" xfId="0" applyFont="1" applyAlignment="1">
      <alignment wrapText="1"/>
    </xf>
    <xf numFmtId="0" fontId="19" fillId="0" borderId="0" xfId="0" applyFont="1" applyBorder="1" applyAlignment="1">
      <alignment horizontal="center"/>
    </xf>
    <xf numFmtId="1" fontId="7" fillId="0" borderId="0" xfId="0" applyNumberFormat="1" applyFont="1" applyBorder="1" applyAlignment="1">
      <alignment horizontal="center"/>
    </xf>
    <xf numFmtId="0" fontId="39" fillId="0" borderId="0" xfId="0" applyFont="1" applyBorder="1" applyAlignment="1">
      <alignment horizontal="center" wrapText="1"/>
    </xf>
    <xf numFmtId="165" fontId="22" fillId="0" borderId="8" xfId="5" applyNumberFormat="1" applyFont="1" applyFill="1" applyBorder="1"/>
    <xf numFmtId="0" fontId="19" fillId="0" borderId="2" xfId="0" applyFont="1" applyFill="1" applyBorder="1" applyAlignment="1">
      <alignment horizontal="left"/>
    </xf>
    <xf numFmtId="0" fontId="42" fillId="0" borderId="0" xfId="5" applyFont="1" applyFill="1" applyBorder="1" applyAlignment="1">
      <alignment horizontal="left"/>
    </xf>
    <xf numFmtId="0" fontId="40" fillId="0" borderId="0" xfId="0" applyFont="1" applyBorder="1" applyAlignment="1">
      <alignment horizontal="left" wrapText="1"/>
    </xf>
    <xf numFmtId="0" fontId="7" fillId="0" borderId="0" xfId="0" applyFont="1" applyAlignment="1">
      <alignment wrapText="1"/>
    </xf>
    <xf numFmtId="0" fontId="45" fillId="0" borderId="0" xfId="0" applyFont="1" applyFill="1" applyAlignment="1">
      <alignment horizontal="center"/>
    </xf>
    <xf numFmtId="0" fontId="0" fillId="0" borderId="0" xfId="0" applyFont="1" applyFill="1"/>
    <xf numFmtId="0" fontId="0" fillId="0" borderId="0" xfId="0" applyFont="1" applyFill="1" applyAlignment="1">
      <alignment wrapText="1"/>
    </xf>
    <xf numFmtId="2" fontId="0" fillId="0" borderId="0" xfId="0" applyNumberFormat="1" applyFont="1"/>
    <xf numFmtId="165" fontId="0" fillId="0" borderId="0" xfId="0" applyNumberFormat="1" applyFont="1"/>
    <xf numFmtId="0" fontId="48" fillId="0" borderId="0" xfId="0" applyFont="1"/>
    <xf numFmtId="2" fontId="33" fillId="0" borderId="5" xfId="0" applyNumberFormat="1" applyFont="1" applyBorder="1" applyAlignment="1">
      <alignment horizontal="center"/>
    </xf>
    <xf numFmtId="165" fontId="33" fillId="0" borderId="4" xfId="0" applyNumberFormat="1" applyFont="1" applyBorder="1" applyAlignment="1">
      <alignment horizontal="center"/>
    </xf>
    <xf numFmtId="0" fontId="27" fillId="0" borderId="2" xfId="0" applyFont="1" applyBorder="1" applyAlignment="1">
      <alignment horizontal="center"/>
    </xf>
    <xf numFmtId="0" fontId="0" fillId="0" borderId="2" xfId="0" applyBorder="1" applyAlignment="1">
      <alignment wrapText="1"/>
    </xf>
    <xf numFmtId="2" fontId="0" fillId="0" borderId="2" xfId="0" applyNumberFormat="1" applyFont="1" applyFill="1" applyBorder="1" applyAlignment="1">
      <alignment horizontal="center"/>
    </xf>
    <xf numFmtId="2" fontId="0" fillId="0" borderId="2" xfId="0" applyNumberFormat="1" applyFont="1" applyBorder="1"/>
    <xf numFmtId="165" fontId="0" fillId="0" borderId="24" xfId="0" applyNumberFormat="1" applyFont="1" applyBorder="1"/>
    <xf numFmtId="2" fontId="30" fillId="0" borderId="2" xfId="0" applyNumberFormat="1" applyFont="1" applyFill="1" applyBorder="1" applyAlignment="1">
      <alignment horizontal="center"/>
    </xf>
    <xf numFmtId="2" fontId="30" fillId="0" borderId="2" xfId="0" applyNumberFormat="1" applyFont="1" applyBorder="1"/>
    <xf numFmtId="165" fontId="30" fillId="0" borderId="2" xfId="0" applyNumberFormat="1" applyFont="1" applyBorder="1"/>
    <xf numFmtId="2" fontId="30" fillId="0" borderId="0" xfId="0" applyNumberFormat="1" applyFont="1" applyBorder="1"/>
    <xf numFmtId="165" fontId="30" fillId="0" borderId="25" xfId="0" applyNumberFormat="1" applyFont="1" applyBorder="1"/>
    <xf numFmtId="2" fontId="29" fillId="0" borderId="8" xfId="0" applyNumberFormat="1" applyFont="1" applyBorder="1"/>
    <xf numFmtId="165" fontId="29" fillId="0" borderId="9" xfId="0" applyNumberFormat="1" applyFont="1" applyBorder="1"/>
    <xf numFmtId="0" fontId="32" fillId="0" borderId="0" xfId="0" applyFont="1"/>
    <xf numFmtId="0" fontId="38" fillId="0" borderId="0" xfId="0" applyFont="1" applyAlignment="1">
      <alignment wrapText="1"/>
    </xf>
    <xf numFmtId="2" fontId="38" fillId="0" borderId="0" xfId="0" applyNumberFormat="1" applyFont="1" applyFill="1"/>
    <xf numFmtId="0" fontId="38" fillId="0" borderId="0" xfId="0" applyFont="1" applyAlignment="1">
      <alignment horizontal="center"/>
    </xf>
    <xf numFmtId="2" fontId="38" fillId="0" borderId="0" xfId="0" applyNumberFormat="1" applyFont="1"/>
    <xf numFmtId="165" fontId="38" fillId="0" borderId="0" xfId="0" applyNumberFormat="1" applyFont="1"/>
    <xf numFmtId="0" fontId="33" fillId="0" borderId="21" xfId="0" applyFont="1" applyBorder="1" applyAlignment="1">
      <alignment horizontal="center"/>
    </xf>
    <xf numFmtId="0" fontId="33" fillId="0" borderId="16" xfId="0" applyFont="1" applyBorder="1" applyAlignment="1">
      <alignment horizontal="center" vertical="center"/>
    </xf>
    <xf numFmtId="0" fontId="33" fillId="0" borderId="16" xfId="0" applyFont="1" applyBorder="1" applyAlignment="1">
      <alignment horizontal="center" wrapText="1"/>
    </xf>
    <xf numFmtId="2" fontId="33" fillId="0" borderId="16" xfId="0" applyNumberFormat="1" applyFont="1" applyFill="1" applyBorder="1" applyAlignment="1">
      <alignment horizontal="center"/>
    </xf>
    <xf numFmtId="0" fontId="33" fillId="0" borderId="16" xfId="0" applyFont="1" applyBorder="1" applyAlignment="1">
      <alignment horizontal="center"/>
    </xf>
    <xf numFmtId="2" fontId="33" fillId="0" borderId="16" xfId="0" applyNumberFormat="1" applyFont="1" applyBorder="1" applyAlignment="1">
      <alignment horizontal="center"/>
    </xf>
    <xf numFmtId="165" fontId="33" fillId="0" borderId="22" xfId="0" applyNumberFormat="1" applyFont="1" applyBorder="1" applyAlignment="1">
      <alignment horizontal="center"/>
    </xf>
    <xf numFmtId="0" fontId="30" fillId="0" borderId="2" xfId="0" applyFont="1" applyBorder="1" applyAlignment="1">
      <alignment horizontal="center" vertical="center"/>
    </xf>
    <xf numFmtId="2" fontId="30" fillId="0" borderId="2" xfId="0" applyNumberFormat="1" applyFont="1" applyFill="1" applyBorder="1" applyAlignment="1">
      <alignment horizontal="center" vertical="center"/>
    </xf>
    <xf numFmtId="4" fontId="30" fillId="0" borderId="2" xfId="0" applyNumberFormat="1" applyFont="1" applyBorder="1" applyAlignment="1">
      <alignment horizontal="center" vertical="center" wrapText="1"/>
    </xf>
    <xf numFmtId="2" fontId="30" fillId="0" borderId="2" xfId="0" applyNumberFormat="1" applyFont="1" applyBorder="1" applyAlignment="1">
      <alignment horizontal="right" vertical="center" wrapText="1"/>
    </xf>
    <xf numFmtId="165" fontId="30" fillId="0" borderId="2" xfId="0" applyNumberFormat="1" applyFont="1" applyBorder="1" applyAlignment="1">
      <alignment horizontal="right" vertical="center"/>
    </xf>
    <xf numFmtId="0" fontId="30" fillId="0" borderId="0" xfId="0" applyFont="1" applyFill="1" applyBorder="1" applyAlignment="1">
      <alignment horizontal="center" vertical="center"/>
    </xf>
    <xf numFmtId="0" fontId="30" fillId="0" borderId="0" xfId="0" applyFont="1" applyFill="1" applyBorder="1" applyAlignment="1">
      <alignment vertical="center" wrapText="1"/>
    </xf>
    <xf numFmtId="2" fontId="30" fillId="0" borderId="0" xfId="0" applyNumberFormat="1" applyFont="1" applyFill="1" applyBorder="1" applyAlignment="1">
      <alignment horizontal="center" vertical="center"/>
    </xf>
    <xf numFmtId="4" fontId="30" fillId="0" borderId="0" xfId="0" applyNumberFormat="1" applyFont="1" applyFill="1" applyBorder="1" applyAlignment="1">
      <alignment horizontal="center" vertical="center" wrapText="1"/>
    </xf>
    <xf numFmtId="2" fontId="30" fillId="0" borderId="0" xfId="0" applyNumberFormat="1" applyFont="1" applyFill="1" applyBorder="1" applyAlignment="1">
      <alignment horizontal="right" vertical="center" wrapText="1"/>
    </xf>
    <xf numFmtId="0" fontId="49" fillId="0" borderId="26" xfId="0" applyFont="1" applyFill="1" applyBorder="1" applyAlignment="1">
      <alignment horizontal="center"/>
    </xf>
    <xf numFmtId="0" fontId="49" fillId="0" borderId="26" xfId="0" applyFont="1" applyFill="1" applyBorder="1" applyAlignment="1">
      <alignment horizontal="center" vertical="center"/>
    </xf>
    <xf numFmtId="0" fontId="49" fillId="0" borderId="26" xfId="0" applyFont="1" applyFill="1" applyBorder="1" applyAlignment="1">
      <alignment vertical="center" wrapText="1"/>
    </xf>
    <xf numFmtId="2" fontId="49" fillId="0" borderId="26" xfId="0" applyNumberFormat="1" applyFont="1" applyFill="1" applyBorder="1" applyAlignment="1">
      <alignment horizontal="center" vertical="center"/>
    </xf>
    <xf numFmtId="4" fontId="49" fillId="0" borderId="26" xfId="0" applyNumberFormat="1" applyFont="1" applyFill="1" applyBorder="1" applyAlignment="1">
      <alignment horizontal="center" vertical="center" wrapText="1"/>
    </xf>
    <xf numFmtId="2" fontId="49" fillId="0" borderId="26" xfId="0" applyNumberFormat="1" applyFont="1" applyFill="1" applyBorder="1" applyAlignment="1">
      <alignment horizontal="right" vertical="center" wrapText="1"/>
    </xf>
    <xf numFmtId="0" fontId="0" fillId="0" borderId="0" xfId="0" applyFont="1" applyBorder="1" applyAlignment="1">
      <alignment horizontal="center"/>
    </xf>
    <xf numFmtId="0" fontId="50" fillId="0" borderId="0" xfId="0" applyFont="1" applyFill="1" applyBorder="1" applyAlignment="1">
      <alignment horizontal="center" vertical="center"/>
    </xf>
    <xf numFmtId="0" fontId="50" fillId="0" borderId="0" xfId="0" applyFont="1" applyFill="1" applyBorder="1" applyAlignment="1">
      <alignment vertical="center" wrapText="1"/>
    </xf>
    <xf numFmtId="2" fontId="50" fillId="0" borderId="0" xfId="0" applyNumberFormat="1" applyFont="1" applyFill="1" applyBorder="1" applyAlignment="1">
      <alignment horizontal="center" vertical="center"/>
    </xf>
    <xf numFmtId="4" fontId="50" fillId="0" borderId="0" xfId="0" applyNumberFormat="1" applyFont="1" applyFill="1" applyBorder="1" applyAlignment="1">
      <alignment horizontal="center" vertical="center" wrapText="1"/>
    </xf>
    <xf numFmtId="2" fontId="50" fillId="0" borderId="0" xfId="0" applyNumberFormat="1" applyFont="1" applyFill="1" applyBorder="1" applyAlignment="1">
      <alignment horizontal="right" vertical="center" wrapText="1"/>
    </xf>
    <xf numFmtId="165" fontId="50" fillId="0" borderId="0" xfId="0" applyNumberFormat="1" applyFont="1" applyFill="1" applyBorder="1" applyAlignment="1">
      <alignment horizontal="right" vertical="center"/>
    </xf>
    <xf numFmtId="0" fontId="51" fillId="0" borderId="0" xfId="0" applyFont="1" applyFill="1" applyBorder="1" applyAlignment="1">
      <alignment horizontal="left"/>
    </xf>
    <xf numFmtId="0" fontId="53" fillId="0" borderId="0" xfId="0" applyFont="1" applyFill="1" applyAlignment="1">
      <alignment horizontal="left"/>
    </xf>
    <xf numFmtId="0" fontId="6" fillId="0" borderId="0" xfId="0" applyFont="1" applyFill="1" applyBorder="1" applyAlignment="1">
      <alignment horizontal="left"/>
    </xf>
    <xf numFmtId="4" fontId="7" fillId="0" borderId="2" xfId="0" applyNumberFormat="1" applyFont="1" applyFill="1" applyBorder="1"/>
    <xf numFmtId="165" fontId="7" fillId="0" borderId="14" xfId="0" applyNumberFormat="1" applyFont="1" applyBorder="1" applyAlignment="1">
      <alignment horizontal="right"/>
    </xf>
    <xf numFmtId="166" fontId="40" fillId="0" borderId="0" xfId="0" applyNumberFormat="1" applyFont="1" applyBorder="1" applyAlignment="1">
      <alignment horizontal="left" wrapText="1"/>
    </xf>
    <xf numFmtId="165" fontId="49" fillId="0" borderId="26" xfId="0" applyNumberFormat="1" applyFont="1" applyFill="1" applyBorder="1" applyAlignment="1">
      <alignment horizontal="right" vertical="center"/>
    </xf>
    <xf numFmtId="165" fontId="30" fillId="0" borderId="0" xfId="0" applyNumberFormat="1" applyFont="1" applyFill="1" applyBorder="1" applyAlignment="1">
      <alignment horizontal="right" vertical="center"/>
    </xf>
    <xf numFmtId="0" fontId="7" fillId="0" borderId="7" xfId="0" applyFont="1" applyBorder="1"/>
    <xf numFmtId="0" fontId="7" fillId="0" borderId="8" xfId="0" applyFont="1" applyBorder="1" applyAlignment="1">
      <alignment wrapText="1"/>
    </xf>
    <xf numFmtId="166" fontId="7" fillId="0" borderId="0" xfId="0" applyNumberFormat="1" applyFont="1" applyAlignment="1"/>
    <xf numFmtId="0" fontId="40" fillId="0" borderId="0" xfId="0" applyFont="1" applyBorder="1" applyAlignment="1">
      <alignment wrapText="1"/>
    </xf>
    <xf numFmtId="166" fontId="10" fillId="0" borderId="0" xfId="0" applyNumberFormat="1" applyFont="1" applyFill="1" applyBorder="1" applyAlignment="1"/>
    <xf numFmtId="166" fontId="40" fillId="0" borderId="0" xfId="0" applyNumberFormat="1" applyFont="1" applyBorder="1" applyAlignment="1">
      <alignment wrapText="1"/>
    </xf>
    <xf numFmtId="166" fontId="30" fillId="0" borderId="0" xfId="0" applyNumberFormat="1" applyFont="1" applyFill="1" applyBorder="1" applyAlignment="1"/>
    <xf numFmtId="165" fontId="22" fillId="0" borderId="0" xfId="5" applyNumberFormat="1" applyFont="1" applyFill="1" applyBorder="1" applyAlignment="1"/>
    <xf numFmtId="0" fontId="40" fillId="0" borderId="8" xfId="0" applyFont="1" applyBorder="1" applyAlignment="1">
      <alignment horizontal="left" wrapText="1"/>
    </xf>
    <xf numFmtId="166" fontId="54" fillId="0" borderId="9" xfId="0" applyNumberFormat="1" applyFont="1" applyBorder="1" applyAlignment="1">
      <alignment wrapText="1"/>
    </xf>
    <xf numFmtId="166" fontId="54" fillId="0" borderId="0" xfId="0" applyNumberFormat="1" applyFont="1" applyBorder="1" applyAlignment="1">
      <alignment wrapText="1"/>
    </xf>
    <xf numFmtId="0" fontId="14" fillId="0" borderId="24" xfId="0" applyFont="1" applyFill="1" applyBorder="1" applyAlignment="1">
      <alignment horizontal="center" vertical="center"/>
    </xf>
    <xf numFmtId="165" fontId="22" fillId="0" borderId="2" xfId="5" applyNumberFormat="1" applyFont="1" applyFill="1" applyBorder="1" applyAlignment="1"/>
    <xf numFmtId="0" fontId="16" fillId="0" borderId="0" xfId="0" applyFont="1" applyFill="1" applyAlignment="1">
      <alignment horizontal="left"/>
    </xf>
    <xf numFmtId="0" fontId="16" fillId="0" borderId="0" xfId="0" applyFont="1" applyFill="1" applyAlignment="1">
      <alignment horizontal="center"/>
    </xf>
    <xf numFmtId="0" fontId="16" fillId="0" borderId="0" xfId="0" applyFont="1" applyFill="1" applyBorder="1" applyAlignment="1">
      <alignment horizontal="center"/>
    </xf>
    <xf numFmtId="0" fontId="40" fillId="0" borderId="0" xfId="0" applyFont="1" applyBorder="1" applyAlignment="1">
      <alignment horizontal="left" wrapText="1"/>
    </xf>
    <xf numFmtId="0" fontId="53" fillId="0" borderId="0" xfId="5" applyFont="1" applyFill="1" applyAlignment="1">
      <alignment horizontal="left"/>
    </xf>
    <xf numFmtId="2" fontId="45" fillId="0" borderId="0" xfId="5" applyNumberFormat="1" applyFont="1" applyFill="1" applyAlignment="1">
      <alignment horizontal="center"/>
    </xf>
    <xf numFmtId="2" fontId="6" fillId="0" borderId="0" xfId="5" applyNumberFormat="1" applyFont="1" applyFill="1" applyAlignment="1">
      <alignment horizontal="center"/>
    </xf>
    <xf numFmtId="0" fontId="6" fillId="0" borderId="8" xfId="5" applyFont="1" applyFill="1" applyBorder="1"/>
    <xf numFmtId="0" fontId="42" fillId="0" borderId="2" xfId="0" applyFont="1" applyFill="1" applyBorder="1" applyAlignment="1">
      <alignment horizontal="left" vertical="center" wrapText="1" shrinkToFit="1"/>
    </xf>
    <xf numFmtId="2" fontId="6" fillId="0" borderId="1" xfId="5" applyNumberFormat="1" applyFont="1" applyFill="1" applyBorder="1" applyAlignment="1">
      <alignment horizontal="center"/>
    </xf>
    <xf numFmtId="2" fontId="6" fillId="0" borderId="8" xfId="5" applyNumberFormat="1" applyFont="1" applyFill="1" applyBorder="1"/>
    <xf numFmtId="165" fontId="6" fillId="0" borderId="15" xfId="5" applyNumberFormat="1" applyFont="1" applyFill="1" applyBorder="1"/>
    <xf numFmtId="0" fontId="19" fillId="0" borderId="25" xfId="0" applyFont="1" applyBorder="1" applyAlignment="1">
      <alignment horizontal="center"/>
    </xf>
    <xf numFmtId="0" fontId="6" fillId="0" borderId="12" xfId="0" applyFont="1" applyBorder="1" applyAlignment="1">
      <alignment horizontal="left" wrapText="1"/>
    </xf>
    <xf numFmtId="2" fontId="6" fillId="0" borderId="12" xfId="0" applyNumberFormat="1" applyFont="1" applyBorder="1" applyAlignment="1">
      <alignment horizontal="center"/>
    </xf>
    <xf numFmtId="2" fontId="7" fillId="0" borderId="24" xfId="0" applyNumberFormat="1" applyFont="1" applyBorder="1" applyAlignment="1">
      <alignment horizontal="center"/>
    </xf>
    <xf numFmtId="166" fontId="6" fillId="0" borderId="12" xfId="0" applyNumberFormat="1" applyFont="1" applyBorder="1" applyAlignment="1">
      <alignment horizontal="right"/>
    </xf>
    <xf numFmtId="0" fontId="6" fillId="0" borderId="0" xfId="0" applyFont="1" applyBorder="1" applyAlignment="1">
      <alignment horizontal="center" vertical="center"/>
    </xf>
    <xf numFmtId="0" fontId="16" fillId="0" borderId="8" xfId="0" applyFont="1" applyBorder="1"/>
    <xf numFmtId="3" fontId="14" fillId="0" borderId="5" xfId="0" applyNumberFormat="1" applyFont="1" applyBorder="1" applyAlignment="1">
      <alignment horizontal="center"/>
    </xf>
    <xf numFmtId="0" fontId="55" fillId="0" borderId="0" xfId="0" applyFont="1"/>
    <xf numFmtId="0" fontId="30" fillId="0" borderId="2" xfId="0" applyFont="1" applyFill="1" applyBorder="1" applyAlignment="1">
      <alignment wrapText="1"/>
    </xf>
    <xf numFmtId="0" fontId="58" fillId="0" borderId="0" xfId="0" applyFont="1"/>
    <xf numFmtId="0" fontId="0" fillId="0" borderId="6" xfId="0" applyFill="1" applyBorder="1" applyAlignment="1">
      <alignment horizontal="center"/>
    </xf>
    <xf numFmtId="3" fontId="7" fillId="0" borderId="2" xfId="0" applyNumberFormat="1" applyFont="1" applyBorder="1" applyAlignment="1">
      <alignment horizontal="center"/>
    </xf>
    <xf numFmtId="3" fontId="16" fillId="0" borderId="8" xfId="0" applyNumberFormat="1" applyFont="1" applyBorder="1" applyAlignment="1">
      <alignment horizontal="center"/>
    </xf>
    <xf numFmtId="166" fontId="16" fillId="0" borderId="8" xfId="0" applyNumberFormat="1" applyFont="1" applyBorder="1" applyAlignment="1">
      <alignment horizontal="right"/>
    </xf>
    <xf numFmtId="166" fontId="7" fillId="0" borderId="9" xfId="0" applyNumberFormat="1" applyFont="1" applyBorder="1" applyAlignment="1">
      <alignment horizontal="right"/>
    </xf>
    <xf numFmtId="0" fontId="7" fillId="0" borderId="6" xfId="0" applyFont="1" applyBorder="1"/>
    <xf numFmtId="166" fontId="7" fillId="0" borderId="6" xfId="0" applyNumberFormat="1" applyFont="1" applyBorder="1" applyAlignment="1">
      <alignment horizontal="right"/>
    </xf>
    <xf numFmtId="166" fontId="16" fillId="0" borderId="8" xfId="0" applyNumberFormat="1" applyFont="1" applyBorder="1" applyAlignment="1">
      <alignment horizontal="center"/>
    </xf>
    <xf numFmtId="3" fontId="16" fillId="0" borderId="0" xfId="0" applyNumberFormat="1" applyFont="1" applyBorder="1" applyAlignment="1">
      <alignment horizontal="center"/>
    </xf>
    <xf numFmtId="166" fontId="16" fillId="0" borderId="0" xfId="0" applyNumberFormat="1" applyFont="1" applyBorder="1" applyAlignment="1">
      <alignment horizontal="center"/>
    </xf>
    <xf numFmtId="166" fontId="16" fillId="0" borderId="0" xfId="0" applyNumberFormat="1" applyFont="1" applyBorder="1" applyAlignment="1">
      <alignment horizontal="right"/>
    </xf>
    <xf numFmtId="166" fontId="7" fillId="0" borderId="0" xfId="0" applyNumberFormat="1" applyFont="1" applyAlignment="1">
      <alignment horizontal="center"/>
    </xf>
    <xf numFmtId="0" fontId="41" fillId="0" borderId="0" xfId="0" applyFont="1" applyFill="1" applyBorder="1" applyAlignment="1">
      <alignment horizontal="left" vertical="center"/>
    </xf>
    <xf numFmtId="0" fontId="59" fillId="0" borderId="0" xfId="0" applyFont="1" applyFill="1" applyBorder="1" applyAlignment="1">
      <alignment horizontal="left" vertical="center"/>
    </xf>
    <xf numFmtId="0" fontId="19" fillId="0" borderId="6" xfId="0" applyFont="1" applyBorder="1" applyAlignment="1">
      <alignment horizontal="center"/>
    </xf>
    <xf numFmtId="0" fontId="6" fillId="0" borderId="6" xfId="0" applyFont="1" applyBorder="1" applyAlignment="1">
      <alignment horizontal="left" wrapText="1"/>
    </xf>
    <xf numFmtId="0" fontId="17" fillId="0" borderId="0" xfId="0" applyFont="1" applyFill="1" applyBorder="1" applyAlignment="1">
      <alignment horizontal="left"/>
    </xf>
    <xf numFmtId="165" fontId="7" fillId="3" borderId="0" xfId="0" applyNumberFormat="1" applyFont="1" applyFill="1"/>
    <xf numFmtId="0" fontId="7" fillId="3" borderId="0" xfId="0" applyFont="1" applyFill="1"/>
    <xf numFmtId="166" fontId="7" fillId="3" borderId="0" xfId="0" applyNumberFormat="1" applyFont="1" applyFill="1"/>
    <xf numFmtId="0" fontId="6" fillId="0" borderId="1" xfId="0" applyFont="1" applyFill="1" applyBorder="1"/>
    <xf numFmtId="0" fontId="14" fillId="0" borderId="1" xfId="0" applyFont="1" applyFill="1" applyBorder="1" applyAlignment="1">
      <alignment horizontal="center"/>
    </xf>
    <xf numFmtId="166" fontId="60" fillId="0" borderId="1" xfId="0" applyNumberFormat="1" applyFont="1" applyFill="1" applyBorder="1" applyAlignment="1">
      <alignment horizontal="right"/>
    </xf>
    <xf numFmtId="3" fontId="6" fillId="0" borderId="1" xfId="0" applyNumberFormat="1" applyFont="1" applyFill="1" applyBorder="1"/>
    <xf numFmtId="0" fontId="6" fillId="0" borderId="26" xfId="0" applyFont="1" applyFill="1" applyBorder="1"/>
    <xf numFmtId="0" fontId="19" fillId="0" borderId="2" xfId="5" applyFont="1" applyFill="1" applyBorder="1" applyAlignment="1">
      <alignment wrapText="1"/>
    </xf>
    <xf numFmtId="0" fontId="19" fillId="0" borderId="24" xfId="0" applyFont="1" applyFill="1" applyBorder="1" applyAlignment="1">
      <alignment horizontal="left"/>
    </xf>
    <xf numFmtId="0" fontId="14" fillId="0" borderId="24" xfId="0" applyFont="1" applyFill="1" applyBorder="1" applyAlignment="1">
      <alignment horizontal="left" wrapText="1"/>
    </xf>
    <xf numFmtId="3" fontId="14" fillId="0" borderId="24" xfId="0" applyNumberFormat="1" applyFont="1" applyFill="1" applyBorder="1" applyAlignment="1">
      <alignment horizontal="center"/>
    </xf>
    <xf numFmtId="166" fontId="14" fillId="0" borderId="24" xfId="0" applyNumberFormat="1" applyFont="1" applyFill="1" applyBorder="1" applyAlignment="1">
      <alignment horizontal="center"/>
    </xf>
    <xf numFmtId="166" fontId="14" fillId="0" borderId="27" xfId="0" applyNumberFormat="1" applyFont="1" applyFill="1" applyBorder="1" applyAlignment="1">
      <alignment horizontal="center"/>
    </xf>
    <xf numFmtId="0" fontId="19" fillId="0" borderId="26" xfId="0" applyFont="1" applyFill="1" applyBorder="1" applyAlignment="1">
      <alignment horizontal="left"/>
    </xf>
    <xf numFmtId="0" fontId="14" fillId="0" borderId="26" xfId="0" applyFont="1" applyFill="1" applyBorder="1" applyAlignment="1">
      <alignment horizontal="center" vertical="center"/>
    </xf>
    <xf numFmtId="0" fontId="14" fillId="0" borderId="26" xfId="0" applyFont="1" applyFill="1" applyBorder="1" applyAlignment="1">
      <alignment horizontal="center" wrapText="1"/>
    </xf>
    <xf numFmtId="3" fontId="14" fillId="0" borderId="26" xfId="0" applyNumberFormat="1" applyFont="1" applyFill="1" applyBorder="1" applyAlignment="1">
      <alignment horizontal="center"/>
    </xf>
    <xf numFmtId="0" fontId="14" fillId="0" borderId="26" xfId="0" applyFont="1" applyFill="1" applyBorder="1" applyAlignment="1">
      <alignment horizontal="center"/>
    </xf>
    <xf numFmtId="166" fontId="14" fillId="0" borderId="26" xfId="0" applyNumberFormat="1" applyFont="1" applyFill="1" applyBorder="1" applyAlignment="1">
      <alignment horizontal="center"/>
    </xf>
    <xf numFmtId="0" fontId="19" fillId="0" borderId="6" xfId="0" applyFont="1" applyFill="1" applyBorder="1" applyAlignment="1">
      <alignment horizontal="left"/>
    </xf>
    <xf numFmtId="0" fontId="14" fillId="0" borderId="6" xfId="0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left" wrapText="1"/>
    </xf>
    <xf numFmtId="3" fontId="14" fillId="0" borderId="6" xfId="0" applyNumberFormat="1" applyFont="1" applyFill="1" applyBorder="1" applyAlignment="1">
      <alignment horizontal="center"/>
    </xf>
    <xf numFmtId="166" fontId="14" fillId="0" borderId="6" xfId="0" applyNumberFormat="1" applyFont="1" applyFill="1" applyBorder="1" applyAlignment="1">
      <alignment horizontal="center"/>
    </xf>
    <xf numFmtId="166" fontId="14" fillId="0" borderId="23" xfId="0" applyNumberFormat="1" applyFont="1" applyFill="1" applyBorder="1" applyAlignment="1">
      <alignment horizontal="center"/>
    </xf>
    <xf numFmtId="0" fontId="19" fillId="0" borderId="1" xfId="0" applyFont="1" applyFill="1" applyBorder="1" applyAlignment="1">
      <alignment horizontal="left"/>
    </xf>
    <xf numFmtId="166" fontId="14" fillId="0" borderId="1" xfId="0" applyNumberFormat="1" applyFont="1" applyFill="1" applyBorder="1" applyAlignment="1">
      <alignment horizontal="center"/>
    </xf>
    <xf numFmtId="0" fontId="19" fillId="0" borderId="30" xfId="0" applyFont="1" applyFill="1" applyBorder="1" applyAlignment="1">
      <alignment horizontal="left"/>
    </xf>
    <xf numFmtId="167" fontId="14" fillId="0" borderId="6" xfId="0" applyNumberFormat="1" applyFont="1" applyFill="1" applyBorder="1" applyAlignment="1">
      <alignment horizontal="center"/>
    </xf>
    <xf numFmtId="0" fontId="14" fillId="0" borderId="26" xfId="0" applyFont="1" applyFill="1" applyBorder="1" applyAlignment="1">
      <alignment horizontal="left" wrapText="1"/>
    </xf>
    <xf numFmtId="0" fontId="46" fillId="0" borderId="1" xfId="0" applyFont="1" applyFill="1" applyBorder="1" applyAlignment="1">
      <alignment vertical="center"/>
    </xf>
    <xf numFmtId="0" fontId="46" fillId="0" borderId="1" xfId="0" applyFont="1" applyFill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0" fillId="0" borderId="6" xfId="0" applyBorder="1" applyAlignment="1">
      <alignment horizontal="center"/>
    </xf>
    <xf numFmtId="166" fontId="19" fillId="0" borderId="6" xfId="0" applyNumberFormat="1" applyFont="1" applyFill="1" applyBorder="1" applyAlignment="1">
      <alignment horizontal="right"/>
    </xf>
    <xf numFmtId="166" fontId="19" fillId="0" borderId="6" xfId="0" applyNumberFormat="1" applyFont="1" applyBorder="1" applyAlignment="1">
      <alignment horizontal="right"/>
    </xf>
    <xf numFmtId="0" fontId="39" fillId="0" borderId="6" xfId="0" applyFont="1" applyBorder="1" applyAlignment="1">
      <alignment horizontal="center" wrapText="1"/>
    </xf>
    <xf numFmtId="0" fontId="30" fillId="0" borderId="2" xfId="0" applyFont="1" applyFill="1" applyBorder="1" applyAlignment="1">
      <alignment vertical="center"/>
    </xf>
    <xf numFmtId="2" fontId="7" fillId="0" borderId="2" xfId="0" applyNumberFormat="1" applyFont="1" applyFill="1" applyBorder="1"/>
    <xf numFmtId="0" fontId="16" fillId="0" borderId="13" xfId="0" applyFont="1" applyBorder="1"/>
    <xf numFmtId="166" fontId="40" fillId="0" borderId="14" xfId="0" applyNumberFormat="1" applyFont="1" applyBorder="1" applyAlignment="1">
      <alignment horizontal="left" wrapText="1"/>
    </xf>
    <xf numFmtId="0" fontId="16" fillId="0" borderId="31" xfId="0" applyFont="1" applyBorder="1"/>
    <xf numFmtId="0" fontId="7" fillId="0" borderId="32" xfId="0" applyFont="1" applyFill="1" applyBorder="1" applyAlignment="1">
      <alignment horizontal="center"/>
    </xf>
    <xf numFmtId="0" fontId="7" fillId="0" borderId="32" xfId="0" applyFont="1" applyFill="1" applyBorder="1" applyAlignment="1">
      <alignment wrapText="1"/>
    </xf>
    <xf numFmtId="0" fontId="7" fillId="0" borderId="32" xfId="0" applyFont="1" applyBorder="1"/>
    <xf numFmtId="168" fontId="7" fillId="0" borderId="32" xfId="0" applyNumberFormat="1" applyFont="1" applyFill="1" applyBorder="1" applyAlignment="1">
      <alignment horizontal="center"/>
    </xf>
    <xf numFmtId="166" fontId="40" fillId="0" borderId="33" xfId="0" applyNumberFormat="1" applyFont="1" applyBorder="1" applyAlignment="1">
      <alignment horizontal="left" wrapText="1"/>
    </xf>
    <xf numFmtId="0" fontId="45" fillId="0" borderId="7" xfId="0" applyFont="1" applyFill="1" applyBorder="1" applyAlignment="1">
      <alignment horizontal="left"/>
    </xf>
    <xf numFmtId="0" fontId="44" fillId="0" borderId="8" xfId="0" applyFont="1" applyFill="1" applyBorder="1"/>
    <xf numFmtId="0" fontId="44" fillId="0" borderId="8" xfId="0" applyFont="1" applyFill="1" applyBorder="1" applyAlignment="1">
      <alignment wrapText="1"/>
    </xf>
    <xf numFmtId="0" fontId="44" fillId="0" borderId="8" xfId="0" applyFont="1" applyFill="1" applyBorder="1" applyAlignment="1">
      <alignment horizontal="center"/>
    </xf>
    <xf numFmtId="166" fontId="44" fillId="0" borderId="8" xfId="0" applyNumberFormat="1" applyFont="1" applyFill="1" applyBorder="1"/>
    <xf numFmtId="166" fontId="44" fillId="0" borderId="9" xfId="0" applyNumberFormat="1" applyFont="1" applyFill="1" applyBorder="1" applyAlignment="1">
      <alignment horizontal="center"/>
    </xf>
    <xf numFmtId="166" fontId="7" fillId="0" borderId="16" xfId="0" applyNumberFormat="1" applyFont="1" applyBorder="1" applyAlignment="1">
      <alignment horizontal="right"/>
    </xf>
    <xf numFmtId="0" fontId="6" fillId="0" borderId="22" xfId="0" applyFont="1" applyFill="1" applyBorder="1" applyAlignment="1">
      <alignment horizontal="center"/>
    </xf>
    <xf numFmtId="0" fontId="19" fillId="0" borderId="0" xfId="0" applyFont="1" applyFill="1" applyBorder="1" applyAlignment="1">
      <alignment horizontal="left"/>
    </xf>
    <xf numFmtId="0" fontId="14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left" wrapText="1"/>
    </xf>
    <xf numFmtId="3" fontId="14" fillId="0" borderId="0" xfId="0" applyNumberFormat="1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166" fontId="14" fillId="0" borderId="0" xfId="0" applyNumberFormat="1" applyFont="1" applyFill="1" applyBorder="1" applyAlignment="1">
      <alignment horizontal="center"/>
    </xf>
    <xf numFmtId="3" fontId="6" fillId="0" borderId="0" xfId="0" applyNumberFormat="1" applyFont="1" applyFill="1" applyBorder="1"/>
    <xf numFmtId="0" fontId="40" fillId="0" borderId="0" xfId="0" applyFont="1" applyBorder="1" applyAlignment="1">
      <alignment horizontal="left" wrapText="1"/>
    </xf>
    <xf numFmtId="0" fontId="7" fillId="0" borderId="0" xfId="0" applyFont="1" applyAlignment="1">
      <alignment horizontal="right"/>
    </xf>
    <xf numFmtId="0" fontId="6" fillId="0" borderId="1" xfId="0" applyFont="1" applyBorder="1" applyAlignment="1">
      <alignment horizontal="center"/>
    </xf>
    <xf numFmtId="0" fontId="30" fillId="0" borderId="1" xfId="0" applyFont="1" applyFill="1" applyBorder="1" applyAlignment="1">
      <alignment horizontal="center"/>
    </xf>
    <xf numFmtId="0" fontId="7" fillId="0" borderId="1" xfId="0" applyFont="1" applyBorder="1" applyAlignment="1">
      <alignment wrapText="1"/>
    </xf>
    <xf numFmtId="2" fontId="7" fillId="0" borderId="1" xfId="0" applyNumberFormat="1" applyFont="1" applyFill="1" applyBorder="1" applyAlignment="1">
      <alignment horizontal="center"/>
    </xf>
    <xf numFmtId="4" fontId="6" fillId="0" borderId="1" xfId="0" applyNumberFormat="1" applyFont="1" applyBorder="1" applyAlignment="1">
      <alignment horizontal="center" vertical="center" wrapText="1"/>
    </xf>
    <xf numFmtId="166" fontId="7" fillId="0" borderId="1" xfId="0" applyNumberFormat="1" applyFont="1" applyFill="1" applyBorder="1"/>
    <xf numFmtId="166" fontId="7" fillId="0" borderId="15" xfId="0" applyNumberFormat="1" applyFont="1" applyBorder="1" applyAlignment="1">
      <alignment horizontal="right"/>
    </xf>
    <xf numFmtId="16" fontId="7" fillId="0" borderId="0" xfId="0" applyNumberFormat="1" applyFont="1" applyFill="1" applyAlignment="1">
      <alignment horizontal="right"/>
    </xf>
    <xf numFmtId="9" fontId="7" fillId="0" borderId="0" xfId="0" applyNumberFormat="1" applyFont="1" applyFill="1"/>
    <xf numFmtId="9" fontId="7" fillId="2" borderId="0" xfId="0" applyNumberFormat="1" applyFont="1" applyFill="1"/>
    <xf numFmtId="165" fontId="7" fillId="2" borderId="0" xfId="0" applyNumberFormat="1" applyFont="1" applyFill="1"/>
    <xf numFmtId="166" fontId="7" fillId="2" borderId="0" xfId="0" applyNumberFormat="1" applyFont="1" applyFill="1"/>
    <xf numFmtId="166" fontId="7" fillId="0" borderId="8" xfId="0" applyNumberFormat="1" applyFont="1" applyBorder="1" applyAlignment="1">
      <alignment horizontal="right"/>
    </xf>
    <xf numFmtId="0" fontId="7" fillId="0" borderId="32" xfId="0" applyFont="1" applyBorder="1" applyAlignment="1">
      <alignment wrapText="1"/>
    </xf>
    <xf numFmtId="0" fontId="10" fillId="0" borderId="3" xfId="0" applyFont="1" applyFill="1" applyBorder="1" applyAlignment="1">
      <alignment horizontal="center"/>
    </xf>
    <xf numFmtId="0" fontId="10" fillId="0" borderId="5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wrapText="1"/>
    </xf>
    <xf numFmtId="2" fontId="10" fillId="0" borderId="5" xfId="0" applyNumberFormat="1" applyFont="1" applyFill="1" applyBorder="1" applyAlignment="1">
      <alignment horizontal="center"/>
    </xf>
    <xf numFmtId="0" fontId="10" fillId="0" borderId="5" xfId="0" applyFont="1" applyFill="1" applyBorder="1" applyAlignment="1">
      <alignment horizontal="center"/>
    </xf>
    <xf numFmtId="166" fontId="10" fillId="0" borderId="5" xfId="0" applyNumberFormat="1" applyFont="1" applyFill="1" applyBorder="1" applyAlignment="1">
      <alignment horizontal="center"/>
    </xf>
    <xf numFmtId="166" fontId="10" fillId="0" borderId="4" xfId="0" applyNumberFormat="1" applyFont="1" applyFill="1" applyBorder="1" applyAlignment="1">
      <alignment horizontal="right"/>
    </xf>
    <xf numFmtId="0" fontId="16" fillId="0" borderId="6" xfId="0" applyFont="1" applyBorder="1"/>
    <xf numFmtId="0" fontId="30" fillId="0" borderId="6" xfId="0" applyFont="1" applyFill="1" applyBorder="1" applyAlignment="1">
      <alignment horizontal="center"/>
    </xf>
    <xf numFmtId="0" fontId="30" fillId="0" borderId="6" xfId="0" applyFont="1" applyFill="1" applyBorder="1" applyAlignment="1">
      <alignment vertical="center"/>
    </xf>
    <xf numFmtId="4" fontId="6" fillId="0" borderId="6" xfId="0" applyNumberFormat="1" applyFont="1" applyBorder="1" applyAlignment="1">
      <alignment horizontal="center" vertical="center" wrapText="1"/>
    </xf>
    <xf numFmtId="166" fontId="40" fillId="0" borderId="6" xfId="0" applyNumberFormat="1" applyFont="1" applyBorder="1" applyAlignment="1">
      <alignment horizontal="left" wrapText="1"/>
    </xf>
    <xf numFmtId="0" fontId="16" fillId="0" borderId="2" xfId="0" applyFont="1" applyBorder="1"/>
    <xf numFmtId="166" fontId="40" fillId="0" borderId="2" xfId="0" applyNumberFormat="1" applyFont="1" applyBorder="1" applyAlignment="1">
      <alignment horizontal="left" wrapText="1"/>
    </xf>
    <xf numFmtId="166" fontId="7" fillId="0" borderId="2" xfId="0" applyNumberFormat="1" applyFont="1" applyFill="1" applyBorder="1" applyAlignment="1">
      <alignment horizontal="right"/>
    </xf>
    <xf numFmtId="0" fontId="7" fillId="0" borderId="2" xfId="0" applyFont="1" applyBorder="1" applyAlignment="1">
      <alignment horizontal="right"/>
    </xf>
    <xf numFmtId="166" fontId="54" fillId="0" borderId="9" xfId="0" applyNumberFormat="1" applyFont="1" applyBorder="1" applyAlignment="1">
      <alignment horizontal="right" wrapText="1"/>
    </xf>
    <xf numFmtId="166" fontId="7" fillId="0" borderId="6" xfId="0" applyNumberFormat="1" applyFont="1" applyFill="1" applyBorder="1" applyAlignment="1">
      <alignment horizontal="right"/>
    </xf>
    <xf numFmtId="168" fontId="7" fillId="0" borderId="2" xfId="0" applyNumberFormat="1" applyFont="1" applyBorder="1" applyAlignment="1">
      <alignment horizontal="right"/>
    </xf>
    <xf numFmtId="168" fontId="7" fillId="0" borderId="24" xfId="0" applyNumberFormat="1" applyFont="1" applyFill="1" applyBorder="1" applyAlignment="1">
      <alignment horizontal="right"/>
    </xf>
    <xf numFmtId="166" fontId="7" fillId="0" borderId="0" xfId="0" applyNumberFormat="1" applyFont="1" applyBorder="1"/>
    <xf numFmtId="166" fontId="54" fillId="0" borderId="0" xfId="0" applyNumberFormat="1" applyFont="1" applyBorder="1" applyAlignment="1">
      <alignment horizontal="left" wrapText="1"/>
    </xf>
    <xf numFmtId="0" fontId="7" fillId="0" borderId="0" xfId="0" applyFont="1" applyAlignment="1">
      <alignment horizontal="center" wrapText="1"/>
    </xf>
    <xf numFmtId="166" fontId="7" fillId="0" borderId="1" xfId="0" applyNumberFormat="1" applyFont="1" applyBorder="1"/>
    <xf numFmtId="166" fontId="21" fillId="0" borderId="1" xfId="0" applyNumberFormat="1" applyFont="1" applyFill="1" applyBorder="1" applyAlignment="1">
      <alignment horizontal="center"/>
    </xf>
    <xf numFmtId="0" fontId="7" fillId="0" borderId="1" xfId="0" applyFont="1" applyBorder="1" applyAlignment="1">
      <alignment horizontal="left"/>
    </xf>
    <xf numFmtId="166" fontId="9" fillId="0" borderId="0" xfId="0" applyNumberFormat="1" applyFont="1" applyFill="1" applyAlignment="1">
      <alignment horizontal="right"/>
    </xf>
    <xf numFmtId="0" fontId="9" fillId="0" borderId="0" xfId="0" applyFont="1" applyAlignment="1">
      <alignment horizontal="right"/>
    </xf>
    <xf numFmtId="166" fontId="18" fillId="0" borderId="2" xfId="0" applyNumberFormat="1" applyFont="1" applyBorder="1" applyAlignment="1">
      <alignment horizontal="right"/>
    </xf>
    <xf numFmtId="0" fontId="18" fillId="0" borderId="0" xfId="0" applyFont="1" applyBorder="1" applyAlignment="1"/>
    <xf numFmtId="0" fontId="18" fillId="0" borderId="0" xfId="0" applyFont="1" applyBorder="1" applyAlignment="1">
      <alignment horizontal="center"/>
    </xf>
    <xf numFmtId="166" fontId="18" fillId="0" borderId="0" xfId="0" applyNumberFormat="1" applyFont="1" applyFill="1" applyBorder="1" applyAlignment="1">
      <alignment horizontal="right"/>
    </xf>
    <xf numFmtId="166" fontId="18" fillId="0" borderId="0" xfId="0" applyNumberFormat="1" applyFont="1" applyBorder="1" applyAlignment="1">
      <alignment horizontal="right"/>
    </xf>
    <xf numFmtId="0" fontId="18" fillId="0" borderId="6" xfId="0" applyFont="1" applyFill="1" applyBorder="1" applyAlignment="1"/>
    <xf numFmtId="0" fontId="18" fillId="0" borderId="8" xfId="0" applyFont="1" applyBorder="1" applyAlignment="1"/>
    <xf numFmtId="166" fontId="29" fillId="0" borderId="0" xfId="0" applyNumberFormat="1" applyFont="1" applyBorder="1" applyAlignment="1"/>
    <xf numFmtId="0" fontId="7" fillId="0" borderId="26" xfId="0" applyFont="1" applyBorder="1"/>
    <xf numFmtId="0" fontId="7" fillId="0" borderId="26" xfId="0" applyFont="1" applyBorder="1" applyAlignment="1"/>
    <xf numFmtId="166" fontId="31" fillId="0" borderId="26" xfId="0" applyNumberFormat="1" applyFont="1" applyBorder="1" applyAlignment="1"/>
    <xf numFmtId="0" fontId="18" fillId="0" borderId="2" xfId="0" applyFont="1" applyBorder="1"/>
    <xf numFmtId="0" fontId="18" fillId="0" borderId="2" xfId="0" applyFont="1" applyBorder="1" applyAlignment="1">
      <alignment horizontal="center"/>
    </xf>
    <xf numFmtId="166" fontId="18" fillId="0" borderId="2" xfId="0" applyNumberFormat="1" applyFont="1" applyBorder="1"/>
    <xf numFmtId="0" fontId="6" fillId="0" borderId="0" xfId="0" applyFont="1" applyAlignment="1">
      <alignment horizontal="right"/>
    </xf>
    <xf numFmtId="0" fontId="22" fillId="0" borderId="0" xfId="0" applyFont="1" applyAlignment="1">
      <alignment horizontal="right"/>
    </xf>
    <xf numFmtId="166" fontId="56" fillId="0" borderId="0" xfId="0" applyNumberFormat="1" applyFont="1" applyAlignment="1">
      <alignment horizontal="right"/>
    </xf>
    <xf numFmtId="166" fontId="56" fillId="0" borderId="0" xfId="0" applyNumberFormat="1" applyFont="1" applyFill="1" applyAlignment="1">
      <alignment horizontal="right"/>
    </xf>
    <xf numFmtId="166" fontId="22" fillId="0" borderId="0" xfId="0" applyNumberFormat="1" applyFont="1" applyAlignment="1">
      <alignment horizontal="right"/>
    </xf>
    <xf numFmtId="0" fontId="12" fillId="0" borderId="0" xfId="0" applyFont="1" applyFill="1"/>
    <xf numFmtId="0" fontId="45" fillId="0" borderId="0" xfId="0" applyFont="1" applyFill="1"/>
    <xf numFmtId="0" fontId="45" fillId="0" borderId="0" xfId="0" applyFont="1"/>
    <xf numFmtId="9" fontId="12" fillId="0" borderId="0" xfId="0" applyNumberFormat="1" applyFont="1"/>
    <xf numFmtId="166" fontId="44" fillId="0" borderId="2" xfId="0" applyNumberFormat="1" applyFont="1" applyBorder="1" applyAlignment="1">
      <alignment horizontal="right"/>
    </xf>
    <xf numFmtId="0" fontId="18" fillId="0" borderId="0" xfId="0" applyFont="1" applyAlignment="1">
      <alignment horizontal="center"/>
    </xf>
    <xf numFmtId="0" fontId="42" fillId="0" borderId="0" xfId="5" applyFont="1" applyFill="1" applyBorder="1" applyAlignment="1">
      <alignment horizontal="left" wrapText="1"/>
    </xf>
    <xf numFmtId="0" fontId="0" fillId="0" borderId="0" xfId="0" applyBorder="1" applyAlignment="1">
      <alignment wrapText="1"/>
    </xf>
    <xf numFmtId="166" fontId="14" fillId="0" borderId="16" xfId="0" applyNumberFormat="1" applyFont="1" applyFill="1" applyBorder="1" applyAlignment="1">
      <alignment horizontal="right"/>
    </xf>
    <xf numFmtId="166" fontId="6" fillId="0" borderId="19" xfId="0" applyNumberFormat="1" applyFont="1" applyFill="1" applyBorder="1" applyAlignment="1">
      <alignment horizontal="right"/>
    </xf>
    <xf numFmtId="166" fontId="6" fillId="0" borderId="2" xfId="0" applyNumberFormat="1" applyFont="1" applyFill="1" applyBorder="1" applyAlignment="1">
      <alignment horizontal="right"/>
    </xf>
    <xf numFmtId="166" fontId="7" fillId="0" borderId="2" xfId="0" applyNumberFormat="1" applyFont="1" applyFill="1" applyBorder="1" applyAlignment="1">
      <alignment horizontal="right" wrapText="1"/>
    </xf>
    <xf numFmtId="4" fontId="7" fillId="0" borderId="2" xfId="0" applyNumberFormat="1" applyFont="1" applyFill="1" applyBorder="1" applyAlignment="1">
      <alignment horizontal="right"/>
    </xf>
    <xf numFmtId="4" fontId="7" fillId="0" borderId="6" xfId="5" applyNumberFormat="1" applyFont="1" applyFill="1" applyBorder="1" applyAlignment="1">
      <alignment horizontal="right"/>
    </xf>
    <xf numFmtId="166" fontId="7" fillId="0" borderId="1" xfId="0" applyNumberFormat="1" applyFont="1" applyFill="1" applyBorder="1" applyAlignment="1">
      <alignment horizontal="right"/>
    </xf>
    <xf numFmtId="166" fontId="9" fillId="0" borderId="1" xfId="0" applyNumberFormat="1" applyFont="1" applyFill="1" applyBorder="1" applyAlignment="1">
      <alignment horizontal="right"/>
    </xf>
    <xf numFmtId="166" fontId="9" fillId="0" borderId="0" xfId="0" applyNumberFormat="1" applyFont="1" applyFill="1" applyBorder="1" applyAlignment="1">
      <alignment horizontal="right"/>
    </xf>
    <xf numFmtId="166" fontId="14" fillId="0" borderId="5" xfId="0" applyNumberFormat="1" applyFont="1" applyFill="1" applyBorder="1" applyAlignment="1">
      <alignment horizontal="right"/>
    </xf>
    <xf numFmtId="166" fontId="7" fillId="0" borderId="19" xfId="0" applyNumberFormat="1" applyFont="1" applyFill="1" applyBorder="1" applyAlignment="1">
      <alignment horizontal="right"/>
    </xf>
    <xf numFmtId="166" fontId="9" fillId="0" borderId="8" xfId="0" applyNumberFormat="1" applyFont="1" applyFill="1" applyBorder="1" applyAlignment="1">
      <alignment horizontal="right"/>
    </xf>
    <xf numFmtId="166" fontId="18" fillId="0" borderId="8" xfId="0" applyNumberFormat="1" applyFont="1" applyFill="1" applyBorder="1" applyAlignment="1">
      <alignment horizontal="right"/>
    </xf>
    <xf numFmtId="0" fontId="41" fillId="0" borderId="25" xfId="0" applyFont="1" applyFill="1" applyBorder="1" applyAlignment="1">
      <alignment wrapText="1"/>
    </xf>
    <xf numFmtId="0" fontId="30" fillId="0" borderId="12" xfId="0" applyFont="1" applyFill="1" applyBorder="1" applyAlignment="1">
      <alignment horizontal="center"/>
    </xf>
    <xf numFmtId="0" fontId="41" fillId="0" borderId="12" xfId="0" applyFont="1" applyFill="1" applyBorder="1" applyAlignment="1">
      <alignment horizontal="center" wrapText="1"/>
    </xf>
    <xf numFmtId="166" fontId="41" fillId="0" borderId="12" xfId="0" applyNumberFormat="1" applyFont="1" applyFill="1" applyBorder="1" applyAlignment="1">
      <alignment horizontal="right"/>
    </xf>
    <xf numFmtId="166" fontId="30" fillId="0" borderId="29" xfId="0" applyNumberFormat="1" applyFont="1" applyFill="1" applyBorder="1" applyAlignment="1">
      <alignment horizontal="center"/>
    </xf>
    <xf numFmtId="0" fontId="16" fillId="0" borderId="30" xfId="0" applyFont="1" applyBorder="1"/>
    <xf numFmtId="166" fontId="40" fillId="0" borderId="23" xfId="0" applyNumberFormat="1" applyFont="1" applyBorder="1" applyAlignment="1">
      <alignment horizontal="left" wrapText="1"/>
    </xf>
    <xf numFmtId="0" fontId="7" fillId="0" borderId="0" xfId="0" applyFont="1" applyBorder="1" applyAlignment="1"/>
    <xf numFmtId="0" fontId="36" fillId="0" borderId="0" xfId="0" applyFont="1" applyBorder="1" applyAlignment="1">
      <alignment horizontal="right"/>
    </xf>
    <xf numFmtId="166" fontId="31" fillId="0" borderId="0" xfId="0" applyNumberFormat="1" applyFont="1" applyBorder="1" applyAlignment="1"/>
    <xf numFmtId="166" fontId="18" fillId="0" borderId="0" xfId="0" applyNumberFormat="1" applyFont="1" applyBorder="1"/>
    <xf numFmtId="0" fontId="7" fillId="0" borderId="0" xfId="0" applyFont="1" applyFill="1" applyAlignment="1">
      <alignment horizontal="right"/>
    </xf>
    <xf numFmtId="166" fontId="12" fillId="0" borderId="0" xfId="0" applyNumberFormat="1" applyFont="1" applyFill="1"/>
    <xf numFmtId="0" fontId="13" fillId="0" borderId="0" xfId="0" applyFont="1" applyFill="1" applyAlignment="1">
      <alignment horizontal="center"/>
    </xf>
    <xf numFmtId="0" fontId="37" fillId="0" borderId="0" xfId="0" applyFont="1" applyFill="1" applyAlignment="1">
      <alignment horizontal="right"/>
    </xf>
    <xf numFmtId="0" fontId="11" fillId="0" borderId="0" xfId="0" applyFont="1" applyAlignment="1">
      <alignment wrapText="1"/>
    </xf>
    <xf numFmtId="0" fontId="0" fillId="0" borderId="0" xfId="0" applyAlignment="1">
      <alignment wrapText="1"/>
    </xf>
    <xf numFmtId="0" fontId="42" fillId="0" borderId="0" xfId="5" applyFont="1" applyFill="1" applyBorder="1" applyAlignment="1">
      <alignment horizontal="left"/>
    </xf>
    <xf numFmtId="0" fontId="0" fillId="0" borderId="0" xfId="0" applyFill="1" applyAlignment="1">
      <alignment horizontal="left"/>
    </xf>
    <xf numFmtId="0" fontId="6" fillId="0" borderId="0" xfId="0" applyFont="1" applyFill="1" applyBorder="1" applyAlignment="1">
      <alignment wrapText="1"/>
    </xf>
    <xf numFmtId="0" fontId="30" fillId="0" borderId="0" xfId="0" applyFont="1" applyFill="1" applyBorder="1" applyAlignment="1">
      <alignment wrapText="1"/>
    </xf>
    <xf numFmtId="0" fontId="47" fillId="0" borderId="0" xfId="0" applyFont="1" applyFill="1" applyBorder="1" applyAlignment="1">
      <alignment horizontal="left" wrapText="1"/>
    </xf>
    <xf numFmtId="0" fontId="46" fillId="0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vertical="center"/>
    </xf>
    <xf numFmtId="0" fontId="40" fillId="0" borderId="0" xfId="0" applyFont="1" applyBorder="1" applyAlignment="1">
      <alignment horizontal="left" wrapText="1"/>
    </xf>
    <xf numFmtId="0" fontId="35" fillId="0" borderId="1" xfId="0" applyFont="1" applyBorder="1" applyAlignment="1">
      <alignment horizontal="left" wrapText="1"/>
    </xf>
    <xf numFmtId="0" fontId="0" fillId="0" borderId="1" xfId="0" applyBorder="1" applyAlignment="1">
      <alignment wrapText="1"/>
    </xf>
    <xf numFmtId="0" fontId="0" fillId="0" borderId="15" xfId="0" applyBorder="1" applyAlignment="1">
      <alignment wrapText="1"/>
    </xf>
    <xf numFmtId="0" fontId="51" fillId="0" borderId="0" xfId="0" applyFont="1" applyFill="1" applyBorder="1" applyAlignment="1">
      <alignment horizontal="left"/>
    </xf>
    <xf numFmtId="0" fontId="51" fillId="0" borderId="0" xfId="0" applyFont="1" applyBorder="1" applyAlignment="1">
      <alignment horizontal="left"/>
    </xf>
  </cellXfs>
  <cellStyles count="12">
    <cellStyle name="Normální" xfId="0" builtinId="0"/>
    <cellStyle name="normální 11" xfId="5"/>
    <cellStyle name="Normální 2" xfId="7"/>
    <cellStyle name="normální 3" xfId="3"/>
    <cellStyle name="Normální 3 2" xfId="8"/>
    <cellStyle name="Normální 4" xfId="9"/>
    <cellStyle name="normální 5" xfId="6"/>
    <cellStyle name="normální 6" xfId="10"/>
    <cellStyle name="normální 7" xfId="4"/>
    <cellStyle name="normální 8" xfId="11"/>
    <cellStyle name="normální 9" xfId="2"/>
    <cellStyle name="TableStyleLight1" xfId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D32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2"/>
  <sheetViews>
    <sheetView view="pageBreakPreview" topLeftCell="A16" zoomScaleNormal="100" zoomScaleSheetLayoutView="100" workbookViewId="0">
      <selection activeCell="B19" sqref="B19"/>
    </sheetView>
  </sheetViews>
  <sheetFormatPr defaultRowHeight="18.75" x14ac:dyDescent="0.3"/>
  <cols>
    <col min="1" max="1" width="7.85546875" style="2" customWidth="1"/>
    <col min="2" max="2" width="67.140625" style="2" customWidth="1"/>
    <col min="3" max="3" width="3.140625" style="2" customWidth="1"/>
    <col min="4" max="4" width="3.140625" style="26" customWidth="1"/>
    <col min="5" max="5" width="30.5703125" style="41" customWidth="1"/>
    <col min="6" max="6" width="16.85546875" style="254" customWidth="1"/>
    <col min="7" max="7" width="17.140625" style="25" customWidth="1"/>
    <col min="8" max="8" width="16" style="2" customWidth="1"/>
    <col min="9" max="9" width="21.140625" style="8" customWidth="1"/>
    <col min="10" max="10" width="9.140625" style="2"/>
    <col min="11" max="11" width="14.7109375" style="2" bestFit="1" customWidth="1"/>
    <col min="12" max="12" width="9.140625" style="2"/>
    <col min="13" max="13" width="9.140625" style="2" customWidth="1"/>
    <col min="14" max="16384" width="9.140625" style="2"/>
  </cols>
  <sheetData>
    <row r="1" spans="1:9" ht="34.5" customHeight="1" x14ac:dyDescent="0.3"/>
    <row r="2" spans="1:9" ht="21" x14ac:dyDescent="0.35">
      <c r="A2" s="81" t="s">
        <v>157</v>
      </c>
    </row>
    <row r="3" spans="1:9" ht="8.25" customHeight="1" x14ac:dyDescent="0.3"/>
    <row r="4" spans="1:9" ht="30.75" x14ac:dyDescent="0.3">
      <c r="A4" s="78" t="s">
        <v>0</v>
      </c>
      <c r="B4" s="46"/>
      <c r="C4" s="46"/>
      <c r="D4" s="55"/>
      <c r="E4" s="466" t="s">
        <v>184</v>
      </c>
      <c r="F4" s="573" t="s">
        <v>185</v>
      </c>
      <c r="G4" s="573" t="s">
        <v>186</v>
      </c>
      <c r="H4" s="573" t="s">
        <v>187</v>
      </c>
    </row>
    <row r="5" spans="1:9" ht="6" customHeight="1" x14ac:dyDescent="0.3">
      <c r="A5" s="78"/>
      <c r="B5" s="46"/>
      <c r="C5" s="46"/>
      <c r="D5" s="55"/>
      <c r="E5" s="159"/>
      <c r="F5" s="201"/>
    </row>
    <row r="6" spans="1:9" s="6" customFormat="1" x14ac:dyDescent="0.3">
      <c r="B6" s="82" t="s">
        <v>1</v>
      </c>
      <c r="C6" s="83"/>
      <c r="D6" s="83"/>
      <c r="E6" s="160" t="s">
        <v>2</v>
      </c>
      <c r="F6" s="255"/>
      <c r="G6" s="250"/>
      <c r="I6" s="598"/>
    </row>
    <row r="7" spans="1:9" s="6" customFormat="1" x14ac:dyDescent="0.3">
      <c r="B7" s="84" t="s">
        <v>80</v>
      </c>
      <c r="C7" s="247"/>
      <c r="D7" s="247"/>
      <c r="E7" s="249">
        <f>'příprava stanoviště'!G9</f>
        <v>0</v>
      </c>
      <c r="F7" s="256"/>
      <c r="G7" s="250"/>
      <c r="I7" s="598"/>
    </row>
    <row r="8" spans="1:9" s="84" customFormat="1" x14ac:dyDescent="0.3">
      <c r="B8" s="84" t="s">
        <v>145</v>
      </c>
      <c r="C8" s="85"/>
      <c r="D8" s="86"/>
      <c r="E8" s="161">
        <f>'příprava stanoviště'!G35</f>
        <v>0</v>
      </c>
      <c r="F8" s="257"/>
      <c r="G8" s="251"/>
      <c r="I8" s="599"/>
    </row>
    <row r="9" spans="1:9" s="84" customFormat="1" x14ac:dyDescent="0.3">
      <c r="E9" s="95"/>
      <c r="F9" s="258"/>
      <c r="G9" s="251"/>
      <c r="I9" s="599"/>
    </row>
    <row r="10" spans="1:9" s="48" customFormat="1" ht="7.5" customHeight="1" x14ac:dyDescent="0.3">
      <c r="B10" s="84"/>
      <c r="C10" s="238"/>
      <c r="D10" s="70"/>
      <c r="E10" s="95"/>
      <c r="F10" s="258"/>
      <c r="G10" s="252"/>
      <c r="I10" s="600"/>
    </row>
    <row r="11" spans="1:9" s="48" customFormat="1" x14ac:dyDescent="0.3">
      <c r="B11" s="239" t="s">
        <v>4</v>
      </c>
      <c r="C11" s="240"/>
      <c r="D11" s="240"/>
      <c r="E11" s="162" t="s">
        <v>2</v>
      </c>
      <c r="F11" s="259"/>
      <c r="G11" s="252"/>
      <c r="I11" s="600"/>
    </row>
    <row r="12" spans="1:9" s="48" customFormat="1" x14ac:dyDescent="0.3">
      <c r="B12" s="84" t="s">
        <v>139</v>
      </c>
      <c r="C12" s="85"/>
      <c r="D12" s="85"/>
      <c r="E12" s="161">
        <f>'výsadba stromů_ovocne'!G24</f>
        <v>0</v>
      </c>
      <c r="F12" s="257"/>
      <c r="G12" s="252"/>
      <c r="I12" s="600"/>
    </row>
    <row r="13" spans="1:9" s="48" customFormat="1" x14ac:dyDescent="0.3">
      <c r="B13" s="84" t="s">
        <v>24</v>
      </c>
      <c r="C13" s="85"/>
      <c r="D13" s="85"/>
      <c r="E13" s="161">
        <f>'výsadba stromů_ovocne'!G44</f>
        <v>0</v>
      </c>
      <c r="F13" s="257"/>
      <c r="G13" s="252"/>
      <c r="I13" s="600"/>
    </row>
    <row r="14" spans="1:9" s="48" customFormat="1" x14ac:dyDescent="0.3">
      <c r="B14" s="84" t="s">
        <v>155</v>
      </c>
      <c r="C14" s="85"/>
      <c r="D14" s="85"/>
      <c r="E14" s="161">
        <f>'výsadba stromů'!G24</f>
        <v>0</v>
      </c>
      <c r="F14" s="257"/>
      <c r="G14" s="252"/>
      <c r="I14" s="600"/>
    </row>
    <row r="15" spans="1:9" s="48" customFormat="1" x14ac:dyDescent="0.3">
      <c r="B15" s="84" t="s">
        <v>24</v>
      </c>
      <c r="C15" s="85"/>
      <c r="D15" s="85"/>
      <c r="E15" s="161">
        <f>'výsadba stromů'!G33</f>
        <v>0</v>
      </c>
      <c r="F15" s="257"/>
      <c r="G15" s="252"/>
      <c r="I15" s="600"/>
    </row>
    <row r="16" spans="1:9" s="48" customFormat="1" x14ac:dyDescent="0.3">
      <c r="B16" s="84"/>
      <c r="C16" s="85"/>
      <c r="D16" s="85"/>
      <c r="E16" s="161"/>
      <c r="F16" s="257"/>
      <c r="G16" s="252"/>
      <c r="I16" s="600"/>
    </row>
    <row r="17" spans="1:9" s="48" customFormat="1" x14ac:dyDescent="0.3">
      <c r="B17" s="239" t="s">
        <v>140</v>
      </c>
      <c r="C17" s="476"/>
      <c r="D17" s="476"/>
      <c r="E17" s="477" t="s">
        <v>2</v>
      </c>
      <c r="F17" s="257"/>
      <c r="G17" s="252"/>
      <c r="I17" s="600"/>
    </row>
    <row r="18" spans="1:9" s="48" customFormat="1" x14ac:dyDescent="0.3">
      <c r="B18" s="2" t="s">
        <v>166</v>
      </c>
      <c r="C18" s="85"/>
      <c r="D18" s="85"/>
      <c r="E18" s="161">
        <f>'založení trávníku'!G14</f>
        <v>0</v>
      </c>
      <c r="F18" s="257"/>
      <c r="G18" s="252"/>
      <c r="I18" s="600"/>
    </row>
    <row r="19" spans="1:9" s="48" customFormat="1" x14ac:dyDescent="0.3">
      <c r="B19" s="2" t="s">
        <v>146</v>
      </c>
      <c r="C19" s="85"/>
      <c r="D19" s="85"/>
      <c r="E19" s="161">
        <f>'založení trávníku'!G34</f>
        <v>0</v>
      </c>
      <c r="F19" s="257"/>
      <c r="G19" s="252"/>
      <c r="I19" s="600"/>
    </row>
    <row r="20" spans="1:9" s="48" customFormat="1" x14ac:dyDescent="0.3">
      <c r="B20" s="2" t="s">
        <v>147</v>
      </c>
      <c r="C20" s="85"/>
      <c r="D20" s="85"/>
      <c r="E20" s="161">
        <f>'založení trávníku'!G55</f>
        <v>0</v>
      </c>
      <c r="F20" s="257"/>
      <c r="G20" s="252"/>
      <c r="I20" s="600"/>
    </row>
    <row r="21" spans="1:9" ht="20.25" customHeight="1" x14ac:dyDescent="0.3">
      <c r="B21" s="84"/>
      <c r="C21" s="241"/>
      <c r="D21" s="242"/>
      <c r="E21" s="163"/>
      <c r="F21" s="260"/>
    </row>
    <row r="22" spans="1:9" x14ac:dyDescent="0.3">
      <c r="B22" s="82" t="s">
        <v>148</v>
      </c>
      <c r="C22" s="83"/>
      <c r="D22" s="83"/>
      <c r="E22" s="574"/>
      <c r="F22" s="575"/>
      <c r="G22" s="576"/>
      <c r="H22" s="160" t="s">
        <v>2</v>
      </c>
    </row>
    <row r="23" spans="1:9" x14ac:dyDescent="0.3">
      <c r="B23" s="6" t="s">
        <v>149</v>
      </c>
      <c r="C23" s="241"/>
      <c r="D23" s="242"/>
      <c r="F23" s="163">
        <f>'následná péče _rok'!H33</f>
        <v>0</v>
      </c>
      <c r="G23" s="253"/>
    </row>
    <row r="24" spans="1:9" x14ac:dyDescent="0.3">
      <c r="B24" s="6" t="s">
        <v>150</v>
      </c>
      <c r="C24" s="241"/>
      <c r="D24" s="242"/>
      <c r="F24" s="260"/>
      <c r="G24" s="163">
        <f>'následná péče _rok'!H65</f>
        <v>0</v>
      </c>
    </row>
    <row r="25" spans="1:9" x14ac:dyDescent="0.3">
      <c r="B25" s="6" t="s">
        <v>151</v>
      </c>
      <c r="C25" s="241"/>
      <c r="D25" s="242"/>
      <c r="F25" s="260"/>
      <c r="H25" s="163">
        <f>'následná péče _rok'!H97</f>
        <v>0</v>
      </c>
    </row>
    <row r="26" spans="1:9" x14ac:dyDescent="0.3">
      <c r="B26" s="6"/>
      <c r="C26" s="241"/>
      <c r="D26" s="242"/>
      <c r="E26" s="163"/>
      <c r="F26" s="260"/>
    </row>
    <row r="27" spans="1:9" ht="8.25" customHeight="1" x14ac:dyDescent="0.3">
      <c r="F27" s="577"/>
      <c r="G27" s="578"/>
      <c r="H27" s="578"/>
    </row>
    <row r="28" spans="1:9" ht="18.75" customHeight="1" x14ac:dyDescent="0.3">
      <c r="A28" s="77" t="s">
        <v>82</v>
      </c>
      <c r="B28" s="6"/>
      <c r="C28" s="241"/>
      <c r="D28" s="242"/>
      <c r="E28" s="94"/>
    </row>
    <row r="29" spans="1:9" x14ac:dyDescent="0.3">
      <c r="B29" s="432" t="s">
        <v>114</v>
      </c>
      <c r="C29" s="433"/>
      <c r="D29" s="434"/>
      <c r="E29" s="164">
        <f>mobiliář!G10</f>
        <v>0</v>
      </c>
    </row>
    <row r="30" spans="1:9" x14ac:dyDescent="0.3">
      <c r="B30" s="47" t="s">
        <v>113</v>
      </c>
      <c r="C30" s="433"/>
      <c r="D30" s="434"/>
      <c r="E30" s="164">
        <f>mobiliář!G20</f>
        <v>0</v>
      </c>
    </row>
    <row r="31" spans="1:9" x14ac:dyDescent="0.3">
      <c r="B31" s="47"/>
      <c r="C31" s="433"/>
      <c r="D31" s="434"/>
      <c r="E31" s="164"/>
    </row>
    <row r="32" spans="1:9" x14ac:dyDescent="0.3">
      <c r="B32" s="87" t="s">
        <v>5</v>
      </c>
      <c r="C32" s="580"/>
      <c r="D32" s="581"/>
      <c r="E32" s="46"/>
      <c r="F32" s="2"/>
      <c r="G32" s="2"/>
    </row>
    <row r="33" spans="2:10" x14ac:dyDescent="0.3">
      <c r="B33" s="585" t="s">
        <v>189</v>
      </c>
      <c r="C33" s="580"/>
      <c r="D33" s="581"/>
      <c r="E33" s="582"/>
      <c r="F33" s="582"/>
      <c r="G33" s="583"/>
      <c r="H33" s="583"/>
    </row>
    <row r="34" spans="2:10" s="78" customFormat="1" x14ac:dyDescent="0.3">
      <c r="B34" s="584" t="s">
        <v>188</v>
      </c>
      <c r="C34" s="590"/>
      <c r="D34" s="591"/>
      <c r="E34" s="165">
        <f>SUM(E7:E30)</f>
        <v>0</v>
      </c>
      <c r="F34" s="165">
        <f>F23</f>
        <v>0</v>
      </c>
      <c r="G34" s="579">
        <f>G24</f>
        <v>0</v>
      </c>
      <c r="H34" s="579">
        <f>H25</f>
        <v>0</v>
      </c>
    </row>
    <row r="35" spans="2:10" x14ac:dyDescent="0.3">
      <c r="I35" s="603" t="s">
        <v>15</v>
      </c>
    </row>
    <row r="36" spans="2:10" s="593" customFormat="1" x14ac:dyDescent="0.3">
      <c r="D36" s="594" t="s">
        <v>57</v>
      </c>
      <c r="E36" s="595">
        <f>E34</f>
        <v>0</v>
      </c>
      <c r="F36" s="596">
        <f>F34</f>
        <v>0</v>
      </c>
      <c r="G36" s="597">
        <f>G34</f>
        <v>0</v>
      </c>
      <c r="H36" s="597">
        <f>H34</f>
        <v>0</v>
      </c>
      <c r="I36" s="602">
        <f>SUM(E36:H36)</f>
        <v>0</v>
      </c>
    </row>
    <row r="37" spans="2:10" x14ac:dyDescent="0.3">
      <c r="C37" s="248"/>
      <c r="D37" s="154" t="s">
        <v>6</v>
      </c>
      <c r="E37" s="586">
        <f>E36*0.21</f>
        <v>0</v>
      </c>
      <c r="F37" s="586">
        <f t="shared" ref="F37:H37" si="0">F36*0.21</f>
        <v>0</v>
      </c>
      <c r="G37" s="586">
        <f t="shared" si="0"/>
        <v>0</v>
      </c>
      <c r="H37" s="586">
        <f t="shared" si="0"/>
        <v>0</v>
      </c>
      <c r="I37" s="592">
        <f>SUM(E37:H37)</f>
        <v>0</v>
      </c>
    </row>
    <row r="38" spans="2:10" x14ac:dyDescent="0.3">
      <c r="B38" s="587"/>
      <c r="C38" s="588"/>
      <c r="D38" s="155" t="s">
        <v>58</v>
      </c>
      <c r="E38" s="589">
        <f>E36+E37</f>
        <v>0</v>
      </c>
      <c r="F38" s="589">
        <f t="shared" ref="F38:H38" si="1">F36+F37</f>
        <v>0</v>
      </c>
      <c r="G38" s="589">
        <f t="shared" si="1"/>
        <v>0</v>
      </c>
      <c r="H38" s="589">
        <f t="shared" si="1"/>
        <v>0</v>
      </c>
      <c r="I38" s="592">
        <f>SUM(E38:H38)</f>
        <v>0</v>
      </c>
    </row>
    <row r="39" spans="2:10" x14ac:dyDescent="0.3">
      <c r="B39" s="46"/>
      <c r="C39" s="626"/>
      <c r="D39" s="627"/>
      <c r="E39" s="628"/>
      <c r="F39" s="628"/>
      <c r="G39" s="628"/>
      <c r="H39" s="628"/>
      <c r="I39" s="629"/>
    </row>
    <row r="40" spans="2:10" ht="15" x14ac:dyDescent="0.25">
      <c r="B40" s="634" t="s">
        <v>191</v>
      </c>
      <c r="C40" s="635"/>
      <c r="D40" s="635"/>
      <c r="E40" s="635"/>
      <c r="F40" s="635"/>
      <c r="G40" s="635"/>
      <c r="H40" s="635"/>
      <c r="I40" s="635"/>
    </row>
    <row r="41" spans="2:10" x14ac:dyDescent="0.3">
      <c r="C41" s="248"/>
      <c r="D41" s="248"/>
      <c r="E41" s="248"/>
      <c r="F41" s="281"/>
      <c r="H41" s="536"/>
      <c r="I41" s="601"/>
    </row>
    <row r="42" spans="2:10" x14ac:dyDescent="0.3">
      <c r="D42" s="2"/>
      <c r="E42" s="2"/>
      <c r="F42" s="261"/>
    </row>
    <row r="43" spans="2:10" x14ac:dyDescent="0.3">
      <c r="D43" s="2"/>
      <c r="E43" s="6"/>
      <c r="F43" s="261"/>
      <c r="G43" s="250"/>
      <c r="H43" s="630"/>
      <c r="I43" s="598"/>
      <c r="J43" s="6"/>
    </row>
    <row r="44" spans="2:10" x14ac:dyDescent="0.3">
      <c r="E44" s="94"/>
      <c r="G44" s="250"/>
      <c r="H44" s="630"/>
      <c r="I44" s="598"/>
      <c r="J44" s="6"/>
    </row>
    <row r="45" spans="2:10" x14ac:dyDescent="0.3">
      <c r="E45" s="633"/>
      <c r="F45" s="633"/>
      <c r="G45" s="633"/>
      <c r="H45" s="73"/>
      <c r="I45" s="631"/>
      <c r="J45" s="6"/>
    </row>
    <row r="46" spans="2:10" x14ac:dyDescent="0.3">
      <c r="E46" s="633"/>
      <c r="F46" s="633"/>
      <c r="G46" s="633"/>
      <c r="H46" s="73"/>
      <c r="I46" s="631"/>
      <c r="J46" s="6"/>
    </row>
    <row r="47" spans="2:10" x14ac:dyDescent="0.3">
      <c r="E47" s="94"/>
      <c r="G47" s="250"/>
      <c r="H47" s="630"/>
      <c r="I47" s="598"/>
      <c r="J47" s="6"/>
    </row>
    <row r="48" spans="2:10" x14ac:dyDescent="0.3">
      <c r="E48" s="94"/>
      <c r="G48" s="250"/>
      <c r="H48" s="630"/>
      <c r="I48" s="598"/>
      <c r="J48" s="6"/>
    </row>
    <row r="49" spans="5:10" x14ac:dyDescent="0.3">
      <c r="E49" s="94"/>
      <c r="G49" s="250"/>
      <c r="H49" s="630"/>
      <c r="I49" s="598"/>
      <c r="J49" s="6"/>
    </row>
    <row r="50" spans="5:10" x14ac:dyDescent="0.3">
      <c r="H50" s="536"/>
    </row>
    <row r="51" spans="5:10" x14ac:dyDescent="0.3">
      <c r="H51" s="536"/>
    </row>
    <row r="52" spans="5:10" x14ac:dyDescent="0.3">
      <c r="H52" s="536"/>
    </row>
  </sheetData>
  <mergeCells count="3">
    <mergeCell ref="E45:G45"/>
    <mergeCell ref="E46:G46"/>
    <mergeCell ref="B40:I40"/>
  </mergeCells>
  <pageMargins left="0.7" right="0.7" top="0.75" bottom="0.75" header="0.3" footer="0.3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view="pageBreakPreview" zoomScale="60" zoomScaleNormal="100" workbookViewId="0">
      <selection activeCell="F33" sqref="F33"/>
    </sheetView>
  </sheetViews>
  <sheetFormatPr defaultRowHeight="15" x14ac:dyDescent="0.25"/>
  <cols>
    <col min="1" max="1" width="4.7109375" style="251" customWidth="1"/>
    <col min="2" max="2" width="15.28515625" style="84" customWidth="1"/>
    <col min="3" max="3" width="101.5703125" style="84" customWidth="1"/>
    <col min="4" max="4" width="10.7109375" style="238" customWidth="1"/>
    <col min="5" max="5" width="6.7109375" style="84" customWidth="1"/>
    <col min="6" max="6" width="14" style="95" customWidth="1"/>
    <col min="7" max="7" width="19.42578125" style="258" customWidth="1"/>
    <col min="8" max="8" width="11.5703125" style="238" customWidth="1"/>
    <col min="9" max="16384" width="9.140625" style="84"/>
  </cols>
  <sheetData>
    <row r="1" spans="1:8" s="295" customFormat="1" ht="18.75" x14ac:dyDescent="0.3">
      <c r="A1" s="336" t="s">
        <v>7</v>
      </c>
      <c r="D1" s="311"/>
      <c r="F1" s="312"/>
      <c r="G1" s="313"/>
      <c r="H1" s="355"/>
    </row>
    <row r="2" spans="1:8" s="295" customFormat="1" ht="18.75" x14ac:dyDescent="0.3">
      <c r="A2" s="336"/>
      <c r="D2" s="311"/>
      <c r="F2" s="312"/>
      <c r="G2" s="313"/>
      <c r="H2" s="355"/>
    </row>
    <row r="3" spans="1:8" ht="18.75" x14ac:dyDescent="0.3">
      <c r="A3" s="436" t="s">
        <v>80</v>
      </c>
      <c r="B3" s="296"/>
      <c r="C3" s="296"/>
      <c r="D3" s="437"/>
      <c r="E3" s="296"/>
      <c r="F3" s="314"/>
      <c r="G3" s="315"/>
    </row>
    <row r="4" spans="1:8" ht="15.75" thickBot="1" x14ac:dyDescent="0.3">
      <c r="A4" s="337"/>
      <c r="B4" s="297"/>
      <c r="C4" s="297"/>
      <c r="D4" s="438"/>
      <c r="E4" s="297"/>
      <c r="F4" s="316"/>
      <c r="G4" s="317"/>
    </row>
    <row r="5" spans="1:8" ht="15.75" thickBot="1" x14ac:dyDescent="0.3">
      <c r="A5" s="338" t="s">
        <v>8</v>
      </c>
      <c r="B5" s="287" t="s">
        <v>9</v>
      </c>
      <c r="C5" s="288" t="s">
        <v>10</v>
      </c>
      <c r="D5" s="244" t="s">
        <v>11</v>
      </c>
      <c r="E5" s="245" t="s">
        <v>12</v>
      </c>
      <c r="F5" s="244" t="s">
        <v>13</v>
      </c>
      <c r="G5" s="289" t="s">
        <v>14</v>
      </c>
    </row>
    <row r="6" spans="1:8" ht="39" x14ac:dyDescent="0.25">
      <c r="A6" s="339">
        <v>1</v>
      </c>
      <c r="B6" s="305"/>
      <c r="C6" s="298" t="s">
        <v>81</v>
      </c>
      <c r="D6" s="246">
        <v>0.88639999999999997</v>
      </c>
      <c r="E6" s="305" t="s">
        <v>56</v>
      </c>
      <c r="F6" s="318">
        <v>0</v>
      </c>
      <c r="G6" s="319">
        <f>D6*F6</f>
        <v>0</v>
      </c>
    </row>
    <row r="7" spans="1:8" x14ac:dyDescent="0.25">
      <c r="A7" s="340">
        <v>2</v>
      </c>
      <c r="B7" s="306"/>
      <c r="C7" s="480" t="s">
        <v>121</v>
      </c>
      <c r="D7" s="246">
        <v>0.88639999999999997</v>
      </c>
      <c r="E7" s="306" t="s">
        <v>56</v>
      </c>
      <c r="F7" s="320">
        <v>0</v>
      </c>
      <c r="G7" s="319">
        <f>D7*F7</f>
        <v>0</v>
      </c>
    </row>
    <row r="8" spans="1:8" x14ac:dyDescent="0.25">
      <c r="A8" s="341"/>
      <c r="B8" s="439"/>
      <c r="C8" s="440"/>
      <c r="D8" s="441"/>
      <c r="E8" s="439"/>
      <c r="F8" s="442"/>
      <c r="G8" s="443"/>
    </row>
    <row r="9" spans="1:8" x14ac:dyDescent="0.25">
      <c r="A9" s="341" t="s">
        <v>15</v>
      </c>
      <c r="B9" s="307"/>
      <c r="C9" s="299"/>
      <c r="D9" s="321"/>
      <c r="E9" s="307"/>
      <c r="F9" s="322"/>
      <c r="G9" s="323">
        <f>SUM(G6:G8)</f>
        <v>0</v>
      </c>
    </row>
    <row r="10" spans="1:8" x14ac:dyDescent="0.25">
      <c r="A10" s="352" t="s">
        <v>36</v>
      </c>
      <c r="B10" s="308"/>
      <c r="C10" s="300"/>
      <c r="D10" s="324"/>
      <c r="E10" s="308"/>
      <c r="F10" s="325"/>
      <c r="G10" s="326"/>
    </row>
    <row r="11" spans="1:8" x14ac:dyDescent="0.25">
      <c r="A11" s="636" t="s">
        <v>122</v>
      </c>
      <c r="B11" s="637"/>
      <c r="C11" s="637"/>
      <c r="D11" s="324"/>
      <c r="E11" s="308"/>
      <c r="F11" s="325"/>
      <c r="G11" s="326"/>
    </row>
    <row r="12" spans="1:8" x14ac:dyDescent="0.25">
      <c r="A12" s="604"/>
      <c r="B12" s="605"/>
      <c r="C12" s="605"/>
      <c r="D12" s="605"/>
      <c r="E12" s="605"/>
      <c r="F12" s="605"/>
      <c r="G12" s="605"/>
    </row>
    <row r="13" spans="1:8" ht="15.75" x14ac:dyDescent="0.25">
      <c r="A13" s="412" t="s">
        <v>145</v>
      </c>
    </row>
    <row r="15" spans="1:8" ht="36" customHeight="1" x14ac:dyDescent="0.25">
      <c r="A15" s="498"/>
      <c r="B15" s="641" t="s">
        <v>95</v>
      </c>
      <c r="C15" s="641"/>
      <c r="D15" s="641"/>
      <c r="E15" s="642"/>
      <c r="F15" s="499"/>
      <c r="G15" s="499"/>
      <c r="H15" s="85"/>
    </row>
    <row r="16" spans="1:8" x14ac:dyDescent="0.25">
      <c r="A16" s="344" t="s">
        <v>8</v>
      </c>
      <c r="B16" s="291" t="s">
        <v>9</v>
      </c>
      <c r="C16" s="292" t="s">
        <v>10</v>
      </c>
      <c r="D16" s="226" t="s">
        <v>11</v>
      </c>
      <c r="E16" s="227" t="s">
        <v>12</v>
      </c>
      <c r="F16" s="228" t="s">
        <v>13</v>
      </c>
      <c r="G16" s="293" t="s">
        <v>14</v>
      </c>
      <c r="H16" s="85"/>
    </row>
    <row r="17" spans="1:12" x14ac:dyDescent="0.25">
      <c r="A17" s="343">
        <v>3</v>
      </c>
      <c r="B17" s="290"/>
      <c r="C17" s="294" t="s">
        <v>74</v>
      </c>
      <c r="D17" s="229">
        <v>8</v>
      </c>
      <c r="E17" s="229" t="s">
        <v>3</v>
      </c>
      <c r="F17" s="230">
        <v>0</v>
      </c>
      <c r="G17" s="263">
        <f>F17*D17</f>
        <v>0</v>
      </c>
      <c r="H17" s="85"/>
    </row>
    <row r="18" spans="1:12" x14ac:dyDescent="0.25">
      <c r="A18" s="343">
        <v>4</v>
      </c>
      <c r="B18" s="290"/>
      <c r="C18" s="294" t="s">
        <v>75</v>
      </c>
      <c r="D18" s="229">
        <v>7</v>
      </c>
      <c r="E18" s="229" t="s">
        <v>3</v>
      </c>
      <c r="F18" s="230">
        <v>0</v>
      </c>
      <c r="G18" s="263">
        <f>F18*D18</f>
        <v>0</v>
      </c>
      <c r="H18" s="85"/>
    </row>
    <row r="19" spans="1:12" x14ac:dyDescent="0.25">
      <c r="A19" s="481">
        <v>5</v>
      </c>
      <c r="B19" s="430"/>
      <c r="C19" s="482" t="s">
        <v>120</v>
      </c>
      <c r="D19" s="483">
        <v>1</v>
      </c>
      <c r="E19" s="483" t="s">
        <v>3</v>
      </c>
      <c r="F19" s="484">
        <v>0</v>
      </c>
      <c r="G19" s="485">
        <f>F19*D19</f>
        <v>0</v>
      </c>
      <c r="H19" s="85"/>
      <c r="L19" s="479"/>
    </row>
    <row r="20" spans="1:12" x14ac:dyDescent="0.25">
      <c r="A20" s="486"/>
      <c r="B20" s="487"/>
      <c r="C20" s="488"/>
      <c r="D20" s="489"/>
      <c r="E20" s="490"/>
      <c r="F20" s="491"/>
      <c r="G20" s="491"/>
      <c r="H20" s="85"/>
    </row>
    <row r="21" spans="1:12" ht="37.5" customHeight="1" x14ac:dyDescent="0.25">
      <c r="A21" s="498"/>
      <c r="B21" s="641" t="s">
        <v>84</v>
      </c>
      <c r="C21" s="641"/>
      <c r="D21" s="641"/>
      <c r="E21" s="642"/>
      <c r="F21" s="499"/>
      <c r="G21" s="499"/>
      <c r="H21" s="85"/>
    </row>
    <row r="22" spans="1:12" x14ac:dyDescent="0.25">
      <c r="A22" s="492">
        <v>6</v>
      </c>
      <c r="B22" s="493"/>
      <c r="C22" s="494" t="s">
        <v>74</v>
      </c>
      <c r="D22" s="495">
        <v>9</v>
      </c>
      <c r="E22" s="495" t="s">
        <v>3</v>
      </c>
      <c r="F22" s="496">
        <v>0</v>
      </c>
      <c r="G22" s="497">
        <f>F22*D22</f>
        <v>0</v>
      </c>
      <c r="H22" s="85"/>
    </row>
    <row r="23" spans="1:12" x14ac:dyDescent="0.25">
      <c r="A23" s="351">
        <v>7</v>
      </c>
      <c r="B23" s="290"/>
      <c r="C23" s="294" t="s">
        <v>75</v>
      </c>
      <c r="D23" s="229">
        <v>28</v>
      </c>
      <c r="E23" s="229" t="s">
        <v>3</v>
      </c>
      <c r="F23" s="230">
        <v>0</v>
      </c>
      <c r="G23" s="230">
        <f>F23*D23</f>
        <v>0</v>
      </c>
      <c r="H23" s="85"/>
    </row>
    <row r="24" spans="1:12" x14ac:dyDescent="0.25">
      <c r="A24" s="351"/>
      <c r="B24" s="290"/>
      <c r="C24" s="294" t="s">
        <v>120</v>
      </c>
      <c r="D24" s="229">
        <v>3</v>
      </c>
      <c r="E24" s="229" t="s">
        <v>3</v>
      </c>
      <c r="F24" s="230">
        <v>0</v>
      </c>
      <c r="G24" s="230">
        <f>F24*D24</f>
        <v>0</v>
      </c>
      <c r="H24" s="85"/>
    </row>
    <row r="25" spans="1:12" x14ac:dyDescent="0.25">
      <c r="A25" s="486"/>
      <c r="B25" s="487"/>
      <c r="C25" s="502"/>
      <c r="D25" s="489"/>
      <c r="E25" s="490"/>
      <c r="F25" s="491"/>
      <c r="G25" s="491"/>
      <c r="H25" s="85"/>
      <c r="I25" s="478"/>
      <c r="J25" s="475"/>
      <c r="L25" s="479"/>
    </row>
    <row r="26" spans="1:12" ht="43.5" customHeight="1" x14ac:dyDescent="0.25">
      <c r="A26" s="498"/>
      <c r="B26" s="641" t="s">
        <v>163</v>
      </c>
      <c r="C26" s="641"/>
      <c r="D26" s="641"/>
      <c r="E26" s="642"/>
      <c r="F26" s="499"/>
      <c r="G26" s="499"/>
      <c r="H26" s="85"/>
      <c r="I26" s="534"/>
      <c r="J26" s="302"/>
      <c r="L26" s="302"/>
    </row>
    <row r="27" spans="1:12" x14ac:dyDescent="0.25">
      <c r="A27" s="492">
        <v>8</v>
      </c>
      <c r="B27" s="493"/>
      <c r="C27" s="494" t="s">
        <v>162</v>
      </c>
      <c r="D27" s="495">
        <v>2</v>
      </c>
      <c r="E27" s="495" t="s">
        <v>3</v>
      </c>
      <c r="F27" s="496">
        <v>0</v>
      </c>
      <c r="G27" s="497">
        <f>F27*D27</f>
        <v>0</v>
      </c>
      <c r="H27" s="85"/>
      <c r="I27" s="534"/>
      <c r="J27" s="302"/>
      <c r="L27" s="302"/>
    </row>
    <row r="28" spans="1:12" x14ac:dyDescent="0.25">
      <c r="A28" s="528"/>
      <c r="B28" s="529"/>
      <c r="C28" s="530"/>
      <c r="D28" s="531"/>
      <c r="E28" s="532"/>
      <c r="F28" s="533"/>
      <c r="G28" s="533"/>
      <c r="H28" s="85"/>
      <c r="I28" s="534"/>
      <c r="J28" s="302"/>
      <c r="L28" s="302"/>
    </row>
    <row r="29" spans="1:12" ht="32.25" customHeight="1" x14ac:dyDescent="0.25">
      <c r="A29" s="498"/>
      <c r="B29" s="503" t="s">
        <v>79</v>
      </c>
      <c r="C29" s="503"/>
      <c r="D29" s="504"/>
      <c r="E29" s="476"/>
      <c r="F29" s="499"/>
      <c r="G29" s="499"/>
      <c r="H29" s="85"/>
    </row>
    <row r="30" spans="1:12" x14ac:dyDescent="0.25">
      <c r="A30" s="500">
        <v>9</v>
      </c>
      <c r="B30" s="493"/>
      <c r="C30" s="494" t="s">
        <v>77</v>
      </c>
      <c r="D30" s="501">
        <v>10.1</v>
      </c>
      <c r="E30" s="495" t="s">
        <v>78</v>
      </c>
      <c r="F30" s="496">
        <v>0</v>
      </c>
      <c r="G30" s="497">
        <f>F30*D30</f>
        <v>0</v>
      </c>
      <c r="H30" s="85"/>
    </row>
    <row r="31" spans="1:12" s="302" customFormat="1" x14ac:dyDescent="0.25">
      <c r="A31" s="413"/>
      <c r="D31" s="329"/>
      <c r="F31" s="330"/>
      <c r="G31" s="331"/>
      <c r="H31" s="70"/>
    </row>
    <row r="32" spans="1:12" x14ac:dyDescent="0.25">
      <c r="A32" s="342" t="s">
        <v>36</v>
      </c>
      <c r="B32" s="302"/>
      <c r="C32" s="303"/>
      <c r="D32" s="329"/>
      <c r="E32" s="302"/>
      <c r="F32" s="330"/>
      <c r="G32" s="331"/>
      <c r="H32" s="70"/>
    </row>
    <row r="33" spans="1:8" x14ac:dyDescent="0.25">
      <c r="A33" s="342"/>
      <c r="B33" s="640" t="s">
        <v>73</v>
      </c>
      <c r="C33" s="640"/>
      <c r="D33" s="640"/>
      <c r="E33" s="302"/>
      <c r="F33" s="330"/>
      <c r="G33" s="331"/>
      <c r="H33" s="70"/>
    </row>
    <row r="34" spans="1:8" ht="15" customHeight="1" x14ac:dyDescent="0.25">
      <c r="A34" s="342"/>
      <c r="B34" s="638" t="s">
        <v>190</v>
      </c>
      <c r="C34" s="639"/>
      <c r="D34" s="332"/>
      <c r="E34" s="302"/>
      <c r="F34" s="330"/>
      <c r="G34" s="331"/>
    </row>
    <row r="35" spans="1:8" x14ac:dyDescent="0.25">
      <c r="A35" s="345" t="s">
        <v>15</v>
      </c>
      <c r="B35" s="310"/>
      <c r="C35" s="304"/>
      <c r="D35" s="333"/>
      <c r="E35" s="310"/>
      <c r="F35" s="334"/>
      <c r="G35" s="335">
        <f>SUM(G15:G31)</f>
        <v>0</v>
      </c>
    </row>
    <row r="36" spans="1:8" x14ac:dyDescent="0.25">
      <c r="A36" s="342"/>
      <c r="B36" s="309"/>
      <c r="C36" s="301"/>
      <c r="D36" s="327"/>
      <c r="E36" s="309"/>
      <c r="F36" s="328"/>
      <c r="G36" s="257"/>
    </row>
    <row r="37" spans="1:8" ht="18.75" x14ac:dyDescent="0.3">
      <c r="A37" s="520" t="s">
        <v>21</v>
      </c>
      <c r="B37" s="521"/>
      <c r="C37" s="522"/>
      <c r="D37" s="523"/>
      <c r="E37" s="521"/>
      <c r="F37" s="524"/>
      <c r="G37" s="525">
        <f>G35+G9</f>
        <v>0</v>
      </c>
    </row>
  </sheetData>
  <mergeCells count="6">
    <mergeCell ref="A11:C11"/>
    <mergeCell ref="B34:C34"/>
    <mergeCell ref="B33:D33"/>
    <mergeCell ref="B15:E15"/>
    <mergeCell ref="B21:E21"/>
    <mergeCell ref="B26:E26"/>
  </mergeCells>
  <pageMargins left="1.1023622047244095" right="0.70866141732283472" top="0.78740157480314965" bottom="0.78740157480314965" header="0.31496062992125984" footer="0.31496062992125984"/>
  <pageSetup paperSize="8" orientation="landscape" r:id="rId1"/>
  <rowBreaks count="1" manualBreakCount="1">
    <brk id="37" max="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50"/>
  <sheetViews>
    <sheetView topLeftCell="A22" zoomScaleNormal="100" workbookViewId="0">
      <selection activeCell="G48" sqref="G48:J50"/>
    </sheetView>
  </sheetViews>
  <sheetFormatPr defaultRowHeight="15" x14ac:dyDescent="0.25"/>
  <cols>
    <col min="1" max="1" width="4.28515625" style="2" customWidth="1"/>
    <col min="2" max="2" width="13.5703125" style="2" customWidth="1"/>
    <col min="3" max="3" width="81.85546875" style="27" customWidth="1"/>
    <col min="4" max="4" width="9.7109375" style="28" customWidth="1"/>
    <col min="5" max="5" width="5.28515625" style="26" customWidth="1"/>
    <col min="6" max="6" width="13" style="94" customWidth="1"/>
    <col min="7" max="7" width="18.28515625" style="173" customWidth="1"/>
    <col min="8" max="8" width="45.85546875" style="51" customWidth="1"/>
    <col min="9" max="9" width="10.140625" style="2" bestFit="1" customWidth="1"/>
    <col min="10" max="16384" width="9.140625" style="2"/>
  </cols>
  <sheetData>
    <row r="1" spans="1:10" ht="18.75" x14ac:dyDescent="0.3">
      <c r="A1" s="8" t="s">
        <v>4</v>
      </c>
    </row>
    <row r="2" spans="1:10" ht="12.75" customHeight="1" x14ac:dyDescent="0.3">
      <c r="A2" s="8"/>
      <c r="C2" s="354"/>
    </row>
    <row r="3" spans="1:10" ht="15.75" x14ac:dyDescent="0.25">
      <c r="A3" s="1" t="s">
        <v>139</v>
      </c>
    </row>
    <row r="4" spans="1:10" ht="5.25" customHeight="1" thickBot="1" x14ac:dyDescent="0.3"/>
    <row r="5" spans="1:10" ht="15.75" thickBot="1" x14ac:dyDescent="0.3">
      <c r="A5" s="96" t="s">
        <v>8</v>
      </c>
      <c r="B5" s="97" t="s">
        <v>9</v>
      </c>
      <c r="C5" s="98" t="s">
        <v>10</v>
      </c>
      <c r="D5" s="99" t="s">
        <v>11</v>
      </c>
      <c r="E5" s="100" t="s">
        <v>12</v>
      </c>
      <c r="F5" s="174" t="s">
        <v>13</v>
      </c>
      <c r="G5" s="175" t="s">
        <v>14</v>
      </c>
      <c r="H5" s="2"/>
    </row>
    <row r="6" spans="1:10" x14ac:dyDescent="0.25">
      <c r="A6" s="107">
        <v>1</v>
      </c>
      <c r="B6" s="108" t="s">
        <v>46</v>
      </c>
      <c r="C6" s="109" t="s">
        <v>28</v>
      </c>
      <c r="D6" s="115">
        <v>8</v>
      </c>
      <c r="E6" s="74" t="s">
        <v>29</v>
      </c>
      <c r="F6" s="176">
        <v>0</v>
      </c>
      <c r="G6" s="177">
        <f>D6*F6</f>
        <v>0</v>
      </c>
      <c r="H6" s="2"/>
    </row>
    <row r="7" spans="1:10" x14ac:dyDescent="0.25">
      <c r="A7" s="110">
        <v>2</v>
      </c>
      <c r="B7" s="101" t="s">
        <v>46</v>
      </c>
      <c r="C7" s="39" t="s">
        <v>102</v>
      </c>
      <c r="D7" s="42">
        <v>103</v>
      </c>
      <c r="E7" s="156" t="s">
        <v>3</v>
      </c>
      <c r="F7" s="178">
        <v>0</v>
      </c>
      <c r="G7" s="179">
        <f>F7*D7</f>
        <v>0</v>
      </c>
      <c r="H7" s="2"/>
    </row>
    <row r="8" spans="1:10" ht="17.25" x14ac:dyDescent="0.25">
      <c r="A8" s="110">
        <v>3</v>
      </c>
      <c r="B8" s="14" t="s">
        <v>65</v>
      </c>
      <c r="C8" s="217" t="s">
        <v>62</v>
      </c>
      <c r="D8" s="49">
        <v>103</v>
      </c>
      <c r="E8" s="4" t="s">
        <v>3</v>
      </c>
      <c r="F8" s="171">
        <v>0</v>
      </c>
      <c r="G8" s="180">
        <f t="shared" ref="G8:G22" si="0">D8*F8</f>
        <v>0</v>
      </c>
      <c r="H8" s="44"/>
      <c r="I8" s="45"/>
      <c r="J8" s="46"/>
    </row>
    <row r="9" spans="1:10" x14ac:dyDescent="0.25">
      <c r="A9" s="110">
        <v>4</v>
      </c>
      <c r="B9" s="14" t="s">
        <v>48</v>
      </c>
      <c r="C9" s="217" t="s">
        <v>96</v>
      </c>
      <c r="D9" s="49">
        <f>D8</f>
        <v>103</v>
      </c>
      <c r="E9" s="4" t="s">
        <v>3</v>
      </c>
      <c r="F9" s="171">
        <v>0</v>
      </c>
      <c r="G9" s="180">
        <f t="shared" si="0"/>
        <v>0</v>
      </c>
      <c r="H9" s="44"/>
      <c r="I9" s="45"/>
      <c r="J9" s="46"/>
    </row>
    <row r="10" spans="1:10" ht="15.75" customHeight="1" x14ac:dyDescent="0.25">
      <c r="A10" s="110">
        <v>5</v>
      </c>
      <c r="B10" s="14" t="s">
        <v>64</v>
      </c>
      <c r="C10" s="5" t="s">
        <v>63</v>
      </c>
      <c r="D10" s="43">
        <f>D8</f>
        <v>103</v>
      </c>
      <c r="E10" s="4" t="s">
        <v>3</v>
      </c>
      <c r="F10" s="171">
        <v>0</v>
      </c>
      <c r="G10" s="180">
        <f t="shared" si="0"/>
        <v>0</v>
      </c>
      <c r="H10" s="44"/>
      <c r="I10" s="45"/>
      <c r="J10" s="46"/>
    </row>
    <row r="11" spans="1:10" ht="15.75" customHeight="1" x14ac:dyDescent="0.25">
      <c r="A11" s="110">
        <v>6</v>
      </c>
      <c r="B11" s="4" t="s">
        <v>69</v>
      </c>
      <c r="C11" s="15" t="s">
        <v>103</v>
      </c>
      <c r="D11" s="49">
        <v>103</v>
      </c>
      <c r="E11" s="4" t="s">
        <v>3</v>
      </c>
      <c r="F11" s="171">
        <v>0</v>
      </c>
      <c r="G11" s="180">
        <f t="shared" si="0"/>
        <v>0</v>
      </c>
      <c r="H11" s="44"/>
      <c r="I11" s="45"/>
      <c r="J11" s="46"/>
    </row>
    <row r="12" spans="1:10" s="27" customFormat="1" ht="15.75" customHeight="1" x14ac:dyDescent="0.25">
      <c r="A12" s="110">
        <v>7</v>
      </c>
      <c r="B12" s="53" t="s">
        <v>23</v>
      </c>
      <c r="C12" s="29" t="s">
        <v>31</v>
      </c>
      <c r="D12" s="157">
        <f>D11*3</f>
        <v>309</v>
      </c>
      <c r="E12" s="158" t="s">
        <v>3</v>
      </c>
      <c r="F12" s="181">
        <v>0</v>
      </c>
      <c r="G12" s="182">
        <f t="shared" si="0"/>
        <v>0</v>
      </c>
      <c r="H12" s="44"/>
      <c r="I12" s="45"/>
      <c r="J12" s="54"/>
    </row>
    <row r="13" spans="1:10" ht="15.75" customHeight="1" x14ac:dyDescent="0.25">
      <c r="A13" s="110">
        <v>8</v>
      </c>
      <c r="B13" s="14" t="s">
        <v>23</v>
      </c>
      <c r="C13" s="29" t="s">
        <v>104</v>
      </c>
      <c r="D13" s="52">
        <f>D12</f>
        <v>309</v>
      </c>
      <c r="E13" s="14" t="s">
        <v>3</v>
      </c>
      <c r="F13" s="414">
        <v>0</v>
      </c>
      <c r="G13" s="415">
        <f t="shared" si="0"/>
        <v>0</v>
      </c>
      <c r="H13" s="44"/>
      <c r="I13" s="45"/>
      <c r="J13" s="46"/>
    </row>
    <row r="14" spans="1:10" ht="15.75" customHeight="1" x14ac:dyDescent="0.25">
      <c r="A14" s="110">
        <v>9</v>
      </c>
      <c r="B14" s="14" t="s">
        <v>23</v>
      </c>
      <c r="C14" s="29" t="s">
        <v>37</v>
      </c>
      <c r="D14" s="43">
        <f>D8*3</f>
        <v>309</v>
      </c>
      <c r="E14" s="4" t="s">
        <v>16</v>
      </c>
      <c r="F14" s="171">
        <v>0</v>
      </c>
      <c r="G14" s="180">
        <f t="shared" si="0"/>
        <v>0</v>
      </c>
      <c r="H14" s="44"/>
      <c r="I14" s="45"/>
      <c r="J14" s="46"/>
    </row>
    <row r="15" spans="1:10" s="116" customFormat="1" ht="15.75" customHeight="1" x14ac:dyDescent="0.25">
      <c r="A15" s="110">
        <v>10</v>
      </c>
      <c r="B15" s="207" t="s">
        <v>48</v>
      </c>
      <c r="C15" s="215" t="s">
        <v>61</v>
      </c>
      <c r="D15" s="209">
        <f>D11</f>
        <v>103</v>
      </c>
      <c r="E15" s="207" t="s">
        <v>3</v>
      </c>
      <c r="F15" s="210">
        <v>0</v>
      </c>
      <c r="G15" s="211">
        <f t="shared" si="0"/>
        <v>0</v>
      </c>
      <c r="H15" s="212"/>
      <c r="I15" s="213"/>
      <c r="J15" s="214"/>
    </row>
    <row r="16" spans="1:10" s="116" customFormat="1" ht="15.75" customHeight="1" x14ac:dyDescent="0.25">
      <c r="A16" s="110">
        <v>11</v>
      </c>
      <c r="B16" s="207" t="s">
        <v>23</v>
      </c>
      <c r="C16" s="208" t="s">
        <v>60</v>
      </c>
      <c r="D16" s="209">
        <f>D15</f>
        <v>103</v>
      </c>
      <c r="E16" s="207" t="s">
        <v>3</v>
      </c>
      <c r="F16" s="210">
        <v>0</v>
      </c>
      <c r="G16" s="211">
        <f t="shared" ref="G16:G20" si="1">D16*F16</f>
        <v>0</v>
      </c>
      <c r="H16" s="212"/>
      <c r="I16" s="213"/>
      <c r="J16" s="214"/>
    </row>
    <row r="17" spans="1:11" s="243" customFormat="1" ht="15.75" customHeight="1" x14ac:dyDescent="0.25">
      <c r="A17" s="110">
        <v>12</v>
      </c>
      <c r="B17" s="270"/>
      <c r="C17" s="271" t="s">
        <v>115</v>
      </c>
      <c r="D17" s="218">
        <v>103</v>
      </c>
      <c r="E17" s="270" t="s">
        <v>3</v>
      </c>
      <c r="F17" s="220">
        <v>0</v>
      </c>
      <c r="G17" s="272">
        <f t="shared" si="1"/>
        <v>0</v>
      </c>
      <c r="H17" s="273"/>
      <c r="I17" s="274"/>
      <c r="J17" s="275"/>
    </row>
    <row r="18" spans="1:11" s="243" customFormat="1" ht="15.75" customHeight="1" x14ac:dyDescent="0.25">
      <c r="A18" s="110">
        <v>13</v>
      </c>
      <c r="B18" s="270" t="s">
        <v>23</v>
      </c>
      <c r="C18" s="271" t="s">
        <v>67</v>
      </c>
      <c r="D18" s="218">
        <f>D17*1.75</f>
        <v>180.25</v>
      </c>
      <c r="E18" s="270" t="s">
        <v>68</v>
      </c>
      <c r="F18" s="220">
        <v>0</v>
      </c>
      <c r="G18" s="272">
        <f t="shared" si="1"/>
        <v>0</v>
      </c>
      <c r="H18" s="273"/>
      <c r="I18" s="274"/>
      <c r="J18" s="275"/>
    </row>
    <row r="19" spans="1:11" s="243" customFormat="1" ht="15.75" customHeight="1" x14ac:dyDescent="0.25">
      <c r="A19" s="110">
        <v>14</v>
      </c>
      <c r="B19" s="120" t="s">
        <v>42</v>
      </c>
      <c r="C19" s="510" t="s">
        <v>25</v>
      </c>
      <c r="D19" s="112">
        <f>D20</f>
        <v>25.75</v>
      </c>
      <c r="E19" s="30" t="s">
        <v>33</v>
      </c>
      <c r="F19" s="169">
        <v>0</v>
      </c>
      <c r="G19" s="272">
        <f t="shared" si="1"/>
        <v>0</v>
      </c>
      <c r="H19" s="273"/>
      <c r="I19" s="274"/>
      <c r="J19" s="275"/>
    </row>
    <row r="20" spans="1:11" s="243" customFormat="1" ht="15.75" customHeight="1" x14ac:dyDescent="0.25">
      <c r="A20" s="110">
        <v>15</v>
      </c>
      <c r="B20" s="120" t="s">
        <v>43</v>
      </c>
      <c r="C20" s="29" t="s">
        <v>160</v>
      </c>
      <c r="D20" s="511">
        <f>0.25*D16</f>
        <v>25.75</v>
      </c>
      <c r="E20" s="30" t="s">
        <v>33</v>
      </c>
      <c r="F20" s="184">
        <v>0</v>
      </c>
      <c r="G20" s="272">
        <f t="shared" si="1"/>
        <v>0</v>
      </c>
      <c r="H20" s="273"/>
      <c r="I20" s="274"/>
      <c r="J20" s="275"/>
    </row>
    <row r="21" spans="1:11" s="6" customFormat="1" ht="15.75" customHeight="1" x14ac:dyDescent="0.25">
      <c r="A21" s="110">
        <v>16</v>
      </c>
      <c r="B21" s="120" t="s">
        <v>44</v>
      </c>
      <c r="C21" s="276" t="s">
        <v>38</v>
      </c>
      <c r="D21" s="277">
        <v>103</v>
      </c>
      <c r="E21" s="278" t="s">
        <v>3</v>
      </c>
      <c r="F21" s="169">
        <v>0</v>
      </c>
      <c r="G21" s="279">
        <f t="shared" si="0"/>
        <v>0</v>
      </c>
      <c r="H21" s="280"/>
      <c r="I21" s="269"/>
      <c r="J21" s="40"/>
    </row>
    <row r="22" spans="1:11" ht="15.75" customHeight="1" x14ac:dyDescent="0.25">
      <c r="A22" s="110">
        <v>17</v>
      </c>
      <c r="B22" s="120" t="s">
        <v>47</v>
      </c>
      <c r="C22" s="15" t="s">
        <v>41</v>
      </c>
      <c r="D22" s="43">
        <f>D11*0.2</f>
        <v>20.6</v>
      </c>
      <c r="E22" s="30" t="s">
        <v>20</v>
      </c>
      <c r="F22" s="171">
        <v>0</v>
      </c>
      <c r="G22" s="185">
        <f t="shared" si="0"/>
        <v>0</v>
      </c>
      <c r="H22" s="44"/>
      <c r="I22" s="45"/>
      <c r="J22" s="46"/>
    </row>
    <row r="23" spans="1:11" ht="15.75" customHeight="1" x14ac:dyDescent="0.25">
      <c r="A23" s="537"/>
      <c r="B23" s="538"/>
      <c r="C23" s="539" t="s">
        <v>169</v>
      </c>
      <c r="D23" s="540"/>
      <c r="E23" s="541"/>
      <c r="F23" s="542"/>
      <c r="G23" s="543"/>
      <c r="H23" s="44"/>
      <c r="I23" s="45"/>
      <c r="J23" s="46"/>
    </row>
    <row r="24" spans="1:11" ht="15.75" x14ac:dyDescent="0.25">
      <c r="A24" s="102" t="s">
        <v>40</v>
      </c>
      <c r="B24" s="103"/>
      <c r="C24" s="104"/>
      <c r="D24" s="105"/>
      <c r="E24" s="106"/>
      <c r="F24" s="186"/>
      <c r="G24" s="187">
        <f>SUM(G6:G23)</f>
        <v>0</v>
      </c>
      <c r="H24" s="58"/>
      <c r="I24" s="59"/>
      <c r="J24" s="60"/>
      <c r="K24" s="61"/>
    </row>
    <row r="25" spans="1:11" ht="15.75" x14ac:dyDescent="0.25">
      <c r="A25" s="91" t="s">
        <v>36</v>
      </c>
      <c r="B25" s="92"/>
      <c r="C25" s="62"/>
      <c r="D25" s="63"/>
      <c r="E25" s="64"/>
      <c r="F25" s="188"/>
      <c r="G25" s="189"/>
      <c r="H25" s="58"/>
      <c r="I25" s="59"/>
      <c r="J25" s="60"/>
      <c r="K25" s="61"/>
    </row>
    <row r="26" spans="1:11" ht="15.75" x14ac:dyDescent="0.25">
      <c r="A26" s="61"/>
      <c r="B26" s="92"/>
      <c r="C26" s="62"/>
      <c r="D26" s="63"/>
      <c r="E26" s="64"/>
      <c r="F26" s="188"/>
      <c r="G26" s="189"/>
      <c r="H26" s="58"/>
      <c r="I26" s="59"/>
      <c r="J26" s="60"/>
      <c r="K26" s="61"/>
    </row>
    <row r="27" spans="1:11" ht="15.75" thickBot="1" x14ac:dyDescent="0.3">
      <c r="B27" s="113"/>
      <c r="I27" s="66"/>
      <c r="J27" s="67"/>
      <c r="K27" s="46"/>
    </row>
    <row r="28" spans="1:11" ht="15.75" thickBot="1" x14ac:dyDescent="0.3">
      <c r="A28" s="9" t="s">
        <v>8</v>
      </c>
      <c r="B28" s="10" t="s">
        <v>17</v>
      </c>
      <c r="C28" s="11" t="s">
        <v>10</v>
      </c>
      <c r="D28" s="13" t="s">
        <v>11</v>
      </c>
      <c r="E28" s="12" t="s">
        <v>12</v>
      </c>
      <c r="F28" s="167" t="s">
        <v>13</v>
      </c>
      <c r="G28" s="190" t="s">
        <v>14</v>
      </c>
      <c r="H28" s="33" t="s">
        <v>18</v>
      </c>
    </row>
    <row r="29" spans="1:11" x14ac:dyDescent="0.25">
      <c r="A29" s="285">
        <f>A22+1</f>
        <v>18</v>
      </c>
      <c r="B29" s="505">
        <v>1</v>
      </c>
      <c r="C29" s="119" t="s">
        <v>86</v>
      </c>
      <c r="D29" s="284">
        <v>14</v>
      </c>
      <c r="E29" s="285" t="s">
        <v>3</v>
      </c>
      <c r="F29" s="286">
        <v>0</v>
      </c>
      <c r="G29" s="236">
        <f t="shared" ref="G29:G30" si="2">D29*F29</f>
        <v>0</v>
      </c>
      <c r="H29" s="233" t="s">
        <v>59</v>
      </c>
    </row>
    <row r="30" spans="1:11" x14ac:dyDescent="0.25">
      <c r="A30" s="285">
        <f>A29+1</f>
        <v>19</v>
      </c>
      <c r="B30" s="505">
        <v>2</v>
      </c>
      <c r="C30" s="119" t="s">
        <v>85</v>
      </c>
      <c r="D30" s="235">
        <v>14</v>
      </c>
      <c r="E30" s="282" t="s">
        <v>3</v>
      </c>
      <c r="F30" s="286">
        <v>0</v>
      </c>
      <c r="G30" s="283">
        <f t="shared" si="2"/>
        <v>0</v>
      </c>
      <c r="H30" s="233" t="s">
        <v>59</v>
      </c>
    </row>
    <row r="31" spans="1:11" x14ac:dyDescent="0.25">
      <c r="A31" s="285">
        <f t="shared" ref="A31:A40" si="3">A30+1</f>
        <v>20</v>
      </c>
      <c r="B31" s="133">
        <v>3</v>
      </c>
      <c r="C31" s="119" t="s">
        <v>87</v>
      </c>
      <c r="D31" s="133">
        <v>7</v>
      </c>
      <c r="E31" s="231" t="s">
        <v>3</v>
      </c>
      <c r="F31" s="286">
        <v>0</v>
      </c>
      <c r="G31" s="236">
        <f t="shared" ref="G31:G40" si="4">D31*F31</f>
        <v>0</v>
      </c>
      <c r="H31" s="232" t="s">
        <v>59</v>
      </c>
    </row>
    <row r="32" spans="1:11" x14ac:dyDescent="0.25">
      <c r="A32" s="285">
        <f t="shared" si="3"/>
        <v>21</v>
      </c>
      <c r="B32" s="133">
        <v>4</v>
      </c>
      <c r="C32" s="119" t="s">
        <v>158</v>
      </c>
      <c r="D32" s="133">
        <v>8</v>
      </c>
      <c r="E32" s="231" t="s">
        <v>3</v>
      </c>
      <c r="F32" s="286">
        <v>0</v>
      </c>
      <c r="G32" s="236">
        <f t="shared" ref="G32:G33" si="5">D32*F32</f>
        <v>0</v>
      </c>
      <c r="H32" s="232" t="s">
        <v>59</v>
      </c>
    </row>
    <row r="33" spans="1:10" x14ac:dyDescent="0.25">
      <c r="A33" s="285">
        <f t="shared" si="3"/>
        <v>22</v>
      </c>
      <c r="B33" s="133">
        <v>5</v>
      </c>
      <c r="C33" s="119" t="s">
        <v>159</v>
      </c>
      <c r="D33" s="133">
        <v>4</v>
      </c>
      <c r="E33" s="14" t="s">
        <v>3</v>
      </c>
      <c r="F33" s="286">
        <v>0</v>
      </c>
      <c r="G33" s="236">
        <f t="shared" si="5"/>
        <v>0</v>
      </c>
      <c r="H33" s="233" t="s">
        <v>59</v>
      </c>
    </row>
    <row r="34" spans="1:10" x14ac:dyDescent="0.25">
      <c r="A34" s="285">
        <f t="shared" si="3"/>
        <v>23</v>
      </c>
      <c r="B34" s="506">
        <v>6</v>
      </c>
      <c r="C34" s="346" t="s">
        <v>88</v>
      </c>
      <c r="D34" s="506">
        <v>9</v>
      </c>
      <c r="E34" s="19" t="s">
        <v>3</v>
      </c>
      <c r="F34" s="507">
        <v>0</v>
      </c>
      <c r="G34" s="508">
        <f t="shared" si="4"/>
        <v>0</v>
      </c>
      <c r="H34" s="509" t="s">
        <v>59</v>
      </c>
    </row>
    <row r="35" spans="1:10" x14ac:dyDescent="0.25">
      <c r="A35" s="285">
        <f t="shared" si="3"/>
        <v>24</v>
      </c>
      <c r="B35" s="133">
        <v>7</v>
      </c>
      <c r="C35" s="119" t="s">
        <v>89</v>
      </c>
      <c r="D35" s="133">
        <v>10</v>
      </c>
      <c r="E35" s="19" t="s">
        <v>3</v>
      </c>
      <c r="F35" s="286">
        <v>0</v>
      </c>
      <c r="G35" s="236">
        <f t="shared" si="4"/>
        <v>0</v>
      </c>
      <c r="H35" s="233" t="s">
        <v>59</v>
      </c>
    </row>
    <row r="36" spans="1:10" x14ac:dyDescent="0.25">
      <c r="A36" s="285">
        <f t="shared" si="3"/>
        <v>25</v>
      </c>
      <c r="B36" s="14">
        <v>8</v>
      </c>
      <c r="C36" s="119" t="s">
        <v>90</v>
      </c>
      <c r="D36" s="237">
        <v>7</v>
      </c>
      <c r="E36" s="14" t="s">
        <v>3</v>
      </c>
      <c r="F36" s="286">
        <v>0</v>
      </c>
      <c r="G36" s="185">
        <f t="shared" si="4"/>
        <v>0</v>
      </c>
      <c r="H36" s="233" t="s">
        <v>59</v>
      </c>
    </row>
    <row r="37" spans="1:10" x14ac:dyDescent="0.25">
      <c r="A37" s="285">
        <f>A36+1</f>
        <v>26</v>
      </c>
      <c r="B37" s="4">
        <v>9</v>
      </c>
      <c r="C37" s="119" t="s">
        <v>91</v>
      </c>
      <c r="D37" s="237">
        <v>10</v>
      </c>
      <c r="E37" s="14" t="s">
        <v>3</v>
      </c>
      <c r="F37" s="286">
        <v>0</v>
      </c>
      <c r="G37" s="185">
        <f t="shared" si="4"/>
        <v>0</v>
      </c>
      <c r="H37" s="233" t="s">
        <v>59</v>
      </c>
    </row>
    <row r="38" spans="1:10" x14ac:dyDescent="0.25">
      <c r="A38" s="285">
        <f t="shared" si="3"/>
        <v>27</v>
      </c>
      <c r="B38" s="4">
        <v>10</v>
      </c>
      <c r="C38" s="119" t="s">
        <v>92</v>
      </c>
      <c r="D38" s="237">
        <v>13</v>
      </c>
      <c r="E38" s="14" t="s">
        <v>3</v>
      </c>
      <c r="F38" s="286">
        <v>0</v>
      </c>
      <c r="G38" s="185">
        <f t="shared" si="4"/>
        <v>0</v>
      </c>
      <c r="H38" s="233" t="s">
        <v>59</v>
      </c>
    </row>
    <row r="39" spans="1:10" x14ac:dyDescent="0.25">
      <c r="A39" s="285">
        <f t="shared" si="3"/>
        <v>28</v>
      </c>
      <c r="B39" s="4">
        <v>11</v>
      </c>
      <c r="C39" s="119" t="s">
        <v>93</v>
      </c>
      <c r="D39" s="237">
        <v>4</v>
      </c>
      <c r="E39" s="14" t="s">
        <v>3</v>
      </c>
      <c r="F39" s="286">
        <v>0</v>
      </c>
      <c r="G39" s="185">
        <f t="shared" si="4"/>
        <v>0</v>
      </c>
      <c r="H39" s="233" t="s">
        <v>59</v>
      </c>
    </row>
    <row r="40" spans="1:10" x14ac:dyDescent="0.25">
      <c r="A40" s="285">
        <f t="shared" si="3"/>
        <v>29</v>
      </c>
      <c r="B40" s="4"/>
      <c r="C40" s="15" t="s">
        <v>94</v>
      </c>
      <c r="D40" s="237">
        <v>3</v>
      </c>
      <c r="E40" s="14" t="s">
        <v>3</v>
      </c>
      <c r="F40" s="171">
        <v>0</v>
      </c>
      <c r="G40" s="185">
        <f t="shared" si="4"/>
        <v>0</v>
      </c>
      <c r="H40" s="233" t="s">
        <v>59</v>
      </c>
    </row>
    <row r="41" spans="1:10" s="46" customFormat="1" x14ac:dyDescent="0.25">
      <c r="A41" s="347"/>
      <c r="C41" s="54"/>
      <c r="D41" s="348"/>
      <c r="E41" s="55"/>
      <c r="F41" s="191"/>
      <c r="G41" s="159"/>
      <c r="H41" s="349"/>
    </row>
    <row r="42" spans="1:10" s="6" customFormat="1" x14ac:dyDescent="0.25">
      <c r="A42" s="91" t="s">
        <v>36</v>
      </c>
      <c r="B42" s="40"/>
      <c r="C42" s="69"/>
      <c r="D42" s="234">
        <f>SUM(D29:D40)</f>
        <v>103</v>
      </c>
      <c r="E42" s="65"/>
      <c r="F42" s="191"/>
      <c r="G42" s="166"/>
      <c r="H42" s="70"/>
    </row>
    <row r="43" spans="1:10" s="6" customFormat="1" x14ac:dyDescent="0.25">
      <c r="A43" s="65"/>
      <c r="B43" s="40"/>
      <c r="C43" s="71"/>
      <c r="D43" s="65"/>
      <c r="E43" s="65"/>
      <c r="F43" s="191"/>
      <c r="G43" s="166"/>
      <c r="H43" s="70"/>
    </row>
    <row r="44" spans="1:10" ht="15.75" x14ac:dyDescent="0.25">
      <c r="A44" s="57" t="s">
        <v>39</v>
      </c>
      <c r="B44" s="34"/>
      <c r="C44" s="114"/>
      <c r="D44" s="35"/>
      <c r="E44" s="36"/>
      <c r="F44" s="192"/>
      <c r="G44" s="193">
        <f>SUM(G29:G43)</f>
        <v>0</v>
      </c>
      <c r="H44" s="75"/>
    </row>
    <row r="45" spans="1:10" x14ac:dyDescent="0.25">
      <c r="H45" s="72"/>
    </row>
    <row r="46" spans="1:10" ht="18.75" x14ac:dyDescent="0.3">
      <c r="A46" s="22" t="s">
        <v>22</v>
      </c>
      <c r="B46" s="23"/>
      <c r="C46" s="24"/>
      <c r="D46" s="76"/>
      <c r="E46" s="37"/>
      <c r="F46" s="172"/>
      <c r="G46" s="194">
        <f>G44+G24</f>
        <v>0</v>
      </c>
      <c r="H46" s="72"/>
    </row>
    <row r="48" spans="1:10" x14ac:dyDescent="0.25">
      <c r="G48" s="262"/>
      <c r="H48" s="632"/>
      <c r="I48" s="6"/>
      <c r="J48" s="6"/>
    </row>
    <row r="49" spans="7:10" x14ac:dyDescent="0.25">
      <c r="G49" s="262"/>
      <c r="H49" s="632"/>
      <c r="I49" s="6"/>
      <c r="J49" s="6"/>
    </row>
    <row r="50" spans="7:10" x14ac:dyDescent="0.25">
      <c r="G50" s="262"/>
      <c r="H50" s="632"/>
      <c r="I50" s="6"/>
      <c r="J50" s="6"/>
    </row>
  </sheetData>
  <pageMargins left="0.7" right="0.7" top="0.75" bottom="0.75" header="0.3" footer="0.3"/>
  <pageSetup paperSize="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46"/>
  <sheetViews>
    <sheetView view="pageBreakPreview" topLeftCell="A7" zoomScale="70" zoomScaleNormal="100" zoomScaleSheetLayoutView="70" workbookViewId="0">
      <selection activeCell="D31" sqref="D31"/>
    </sheetView>
  </sheetViews>
  <sheetFormatPr defaultRowHeight="15" x14ac:dyDescent="0.25"/>
  <cols>
    <col min="1" max="1" width="4.28515625" style="2" customWidth="1"/>
    <col min="2" max="2" width="17" style="2" customWidth="1"/>
    <col min="3" max="3" width="91.7109375" style="27" customWidth="1"/>
    <col min="4" max="4" width="11.140625" style="28" customWidth="1"/>
    <col min="5" max="5" width="7.28515625" style="26" customWidth="1"/>
    <col min="6" max="6" width="15.85546875" style="262" customWidth="1"/>
    <col min="7" max="7" width="21.140625" style="173" customWidth="1"/>
    <col min="8" max="8" width="18.42578125" style="51" customWidth="1"/>
    <col min="9" max="9" width="12.28515625" style="2" bestFit="1" customWidth="1"/>
    <col min="10" max="16384" width="9.140625" style="2"/>
  </cols>
  <sheetData>
    <row r="2" spans="1:12" ht="15.75" x14ac:dyDescent="0.25">
      <c r="A2" s="1" t="s">
        <v>155</v>
      </c>
    </row>
    <row r="3" spans="1:12" ht="15.75" thickBot="1" x14ac:dyDescent="0.3"/>
    <row r="4" spans="1:12" ht="15.75" thickBot="1" x14ac:dyDescent="0.3">
      <c r="A4" s="96" t="s">
        <v>8</v>
      </c>
      <c r="B4" s="97" t="s">
        <v>9</v>
      </c>
      <c r="C4" s="98" t="s">
        <v>10</v>
      </c>
      <c r="D4" s="99" t="s">
        <v>11</v>
      </c>
      <c r="E4" s="100" t="s">
        <v>12</v>
      </c>
      <c r="F4" s="606" t="s">
        <v>13</v>
      </c>
      <c r="G4" s="175" t="s">
        <v>14</v>
      </c>
      <c r="H4" s="2"/>
    </row>
    <row r="5" spans="1:12" x14ac:dyDescent="0.25">
      <c r="A5" s="107">
        <v>1</v>
      </c>
      <c r="B5" s="108" t="s">
        <v>46</v>
      </c>
      <c r="C5" s="109" t="s">
        <v>28</v>
      </c>
      <c r="D5" s="115">
        <v>2</v>
      </c>
      <c r="E5" s="74" t="s">
        <v>29</v>
      </c>
      <c r="F5" s="607">
        <v>0</v>
      </c>
      <c r="G5" s="177">
        <f>D5*F5</f>
        <v>0</v>
      </c>
      <c r="H5" s="2"/>
    </row>
    <row r="6" spans="1:12" x14ac:dyDescent="0.25">
      <c r="A6" s="110">
        <v>2</v>
      </c>
      <c r="B6" s="101" t="s">
        <v>46</v>
      </c>
      <c r="C6" s="39" t="s">
        <v>30</v>
      </c>
      <c r="D6" s="42">
        <v>3</v>
      </c>
      <c r="E6" s="156" t="s">
        <v>3</v>
      </c>
      <c r="F6" s="608">
        <v>0</v>
      </c>
      <c r="G6" s="179">
        <f>F6*D6</f>
        <v>0</v>
      </c>
      <c r="H6" s="2"/>
    </row>
    <row r="7" spans="1:12" ht="17.25" x14ac:dyDescent="0.25">
      <c r="A7" s="110">
        <v>3</v>
      </c>
      <c r="B7" s="14" t="s">
        <v>53</v>
      </c>
      <c r="C7" s="15" t="s">
        <v>52</v>
      </c>
      <c r="D7" s="49">
        <v>3</v>
      </c>
      <c r="E7" s="4" t="s">
        <v>3</v>
      </c>
      <c r="F7" s="565">
        <v>0</v>
      </c>
      <c r="G7" s="180">
        <f t="shared" ref="G7:G9" si="0">D7*F7</f>
        <v>0</v>
      </c>
      <c r="H7" s="44"/>
      <c r="I7" s="45"/>
      <c r="J7" s="46"/>
    </row>
    <row r="8" spans="1:12" x14ac:dyDescent="0.25">
      <c r="A8" s="110">
        <v>4</v>
      </c>
      <c r="B8" s="14" t="s">
        <v>55</v>
      </c>
      <c r="C8" s="15" t="s">
        <v>54</v>
      </c>
      <c r="D8" s="43">
        <f>D7</f>
        <v>3</v>
      </c>
      <c r="E8" s="4" t="s">
        <v>3</v>
      </c>
      <c r="F8" s="565">
        <v>0</v>
      </c>
      <c r="G8" s="180">
        <f t="shared" si="0"/>
        <v>0</v>
      </c>
      <c r="H8" s="44"/>
      <c r="I8" s="45"/>
      <c r="J8" s="46"/>
    </row>
    <row r="9" spans="1:12" x14ac:dyDescent="0.25">
      <c r="A9" s="110">
        <v>5</v>
      </c>
      <c r="B9" s="4" t="s">
        <v>69</v>
      </c>
      <c r="C9" s="15" t="s">
        <v>103</v>
      </c>
      <c r="D9" s="49">
        <v>3</v>
      </c>
      <c r="E9" s="4" t="s">
        <v>3</v>
      </c>
      <c r="F9" s="565">
        <v>0</v>
      </c>
      <c r="G9" s="180">
        <f t="shared" si="0"/>
        <v>0</v>
      </c>
      <c r="H9" s="44"/>
      <c r="I9" s="45"/>
      <c r="J9" s="46"/>
    </row>
    <row r="10" spans="1:12" s="27" customFormat="1" x14ac:dyDescent="0.25">
      <c r="A10" s="110">
        <v>6</v>
      </c>
      <c r="B10" s="53" t="s">
        <v>23</v>
      </c>
      <c r="C10" s="29" t="s">
        <v>31</v>
      </c>
      <c r="D10" s="157">
        <f>D9*3</f>
        <v>9</v>
      </c>
      <c r="E10" s="158" t="s">
        <v>3</v>
      </c>
      <c r="F10" s="609">
        <v>0</v>
      </c>
      <c r="G10" s="182">
        <f t="shared" ref="G10:G11" si="1">D10*F10</f>
        <v>0</v>
      </c>
      <c r="H10" s="44"/>
      <c r="I10" s="45"/>
      <c r="J10" s="54"/>
    </row>
    <row r="11" spans="1:12" x14ac:dyDescent="0.25">
      <c r="A11" s="110">
        <v>7</v>
      </c>
      <c r="B11" s="14" t="s">
        <v>23</v>
      </c>
      <c r="C11" s="29" t="s">
        <v>104</v>
      </c>
      <c r="D11" s="52">
        <f>D10</f>
        <v>9</v>
      </c>
      <c r="E11" s="14" t="s">
        <v>3</v>
      </c>
      <c r="F11" s="610">
        <v>0</v>
      </c>
      <c r="G11" s="415">
        <f t="shared" si="1"/>
        <v>0</v>
      </c>
      <c r="H11" s="44"/>
      <c r="I11" s="45"/>
      <c r="J11" s="46"/>
    </row>
    <row r="12" spans="1:12" x14ac:dyDescent="0.25">
      <c r="A12" s="110">
        <v>8</v>
      </c>
      <c r="B12" s="14" t="s">
        <v>23</v>
      </c>
      <c r="C12" s="29" t="s">
        <v>37</v>
      </c>
      <c r="D12" s="43">
        <f>D7*3</f>
        <v>9</v>
      </c>
      <c r="E12" s="4" t="s">
        <v>16</v>
      </c>
      <c r="F12" s="565">
        <v>0</v>
      </c>
      <c r="G12" s="180">
        <f t="shared" ref="G12:G22" si="2">D12*F12</f>
        <v>0</v>
      </c>
      <c r="H12" s="44"/>
      <c r="I12" s="45"/>
      <c r="J12" s="46"/>
    </row>
    <row r="13" spans="1:12" ht="17.25" x14ac:dyDescent="0.25">
      <c r="A13" s="110">
        <v>9</v>
      </c>
      <c r="B13" s="14" t="s">
        <v>45</v>
      </c>
      <c r="C13" s="29" t="s">
        <v>35</v>
      </c>
      <c r="D13" s="43">
        <v>3</v>
      </c>
      <c r="E13" s="4" t="s">
        <v>32</v>
      </c>
      <c r="F13" s="565">
        <v>0</v>
      </c>
      <c r="G13" s="180">
        <f t="shared" si="2"/>
        <v>0</v>
      </c>
      <c r="H13" s="44"/>
      <c r="I13" s="45"/>
      <c r="J13" s="46"/>
      <c r="K13" s="6"/>
      <c r="L13" s="6"/>
    </row>
    <row r="14" spans="1:12" x14ac:dyDescent="0.25">
      <c r="A14" s="110">
        <v>10</v>
      </c>
      <c r="B14" s="14" t="s">
        <v>23</v>
      </c>
      <c r="C14" s="29" t="s">
        <v>34</v>
      </c>
      <c r="D14" s="43">
        <v>3</v>
      </c>
      <c r="E14" s="4" t="s">
        <v>3</v>
      </c>
      <c r="F14" s="565">
        <v>0</v>
      </c>
      <c r="G14" s="180">
        <f t="shared" si="2"/>
        <v>0</v>
      </c>
      <c r="H14" s="44"/>
      <c r="I14" s="45"/>
      <c r="J14" s="46"/>
      <c r="K14" s="6"/>
      <c r="L14" s="6"/>
    </row>
    <row r="15" spans="1:12" ht="17.25" x14ac:dyDescent="0.25">
      <c r="A15" s="110">
        <v>11</v>
      </c>
      <c r="B15" s="120" t="s">
        <v>42</v>
      </c>
      <c r="C15" s="510" t="s">
        <v>25</v>
      </c>
      <c r="D15" s="112">
        <f>D16</f>
        <v>0.75</v>
      </c>
      <c r="E15" s="30" t="s">
        <v>33</v>
      </c>
      <c r="F15" s="568">
        <v>0</v>
      </c>
      <c r="G15" s="180">
        <f t="shared" si="2"/>
        <v>0</v>
      </c>
      <c r="H15" s="44"/>
      <c r="I15" s="45"/>
      <c r="J15" s="46"/>
      <c r="K15" s="6"/>
      <c r="L15" s="6"/>
    </row>
    <row r="16" spans="1:12" ht="17.25" x14ac:dyDescent="0.25">
      <c r="A16" s="110">
        <v>12</v>
      </c>
      <c r="B16" s="120" t="s">
        <v>43</v>
      </c>
      <c r="C16" s="29" t="s">
        <v>160</v>
      </c>
      <c r="D16" s="43">
        <f>0.25*D7</f>
        <v>0.75</v>
      </c>
      <c r="E16" s="30" t="s">
        <v>33</v>
      </c>
      <c r="F16" s="184">
        <v>0</v>
      </c>
      <c r="G16" s="180">
        <f t="shared" si="2"/>
        <v>0</v>
      </c>
      <c r="H16" s="44"/>
      <c r="I16" s="45"/>
      <c r="J16" s="46"/>
      <c r="K16" s="6"/>
      <c r="L16" s="6"/>
    </row>
    <row r="17" spans="1:13" x14ac:dyDescent="0.25">
      <c r="A17" s="110">
        <v>13</v>
      </c>
      <c r="B17" s="120" t="s">
        <v>44</v>
      </c>
      <c r="C17" s="111" t="s">
        <v>38</v>
      </c>
      <c r="D17" s="112">
        <f>D8</f>
        <v>3</v>
      </c>
      <c r="E17" s="19" t="s">
        <v>3</v>
      </c>
      <c r="F17" s="568">
        <v>0</v>
      </c>
      <c r="G17" s="183">
        <f t="shared" si="2"/>
        <v>0</v>
      </c>
      <c r="H17" s="44"/>
      <c r="I17" s="45"/>
      <c r="J17" s="46"/>
      <c r="K17" s="6"/>
      <c r="L17" s="6"/>
    </row>
    <row r="18" spans="1:13" s="116" customFormat="1" x14ac:dyDescent="0.25">
      <c r="A18" s="110">
        <v>14</v>
      </c>
      <c r="B18" s="219"/>
      <c r="C18" s="222" t="s">
        <v>66</v>
      </c>
      <c r="D18" s="218">
        <v>3</v>
      </c>
      <c r="E18" s="219" t="s">
        <v>3</v>
      </c>
      <c r="F18" s="611">
        <v>0</v>
      </c>
      <c r="G18" s="221">
        <f t="shared" si="2"/>
        <v>0</v>
      </c>
      <c r="H18" s="212"/>
      <c r="I18" s="213"/>
      <c r="J18" s="214"/>
    </row>
    <row r="19" spans="1:13" s="116" customFormat="1" x14ac:dyDescent="0.25">
      <c r="A19" s="110">
        <v>15</v>
      </c>
      <c r="B19" s="219" t="s">
        <v>23</v>
      </c>
      <c r="C19" s="222" t="s">
        <v>67</v>
      </c>
      <c r="D19" s="218">
        <f>D18*1.75</f>
        <v>5.25</v>
      </c>
      <c r="E19" s="219" t="s">
        <v>68</v>
      </c>
      <c r="F19" s="611">
        <v>0</v>
      </c>
      <c r="G19" s="221">
        <f t="shared" si="2"/>
        <v>0</v>
      </c>
      <c r="H19" s="212"/>
      <c r="I19" s="213"/>
      <c r="J19" s="214"/>
    </row>
    <row r="20" spans="1:13" ht="30" x14ac:dyDescent="0.25">
      <c r="A20" s="110">
        <v>16</v>
      </c>
      <c r="B20" s="121" t="s">
        <v>49</v>
      </c>
      <c r="C20" s="89" t="s">
        <v>19</v>
      </c>
      <c r="D20" s="43">
        <v>1</v>
      </c>
      <c r="E20" s="14" t="s">
        <v>32</v>
      </c>
      <c r="F20" s="184">
        <v>0</v>
      </c>
      <c r="G20" s="180">
        <f t="shared" si="2"/>
        <v>0</v>
      </c>
      <c r="H20" s="56"/>
      <c r="I20" s="150"/>
      <c r="J20" s="151"/>
      <c r="K20" s="151"/>
      <c r="L20" s="151"/>
      <c r="M20" s="151"/>
    </row>
    <row r="21" spans="1:13" ht="17.25" x14ac:dyDescent="0.25">
      <c r="A21" s="110">
        <v>17</v>
      </c>
      <c r="B21" s="14" t="s">
        <v>23</v>
      </c>
      <c r="C21" s="5" t="s">
        <v>71</v>
      </c>
      <c r="D21" s="52">
        <f>D17*0.1</f>
        <v>0.30000000000000004</v>
      </c>
      <c r="E21" s="30" t="s">
        <v>33</v>
      </c>
      <c r="F21" s="565">
        <v>0</v>
      </c>
      <c r="G21" s="180">
        <f t="shared" si="2"/>
        <v>0</v>
      </c>
      <c r="H21" s="44"/>
      <c r="I21" s="45"/>
      <c r="J21" s="46"/>
    </row>
    <row r="22" spans="1:13" x14ac:dyDescent="0.25">
      <c r="A22" s="110">
        <v>18</v>
      </c>
      <c r="B22" s="120" t="s">
        <v>47</v>
      </c>
      <c r="C22" s="15" t="s">
        <v>41</v>
      </c>
      <c r="D22" s="43">
        <f>D8*0.2</f>
        <v>0.60000000000000009</v>
      </c>
      <c r="E22" s="30" t="s">
        <v>20</v>
      </c>
      <c r="F22" s="565">
        <v>0</v>
      </c>
      <c r="G22" s="185">
        <f t="shared" si="2"/>
        <v>0</v>
      </c>
      <c r="H22" s="44"/>
      <c r="I22" s="45"/>
      <c r="J22" s="46"/>
    </row>
    <row r="23" spans="1:13" x14ac:dyDescent="0.25">
      <c r="A23" s="537"/>
      <c r="B23" s="538"/>
      <c r="C23" s="539" t="s">
        <v>169</v>
      </c>
      <c r="D23" s="540"/>
      <c r="E23" s="541"/>
      <c r="F23" s="612"/>
      <c r="G23" s="543">
        <v>0</v>
      </c>
      <c r="H23" s="44"/>
      <c r="I23" s="45"/>
      <c r="J23" s="46"/>
    </row>
    <row r="24" spans="1:13" ht="15.75" x14ac:dyDescent="0.25">
      <c r="A24" s="102" t="s">
        <v>40</v>
      </c>
      <c r="B24" s="103"/>
      <c r="C24" s="104"/>
      <c r="D24" s="105"/>
      <c r="E24" s="106"/>
      <c r="F24" s="613"/>
      <c r="G24" s="187">
        <f>SUM(G5:G23)</f>
        <v>0</v>
      </c>
      <c r="H24" s="58"/>
      <c r="I24" s="59"/>
      <c r="J24" s="60"/>
      <c r="K24" s="61"/>
    </row>
    <row r="25" spans="1:13" ht="15.75" x14ac:dyDescent="0.25">
      <c r="A25" s="91" t="s">
        <v>36</v>
      </c>
      <c r="B25" s="92"/>
      <c r="C25" s="62"/>
      <c r="D25" s="63"/>
      <c r="E25" s="64"/>
      <c r="F25" s="614"/>
      <c r="G25" s="189"/>
      <c r="H25" s="58"/>
      <c r="I25" s="59"/>
      <c r="J25" s="60"/>
      <c r="K25" s="61"/>
    </row>
    <row r="26" spans="1:13" ht="15.75" x14ac:dyDescent="0.25">
      <c r="A26" s="61"/>
      <c r="B26" s="92"/>
      <c r="C26" s="62"/>
      <c r="D26" s="63"/>
      <c r="E26" s="64"/>
      <c r="F26" s="614"/>
      <c r="G26" s="189"/>
      <c r="H26" s="58"/>
      <c r="I26" s="59"/>
      <c r="J26" s="60"/>
      <c r="K26" s="61"/>
    </row>
    <row r="27" spans="1:13" ht="15.75" thickBot="1" x14ac:dyDescent="0.3">
      <c r="B27" s="113"/>
      <c r="I27" s="66"/>
      <c r="J27" s="67"/>
      <c r="K27" s="46"/>
    </row>
    <row r="28" spans="1:13" ht="15.75" thickBot="1" x14ac:dyDescent="0.3">
      <c r="A28" s="9" t="s">
        <v>8</v>
      </c>
      <c r="B28" s="10" t="s">
        <v>17</v>
      </c>
      <c r="C28" s="11" t="s">
        <v>10</v>
      </c>
      <c r="D28" s="13" t="s">
        <v>11</v>
      </c>
      <c r="E28" s="12" t="s">
        <v>12</v>
      </c>
      <c r="F28" s="615" t="s">
        <v>13</v>
      </c>
      <c r="G28" s="190" t="s">
        <v>14</v>
      </c>
      <c r="H28" s="33" t="s">
        <v>18</v>
      </c>
    </row>
    <row r="29" spans="1:13" x14ac:dyDescent="0.25">
      <c r="A29" s="50">
        <v>19</v>
      </c>
      <c r="B29" s="225"/>
      <c r="C29" s="225" t="s">
        <v>156</v>
      </c>
      <c r="D29" s="133">
        <v>1</v>
      </c>
      <c r="E29" s="68" t="s">
        <v>3</v>
      </c>
      <c r="F29" s="616">
        <v>0</v>
      </c>
      <c r="G29" s="526">
        <f t="shared" ref="G29:G30" si="3">D29*F29</f>
        <v>0</v>
      </c>
      <c r="H29" s="527" t="s">
        <v>51</v>
      </c>
    </row>
    <row r="30" spans="1:13" x14ac:dyDescent="0.25">
      <c r="A30" s="14">
        <v>20</v>
      </c>
      <c r="B30" s="225"/>
      <c r="C30" s="225" t="s">
        <v>161</v>
      </c>
      <c r="D30" s="133">
        <v>2</v>
      </c>
      <c r="E30" s="14" t="s">
        <v>3</v>
      </c>
      <c r="F30" s="565">
        <v>0</v>
      </c>
      <c r="G30" s="185">
        <f t="shared" si="3"/>
        <v>0</v>
      </c>
      <c r="H30" s="156" t="s">
        <v>51</v>
      </c>
    </row>
    <row r="31" spans="1:13" s="6" customFormat="1" x14ac:dyDescent="0.25">
      <c r="A31" s="91" t="s">
        <v>36</v>
      </c>
      <c r="B31" s="40"/>
      <c r="C31" s="69"/>
      <c r="D31" s="65">
        <v>3</v>
      </c>
      <c r="E31" s="65"/>
      <c r="F31" s="166"/>
      <c r="G31" s="166"/>
      <c r="H31" s="70"/>
    </row>
    <row r="32" spans="1:13" s="6" customFormat="1" x14ac:dyDescent="0.25">
      <c r="A32" s="65"/>
      <c r="B32" s="40"/>
      <c r="C32" s="71"/>
      <c r="D32" s="65"/>
      <c r="E32" s="65"/>
      <c r="F32" s="166"/>
      <c r="G32" s="166"/>
      <c r="H32" s="70"/>
    </row>
    <row r="33" spans="1:10" ht="15.75" x14ac:dyDescent="0.25">
      <c r="A33" s="57" t="s">
        <v>39</v>
      </c>
      <c r="B33" s="34"/>
      <c r="C33" s="114"/>
      <c r="D33" s="264"/>
      <c r="E33" s="265"/>
      <c r="F33" s="617"/>
      <c r="G33" s="266">
        <f>SUM(G29:G32)</f>
        <v>0</v>
      </c>
      <c r="H33" s="267"/>
    </row>
    <row r="34" spans="1:10" x14ac:dyDescent="0.25">
      <c r="D34" s="268"/>
      <c r="E34" s="73"/>
      <c r="G34" s="262"/>
      <c r="H34" s="238"/>
      <c r="I34" s="216"/>
      <c r="J34" s="224"/>
    </row>
    <row r="35" spans="1:10" ht="18.75" x14ac:dyDescent="0.3">
      <c r="A35" s="22" t="s">
        <v>22</v>
      </c>
      <c r="B35" s="23"/>
      <c r="C35" s="24"/>
      <c r="D35" s="76"/>
      <c r="E35" s="37"/>
      <c r="F35" s="618"/>
      <c r="G35" s="194">
        <f>G33+G24</f>
        <v>0</v>
      </c>
      <c r="H35" s="72"/>
      <c r="J35" s="224"/>
    </row>
    <row r="37" spans="1:10" x14ac:dyDescent="0.25">
      <c r="G37" s="216"/>
    </row>
    <row r="41" spans="1:10" x14ac:dyDescent="0.25">
      <c r="G41" s="6"/>
      <c r="H41" s="544"/>
    </row>
    <row r="42" spans="1:10" x14ac:dyDescent="0.25">
      <c r="G42" s="6"/>
      <c r="H42" s="545"/>
    </row>
    <row r="43" spans="1:10" x14ac:dyDescent="0.25">
      <c r="C43" s="2"/>
      <c r="G43" s="223"/>
      <c r="H43" s="546"/>
    </row>
    <row r="44" spans="1:10" x14ac:dyDescent="0.25">
      <c r="C44" s="2"/>
    </row>
    <row r="45" spans="1:10" x14ac:dyDescent="0.25">
      <c r="C45" s="2"/>
    </row>
    <row r="46" spans="1:10" x14ac:dyDescent="0.25">
      <c r="C46" s="2"/>
    </row>
  </sheetData>
  <pageMargins left="1.1023622047244095" right="0.70866141732283472" top="0.78740157480314965" bottom="0.78740157480314965" header="0.31496062992125984" footer="0.31496062992125984"/>
  <pageSetup paperSize="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6"/>
  <sheetViews>
    <sheetView view="pageBreakPreview" topLeftCell="A25" zoomScale="85" zoomScaleNormal="100" zoomScaleSheetLayoutView="85" workbookViewId="0">
      <selection activeCell="H7" sqref="H1:O1048576"/>
    </sheetView>
  </sheetViews>
  <sheetFormatPr defaultRowHeight="15" x14ac:dyDescent="0.25"/>
  <cols>
    <col min="1" max="1" width="5.85546875" style="2" customWidth="1"/>
    <col min="2" max="2" width="15" style="2" customWidth="1"/>
    <col min="3" max="3" width="102" style="2" customWidth="1"/>
    <col min="4" max="4" width="11.5703125" style="2" customWidth="1"/>
    <col min="5" max="5" width="6.28515625" style="2" customWidth="1"/>
    <col min="6" max="6" width="13.42578125" style="41" customWidth="1"/>
    <col min="7" max="7" width="20.42578125" style="41" customWidth="1"/>
    <col min="8" max="8" width="12.28515625" style="2" customWidth="1"/>
    <col min="9" max="9" width="10.5703125" style="2" bestFit="1" customWidth="1"/>
    <col min="10" max="16384" width="9.140625" style="2"/>
  </cols>
  <sheetData>
    <row r="1" spans="1:13" ht="18.75" x14ac:dyDescent="0.3">
      <c r="A1" s="78" t="s">
        <v>140</v>
      </c>
    </row>
    <row r="3" spans="1:13" ht="15.75" x14ac:dyDescent="0.25">
      <c r="A3" s="1" t="s">
        <v>166</v>
      </c>
    </row>
    <row r="4" spans="1:13" ht="15.75" x14ac:dyDescent="0.25">
      <c r="A4" s="1"/>
      <c r="B4" s="468" t="s">
        <v>168</v>
      </c>
    </row>
    <row r="5" spans="1:13" ht="16.5" thickBot="1" x14ac:dyDescent="0.3">
      <c r="A5" s="1"/>
      <c r="B5" s="467"/>
    </row>
    <row r="6" spans="1:13" ht="15.75" thickBot="1" x14ac:dyDescent="0.3">
      <c r="A6" s="9" t="s">
        <v>8</v>
      </c>
      <c r="B6" s="10" t="s">
        <v>9</v>
      </c>
      <c r="C6" s="11" t="s">
        <v>10</v>
      </c>
      <c r="D6" s="13" t="s">
        <v>11</v>
      </c>
      <c r="E6" s="12" t="s">
        <v>12</v>
      </c>
      <c r="F6" s="195" t="s">
        <v>13</v>
      </c>
      <c r="G6" s="168" t="s">
        <v>14</v>
      </c>
    </row>
    <row r="7" spans="1:13" ht="30" x14ac:dyDescent="0.25">
      <c r="A7" s="444">
        <v>1</v>
      </c>
      <c r="B7" s="282" t="s">
        <v>123</v>
      </c>
      <c r="C7" s="445" t="s">
        <v>124</v>
      </c>
      <c r="D7" s="446">
        <v>3986</v>
      </c>
      <c r="E7" s="447" t="s">
        <v>26</v>
      </c>
      <c r="F7" s="448">
        <v>0</v>
      </c>
      <c r="G7" s="448">
        <f>D7*F7</f>
        <v>0</v>
      </c>
    </row>
    <row r="8" spans="1:13" ht="17.25" x14ac:dyDescent="0.25">
      <c r="A8" s="38">
        <f>A7+1</f>
        <v>2</v>
      </c>
      <c r="B8" s="285" t="s">
        <v>133</v>
      </c>
      <c r="C8" s="39" t="s">
        <v>167</v>
      </c>
      <c r="D8" s="16">
        <v>2000</v>
      </c>
      <c r="E8" s="447" t="s">
        <v>134</v>
      </c>
      <c r="F8" s="196">
        <v>0</v>
      </c>
      <c r="G8" s="196">
        <f t="shared" ref="G8" si="0">D8*F8</f>
        <v>0</v>
      </c>
    </row>
    <row r="9" spans="1:13" ht="17.25" x14ac:dyDescent="0.25">
      <c r="A9" s="38">
        <f t="shared" ref="A9" si="1">A8+1</f>
        <v>3</v>
      </c>
      <c r="B9" s="455" t="s">
        <v>128</v>
      </c>
      <c r="C9" s="117" t="s">
        <v>129</v>
      </c>
      <c r="D9" s="456">
        <f>D7-D8</f>
        <v>1986</v>
      </c>
      <c r="E9" s="14" t="s">
        <v>32</v>
      </c>
      <c r="F9" s="185">
        <v>0</v>
      </c>
      <c r="G9" s="196">
        <f t="shared" ref="G9" si="2">D9*F9</f>
        <v>0</v>
      </c>
    </row>
    <row r="10" spans="1:13" x14ac:dyDescent="0.25">
      <c r="A10" s="17" t="s">
        <v>15</v>
      </c>
      <c r="B10" s="450"/>
      <c r="C10" s="18"/>
      <c r="D10" s="457"/>
      <c r="E10" s="450"/>
      <c r="F10" s="458"/>
      <c r="G10" s="459">
        <f>SUM(G7:G9)</f>
        <v>0</v>
      </c>
    </row>
    <row r="11" spans="1:13" x14ac:dyDescent="0.25">
      <c r="A11" s="471" t="s">
        <v>135</v>
      </c>
      <c r="B11" s="449"/>
      <c r="C11" s="88"/>
      <c r="D11" s="93"/>
      <c r="E11" s="44"/>
      <c r="F11" s="197"/>
      <c r="G11" s="198"/>
    </row>
    <row r="12" spans="1:13" x14ac:dyDescent="0.25">
      <c r="A12" s="91" t="s">
        <v>36</v>
      </c>
      <c r="F12" s="173"/>
      <c r="G12" s="173"/>
      <c r="L12" s="6"/>
      <c r="M12" s="544"/>
    </row>
    <row r="13" spans="1:13" x14ac:dyDescent="0.25">
      <c r="A13" s="79"/>
      <c r="B13" s="79"/>
      <c r="C13" s="80"/>
      <c r="D13" s="463"/>
      <c r="E13" s="79"/>
      <c r="F13" s="464"/>
      <c r="G13" s="465"/>
      <c r="I13" s="21"/>
      <c r="J13" s="547"/>
      <c r="L13" s="6"/>
      <c r="M13" s="545"/>
    </row>
    <row r="14" spans="1:13" x14ac:dyDescent="0.25">
      <c r="A14" s="31" t="s">
        <v>15</v>
      </c>
      <c r="B14" s="450"/>
      <c r="C14" s="18"/>
      <c r="D14" s="20"/>
      <c r="E14" s="32"/>
      <c r="F14" s="199"/>
      <c r="G14" s="170">
        <f>G10</f>
        <v>0</v>
      </c>
      <c r="I14" s="41"/>
      <c r="J14" s="548"/>
      <c r="L14" s="223"/>
      <c r="M14" s="546"/>
    </row>
    <row r="15" spans="1:13" x14ac:dyDescent="0.25">
      <c r="F15" s="466"/>
    </row>
    <row r="16" spans="1:13" ht="15.75" x14ac:dyDescent="0.25">
      <c r="A16" s="1" t="s">
        <v>146</v>
      </c>
    </row>
    <row r="17" spans="1:14" ht="15.75" x14ac:dyDescent="0.25">
      <c r="A17" s="1"/>
      <c r="B17" s="468" t="s">
        <v>165</v>
      </c>
    </row>
    <row r="18" spans="1:14" ht="15.75" x14ac:dyDescent="0.25">
      <c r="A18" s="1"/>
      <c r="B18" s="468" t="s">
        <v>132</v>
      </c>
    </row>
    <row r="19" spans="1:14" ht="16.5" thickBot="1" x14ac:dyDescent="0.3">
      <c r="A19" s="1"/>
      <c r="B19" s="467"/>
    </row>
    <row r="20" spans="1:14" ht="15.75" thickBot="1" x14ac:dyDescent="0.3">
      <c r="A20" s="9" t="s">
        <v>8</v>
      </c>
      <c r="B20" s="10" t="s">
        <v>9</v>
      </c>
      <c r="C20" s="11" t="s">
        <v>10</v>
      </c>
      <c r="D20" s="13" t="s">
        <v>11</v>
      </c>
      <c r="E20" s="12" t="s">
        <v>12</v>
      </c>
      <c r="F20" s="195" t="s">
        <v>13</v>
      </c>
      <c r="G20" s="168" t="s">
        <v>14</v>
      </c>
    </row>
    <row r="21" spans="1:14" ht="17.25" x14ac:dyDescent="0.25">
      <c r="A21" s="38">
        <v>1</v>
      </c>
      <c r="B21" s="285" t="s">
        <v>125</v>
      </c>
      <c r="C21" s="39" t="s">
        <v>131</v>
      </c>
      <c r="D21" s="16">
        <v>4619</v>
      </c>
      <c r="E21" s="447" t="s">
        <v>26</v>
      </c>
      <c r="F21" s="196">
        <v>0</v>
      </c>
      <c r="G21" s="196">
        <f t="shared" ref="G21:G22" si="3">D21*F21</f>
        <v>0</v>
      </c>
    </row>
    <row r="22" spans="1:14" ht="17.25" x14ac:dyDescent="0.25">
      <c r="A22" s="14">
        <f>A21+1</f>
        <v>2</v>
      </c>
      <c r="B22" s="455" t="s">
        <v>128</v>
      </c>
      <c r="C22" s="117" t="s">
        <v>129</v>
      </c>
      <c r="D22" s="456">
        <v>4619</v>
      </c>
      <c r="E22" s="14" t="s">
        <v>32</v>
      </c>
      <c r="F22" s="185">
        <v>0</v>
      </c>
      <c r="G22" s="196">
        <f t="shared" si="3"/>
        <v>0</v>
      </c>
    </row>
    <row r="23" spans="1:14" ht="17.25" x14ac:dyDescent="0.25">
      <c r="A23" s="14">
        <f>A22+1</f>
        <v>3</v>
      </c>
      <c r="B23" s="118" t="s">
        <v>127</v>
      </c>
      <c r="C23" s="453" t="s">
        <v>138</v>
      </c>
      <c r="D23" s="16">
        <v>4619</v>
      </c>
      <c r="E23" s="14" t="s">
        <v>32</v>
      </c>
      <c r="F23" s="185">
        <v>0</v>
      </c>
      <c r="G23" s="185">
        <f>D23*F23</f>
        <v>0</v>
      </c>
      <c r="J23" s="454"/>
    </row>
    <row r="24" spans="1:14" ht="17.25" x14ac:dyDescent="0.25">
      <c r="A24" s="14">
        <v>4</v>
      </c>
      <c r="B24" s="118" t="s">
        <v>175</v>
      </c>
      <c r="C24" s="453" t="s">
        <v>174</v>
      </c>
      <c r="D24" s="16">
        <v>3321</v>
      </c>
      <c r="E24" s="14" t="s">
        <v>32</v>
      </c>
      <c r="F24" s="549">
        <v>0</v>
      </c>
      <c r="G24" s="185">
        <f>D24*F24</f>
        <v>0</v>
      </c>
      <c r="J24" s="454"/>
    </row>
    <row r="25" spans="1:14" x14ac:dyDescent="0.25">
      <c r="A25" s="17" t="s">
        <v>15</v>
      </c>
      <c r="B25" s="450"/>
      <c r="C25" s="18"/>
      <c r="D25" s="457"/>
      <c r="E25" s="450"/>
      <c r="F25" s="458"/>
      <c r="G25" s="459">
        <f>SUM(G21:G24)</f>
        <v>0</v>
      </c>
    </row>
    <row r="26" spans="1:14" x14ac:dyDescent="0.25">
      <c r="A26" s="91" t="s">
        <v>126</v>
      </c>
      <c r="B26" s="449"/>
      <c r="C26" s="88"/>
      <c r="D26" s="93"/>
      <c r="E26" s="44"/>
      <c r="F26" s="197"/>
      <c r="G26" s="198"/>
    </row>
    <row r="27" spans="1:14" x14ac:dyDescent="0.25">
      <c r="A27" s="91" t="s">
        <v>136</v>
      </c>
      <c r="B27" s="449"/>
      <c r="C27" s="88"/>
      <c r="D27" s="93"/>
      <c r="E27" s="44"/>
      <c r="F27" s="197"/>
      <c r="G27" s="198"/>
    </row>
    <row r="28" spans="1:14" x14ac:dyDescent="0.25">
      <c r="A28" s="91" t="s">
        <v>36</v>
      </c>
      <c r="F28" s="173"/>
      <c r="G28" s="173"/>
    </row>
    <row r="29" spans="1:14" ht="15.75" thickBot="1" x14ac:dyDescent="0.3">
      <c r="F29" s="173"/>
      <c r="G29" s="173"/>
    </row>
    <row r="30" spans="1:14" ht="15.75" thickBot="1" x14ac:dyDescent="0.3">
      <c r="A30" s="9" t="s">
        <v>8</v>
      </c>
      <c r="B30" s="10" t="s">
        <v>9</v>
      </c>
      <c r="C30" s="11" t="s">
        <v>10</v>
      </c>
      <c r="D30" s="451" t="s">
        <v>11</v>
      </c>
      <c r="E30" s="12" t="s">
        <v>12</v>
      </c>
      <c r="F30" s="195" t="s">
        <v>13</v>
      </c>
      <c r="G30" s="168" t="s">
        <v>14</v>
      </c>
      <c r="H30" s="452"/>
    </row>
    <row r="31" spans="1:14" x14ac:dyDescent="0.25">
      <c r="A31" s="19">
        <v>5</v>
      </c>
      <c r="B31" s="19"/>
      <c r="C31" s="460" t="s">
        <v>137</v>
      </c>
      <c r="D31" s="19">
        <f>D23/100*0.6</f>
        <v>27.713999999999999</v>
      </c>
      <c r="E31" s="19" t="s">
        <v>130</v>
      </c>
      <c r="F31" s="461">
        <v>0</v>
      </c>
      <c r="G31" s="461">
        <f>D31*F31</f>
        <v>0</v>
      </c>
      <c r="M31" s="6"/>
      <c r="N31" s="544"/>
    </row>
    <row r="32" spans="1:14" x14ac:dyDescent="0.25">
      <c r="A32" s="17" t="s">
        <v>15</v>
      </c>
      <c r="B32" s="450"/>
      <c r="C32" s="18"/>
      <c r="D32" s="457"/>
      <c r="E32" s="450"/>
      <c r="F32" s="462"/>
      <c r="G32" s="459">
        <f>SUM(G31)</f>
        <v>0</v>
      </c>
      <c r="I32" s="21"/>
      <c r="K32" s="547"/>
      <c r="M32" s="6"/>
      <c r="N32" s="545"/>
    </row>
    <row r="33" spans="1:14" x14ac:dyDescent="0.25">
      <c r="A33" s="79"/>
      <c r="B33" s="79"/>
      <c r="C33" s="80"/>
      <c r="D33" s="463"/>
      <c r="E33" s="79"/>
      <c r="F33" s="464"/>
      <c r="G33" s="465"/>
      <c r="I33" s="21"/>
      <c r="K33" s="548"/>
      <c r="M33" s="223"/>
      <c r="N33" s="546"/>
    </row>
    <row r="34" spans="1:14" x14ac:dyDescent="0.25">
      <c r="A34" s="31" t="s">
        <v>15</v>
      </c>
      <c r="B34" s="450"/>
      <c r="C34" s="18"/>
      <c r="D34" s="20"/>
      <c r="E34" s="32"/>
      <c r="F34" s="199"/>
      <c r="G34" s="170">
        <f>G25+G32</f>
        <v>0</v>
      </c>
      <c r="I34" s="41"/>
    </row>
    <row r="36" spans="1:14" ht="15.75" x14ac:dyDescent="0.25">
      <c r="A36" s="1" t="s">
        <v>147</v>
      </c>
      <c r="C36" s="6"/>
    </row>
    <row r="37" spans="1:14" ht="15.75" x14ac:dyDescent="0.25">
      <c r="A37" s="1"/>
      <c r="B37" s="2" t="s">
        <v>164</v>
      </c>
    </row>
    <row r="38" spans="1:14" ht="16.5" thickBot="1" x14ac:dyDescent="0.3">
      <c r="A38" s="1"/>
    </row>
    <row r="39" spans="1:14" ht="15.75" thickBot="1" x14ac:dyDescent="0.3">
      <c r="A39" s="9" t="s">
        <v>8</v>
      </c>
      <c r="B39" s="10" t="s">
        <v>9</v>
      </c>
      <c r="C39" s="11" t="s">
        <v>10</v>
      </c>
      <c r="D39" s="13" t="s">
        <v>11</v>
      </c>
      <c r="E39" s="12" t="s">
        <v>12</v>
      </c>
      <c r="F39" s="195" t="s">
        <v>13</v>
      </c>
      <c r="G39" s="168" t="s">
        <v>14</v>
      </c>
    </row>
    <row r="40" spans="1:14" ht="17.25" x14ac:dyDescent="0.25">
      <c r="A40" s="38">
        <v>1</v>
      </c>
      <c r="B40" s="285" t="s">
        <v>170</v>
      </c>
      <c r="C40" s="39" t="s">
        <v>176</v>
      </c>
      <c r="D40" s="16">
        <f>D44*2</f>
        <v>6642</v>
      </c>
      <c r="E40" s="447" t="s">
        <v>26</v>
      </c>
      <c r="F40" s="196">
        <v>0</v>
      </c>
      <c r="G40" s="196">
        <f t="shared" ref="G40:G42" si="4">D40*F40</f>
        <v>0</v>
      </c>
    </row>
    <row r="41" spans="1:14" ht="17.25" x14ac:dyDescent="0.25">
      <c r="A41" s="38">
        <v>2</v>
      </c>
      <c r="B41" s="469" t="s">
        <v>171</v>
      </c>
      <c r="C41" s="470" t="s">
        <v>177</v>
      </c>
      <c r="D41" s="16">
        <v>6000</v>
      </c>
      <c r="E41" s="447" t="s">
        <v>134</v>
      </c>
      <c r="F41" s="196">
        <v>0</v>
      </c>
      <c r="G41" s="196">
        <f t="shared" si="4"/>
        <v>0</v>
      </c>
    </row>
    <row r="42" spans="1:14" ht="17.25" x14ac:dyDescent="0.25">
      <c r="A42" s="14">
        <v>3</v>
      </c>
      <c r="B42" s="455" t="s">
        <v>172</v>
      </c>
      <c r="C42" s="117" t="s">
        <v>178</v>
      </c>
      <c r="D42" s="456">
        <v>642</v>
      </c>
      <c r="E42" s="14" t="s">
        <v>32</v>
      </c>
      <c r="F42" s="185">
        <v>0</v>
      </c>
      <c r="G42" s="196">
        <f t="shared" si="4"/>
        <v>0</v>
      </c>
    </row>
    <row r="43" spans="1:14" ht="17.25" x14ac:dyDescent="0.25">
      <c r="A43" s="14">
        <v>4</v>
      </c>
      <c r="B43" s="118" t="s">
        <v>127</v>
      </c>
      <c r="C43" s="453" t="s">
        <v>138</v>
      </c>
      <c r="D43" s="16">
        <v>3321</v>
      </c>
      <c r="E43" s="14" t="s">
        <v>32</v>
      </c>
      <c r="F43" s="185">
        <v>0</v>
      </c>
      <c r="G43" s="185">
        <f>D43*F43</f>
        <v>0</v>
      </c>
      <c r="J43" s="454"/>
    </row>
    <row r="44" spans="1:14" ht="17.25" x14ac:dyDescent="0.25">
      <c r="A44" s="14">
        <v>5</v>
      </c>
      <c r="B44" s="118" t="s">
        <v>173</v>
      </c>
      <c r="C44" s="453" t="s">
        <v>174</v>
      </c>
      <c r="D44" s="16">
        <v>3321</v>
      </c>
      <c r="E44" s="14" t="s">
        <v>32</v>
      </c>
      <c r="F44" s="549">
        <v>0</v>
      </c>
      <c r="G44" s="185">
        <f>D44*F44</f>
        <v>0</v>
      </c>
      <c r="J44" s="454"/>
    </row>
    <row r="45" spans="1:14" x14ac:dyDescent="0.25">
      <c r="A45" s="17" t="s">
        <v>15</v>
      </c>
      <c r="B45" s="450"/>
      <c r="C45" s="18"/>
      <c r="D45" s="457"/>
      <c r="E45" s="450"/>
      <c r="F45" s="458"/>
      <c r="G45" s="459">
        <f>SUM(G40:G44)</f>
        <v>0</v>
      </c>
      <c r="M45" s="472"/>
    </row>
    <row r="46" spans="1:14" x14ac:dyDescent="0.25">
      <c r="A46" s="91" t="s">
        <v>126</v>
      </c>
      <c r="B46" s="449"/>
      <c r="C46" s="88"/>
      <c r="D46" s="93"/>
      <c r="E46" s="44"/>
      <c r="F46" s="197"/>
      <c r="G46" s="198"/>
      <c r="M46" s="472"/>
    </row>
    <row r="47" spans="1:14" x14ac:dyDescent="0.25">
      <c r="A47" s="471" t="s">
        <v>135</v>
      </c>
      <c r="B47" s="449"/>
      <c r="C47" s="88"/>
      <c r="D47" s="93"/>
      <c r="E47" s="44"/>
      <c r="F47" s="197"/>
      <c r="G47" s="198"/>
    </row>
    <row r="48" spans="1:14" x14ac:dyDescent="0.25">
      <c r="A48" s="91" t="s">
        <v>36</v>
      </c>
      <c r="F48" s="173"/>
      <c r="G48" s="173"/>
      <c r="M48" s="6"/>
      <c r="N48" s="544"/>
    </row>
    <row r="49" spans="1:14" x14ac:dyDescent="0.25">
      <c r="F49" s="173"/>
      <c r="G49" s="173"/>
      <c r="K49" s="547"/>
      <c r="M49" s="6"/>
      <c r="N49" s="545"/>
    </row>
    <row r="50" spans="1:14" ht="15.75" thickBot="1" x14ac:dyDescent="0.3">
      <c r="A50" s="471"/>
      <c r="F50" s="173"/>
      <c r="G50" s="173"/>
      <c r="K50" s="548"/>
      <c r="M50" s="223"/>
      <c r="N50" s="546"/>
    </row>
    <row r="51" spans="1:14" ht="15.75" thickBot="1" x14ac:dyDescent="0.3">
      <c r="A51" s="9" t="s">
        <v>8</v>
      </c>
      <c r="B51" s="10" t="s">
        <v>9</v>
      </c>
      <c r="C51" s="11" t="s">
        <v>10</v>
      </c>
      <c r="D51" s="451" t="s">
        <v>11</v>
      </c>
      <c r="E51" s="12" t="s">
        <v>12</v>
      </c>
      <c r="F51" s="195" t="s">
        <v>13</v>
      </c>
      <c r="G51" s="168" t="s">
        <v>14</v>
      </c>
      <c r="H51" s="452"/>
    </row>
    <row r="52" spans="1:14" x14ac:dyDescent="0.25">
      <c r="A52" s="19">
        <v>6</v>
      </c>
      <c r="B52" s="19"/>
      <c r="C52" s="460" t="s">
        <v>137</v>
      </c>
      <c r="D52" s="19">
        <f>D43/100*0.6</f>
        <v>19.925999999999998</v>
      </c>
      <c r="E52" s="19" t="s">
        <v>130</v>
      </c>
      <c r="F52" s="461">
        <v>0</v>
      </c>
      <c r="G52" s="461">
        <f>D52*F52</f>
        <v>0</v>
      </c>
    </row>
    <row r="53" spans="1:14" x14ac:dyDescent="0.25">
      <c r="A53" s="17" t="s">
        <v>15</v>
      </c>
      <c r="B53" s="450"/>
      <c r="C53" s="18"/>
      <c r="D53" s="457"/>
      <c r="E53" s="450"/>
      <c r="F53" s="462"/>
      <c r="G53" s="459">
        <f>SUM(G52)</f>
        <v>0</v>
      </c>
    </row>
    <row r="54" spans="1:14" x14ac:dyDescent="0.25">
      <c r="A54" s="79"/>
      <c r="B54" s="79"/>
      <c r="C54" s="80"/>
      <c r="D54" s="463"/>
      <c r="E54" s="79"/>
      <c r="F54" s="464"/>
      <c r="G54" s="465"/>
    </row>
    <row r="55" spans="1:14" x14ac:dyDescent="0.25">
      <c r="A55" s="31" t="s">
        <v>15</v>
      </c>
      <c r="B55" s="450"/>
      <c r="C55" s="18"/>
      <c r="D55" s="20"/>
      <c r="E55" s="32"/>
      <c r="F55" s="199"/>
      <c r="G55" s="170">
        <f>G45+G53</f>
        <v>0</v>
      </c>
      <c r="I55" s="473"/>
    </row>
    <row r="56" spans="1:14" x14ac:dyDescent="0.25">
      <c r="F56" s="466"/>
      <c r="I56" s="474"/>
    </row>
  </sheetData>
  <pageMargins left="1.1023622047244095" right="0.70866141732283472" top="0.78740157480314965" bottom="0.78740157480314965" header="0.31496062992125984" footer="0.31496062992125984"/>
  <pageSetup paperSize="8" orientation="landscape" r:id="rId1"/>
  <rowBreaks count="2" manualBreakCount="2">
    <brk id="35" max="6" man="1"/>
    <brk id="55" max="6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7"/>
  <sheetViews>
    <sheetView view="pageBreakPreview" topLeftCell="A49" zoomScale="60" zoomScaleNormal="100" workbookViewId="0">
      <selection activeCell="I73" sqref="I73:L87"/>
    </sheetView>
  </sheetViews>
  <sheetFormatPr defaultRowHeight="15" x14ac:dyDescent="0.25"/>
  <cols>
    <col min="1" max="1" width="6.42578125" style="2" customWidth="1"/>
    <col min="2" max="2" width="15" style="2" customWidth="1"/>
    <col min="3" max="3" width="97.5703125" style="27" customWidth="1"/>
    <col min="4" max="4" width="10.42578125" style="2" customWidth="1"/>
    <col min="5" max="5" width="9" style="2" customWidth="1"/>
    <col min="6" max="6" width="16.7109375" style="41" customWidth="1"/>
    <col min="7" max="7" width="15.5703125" style="41" customWidth="1"/>
    <col min="8" max="8" width="18.5703125" style="421" customWidth="1"/>
    <col min="9" max="9" width="10" style="2" bestFit="1" customWidth="1"/>
    <col min="10" max="16384" width="9.140625" style="2"/>
  </cols>
  <sheetData>
    <row r="1" spans="1:10" ht="18.75" x14ac:dyDescent="0.3">
      <c r="A1" s="78" t="s">
        <v>148</v>
      </c>
      <c r="C1" s="354"/>
    </row>
    <row r="2" spans="1:10" x14ac:dyDescent="0.25">
      <c r="C2" s="354"/>
    </row>
    <row r="3" spans="1:10" ht="15.75" x14ac:dyDescent="0.25">
      <c r="A3" s="1" t="s">
        <v>152</v>
      </c>
    </row>
    <row r="4" spans="1:10" ht="15.75" x14ac:dyDescent="0.25">
      <c r="A4" s="1"/>
    </row>
    <row r="5" spans="1:10" x14ac:dyDescent="0.25">
      <c r="A5" s="47" t="s">
        <v>70</v>
      </c>
      <c r="G5" s="643"/>
      <c r="H5" s="643"/>
      <c r="I5" s="643"/>
      <c r="J5" s="643"/>
    </row>
    <row r="6" spans="1:10" x14ac:dyDescent="0.25">
      <c r="A6" s="47"/>
      <c r="C6" s="354"/>
      <c r="G6" s="353"/>
      <c r="H6" s="422"/>
      <c r="I6" s="353"/>
      <c r="J6" s="353"/>
    </row>
    <row r="7" spans="1:10" ht="15.75" thickBot="1" x14ac:dyDescent="0.3">
      <c r="A7" s="47"/>
      <c r="C7" s="354" t="s">
        <v>112</v>
      </c>
      <c r="G7" s="416"/>
      <c r="H7" s="424"/>
      <c r="I7" s="416"/>
      <c r="J7" s="353"/>
    </row>
    <row r="8" spans="1:10" s="3" customFormat="1" ht="12.75" thickBot="1" x14ac:dyDescent="0.25">
      <c r="A8" s="551" t="s">
        <v>8</v>
      </c>
      <c r="B8" s="552" t="s">
        <v>9</v>
      </c>
      <c r="C8" s="553" t="s">
        <v>10</v>
      </c>
      <c r="D8" s="554" t="s">
        <v>11</v>
      </c>
      <c r="E8" s="555" t="s">
        <v>12</v>
      </c>
      <c r="F8" s="556" t="s">
        <v>13</v>
      </c>
      <c r="G8" s="557" t="s">
        <v>14</v>
      </c>
      <c r="H8" s="423"/>
    </row>
    <row r="9" spans="1:10" s="84" customFormat="1" ht="18.75" customHeight="1" x14ac:dyDescent="0.25">
      <c r="A9" s="344">
        <v>1</v>
      </c>
      <c r="B9" s="291"/>
      <c r="C9" s="619" t="s">
        <v>72</v>
      </c>
      <c r="D9" s="620">
        <v>40</v>
      </c>
      <c r="E9" s="621" t="s">
        <v>76</v>
      </c>
      <c r="F9" s="622">
        <v>0</v>
      </c>
      <c r="G9" s="623">
        <f>F9*D9</f>
        <v>0</v>
      </c>
      <c r="H9" s="425"/>
      <c r="I9" s="85"/>
    </row>
    <row r="10" spans="1:10" x14ac:dyDescent="0.25">
      <c r="A10" s="17"/>
      <c r="B10" s="90"/>
      <c r="C10" s="420"/>
      <c r="D10" s="90"/>
      <c r="E10" s="90"/>
      <c r="F10" s="200"/>
      <c r="G10" s="427"/>
      <c r="H10" s="428">
        <f>G9</f>
        <v>0</v>
      </c>
      <c r="I10" s="353"/>
      <c r="J10" s="353"/>
    </row>
    <row r="11" spans="1:10" x14ac:dyDescent="0.25">
      <c r="A11" s="47"/>
      <c r="C11" s="354"/>
      <c r="G11" s="353"/>
      <c r="H11" s="429"/>
      <c r="I11" s="353"/>
      <c r="J11" s="353"/>
    </row>
    <row r="12" spans="1:10" ht="15.75" thickBot="1" x14ac:dyDescent="0.3">
      <c r="A12" s="47"/>
      <c r="C12" s="5" t="s">
        <v>143</v>
      </c>
      <c r="G12" s="353"/>
      <c r="H12" s="422"/>
      <c r="I12" s="353"/>
      <c r="J12" s="353"/>
    </row>
    <row r="13" spans="1:10" s="3" customFormat="1" ht="12.75" thickBot="1" x14ac:dyDescent="0.25">
      <c r="A13" s="551" t="s">
        <v>8</v>
      </c>
      <c r="B13" s="552" t="s">
        <v>9</v>
      </c>
      <c r="C13" s="553" t="s">
        <v>10</v>
      </c>
      <c r="D13" s="554" t="s">
        <v>11</v>
      </c>
      <c r="E13" s="555" t="s">
        <v>12</v>
      </c>
      <c r="F13" s="556" t="s">
        <v>13</v>
      </c>
      <c r="G13" s="557" t="s">
        <v>14</v>
      </c>
      <c r="H13" s="423"/>
    </row>
    <row r="14" spans="1:10" ht="17.25" x14ac:dyDescent="0.25">
      <c r="A14" s="624">
        <v>2</v>
      </c>
      <c r="B14" s="559" t="s">
        <v>42</v>
      </c>
      <c r="C14" s="560" t="s">
        <v>25</v>
      </c>
      <c r="D14" s="460">
        <f>D15</f>
        <v>6.18</v>
      </c>
      <c r="E14" s="561" t="s">
        <v>33</v>
      </c>
      <c r="F14" s="568">
        <v>0</v>
      </c>
      <c r="G14" s="625">
        <f>D14*F14</f>
        <v>0</v>
      </c>
      <c r="H14" s="424"/>
      <c r="I14" s="353"/>
      <c r="J14" s="353"/>
    </row>
    <row r="15" spans="1:10" ht="17.25" x14ac:dyDescent="0.25">
      <c r="A15" s="512">
        <v>3</v>
      </c>
      <c r="B15" s="120" t="s">
        <v>43</v>
      </c>
      <c r="C15" s="29" t="s">
        <v>110</v>
      </c>
      <c r="D15" s="7">
        <f>0.06*D16</f>
        <v>6.18</v>
      </c>
      <c r="E15" s="30" t="s">
        <v>33</v>
      </c>
      <c r="F15" s="184">
        <v>0</v>
      </c>
      <c r="G15" s="513">
        <f t="shared" ref="G15:G20" si="0">D15*F15</f>
        <v>0</v>
      </c>
      <c r="H15" s="424"/>
      <c r="I15" s="353"/>
      <c r="J15" s="353"/>
    </row>
    <row r="16" spans="1:10" x14ac:dyDescent="0.25">
      <c r="A16" s="512">
        <v>4</v>
      </c>
      <c r="B16" s="14" t="s">
        <v>46</v>
      </c>
      <c r="C16" s="15" t="s">
        <v>108</v>
      </c>
      <c r="D16" s="7">
        <v>103</v>
      </c>
      <c r="E16" s="4" t="s">
        <v>3</v>
      </c>
      <c r="F16" s="565">
        <v>0</v>
      </c>
      <c r="G16" s="513">
        <f t="shared" si="0"/>
        <v>0</v>
      </c>
      <c r="H16" s="424"/>
      <c r="I16" s="353"/>
      <c r="J16" s="353"/>
    </row>
    <row r="17" spans="1:10" x14ac:dyDescent="0.25">
      <c r="A17" s="512">
        <v>5</v>
      </c>
      <c r="B17" s="4" t="s">
        <v>105</v>
      </c>
      <c r="C17" s="5" t="s">
        <v>109</v>
      </c>
      <c r="D17" s="7">
        <v>103</v>
      </c>
      <c r="E17" s="4" t="s">
        <v>27</v>
      </c>
      <c r="F17" s="565">
        <v>0</v>
      </c>
      <c r="G17" s="513">
        <f t="shared" si="0"/>
        <v>0</v>
      </c>
      <c r="H17" s="424"/>
      <c r="I17" s="353"/>
      <c r="J17" s="353"/>
    </row>
    <row r="18" spans="1:10" x14ac:dyDescent="0.25">
      <c r="A18" s="512">
        <v>6</v>
      </c>
      <c r="B18" s="4" t="s">
        <v>46</v>
      </c>
      <c r="C18" s="5" t="s">
        <v>107</v>
      </c>
      <c r="D18" s="7">
        <v>103</v>
      </c>
      <c r="E18" s="4" t="s">
        <v>3</v>
      </c>
      <c r="F18" s="569">
        <v>0</v>
      </c>
      <c r="G18" s="513">
        <f t="shared" si="0"/>
        <v>0</v>
      </c>
      <c r="H18" s="424"/>
      <c r="I18" s="353"/>
      <c r="J18" s="353"/>
    </row>
    <row r="19" spans="1:10" x14ac:dyDescent="0.25">
      <c r="A19" s="512">
        <v>7</v>
      </c>
      <c r="B19" s="4" t="s">
        <v>48</v>
      </c>
      <c r="C19" s="5" t="s">
        <v>111</v>
      </c>
      <c r="D19" s="7">
        <v>51</v>
      </c>
      <c r="E19" s="4" t="s">
        <v>3</v>
      </c>
      <c r="F19" s="569">
        <v>0</v>
      </c>
      <c r="G19" s="513">
        <f t="shared" si="0"/>
        <v>0</v>
      </c>
      <c r="H19" s="424"/>
      <c r="I19" s="353"/>
      <c r="J19" s="353"/>
    </row>
    <row r="20" spans="1:10" x14ac:dyDescent="0.25">
      <c r="A20" s="512">
        <v>8</v>
      </c>
      <c r="B20" s="4" t="s">
        <v>48</v>
      </c>
      <c r="C20" s="5" t="s">
        <v>106</v>
      </c>
      <c r="D20" s="7">
        <v>103</v>
      </c>
      <c r="E20" s="4" t="s">
        <v>3</v>
      </c>
      <c r="F20" s="570">
        <v>0</v>
      </c>
      <c r="G20" s="513">
        <f t="shared" si="0"/>
        <v>0</v>
      </c>
      <c r="H20" s="424"/>
      <c r="I20" s="353"/>
      <c r="J20" s="353"/>
    </row>
    <row r="21" spans="1:10" ht="15.75" thickBot="1" x14ac:dyDescent="0.3">
      <c r="A21" s="514"/>
      <c r="B21" s="515"/>
      <c r="C21" s="516"/>
      <c r="D21" s="517"/>
      <c r="E21" s="515"/>
      <c r="F21" s="518"/>
      <c r="G21" s="519"/>
      <c r="H21" s="428">
        <f>SUM(G14:G21)</f>
        <v>0</v>
      </c>
      <c r="I21" s="353"/>
      <c r="J21" s="353"/>
    </row>
    <row r="22" spans="1:10" x14ac:dyDescent="0.25">
      <c r="A22" s="47"/>
      <c r="C22" s="354"/>
      <c r="H22" s="424"/>
      <c r="I22" s="416"/>
      <c r="J22" s="353"/>
    </row>
    <row r="23" spans="1:10" ht="15.75" thickBot="1" x14ac:dyDescent="0.3">
      <c r="A23" s="47"/>
      <c r="C23" s="550" t="s">
        <v>179</v>
      </c>
      <c r="G23" s="535"/>
      <c r="H23" s="422"/>
      <c r="I23" s="416"/>
      <c r="J23" s="535"/>
    </row>
    <row r="24" spans="1:10" ht="15.75" thickBot="1" x14ac:dyDescent="0.3">
      <c r="A24" s="551" t="s">
        <v>8</v>
      </c>
      <c r="B24" s="552" t="s">
        <v>9</v>
      </c>
      <c r="C24" s="553" t="s">
        <v>10</v>
      </c>
      <c r="D24" s="554" t="s">
        <v>11</v>
      </c>
      <c r="E24" s="555" t="s">
        <v>12</v>
      </c>
      <c r="F24" s="556" t="s">
        <v>13</v>
      </c>
      <c r="G24" s="557" t="s">
        <v>14</v>
      </c>
      <c r="H24" s="423"/>
      <c r="I24" s="416"/>
      <c r="J24" s="535"/>
    </row>
    <row r="25" spans="1:10" ht="17.25" x14ac:dyDescent="0.25">
      <c r="A25" s="558">
        <v>9</v>
      </c>
      <c r="B25" s="559" t="s">
        <v>42</v>
      </c>
      <c r="C25" s="560" t="s">
        <v>25</v>
      </c>
      <c r="D25" s="460">
        <f>D26</f>
        <v>0.54</v>
      </c>
      <c r="E25" s="561" t="s">
        <v>33</v>
      </c>
      <c r="F25" s="169">
        <v>0</v>
      </c>
      <c r="G25" s="562">
        <f>D25*F25</f>
        <v>0</v>
      </c>
      <c r="H25" s="424"/>
      <c r="I25" s="416"/>
      <c r="J25" s="535"/>
    </row>
    <row r="26" spans="1:10" ht="17.25" x14ac:dyDescent="0.25">
      <c r="A26" s="563">
        <v>10</v>
      </c>
      <c r="B26" s="120" t="s">
        <v>43</v>
      </c>
      <c r="C26" s="29" t="s">
        <v>180</v>
      </c>
      <c r="D26" s="7">
        <f>3*0.18</f>
        <v>0.54</v>
      </c>
      <c r="E26" s="30" t="s">
        <v>33</v>
      </c>
      <c r="F26" s="184">
        <v>0</v>
      </c>
      <c r="G26" s="564">
        <f t="shared" ref="G26:G30" si="1">D26*F26</f>
        <v>0</v>
      </c>
      <c r="H26" s="424"/>
      <c r="I26" s="416"/>
      <c r="J26" s="535"/>
    </row>
    <row r="27" spans="1:10" x14ac:dyDescent="0.25">
      <c r="A27" s="563">
        <v>11</v>
      </c>
      <c r="B27" s="14" t="s">
        <v>181</v>
      </c>
      <c r="C27" s="15" t="s">
        <v>182</v>
      </c>
      <c r="D27" s="7">
        <v>3</v>
      </c>
      <c r="E27" s="4" t="s">
        <v>3</v>
      </c>
      <c r="F27" s="565">
        <v>0</v>
      </c>
      <c r="G27" s="564">
        <f t="shared" si="1"/>
        <v>0</v>
      </c>
      <c r="H27" s="424"/>
      <c r="I27" s="416"/>
      <c r="J27" s="535"/>
    </row>
    <row r="28" spans="1:10" x14ac:dyDescent="0.25">
      <c r="A28" s="563">
        <v>12</v>
      </c>
      <c r="B28" s="4" t="s">
        <v>105</v>
      </c>
      <c r="C28" s="5" t="s">
        <v>183</v>
      </c>
      <c r="D28" s="7">
        <v>3</v>
      </c>
      <c r="E28" s="4" t="s">
        <v>27</v>
      </c>
      <c r="F28" s="565">
        <v>0</v>
      </c>
      <c r="G28" s="564">
        <f t="shared" si="1"/>
        <v>0</v>
      </c>
      <c r="H28" s="424"/>
      <c r="I28" s="416"/>
      <c r="J28" s="535"/>
    </row>
    <row r="29" spans="1:10" x14ac:dyDescent="0.25">
      <c r="A29" s="563">
        <v>13</v>
      </c>
      <c r="B29" s="4" t="s">
        <v>46</v>
      </c>
      <c r="C29" s="5" t="s">
        <v>107</v>
      </c>
      <c r="D29" s="7">
        <v>3</v>
      </c>
      <c r="E29" s="4" t="s">
        <v>3</v>
      </c>
      <c r="F29" s="566">
        <v>0</v>
      </c>
      <c r="G29" s="564">
        <f t="shared" si="1"/>
        <v>0</v>
      </c>
      <c r="H29" s="424"/>
      <c r="I29" s="416"/>
      <c r="J29" s="535"/>
    </row>
    <row r="30" spans="1:10" x14ac:dyDescent="0.25">
      <c r="A30" s="563">
        <v>14</v>
      </c>
      <c r="B30" s="4" t="s">
        <v>48</v>
      </c>
      <c r="C30" s="5" t="s">
        <v>106</v>
      </c>
      <c r="D30" s="7">
        <v>3</v>
      </c>
      <c r="E30" s="4" t="s">
        <v>3</v>
      </c>
      <c r="F30" s="565">
        <v>0</v>
      </c>
      <c r="G30" s="564">
        <f t="shared" si="1"/>
        <v>0</v>
      </c>
      <c r="H30" s="424"/>
      <c r="I30" s="416"/>
      <c r="J30" s="535"/>
    </row>
    <row r="31" spans="1:10" x14ac:dyDescent="0.25">
      <c r="A31" s="17"/>
      <c r="B31" s="90"/>
      <c r="C31" s="420"/>
      <c r="D31" s="90"/>
      <c r="E31" s="90"/>
      <c r="F31" s="200"/>
      <c r="G31" s="200"/>
      <c r="H31" s="567">
        <f>SUM(G25:G30)</f>
        <v>0</v>
      </c>
      <c r="I31" s="416"/>
      <c r="J31" s="535"/>
    </row>
    <row r="32" spans="1:10" x14ac:dyDescent="0.25">
      <c r="A32" s="47"/>
      <c r="C32" s="354"/>
      <c r="H32" s="424"/>
      <c r="I32" s="416"/>
      <c r="J32" s="535"/>
    </row>
    <row r="33" spans="1:10" s="84" customFormat="1" x14ac:dyDescent="0.25">
      <c r="A33" s="419" t="s">
        <v>119</v>
      </c>
      <c r="B33" s="307"/>
      <c r="C33" s="299"/>
      <c r="D33" s="321"/>
      <c r="E33" s="307"/>
      <c r="F33" s="322"/>
      <c r="G33" s="350"/>
      <c r="H33" s="431">
        <f>SUM(H9:H31)</f>
        <v>0</v>
      </c>
    </row>
    <row r="34" spans="1:10" s="84" customFormat="1" x14ac:dyDescent="0.25">
      <c r="A34" s="46"/>
      <c r="B34" s="308"/>
      <c r="C34" s="300"/>
      <c r="D34" s="324"/>
      <c r="E34" s="308"/>
      <c r="F34" s="325"/>
      <c r="G34" s="326"/>
      <c r="H34" s="426"/>
    </row>
    <row r="35" spans="1:10" ht="15.75" x14ac:dyDescent="0.25">
      <c r="A35" s="1" t="s">
        <v>153</v>
      </c>
    </row>
    <row r="36" spans="1:10" ht="15.75" x14ac:dyDescent="0.25">
      <c r="A36" s="1"/>
    </row>
    <row r="37" spans="1:10" x14ac:dyDescent="0.25">
      <c r="A37" s="47" t="s">
        <v>70</v>
      </c>
      <c r="C37" s="354"/>
      <c r="G37" s="643"/>
      <c r="H37" s="643"/>
      <c r="I37" s="643"/>
      <c r="J37" s="643"/>
    </row>
    <row r="38" spans="1:10" x14ac:dyDescent="0.25">
      <c r="A38" s="47"/>
      <c r="C38" s="354"/>
      <c r="G38" s="353"/>
      <c r="H38" s="422"/>
      <c r="I38" s="353"/>
      <c r="J38" s="353"/>
    </row>
    <row r="39" spans="1:10" ht="15.75" thickBot="1" x14ac:dyDescent="0.3">
      <c r="A39" s="47"/>
      <c r="C39" s="354" t="s">
        <v>112</v>
      </c>
      <c r="G39" s="416"/>
      <c r="H39" s="424"/>
      <c r="I39" s="416"/>
      <c r="J39" s="435"/>
    </row>
    <row r="40" spans="1:10" s="3" customFormat="1" ht="12.75" thickBot="1" x14ac:dyDescent="0.25">
      <c r="A40" s="551" t="s">
        <v>8</v>
      </c>
      <c r="B40" s="552" t="s">
        <v>9</v>
      </c>
      <c r="C40" s="553" t="s">
        <v>10</v>
      </c>
      <c r="D40" s="554" t="s">
        <v>11</v>
      </c>
      <c r="E40" s="555" t="s">
        <v>12</v>
      </c>
      <c r="F40" s="556" t="s">
        <v>13</v>
      </c>
      <c r="G40" s="557" t="s">
        <v>14</v>
      </c>
      <c r="H40" s="423"/>
    </row>
    <row r="41" spans="1:10" s="84" customFormat="1" ht="24" customHeight="1" x14ac:dyDescent="0.25">
      <c r="A41" s="344">
        <v>1</v>
      </c>
      <c r="B41" s="291"/>
      <c r="C41" s="619" t="s">
        <v>72</v>
      </c>
      <c r="D41" s="620">
        <v>40</v>
      </c>
      <c r="E41" s="621" t="s">
        <v>76</v>
      </c>
      <c r="F41" s="622">
        <v>0</v>
      </c>
      <c r="G41" s="623">
        <f>F41*D41</f>
        <v>0</v>
      </c>
      <c r="H41" s="425"/>
      <c r="I41" s="85"/>
    </row>
    <row r="42" spans="1:10" x14ac:dyDescent="0.25">
      <c r="A42" s="17"/>
      <c r="B42" s="90"/>
      <c r="C42" s="420"/>
      <c r="D42" s="90"/>
      <c r="E42" s="90"/>
      <c r="F42" s="200"/>
      <c r="G42" s="427"/>
      <c r="H42" s="428">
        <f>G41</f>
        <v>0</v>
      </c>
      <c r="I42" s="435"/>
      <c r="J42" s="435"/>
    </row>
    <row r="43" spans="1:10" x14ac:dyDescent="0.25">
      <c r="A43" s="47"/>
      <c r="C43" s="354"/>
      <c r="G43" s="353"/>
      <c r="H43" s="422"/>
      <c r="I43" s="353"/>
      <c r="J43" s="353"/>
    </row>
    <row r="44" spans="1:10" ht="15.75" thickBot="1" x14ac:dyDescent="0.3">
      <c r="A44" s="47"/>
      <c r="C44" s="5" t="s">
        <v>144</v>
      </c>
      <c r="G44" s="353"/>
      <c r="H44" s="422"/>
      <c r="I44" s="353"/>
      <c r="J44" s="353"/>
    </row>
    <row r="45" spans="1:10" s="3" customFormat="1" ht="12.75" thickBot="1" x14ac:dyDescent="0.25">
      <c r="A45" s="551" t="s">
        <v>8</v>
      </c>
      <c r="B45" s="552" t="s">
        <v>9</v>
      </c>
      <c r="C45" s="553" t="s">
        <v>10</v>
      </c>
      <c r="D45" s="554" t="s">
        <v>11</v>
      </c>
      <c r="E45" s="555" t="s">
        <v>12</v>
      </c>
      <c r="F45" s="556" t="s">
        <v>13</v>
      </c>
      <c r="G45" s="557" t="s">
        <v>14</v>
      </c>
      <c r="H45" s="423"/>
    </row>
    <row r="46" spans="1:10" ht="17.25" x14ac:dyDescent="0.25">
      <c r="A46" s="624">
        <v>2</v>
      </c>
      <c r="B46" s="559" t="s">
        <v>42</v>
      </c>
      <c r="C46" s="560" t="s">
        <v>25</v>
      </c>
      <c r="D46" s="460">
        <f>D47</f>
        <v>6.18</v>
      </c>
      <c r="E46" s="561" t="s">
        <v>33</v>
      </c>
      <c r="F46" s="568">
        <v>0</v>
      </c>
      <c r="G46" s="625">
        <f>D46*F46</f>
        <v>0</v>
      </c>
      <c r="H46" s="424"/>
      <c r="I46" s="353"/>
      <c r="J46" s="353"/>
    </row>
    <row r="47" spans="1:10" ht="17.25" x14ac:dyDescent="0.25">
      <c r="A47" s="512">
        <v>3</v>
      </c>
      <c r="B47" s="120" t="s">
        <v>43</v>
      </c>
      <c r="C47" s="29" t="s">
        <v>110</v>
      </c>
      <c r="D47" s="7">
        <f>0.06*D48</f>
        <v>6.18</v>
      </c>
      <c r="E47" s="30" t="s">
        <v>33</v>
      </c>
      <c r="F47" s="184">
        <v>0</v>
      </c>
      <c r="G47" s="513">
        <f t="shared" ref="G47:G52" si="2">D47*F47</f>
        <v>0</v>
      </c>
      <c r="H47" s="424"/>
      <c r="I47" s="353"/>
      <c r="J47" s="353"/>
    </row>
    <row r="48" spans="1:10" x14ac:dyDescent="0.25">
      <c r="A48" s="512">
        <v>4</v>
      </c>
      <c r="B48" s="14" t="s">
        <v>46</v>
      </c>
      <c r="C48" s="15" t="s">
        <v>108</v>
      </c>
      <c r="D48" s="7">
        <v>103</v>
      </c>
      <c r="E48" s="4" t="s">
        <v>3</v>
      </c>
      <c r="F48" s="565">
        <v>0</v>
      </c>
      <c r="G48" s="513">
        <f t="shared" si="2"/>
        <v>0</v>
      </c>
      <c r="H48" s="424"/>
      <c r="I48" s="353"/>
      <c r="J48" s="353"/>
    </row>
    <row r="49" spans="1:10" x14ac:dyDescent="0.25">
      <c r="A49" s="512">
        <v>5</v>
      </c>
      <c r="B49" s="4" t="s">
        <v>105</v>
      </c>
      <c r="C49" s="5" t="s">
        <v>109</v>
      </c>
      <c r="D49" s="7">
        <v>103</v>
      </c>
      <c r="E49" s="4" t="s">
        <v>27</v>
      </c>
      <c r="F49" s="565">
        <v>0</v>
      </c>
      <c r="G49" s="513">
        <f t="shared" si="2"/>
        <v>0</v>
      </c>
      <c r="H49" s="424"/>
      <c r="I49" s="353"/>
      <c r="J49" s="353"/>
    </row>
    <row r="50" spans="1:10" x14ac:dyDescent="0.25">
      <c r="A50" s="512">
        <v>6</v>
      </c>
      <c r="B50" s="4" t="s">
        <v>46</v>
      </c>
      <c r="C50" s="5" t="s">
        <v>116</v>
      </c>
      <c r="D50" s="7">
        <v>103</v>
      </c>
      <c r="E50" s="4" t="s">
        <v>3</v>
      </c>
      <c r="F50" s="569">
        <v>0</v>
      </c>
      <c r="G50" s="513">
        <f t="shared" si="2"/>
        <v>0</v>
      </c>
      <c r="H50" s="424"/>
      <c r="I50" s="353"/>
      <c r="J50" s="353"/>
    </row>
    <row r="51" spans="1:10" x14ac:dyDescent="0.25">
      <c r="A51" s="512">
        <v>7</v>
      </c>
      <c r="B51" s="4" t="s">
        <v>48</v>
      </c>
      <c r="C51" s="5" t="s">
        <v>111</v>
      </c>
      <c r="D51" s="7">
        <v>51</v>
      </c>
      <c r="E51" s="4" t="s">
        <v>3</v>
      </c>
      <c r="F51" s="569">
        <v>0</v>
      </c>
      <c r="G51" s="513">
        <f t="shared" si="2"/>
        <v>0</v>
      </c>
      <c r="H51" s="424"/>
      <c r="I51" s="353"/>
      <c r="J51" s="353"/>
    </row>
    <row r="52" spans="1:10" ht="15.75" thickBot="1" x14ac:dyDescent="0.3">
      <c r="A52" s="514">
        <v>8</v>
      </c>
      <c r="B52" s="515" t="s">
        <v>48</v>
      </c>
      <c r="C52" s="516" t="s">
        <v>106</v>
      </c>
      <c r="D52" s="517">
        <v>103</v>
      </c>
      <c r="E52" s="515" t="s">
        <v>3</v>
      </c>
      <c r="F52" s="570">
        <v>0</v>
      </c>
      <c r="G52" s="519">
        <f t="shared" si="2"/>
        <v>0</v>
      </c>
      <c r="H52" s="424"/>
      <c r="I52" s="353"/>
      <c r="J52" s="353"/>
    </row>
    <row r="53" spans="1:10" x14ac:dyDescent="0.25">
      <c r="A53" s="419"/>
      <c r="B53" s="90"/>
      <c r="C53" s="420"/>
      <c r="D53" s="90"/>
      <c r="E53" s="90"/>
      <c r="F53" s="200"/>
      <c r="G53" s="200"/>
      <c r="H53" s="567">
        <f>SUM(G46:G52)</f>
        <v>0</v>
      </c>
      <c r="I53" s="416"/>
      <c r="J53" s="353"/>
    </row>
    <row r="54" spans="1:10" x14ac:dyDescent="0.25">
      <c r="A54" s="46"/>
      <c r="B54" s="46"/>
      <c r="C54" s="54"/>
      <c r="D54" s="46"/>
      <c r="E54" s="46"/>
      <c r="F54" s="571"/>
      <c r="G54" s="571"/>
      <c r="H54" s="572"/>
      <c r="I54" s="416"/>
      <c r="J54" s="535"/>
    </row>
    <row r="55" spans="1:10" ht="15.75" thickBot="1" x14ac:dyDescent="0.3">
      <c r="A55" s="47"/>
      <c r="C55" s="550" t="s">
        <v>179</v>
      </c>
      <c r="G55" s="535"/>
      <c r="H55" s="422"/>
      <c r="I55" s="416"/>
      <c r="J55" s="535"/>
    </row>
    <row r="56" spans="1:10" ht="15.75" thickBot="1" x14ac:dyDescent="0.3">
      <c r="A56" s="551" t="s">
        <v>8</v>
      </c>
      <c r="B56" s="552" t="s">
        <v>9</v>
      </c>
      <c r="C56" s="553" t="s">
        <v>10</v>
      </c>
      <c r="D56" s="554" t="s">
        <v>11</v>
      </c>
      <c r="E56" s="555" t="s">
        <v>12</v>
      </c>
      <c r="F56" s="556" t="s">
        <v>13</v>
      </c>
      <c r="G56" s="557" t="s">
        <v>14</v>
      </c>
      <c r="H56" s="423"/>
      <c r="I56" s="416"/>
      <c r="J56" s="535"/>
    </row>
    <row r="57" spans="1:10" ht="17.25" x14ac:dyDescent="0.25">
      <c r="A57" s="558">
        <v>9</v>
      </c>
      <c r="B57" s="559" t="s">
        <v>42</v>
      </c>
      <c r="C57" s="560" t="s">
        <v>25</v>
      </c>
      <c r="D57" s="460">
        <f>D58</f>
        <v>0.54</v>
      </c>
      <c r="E57" s="561" t="s">
        <v>33</v>
      </c>
      <c r="F57" s="169">
        <v>0</v>
      </c>
      <c r="G57" s="562">
        <f>D57*F57</f>
        <v>0</v>
      </c>
      <c r="H57" s="424"/>
      <c r="I57" s="416"/>
      <c r="J57" s="535"/>
    </row>
    <row r="58" spans="1:10" ht="17.25" x14ac:dyDescent="0.25">
      <c r="A58" s="563">
        <v>10</v>
      </c>
      <c r="B58" s="120" t="s">
        <v>43</v>
      </c>
      <c r="C58" s="29" t="s">
        <v>180</v>
      </c>
      <c r="D58" s="7">
        <f>3*0.18</f>
        <v>0.54</v>
      </c>
      <c r="E58" s="30" t="s">
        <v>33</v>
      </c>
      <c r="F58" s="184">
        <v>0</v>
      </c>
      <c r="G58" s="564">
        <f t="shared" ref="G58:G62" si="3">D58*F58</f>
        <v>0</v>
      </c>
      <c r="H58" s="424"/>
      <c r="I58" s="416"/>
      <c r="J58" s="535"/>
    </row>
    <row r="59" spans="1:10" x14ac:dyDescent="0.25">
      <c r="A59" s="563">
        <v>11</v>
      </c>
      <c r="B59" s="14" t="s">
        <v>181</v>
      </c>
      <c r="C59" s="15" t="s">
        <v>182</v>
      </c>
      <c r="D59" s="7">
        <v>3</v>
      </c>
      <c r="E59" s="4" t="s">
        <v>3</v>
      </c>
      <c r="F59" s="565">
        <v>0</v>
      </c>
      <c r="G59" s="564">
        <f t="shared" si="3"/>
        <v>0</v>
      </c>
      <c r="H59" s="424"/>
      <c r="I59" s="416"/>
      <c r="J59" s="535"/>
    </row>
    <row r="60" spans="1:10" x14ac:dyDescent="0.25">
      <c r="A60" s="563">
        <v>12</v>
      </c>
      <c r="B60" s="4" t="s">
        <v>105</v>
      </c>
      <c r="C60" s="5" t="s">
        <v>183</v>
      </c>
      <c r="D60" s="7">
        <v>3</v>
      </c>
      <c r="E60" s="4" t="s">
        <v>27</v>
      </c>
      <c r="F60" s="565">
        <v>0</v>
      </c>
      <c r="G60" s="564">
        <f t="shared" si="3"/>
        <v>0</v>
      </c>
      <c r="H60" s="424"/>
      <c r="I60" s="416"/>
      <c r="J60" s="535"/>
    </row>
    <row r="61" spans="1:10" x14ac:dyDescent="0.25">
      <c r="A61" s="563">
        <v>13</v>
      </c>
      <c r="B61" s="4" t="s">
        <v>46</v>
      </c>
      <c r="C61" s="5" t="s">
        <v>107</v>
      </c>
      <c r="D61" s="7">
        <v>3</v>
      </c>
      <c r="E61" s="4" t="s">
        <v>3</v>
      </c>
      <c r="F61" s="566">
        <v>0</v>
      </c>
      <c r="G61" s="564">
        <f t="shared" si="3"/>
        <v>0</v>
      </c>
      <c r="H61" s="424"/>
      <c r="I61" s="416"/>
      <c r="J61" s="535"/>
    </row>
    <row r="62" spans="1:10" x14ac:dyDescent="0.25">
      <c r="A62" s="563">
        <v>14</v>
      </c>
      <c r="B62" s="4" t="s">
        <v>48</v>
      </c>
      <c r="C62" s="5" t="s">
        <v>106</v>
      </c>
      <c r="D62" s="7">
        <v>3</v>
      </c>
      <c r="E62" s="4" t="s">
        <v>3</v>
      </c>
      <c r="F62" s="565">
        <v>0</v>
      </c>
      <c r="G62" s="564">
        <f t="shared" si="3"/>
        <v>0</v>
      </c>
      <c r="H62" s="424"/>
      <c r="I62" s="416"/>
      <c r="J62" s="535"/>
    </row>
    <row r="63" spans="1:10" x14ac:dyDescent="0.25">
      <c r="A63" s="17"/>
      <c r="B63" s="90"/>
      <c r="C63" s="420"/>
      <c r="D63" s="90"/>
      <c r="E63" s="90"/>
      <c r="F63" s="200"/>
      <c r="G63" s="200"/>
      <c r="H63" s="567">
        <f>SUM(G57:G62)</f>
        <v>0</v>
      </c>
      <c r="I63" s="416"/>
      <c r="J63" s="535"/>
    </row>
    <row r="64" spans="1:10" x14ac:dyDescent="0.25">
      <c r="A64" s="46"/>
      <c r="B64" s="46"/>
      <c r="C64" s="54"/>
      <c r="D64" s="46"/>
      <c r="E64" s="46"/>
      <c r="F64" s="571"/>
      <c r="G64" s="571"/>
      <c r="H64" s="572"/>
      <c r="I64" s="416"/>
      <c r="J64" s="535"/>
    </row>
    <row r="65" spans="1:10" s="84" customFormat="1" x14ac:dyDescent="0.25">
      <c r="A65" s="419" t="s">
        <v>117</v>
      </c>
      <c r="B65" s="307"/>
      <c r="C65" s="299"/>
      <c r="D65" s="321"/>
      <c r="E65" s="307"/>
      <c r="F65" s="322"/>
      <c r="G65" s="350"/>
      <c r="H65" s="431">
        <f>SUM(H42:H64)</f>
        <v>0</v>
      </c>
    </row>
    <row r="66" spans="1:10" s="84" customFormat="1" x14ac:dyDescent="0.25">
      <c r="A66" s="352"/>
      <c r="B66" s="308"/>
      <c r="C66" s="300"/>
      <c r="D66" s="324"/>
      <c r="E66" s="308"/>
      <c r="F66" s="325"/>
      <c r="G66" s="326"/>
      <c r="H66" s="426"/>
    </row>
    <row r="67" spans="1:10" ht="15.75" x14ac:dyDescent="0.25">
      <c r="A67" s="1" t="s">
        <v>154</v>
      </c>
    </row>
    <row r="68" spans="1:10" ht="15.75" x14ac:dyDescent="0.25">
      <c r="A68" s="1"/>
    </row>
    <row r="69" spans="1:10" x14ac:dyDescent="0.25">
      <c r="A69" s="47" t="s">
        <v>70</v>
      </c>
    </row>
    <row r="71" spans="1:10" ht="15.75" thickBot="1" x14ac:dyDescent="0.3">
      <c r="A71" s="47"/>
      <c r="C71" s="354" t="s">
        <v>112</v>
      </c>
      <c r="G71" s="416"/>
      <c r="H71" s="424"/>
      <c r="I71" s="416"/>
      <c r="J71" s="435"/>
    </row>
    <row r="72" spans="1:10" s="3" customFormat="1" ht="12.75" thickBot="1" x14ac:dyDescent="0.25">
      <c r="A72" s="551" t="s">
        <v>8</v>
      </c>
      <c r="B72" s="552" t="s">
        <v>9</v>
      </c>
      <c r="C72" s="553" t="s">
        <v>10</v>
      </c>
      <c r="D72" s="554" t="s">
        <v>11</v>
      </c>
      <c r="E72" s="555" t="s">
        <v>12</v>
      </c>
      <c r="F72" s="556" t="s">
        <v>13</v>
      </c>
      <c r="G72" s="557" t="s">
        <v>14</v>
      </c>
      <c r="H72" s="423"/>
    </row>
    <row r="73" spans="1:10" s="84" customFormat="1" ht="21" customHeight="1" x14ac:dyDescent="0.25">
      <c r="A73" s="344">
        <v>1</v>
      </c>
      <c r="B73" s="291"/>
      <c r="C73" s="619" t="s">
        <v>72</v>
      </c>
      <c r="D73" s="620">
        <v>40</v>
      </c>
      <c r="E73" s="621" t="s">
        <v>76</v>
      </c>
      <c r="F73" s="622">
        <v>0</v>
      </c>
      <c r="G73" s="623">
        <f>F73*D73</f>
        <v>0</v>
      </c>
      <c r="H73" s="425"/>
      <c r="I73" s="85"/>
    </row>
    <row r="74" spans="1:10" x14ac:dyDescent="0.25">
      <c r="A74" s="17"/>
      <c r="B74" s="90"/>
      <c r="C74" s="420"/>
      <c r="D74" s="90"/>
      <c r="E74" s="90"/>
      <c r="F74" s="200"/>
      <c r="G74" s="427"/>
      <c r="H74" s="428">
        <f>G73</f>
        <v>0</v>
      </c>
      <c r="I74" s="435"/>
      <c r="J74" s="435"/>
    </row>
    <row r="75" spans="1:10" x14ac:dyDescent="0.25">
      <c r="A75" s="47"/>
      <c r="C75" s="354"/>
      <c r="G75" s="435"/>
      <c r="H75" s="422"/>
      <c r="I75" s="435"/>
      <c r="J75" s="435"/>
    </row>
    <row r="76" spans="1:10" ht="15.75" thickBot="1" x14ac:dyDescent="0.3">
      <c r="A76" s="47"/>
      <c r="C76" s="5" t="s">
        <v>144</v>
      </c>
      <c r="G76" s="435"/>
      <c r="H76" s="422"/>
      <c r="I76" s="435"/>
      <c r="J76" s="435"/>
    </row>
    <row r="77" spans="1:10" s="3" customFormat="1" ht="12.75" thickBot="1" x14ac:dyDescent="0.25">
      <c r="A77" s="551" t="s">
        <v>8</v>
      </c>
      <c r="B77" s="552" t="s">
        <v>9</v>
      </c>
      <c r="C77" s="553" t="s">
        <v>10</v>
      </c>
      <c r="D77" s="554" t="s">
        <v>11</v>
      </c>
      <c r="E77" s="555" t="s">
        <v>12</v>
      </c>
      <c r="F77" s="556" t="s">
        <v>13</v>
      </c>
      <c r="G77" s="557" t="s">
        <v>14</v>
      </c>
      <c r="H77" s="423"/>
    </row>
    <row r="78" spans="1:10" ht="17.25" x14ac:dyDescent="0.25">
      <c r="A78" s="624">
        <v>2</v>
      </c>
      <c r="B78" s="559" t="s">
        <v>42</v>
      </c>
      <c r="C78" s="560" t="s">
        <v>25</v>
      </c>
      <c r="D78" s="460">
        <f>D79</f>
        <v>6.18</v>
      </c>
      <c r="E78" s="561" t="s">
        <v>33</v>
      </c>
      <c r="F78" s="568">
        <v>0</v>
      </c>
      <c r="G78" s="625">
        <f>D78*F78</f>
        <v>0</v>
      </c>
      <c r="H78" s="424"/>
      <c r="I78" s="435"/>
      <c r="J78" s="435"/>
    </row>
    <row r="79" spans="1:10" ht="17.25" x14ac:dyDescent="0.25">
      <c r="A79" s="512">
        <v>3</v>
      </c>
      <c r="B79" s="120" t="s">
        <v>43</v>
      </c>
      <c r="C79" s="29" t="s">
        <v>110</v>
      </c>
      <c r="D79" s="7">
        <f>0.06*D80</f>
        <v>6.18</v>
      </c>
      <c r="E79" s="30" t="s">
        <v>33</v>
      </c>
      <c r="F79" s="184">
        <v>0</v>
      </c>
      <c r="G79" s="513">
        <f t="shared" ref="G79:G84" si="4">D79*F79</f>
        <v>0</v>
      </c>
      <c r="H79" s="424"/>
      <c r="I79" s="435"/>
      <c r="J79" s="435"/>
    </row>
    <row r="80" spans="1:10" x14ac:dyDescent="0.25">
      <c r="A80" s="512">
        <v>4</v>
      </c>
      <c r="B80" s="14" t="s">
        <v>46</v>
      </c>
      <c r="C80" s="15" t="s">
        <v>108</v>
      </c>
      <c r="D80" s="7">
        <v>103</v>
      </c>
      <c r="E80" s="4" t="s">
        <v>3</v>
      </c>
      <c r="F80" s="565">
        <v>0</v>
      </c>
      <c r="G80" s="513">
        <f t="shared" si="4"/>
        <v>0</v>
      </c>
      <c r="H80" s="424"/>
      <c r="I80" s="435"/>
      <c r="J80" s="435"/>
    </row>
    <row r="81" spans="1:10" x14ac:dyDescent="0.25">
      <c r="A81" s="512">
        <v>5</v>
      </c>
      <c r="B81" s="4" t="s">
        <v>105</v>
      </c>
      <c r="C81" s="5" t="s">
        <v>109</v>
      </c>
      <c r="D81" s="7">
        <v>103</v>
      </c>
      <c r="E81" s="4" t="s">
        <v>27</v>
      </c>
      <c r="F81" s="565">
        <v>0</v>
      </c>
      <c r="G81" s="513">
        <f t="shared" si="4"/>
        <v>0</v>
      </c>
      <c r="H81" s="424"/>
      <c r="I81" s="435"/>
      <c r="J81" s="435"/>
    </row>
    <row r="82" spans="1:10" x14ac:dyDescent="0.25">
      <c r="A82" s="512">
        <v>6</v>
      </c>
      <c r="B82" s="4" t="s">
        <v>46</v>
      </c>
      <c r="C82" s="5" t="s">
        <v>116</v>
      </c>
      <c r="D82" s="7">
        <v>103</v>
      </c>
      <c r="E82" s="4" t="s">
        <v>3</v>
      </c>
      <c r="F82" s="569">
        <v>0</v>
      </c>
      <c r="G82" s="513">
        <f t="shared" si="4"/>
        <v>0</v>
      </c>
      <c r="H82" s="424"/>
      <c r="I82" s="435"/>
      <c r="J82" s="435"/>
    </row>
    <row r="83" spans="1:10" x14ac:dyDescent="0.25">
      <c r="A83" s="512">
        <v>7</v>
      </c>
      <c r="B83" s="4" t="s">
        <v>48</v>
      </c>
      <c r="C83" s="5" t="s">
        <v>111</v>
      </c>
      <c r="D83" s="7">
        <v>51</v>
      </c>
      <c r="E83" s="4" t="s">
        <v>3</v>
      </c>
      <c r="F83" s="569">
        <v>0</v>
      </c>
      <c r="G83" s="513">
        <f t="shared" si="4"/>
        <v>0</v>
      </c>
      <c r="H83" s="424"/>
      <c r="I83" s="435"/>
      <c r="J83" s="435"/>
    </row>
    <row r="84" spans="1:10" ht="15.75" thickBot="1" x14ac:dyDescent="0.3">
      <c r="A84" s="514">
        <v>8</v>
      </c>
      <c r="B84" s="515" t="s">
        <v>48</v>
      </c>
      <c r="C84" s="516" t="s">
        <v>106</v>
      </c>
      <c r="D84" s="517">
        <v>103</v>
      </c>
      <c r="E84" s="515" t="s">
        <v>3</v>
      </c>
      <c r="F84" s="570">
        <v>0</v>
      </c>
      <c r="G84" s="519">
        <f t="shared" si="4"/>
        <v>0</v>
      </c>
      <c r="H84" s="424"/>
      <c r="I84" s="435"/>
      <c r="J84" s="435"/>
    </row>
    <row r="85" spans="1:10" x14ac:dyDescent="0.25">
      <c r="A85" s="419" t="s">
        <v>118</v>
      </c>
      <c r="B85" s="90"/>
      <c r="C85" s="420"/>
      <c r="D85" s="90"/>
      <c r="E85" s="90"/>
      <c r="F85" s="200"/>
      <c r="G85" s="200"/>
      <c r="H85" s="567">
        <f>SUM(G78:G84)</f>
        <v>0</v>
      </c>
      <c r="I85" s="416"/>
      <c r="J85" s="435"/>
    </row>
    <row r="86" spans="1:10" x14ac:dyDescent="0.25">
      <c r="A86" s="46"/>
      <c r="B86" s="46"/>
      <c r="C86" s="54"/>
      <c r="D86" s="46"/>
      <c r="E86" s="46"/>
      <c r="F86" s="571"/>
      <c r="G86" s="571"/>
      <c r="H86" s="572"/>
      <c r="I86" s="416"/>
      <c r="J86" s="535"/>
    </row>
    <row r="87" spans="1:10" ht="15.75" thickBot="1" x14ac:dyDescent="0.3">
      <c r="A87" s="47"/>
      <c r="C87" s="550" t="s">
        <v>179</v>
      </c>
      <c r="G87" s="535"/>
      <c r="H87" s="422"/>
      <c r="I87" s="416"/>
      <c r="J87" s="535"/>
    </row>
    <row r="88" spans="1:10" ht="15.75" thickBot="1" x14ac:dyDescent="0.3">
      <c r="A88" s="551" t="s">
        <v>8</v>
      </c>
      <c r="B88" s="552" t="s">
        <v>9</v>
      </c>
      <c r="C88" s="553" t="s">
        <v>10</v>
      </c>
      <c r="D88" s="554" t="s">
        <v>11</v>
      </c>
      <c r="E88" s="555" t="s">
        <v>12</v>
      </c>
      <c r="F88" s="556" t="s">
        <v>13</v>
      </c>
      <c r="G88" s="557" t="s">
        <v>14</v>
      </c>
      <c r="H88" s="423"/>
      <c r="I88" s="416"/>
      <c r="J88" s="535"/>
    </row>
    <row r="89" spans="1:10" ht="17.25" x14ac:dyDescent="0.25">
      <c r="A89" s="558">
        <v>9</v>
      </c>
      <c r="B89" s="559" t="s">
        <v>42</v>
      </c>
      <c r="C89" s="560" t="s">
        <v>25</v>
      </c>
      <c r="D89" s="460">
        <f>D90</f>
        <v>0.54</v>
      </c>
      <c r="E89" s="561" t="s">
        <v>33</v>
      </c>
      <c r="F89" s="169">
        <v>0</v>
      </c>
      <c r="G89" s="562">
        <f>D89*F89</f>
        <v>0</v>
      </c>
      <c r="H89" s="424"/>
      <c r="I89" s="416"/>
      <c r="J89" s="535"/>
    </row>
    <row r="90" spans="1:10" ht="17.25" x14ac:dyDescent="0.25">
      <c r="A90" s="563">
        <v>10</v>
      </c>
      <c r="B90" s="120" t="s">
        <v>43</v>
      </c>
      <c r="C90" s="29" t="s">
        <v>180</v>
      </c>
      <c r="D90" s="7">
        <f>3*0.18</f>
        <v>0.54</v>
      </c>
      <c r="E90" s="30" t="s">
        <v>33</v>
      </c>
      <c r="F90" s="184">
        <v>0</v>
      </c>
      <c r="G90" s="564">
        <f t="shared" ref="G90:G94" si="5">D90*F90</f>
        <v>0</v>
      </c>
      <c r="H90" s="424"/>
      <c r="I90" s="416"/>
      <c r="J90" s="535"/>
    </row>
    <row r="91" spans="1:10" x14ac:dyDescent="0.25">
      <c r="A91" s="563">
        <v>11</v>
      </c>
      <c r="B91" s="14" t="s">
        <v>181</v>
      </c>
      <c r="C91" s="15" t="s">
        <v>182</v>
      </c>
      <c r="D91" s="7">
        <v>3</v>
      </c>
      <c r="E91" s="4" t="s">
        <v>3</v>
      </c>
      <c r="F91" s="565">
        <v>0</v>
      </c>
      <c r="G91" s="564">
        <f t="shared" si="5"/>
        <v>0</v>
      </c>
      <c r="H91" s="424"/>
      <c r="I91" s="416"/>
      <c r="J91" s="535"/>
    </row>
    <row r="92" spans="1:10" x14ac:dyDescent="0.25">
      <c r="A92" s="563">
        <v>12</v>
      </c>
      <c r="B92" s="4" t="s">
        <v>105</v>
      </c>
      <c r="C92" s="5" t="s">
        <v>183</v>
      </c>
      <c r="D92" s="7">
        <v>3</v>
      </c>
      <c r="E92" s="4" t="s">
        <v>27</v>
      </c>
      <c r="F92" s="565">
        <v>0</v>
      </c>
      <c r="G92" s="564">
        <f t="shared" si="5"/>
        <v>0</v>
      </c>
      <c r="H92" s="424"/>
      <c r="I92" s="416"/>
      <c r="J92" s="535"/>
    </row>
    <row r="93" spans="1:10" x14ac:dyDescent="0.25">
      <c r="A93" s="563">
        <v>13</v>
      </c>
      <c r="B93" s="4" t="s">
        <v>46</v>
      </c>
      <c r="C93" s="5" t="s">
        <v>107</v>
      </c>
      <c r="D93" s="7">
        <v>3</v>
      </c>
      <c r="E93" s="4" t="s">
        <v>3</v>
      </c>
      <c r="F93" s="566">
        <v>0</v>
      </c>
      <c r="G93" s="564">
        <f t="shared" si="5"/>
        <v>0</v>
      </c>
      <c r="H93" s="424"/>
      <c r="I93" s="416"/>
      <c r="J93" s="535"/>
    </row>
    <row r="94" spans="1:10" x14ac:dyDescent="0.25">
      <c r="A94" s="563">
        <v>14</v>
      </c>
      <c r="B94" s="4" t="s">
        <v>48</v>
      </c>
      <c r="C94" s="5" t="s">
        <v>106</v>
      </c>
      <c r="D94" s="7">
        <v>3</v>
      </c>
      <c r="E94" s="4" t="s">
        <v>3</v>
      </c>
      <c r="F94" s="565">
        <v>0</v>
      </c>
      <c r="G94" s="564">
        <f t="shared" si="5"/>
        <v>0</v>
      </c>
      <c r="H94" s="424"/>
      <c r="I94" s="416"/>
      <c r="J94" s="535"/>
    </row>
    <row r="95" spans="1:10" x14ac:dyDescent="0.25">
      <c r="A95" s="17"/>
      <c r="B95" s="90"/>
      <c r="C95" s="420"/>
      <c r="D95" s="90"/>
      <c r="E95" s="90"/>
      <c r="F95" s="200"/>
      <c r="G95" s="200"/>
      <c r="H95" s="567">
        <f>SUM(G89:G94)</f>
        <v>0</v>
      </c>
      <c r="I95" s="416"/>
      <c r="J95" s="535"/>
    </row>
    <row r="96" spans="1:10" x14ac:dyDescent="0.25">
      <c r="A96" s="46"/>
      <c r="B96" s="46"/>
      <c r="C96" s="54"/>
      <c r="D96" s="46"/>
      <c r="E96" s="46"/>
      <c r="F96" s="571"/>
      <c r="G96" s="571"/>
      <c r="H96" s="572"/>
      <c r="I96" s="416"/>
      <c r="J96" s="535"/>
    </row>
    <row r="97" spans="1:8" s="84" customFormat="1" x14ac:dyDescent="0.25">
      <c r="A97" s="419" t="s">
        <v>118</v>
      </c>
      <c r="B97" s="307"/>
      <c r="C97" s="299"/>
      <c r="D97" s="321"/>
      <c r="E97" s="307"/>
      <c r="F97" s="322"/>
      <c r="G97" s="350"/>
      <c r="H97" s="431">
        <f>SUM(H74:H96)</f>
        <v>0</v>
      </c>
    </row>
  </sheetData>
  <mergeCells count="2">
    <mergeCell ref="G5:J5"/>
    <mergeCell ref="G37:J37"/>
  </mergeCells>
  <pageMargins left="0.7" right="0.7" top="0.75" bottom="0.75" header="0.3" footer="0.3"/>
  <pageSetup paperSize="8" orientation="landscape" r:id="rId1"/>
  <rowBreaks count="1" manualBreakCount="1">
    <brk id="48" max="7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</sheetPr>
  <dimension ref="A2:H23"/>
  <sheetViews>
    <sheetView tabSelected="1" view="pageBreakPreview" zoomScale="60" zoomScaleNormal="100" workbookViewId="0">
      <selection activeCell="I1" sqref="I1:K1048576"/>
    </sheetView>
  </sheetViews>
  <sheetFormatPr defaultRowHeight="15" x14ac:dyDescent="0.25"/>
  <cols>
    <col min="1" max="1" width="5" customWidth="1"/>
    <col min="2" max="2" width="16.28515625" customWidth="1"/>
    <col min="3" max="3" width="106.28515625" style="147" customWidth="1"/>
    <col min="4" max="4" width="12.85546875" style="148" customWidth="1"/>
    <col min="5" max="5" width="7.5703125" style="134" customWidth="1"/>
    <col min="6" max="6" width="11.7109375" style="149" customWidth="1"/>
    <col min="7" max="7" width="21.5703125" style="149" customWidth="1"/>
    <col min="8" max="8" width="18.5703125" customWidth="1"/>
    <col min="9" max="9" width="31.28515625" bestFit="1" customWidth="1"/>
    <col min="10" max="10" width="13.42578125" bestFit="1" customWidth="1"/>
    <col min="16" max="16" width="8.140625" customWidth="1"/>
  </cols>
  <sheetData>
    <row r="2" spans="1:8" ht="18.75" x14ac:dyDescent="0.3">
      <c r="A2" s="122" t="s">
        <v>82</v>
      </c>
      <c r="B2" s="123"/>
      <c r="C2" s="124"/>
      <c r="D2" s="125"/>
      <c r="E2" s="126"/>
      <c r="F2" s="202"/>
      <c r="G2" s="202"/>
      <c r="H2" s="126"/>
    </row>
    <row r="3" spans="1:8" ht="18.75" x14ac:dyDescent="0.3">
      <c r="A3" s="122"/>
      <c r="B3" s="123"/>
      <c r="C3" s="124"/>
      <c r="D3" s="125"/>
      <c r="E3" s="126"/>
      <c r="F3" s="202"/>
      <c r="G3" s="202"/>
      <c r="H3" s="126"/>
    </row>
    <row r="4" spans="1:8" ht="15.75" x14ac:dyDescent="0.25">
      <c r="A4" s="127" t="s">
        <v>97</v>
      </c>
      <c r="B4" s="356"/>
      <c r="C4" s="357"/>
      <c r="D4" s="125"/>
      <c r="E4" s="126"/>
      <c r="F4" s="358"/>
      <c r="G4" s="359"/>
      <c r="H4" s="126"/>
    </row>
    <row r="5" spans="1:8" ht="15.75" thickBot="1" x14ac:dyDescent="0.3">
      <c r="B5" s="360"/>
      <c r="C5" s="124"/>
      <c r="D5" s="125"/>
      <c r="E5" s="126"/>
      <c r="F5" s="358"/>
      <c r="G5" s="359"/>
      <c r="H5" s="126"/>
    </row>
    <row r="6" spans="1:8" ht="15.75" thickBot="1" x14ac:dyDescent="0.3">
      <c r="A6" s="128" t="s">
        <v>8</v>
      </c>
      <c r="B6" s="129" t="s">
        <v>17</v>
      </c>
      <c r="C6" s="130" t="s">
        <v>10</v>
      </c>
      <c r="D6" s="131" t="s">
        <v>11</v>
      </c>
      <c r="E6" s="132" t="s">
        <v>12</v>
      </c>
      <c r="F6" s="361" t="s">
        <v>13</v>
      </c>
      <c r="G6" s="362" t="s">
        <v>14</v>
      </c>
    </row>
    <row r="7" spans="1:8" x14ac:dyDescent="0.25">
      <c r="A7" s="363">
        <v>1</v>
      </c>
      <c r="B7" s="133" t="s">
        <v>50</v>
      </c>
      <c r="C7" s="364" t="s">
        <v>141</v>
      </c>
      <c r="D7" s="365">
        <v>12.9</v>
      </c>
      <c r="E7" s="133" t="s">
        <v>20</v>
      </c>
      <c r="F7" s="366">
        <v>0</v>
      </c>
      <c r="G7" s="367">
        <f t="shared" ref="G7:G8" si="0">F7*D7</f>
        <v>0</v>
      </c>
      <c r="H7" s="134"/>
    </row>
    <row r="8" spans="1:8" s="138" customFormat="1" ht="30" x14ac:dyDescent="0.25">
      <c r="A8" s="363">
        <v>2</v>
      </c>
      <c r="B8" s="135" t="s">
        <v>48</v>
      </c>
      <c r="C8" s="136" t="s">
        <v>142</v>
      </c>
      <c r="D8" s="368">
        <v>4</v>
      </c>
      <c r="E8" s="135" t="s">
        <v>68</v>
      </c>
      <c r="F8" s="369">
        <v>0</v>
      </c>
      <c r="G8" s="370">
        <f t="shared" si="0"/>
        <v>0</v>
      </c>
      <c r="H8" s="137"/>
    </row>
    <row r="9" spans="1:8" s="138" customFormat="1" x14ac:dyDescent="0.25">
      <c r="A9" s="206" t="s">
        <v>36</v>
      </c>
      <c r="B9" s="139"/>
      <c r="C9" s="140"/>
      <c r="D9" s="141"/>
      <c r="E9" s="139"/>
      <c r="F9" s="371"/>
      <c r="G9" s="372"/>
      <c r="H9" s="137"/>
    </row>
    <row r="10" spans="1:8" x14ac:dyDescent="0.25">
      <c r="A10" s="142" t="s">
        <v>15</v>
      </c>
      <c r="B10" s="143"/>
      <c r="C10" s="144"/>
      <c r="D10" s="145"/>
      <c r="E10" s="146"/>
      <c r="F10" s="373"/>
      <c r="G10" s="374">
        <f>G7+G8</f>
        <v>0</v>
      </c>
    </row>
    <row r="11" spans="1:8" ht="18.75" x14ac:dyDescent="0.3">
      <c r="A11" s="122"/>
      <c r="B11" s="123"/>
      <c r="C11" s="124"/>
      <c r="D11" s="125"/>
      <c r="E11" s="126"/>
      <c r="F11" s="202"/>
      <c r="G11" s="202"/>
      <c r="H11" s="126"/>
    </row>
    <row r="12" spans="1:8" ht="15.75" x14ac:dyDescent="0.25">
      <c r="A12" s="375" t="s">
        <v>98</v>
      </c>
      <c r="B12" s="205"/>
      <c r="C12" s="376"/>
      <c r="D12" s="377"/>
      <c r="E12" s="378"/>
      <c r="F12" s="379"/>
      <c r="G12" s="380"/>
      <c r="H12" s="126"/>
    </row>
    <row r="13" spans="1:8" ht="15.75" thickBot="1" x14ac:dyDescent="0.3">
      <c r="A13" s="123"/>
      <c r="B13" s="123"/>
      <c r="C13" s="124"/>
      <c r="D13" s="125"/>
      <c r="E13" s="126"/>
      <c r="F13" s="358"/>
      <c r="G13" s="359"/>
      <c r="H13" s="126"/>
    </row>
    <row r="14" spans="1:8" x14ac:dyDescent="0.25">
      <c r="A14" s="381" t="s">
        <v>8</v>
      </c>
      <c r="B14" s="382" t="s">
        <v>9</v>
      </c>
      <c r="C14" s="383" t="s">
        <v>10</v>
      </c>
      <c r="D14" s="384" t="s">
        <v>11</v>
      </c>
      <c r="E14" s="385" t="s">
        <v>12</v>
      </c>
      <c r="F14" s="386" t="s">
        <v>13</v>
      </c>
      <c r="G14" s="387" t="s">
        <v>14</v>
      </c>
      <c r="H14" s="126"/>
    </row>
    <row r="15" spans="1:8" ht="30" x14ac:dyDescent="0.25">
      <c r="A15" s="135">
        <v>3</v>
      </c>
      <c r="B15" s="388"/>
      <c r="C15" s="208" t="s">
        <v>99</v>
      </c>
      <c r="D15" s="389">
        <v>2</v>
      </c>
      <c r="E15" s="390" t="s">
        <v>3</v>
      </c>
      <c r="F15" s="391">
        <v>0</v>
      </c>
      <c r="G15" s="392">
        <f t="shared" ref="G15" si="1">D15*F15</f>
        <v>0</v>
      </c>
      <c r="H15" s="126"/>
    </row>
    <row r="16" spans="1:8" x14ac:dyDescent="0.25">
      <c r="A16" s="398"/>
      <c r="B16" s="399"/>
      <c r="C16" s="400"/>
      <c r="D16" s="401"/>
      <c r="E16" s="402"/>
      <c r="F16" s="403"/>
      <c r="G16" s="417"/>
      <c r="H16" s="404"/>
    </row>
    <row r="17" spans="1:8" s="152" customFormat="1" x14ac:dyDescent="0.25">
      <c r="A17" s="411" t="s">
        <v>101</v>
      </c>
      <c r="B17" s="405"/>
      <c r="C17" s="406"/>
      <c r="D17" s="407"/>
      <c r="E17" s="408"/>
      <c r="F17" s="409"/>
      <c r="G17" s="410"/>
      <c r="H17" s="404"/>
    </row>
    <row r="18" spans="1:8" x14ac:dyDescent="0.25">
      <c r="A18" s="647" t="s">
        <v>100</v>
      </c>
      <c r="B18" s="648"/>
      <c r="C18" s="648"/>
      <c r="D18" s="648"/>
      <c r="E18" s="648"/>
      <c r="F18" s="648"/>
      <c r="G18" s="648"/>
      <c r="H18" s="404"/>
    </row>
    <row r="19" spans="1:8" x14ac:dyDescent="0.25">
      <c r="A19" s="206" t="s">
        <v>36</v>
      </c>
      <c r="B19" s="393"/>
      <c r="C19" s="394"/>
      <c r="D19" s="395"/>
      <c r="E19" s="396"/>
      <c r="F19" s="397"/>
      <c r="G19" s="418"/>
      <c r="H19" s="404"/>
    </row>
    <row r="20" spans="1:8" x14ac:dyDescent="0.25">
      <c r="A20" s="142" t="s">
        <v>15</v>
      </c>
      <c r="B20" s="143"/>
      <c r="C20" s="144"/>
      <c r="D20" s="145"/>
      <c r="E20" s="146"/>
      <c r="F20" s="373"/>
      <c r="G20" s="374">
        <f>SUM(G15:G15)</f>
        <v>0</v>
      </c>
      <c r="H20" s="126"/>
    </row>
    <row r="21" spans="1:8" ht="18.75" x14ac:dyDescent="0.3">
      <c r="A21" s="122"/>
      <c r="B21" s="123"/>
      <c r="C21" s="124"/>
      <c r="D21" s="125"/>
      <c r="E21" s="126"/>
      <c r="F21" s="202"/>
      <c r="G21" s="202"/>
      <c r="H21" s="126"/>
    </row>
    <row r="22" spans="1:8" x14ac:dyDescent="0.25">
      <c r="A22" s="153"/>
      <c r="B22" s="644"/>
      <c r="C22" s="645"/>
      <c r="D22" s="645"/>
      <c r="E22" s="645"/>
      <c r="F22" s="645"/>
      <c r="G22" s="646"/>
    </row>
    <row r="23" spans="1:8" x14ac:dyDescent="0.25">
      <c r="A23" s="142" t="s">
        <v>83</v>
      </c>
      <c r="B23" s="143"/>
      <c r="C23" s="144"/>
      <c r="D23" s="145"/>
      <c r="E23" s="146"/>
      <c r="F23" s="203"/>
      <c r="G23" s="204">
        <f>G10+G20</f>
        <v>0</v>
      </c>
    </row>
  </sheetData>
  <mergeCells count="2">
    <mergeCell ref="B22:G22"/>
    <mergeCell ref="A18:G18"/>
  </mergeCells>
  <pageMargins left="1.1023622047244095" right="0.70866141732283472" top="0.78740157480314965" bottom="0.78740157480314965" header="0.31496062992125984" footer="0.31496062992125984"/>
  <pageSetup paperSize="8" scale="95" firstPageNumber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  <pageSetup paperSize="9" orientation="portrait" copies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996</TotalTime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7</vt:i4>
      </vt:variant>
    </vt:vector>
  </HeadingPairs>
  <TitlesOfParts>
    <vt:vector size="16" baseType="lpstr">
      <vt:lpstr>souhrn (4)</vt:lpstr>
      <vt:lpstr>příprava stanoviště</vt:lpstr>
      <vt:lpstr>výsadba stromů_ovocne</vt:lpstr>
      <vt:lpstr>výsadba stromů</vt:lpstr>
      <vt:lpstr>založení trávníku</vt:lpstr>
      <vt:lpstr>následná péče _rok</vt:lpstr>
      <vt:lpstr>mobiliář</vt:lpstr>
      <vt:lpstr>List1</vt:lpstr>
      <vt:lpstr>List2</vt:lpstr>
      <vt:lpstr>mobiliář!Oblast_tisku</vt:lpstr>
      <vt:lpstr>'následná péče _rok'!Oblast_tisku</vt:lpstr>
      <vt:lpstr>'příprava stanoviště'!Oblast_tisku</vt:lpstr>
      <vt:lpstr>'souhrn (4)'!Oblast_tisku</vt:lpstr>
      <vt:lpstr>'výsadba stromů'!Oblast_tisku</vt:lpstr>
      <vt:lpstr>'výsadba stromů_ovocne'!Oblast_tisku</vt:lpstr>
      <vt:lpstr>'založení trávníku'!Oblast_tisku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Klementová Alena</cp:lastModifiedBy>
  <cp:revision>2</cp:revision>
  <cp:lastPrinted>2019-02-06T12:41:21Z</cp:lastPrinted>
  <dcterms:created xsi:type="dcterms:W3CDTF">2013-08-20T08:14:39Z</dcterms:created>
  <dcterms:modified xsi:type="dcterms:W3CDTF">2020-02-06T10:13:48Z</dcterms:modified>
  <dc:language>cs-CZ</dc:language>
</cp:coreProperties>
</file>