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 firstSheet="1" activeTab="1"/>
  </bookViews>
  <sheets>
    <sheet name="Rekapitulace stavby" sheetId="1" state="veryHidden" r:id="rId1"/>
    <sheet name="SO 661 - Tramvajový svršek" sheetId="2" r:id="rId2"/>
    <sheet name="SO 662 - Tramvajový spodek " sheetId="3" r:id="rId3"/>
    <sheet name="SO 666 - Úpravy trakčního..." sheetId="4" r:id="rId4"/>
    <sheet name="DIO - Dopravně inženýrské..." sheetId="5" r:id="rId5"/>
    <sheet name="VRN - Vedlejší rozpočtové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661 - Tramvajový svršek'!$C$119:$K$347</definedName>
    <definedName name="_xlnm.Print_Area" localSheetId="1">'SO 661 - Tramvajový svršek'!$C$4:$J$76,'SO 661 - Tramvajový svršek'!$C$82:$J$101,'SO 661 - Tramvajový svršek'!$C$107:$K$347</definedName>
    <definedName name="_xlnm.Print_Titles" localSheetId="1">'SO 661 - Tramvajový svršek'!$119:$119</definedName>
    <definedName name="_xlnm._FilterDatabase" localSheetId="2" hidden="1">'SO 662 - Tramvajový spodek '!$C$129:$K$493</definedName>
    <definedName name="_xlnm.Print_Area" localSheetId="2">'SO 662 - Tramvajový spodek '!$C$4:$J$76,'SO 662 - Tramvajový spodek '!$C$82:$J$111,'SO 662 - Tramvajový spodek '!$C$117:$K$493</definedName>
    <definedName name="_xlnm.Print_Titles" localSheetId="2">'SO 662 - Tramvajový spodek '!$129:$129</definedName>
    <definedName name="_xlnm._FilterDatabase" localSheetId="3" hidden="1">'SO 666 - Úpravy trakčního...'!$C$120:$K$198</definedName>
    <definedName name="_xlnm.Print_Area" localSheetId="3">'SO 666 - Úpravy trakčního...'!$C$4:$J$76,'SO 666 - Úpravy trakčního...'!$C$82:$J$102,'SO 666 - Úpravy trakčního...'!$C$108:$K$198</definedName>
    <definedName name="_xlnm.Print_Titles" localSheetId="3">'SO 666 - Úpravy trakčního...'!$120:$120</definedName>
    <definedName name="_xlnm._FilterDatabase" localSheetId="4" hidden="1">'DIO - Dopravně inženýrské...'!$C$117:$K$156</definedName>
    <definedName name="_xlnm.Print_Area" localSheetId="4">'DIO - Dopravně inženýrské...'!$C$4:$J$76,'DIO - Dopravně inženýrské...'!$C$82:$J$99,'DIO - Dopravně inženýrské...'!$C$105:$K$156</definedName>
    <definedName name="_xlnm.Print_Titles" localSheetId="4">'DIO - Dopravně inženýrské...'!$117:$117</definedName>
    <definedName name="_xlnm._FilterDatabase" localSheetId="5" hidden="1">'VRN - Vedlejší rozpočtové...'!$C$117:$K$177</definedName>
    <definedName name="_xlnm.Print_Area" localSheetId="5">'VRN - Vedlejší rozpočtové...'!$C$4:$J$76,'VRN - Vedlejší rozpočtové...'!$C$82:$J$99,'VRN - Vedlejší rozpočtové...'!$C$105:$K$177</definedName>
    <definedName name="_xlnm.Print_Titles" localSheetId="5">'VRN - Vedlejší rozpočtové...'!$117:$117</definedName>
  </definedNames>
  <calcPr/>
</workbook>
</file>

<file path=xl/calcChain.xml><?xml version="1.0" encoding="utf-8"?>
<calcChain xmlns="http://schemas.openxmlformats.org/spreadsheetml/2006/main">
  <c i="6" r="J37"/>
  <c r="J36"/>
  <c i="1" r="AY99"/>
  <c i="6" r="J35"/>
  <c i="1" r="AX99"/>
  <c i="6" r="BI173"/>
  <c r="BH173"/>
  <c r="BG173"/>
  <c r="BF173"/>
  <c r="T173"/>
  <c r="R173"/>
  <c r="P173"/>
  <c r="BK173"/>
  <c r="J173"/>
  <c r="BE173"/>
  <c r="BI168"/>
  <c r="BH168"/>
  <c r="BG168"/>
  <c r="BF168"/>
  <c r="T168"/>
  <c r="R168"/>
  <c r="P168"/>
  <c r="BK168"/>
  <c r="J168"/>
  <c r="BE168"/>
  <c r="BI164"/>
  <c r="BH164"/>
  <c r="BG164"/>
  <c r="BF164"/>
  <c r="T164"/>
  <c r="R164"/>
  <c r="P164"/>
  <c r="BK164"/>
  <c r="J164"/>
  <c r="BE164"/>
  <c r="BI159"/>
  <c r="BH159"/>
  <c r="BG159"/>
  <c r="BF159"/>
  <c r="T159"/>
  <c r="R159"/>
  <c r="P159"/>
  <c r="BK159"/>
  <c r="J159"/>
  <c r="BE159"/>
  <c r="BI154"/>
  <c r="BH154"/>
  <c r="BG154"/>
  <c r="BF154"/>
  <c r="T154"/>
  <c r="R154"/>
  <c r="P154"/>
  <c r="BK154"/>
  <c r="J154"/>
  <c r="BE154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3"/>
  <c r="BH143"/>
  <c r="BG143"/>
  <c r="BF143"/>
  <c r="T143"/>
  <c r="R143"/>
  <c r="P143"/>
  <c r="BK143"/>
  <c r="J143"/>
  <c r="BE143"/>
  <c r="BI138"/>
  <c r="BH138"/>
  <c r="BG138"/>
  <c r="BF138"/>
  <c r="T138"/>
  <c r="R138"/>
  <c r="P138"/>
  <c r="BK138"/>
  <c r="J138"/>
  <c r="BE138"/>
  <c r="BI133"/>
  <c r="BH133"/>
  <c r="BG133"/>
  <c r="BF133"/>
  <c r="T133"/>
  <c r="R133"/>
  <c r="P133"/>
  <c r="BK133"/>
  <c r="J133"/>
  <c r="BE133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1"/>
  <c r="F37"/>
  <c i="1" r="BD99"/>
  <c i="6" r="BH121"/>
  <c r="F36"/>
  <c i="1" r="BC99"/>
  <c i="6" r="BG121"/>
  <c r="F35"/>
  <c i="1" r="BB99"/>
  <c i="6" r="BF121"/>
  <c r="J34"/>
  <c i="1" r="AW99"/>
  <c i="6" r="F34"/>
  <c i="1" r="BA99"/>
  <c i="6" r="T121"/>
  <c r="T120"/>
  <c r="T119"/>
  <c r="T118"/>
  <c r="R121"/>
  <c r="R120"/>
  <c r="R119"/>
  <c r="R118"/>
  <c r="P121"/>
  <c r="P120"/>
  <c r="P119"/>
  <c r="P118"/>
  <c i="1" r="AU99"/>
  <c i="6" r="BK121"/>
  <c r="BK120"/>
  <c r="J120"/>
  <c r="BK119"/>
  <c r="J119"/>
  <c r="BK118"/>
  <c r="J118"/>
  <c r="J96"/>
  <c r="J30"/>
  <c i="1" r="AG99"/>
  <c i="6" r="J121"/>
  <c r="BE121"/>
  <c r="J33"/>
  <c i="1" r="AV99"/>
  <c i="6" r="F33"/>
  <c i="1" r="AZ99"/>
  <c i="6" r="J98"/>
  <c r="J97"/>
  <c r="J114"/>
  <c r="F114"/>
  <c r="F112"/>
  <c r="E110"/>
  <c r="J91"/>
  <c r="F91"/>
  <c r="F89"/>
  <c r="E87"/>
  <c r="J39"/>
  <c r="J24"/>
  <c r="E24"/>
  <c r="J115"/>
  <c r="J92"/>
  <c r="J23"/>
  <c r="J18"/>
  <c r="E18"/>
  <c r="F115"/>
  <c r="F92"/>
  <c r="J17"/>
  <c r="J12"/>
  <c r="J112"/>
  <c r="J89"/>
  <c r="E7"/>
  <c r="E108"/>
  <c r="E85"/>
  <c i="5" r="J37"/>
  <c r="J36"/>
  <c i="1" r="AY98"/>
  <c i="5" r="J35"/>
  <c i="1" r="AX98"/>
  <c i="5" r="BI150"/>
  <c r="BH150"/>
  <c r="BG150"/>
  <c r="BF150"/>
  <c r="T150"/>
  <c r="R150"/>
  <c r="P150"/>
  <c r="BK150"/>
  <c r="J150"/>
  <c r="BE150"/>
  <c r="BI144"/>
  <c r="BH144"/>
  <c r="BG144"/>
  <c r="BF144"/>
  <c r="T144"/>
  <c r="R144"/>
  <c r="P144"/>
  <c r="BK144"/>
  <c r="J144"/>
  <c r="BE144"/>
  <c r="BI136"/>
  <c r="BH136"/>
  <c r="BG136"/>
  <c r="BF136"/>
  <c r="T136"/>
  <c r="R136"/>
  <c r="P136"/>
  <c r="BK136"/>
  <c r="J136"/>
  <c r="BE136"/>
  <c r="BI121"/>
  <c r="F37"/>
  <c i="1" r="BD98"/>
  <c i="5" r="BH121"/>
  <c r="F36"/>
  <c i="1" r="BC98"/>
  <c i="5" r="BG121"/>
  <c r="F35"/>
  <c i="1" r="BB98"/>
  <c i="5" r="BF121"/>
  <c r="J34"/>
  <c i="1" r="AW98"/>
  <c i="5" r="F34"/>
  <c i="1" r="BA98"/>
  <c i="5" r="T121"/>
  <c r="T120"/>
  <c r="T119"/>
  <c r="T118"/>
  <c r="R121"/>
  <c r="R120"/>
  <c r="R119"/>
  <c r="R118"/>
  <c r="P121"/>
  <c r="P120"/>
  <c r="P119"/>
  <c r="P118"/>
  <c i="1" r="AU98"/>
  <c i="5" r="BK121"/>
  <c r="BK120"/>
  <c r="J120"/>
  <c r="BK119"/>
  <c r="J119"/>
  <c r="BK118"/>
  <c r="J118"/>
  <c r="J96"/>
  <c r="J30"/>
  <c i="1" r="AG98"/>
  <c i="5" r="J121"/>
  <c r="BE121"/>
  <c r="J33"/>
  <c i="1" r="AV98"/>
  <c i="5" r="F33"/>
  <c i="1" r="AZ98"/>
  <c i="5" r="J98"/>
  <c r="J97"/>
  <c r="J114"/>
  <c r="F114"/>
  <c r="F112"/>
  <c r="E110"/>
  <c r="J91"/>
  <c r="F91"/>
  <c r="F89"/>
  <c r="E87"/>
  <c r="J39"/>
  <c r="J24"/>
  <c r="E24"/>
  <c r="J115"/>
  <c r="J92"/>
  <c r="J23"/>
  <c r="J18"/>
  <c r="E18"/>
  <c r="F115"/>
  <c r="F92"/>
  <c r="J17"/>
  <c r="J12"/>
  <c r="J112"/>
  <c r="J89"/>
  <c r="E7"/>
  <c r="E108"/>
  <c r="E85"/>
  <c i="4" r="J37"/>
  <c r="J36"/>
  <c i="1" r="AY97"/>
  <c i="4" r="J35"/>
  <c i="1" r="AX97"/>
  <c i="4" r="BI198"/>
  <c r="BH198"/>
  <c r="BG198"/>
  <c r="BF198"/>
  <c r="T198"/>
  <c r="R198"/>
  <c r="P198"/>
  <c r="BK198"/>
  <c r="J198"/>
  <c r="BE198"/>
  <c r="BI197"/>
  <c r="BH197"/>
  <c r="BG197"/>
  <c r="BF197"/>
  <c r="T197"/>
  <c r="T196"/>
  <c r="R197"/>
  <c r="R196"/>
  <c r="P197"/>
  <c r="P196"/>
  <c r="BK197"/>
  <c r="BK196"/>
  <c r="J196"/>
  <c r="J197"/>
  <c r="BE197"/>
  <c r="J101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2"/>
  <c r="BH192"/>
  <c r="BG192"/>
  <c r="BF192"/>
  <c r="T192"/>
  <c r="R192"/>
  <c r="P192"/>
  <c r="BK192"/>
  <c r="J192"/>
  <c r="BE192"/>
  <c r="BI191"/>
  <c r="BH191"/>
  <c r="BG191"/>
  <c r="BF191"/>
  <c r="T191"/>
  <c r="R191"/>
  <c r="P191"/>
  <c r="BK191"/>
  <c r="J191"/>
  <c r="BE191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8"/>
  <c r="BH188"/>
  <c r="BG188"/>
  <c r="BF188"/>
  <c r="T188"/>
  <c r="R188"/>
  <c r="P188"/>
  <c r="BK188"/>
  <c r="J188"/>
  <c r="BE188"/>
  <c r="BI187"/>
  <c r="BH187"/>
  <c r="BG187"/>
  <c r="BF187"/>
  <c r="T187"/>
  <c r="R187"/>
  <c r="P187"/>
  <c r="BK187"/>
  <c r="J187"/>
  <c r="BE187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4"/>
  <c r="BH184"/>
  <c r="BG184"/>
  <c r="BF184"/>
  <c r="T184"/>
  <c r="R184"/>
  <c r="P184"/>
  <c r="BK184"/>
  <c r="J184"/>
  <c r="BE184"/>
  <c r="BI183"/>
  <c r="BH183"/>
  <c r="BG183"/>
  <c r="BF183"/>
  <c r="T183"/>
  <c r="R183"/>
  <c r="P183"/>
  <c r="BK183"/>
  <c r="J183"/>
  <c r="BE183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T135"/>
  <c r="T134"/>
  <c r="R136"/>
  <c r="R135"/>
  <c r="R134"/>
  <c r="P136"/>
  <c r="P135"/>
  <c r="P134"/>
  <c r="BK136"/>
  <c r="BK135"/>
  <c r="J135"/>
  <c r="BK134"/>
  <c r="J134"/>
  <c r="J136"/>
  <c r="BE136"/>
  <c r="J100"/>
  <c r="J99"/>
  <c r="BI132"/>
  <c r="BH132"/>
  <c r="BG132"/>
  <c r="BF132"/>
  <c r="T132"/>
  <c r="R132"/>
  <c r="P132"/>
  <c r="BK132"/>
  <c r="J132"/>
  <c r="BE132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6"/>
  <c r="BH126"/>
  <c r="BG126"/>
  <c r="BF126"/>
  <c r="T126"/>
  <c r="R126"/>
  <c r="P126"/>
  <c r="BK126"/>
  <c r="J126"/>
  <c r="BE126"/>
  <c r="BI124"/>
  <c r="F37"/>
  <c i="1" r="BD97"/>
  <c i="4" r="BH124"/>
  <c r="F36"/>
  <c i="1" r="BC97"/>
  <c i="4" r="BG124"/>
  <c r="F35"/>
  <c i="1" r="BB97"/>
  <c i="4" r="BF124"/>
  <c r="J34"/>
  <c i="1" r="AW97"/>
  <c i="4" r="F34"/>
  <c i="1" r="BA97"/>
  <c i="4" r="T124"/>
  <c r="T123"/>
  <c r="T122"/>
  <c r="T121"/>
  <c r="R124"/>
  <c r="R123"/>
  <c r="R122"/>
  <c r="R121"/>
  <c r="P124"/>
  <c r="P123"/>
  <c r="P122"/>
  <c r="P121"/>
  <c i="1" r="AU97"/>
  <c i="4" r="BK124"/>
  <c r="BK123"/>
  <c r="J123"/>
  <c r="BK122"/>
  <c r="J122"/>
  <c r="BK121"/>
  <c r="J121"/>
  <c r="J96"/>
  <c r="J30"/>
  <c i="1" r="AG97"/>
  <c i="4" r="J124"/>
  <c r="BE124"/>
  <c r="J33"/>
  <c i="1" r="AV97"/>
  <c i="4" r="F33"/>
  <c i="1" r="AZ97"/>
  <c i="4" r="J98"/>
  <c r="J97"/>
  <c r="J118"/>
  <c r="J117"/>
  <c r="F115"/>
  <c r="E113"/>
  <c r="J92"/>
  <c r="J91"/>
  <c r="F89"/>
  <c r="E87"/>
  <c r="J39"/>
  <c r="J18"/>
  <c r="E18"/>
  <c r="F118"/>
  <c r="F92"/>
  <c r="J17"/>
  <c r="J15"/>
  <c r="E15"/>
  <c r="F117"/>
  <c r="F91"/>
  <c r="J14"/>
  <c r="J12"/>
  <c r="J115"/>
  <c r="J89"/>
  <c r="E7"/>
  <c r="E111"/>
  <c r="E85"/>
  <c i="3" r="J350"/>
  <c r="J37"/>
  <c r="J36"/>
  <c i="1" r="AY96"/>
  <c i="3" r="J35"/>
  <c i="1" r="AX96"/>
  <c i="3" r="BI492"/>
  <c r="BH492"/>
  <c r="BG492"/>
  <c r="BF492"/>
  <c r="T492"/>
  <c r="R492"/>
  <c r="P492"/>
  <c r="BK492"/>
  <c r="J492"/>
  <c r="BE492"/>
  <c r="BI490"/>
  <c r="BH490"/>
  <c r="BG490"/>
  <c r="BF490"/>
  <c r="T490"/>
  <c r="T489"/>
  <c r="R490"/>
  <c r="R489"/>
  <c r="P490"/>
  <c r="P489"/>
  <c r="BK490"/>
  <c r="BK489"/>
  <c r="J489"/>
  <c r="J490"/>
  <c r="BE490"/>
  <c r="J110"/>
  <c r="BI487"/>
  <c r="BH487"/>
  <c r="BG487"/>
  <c r="BF487"/>
  <c r="T487"/>
  <c r="R487"/>
  <c r="P487"/>
  <c r="BK487"/>
  <c r="J487"/>
  <c r="BE487"/>
  <c r="BI485"/>
  <c r="BH485"/>
  <c r="BG485"/>
  <c r="BF485"/>
  <c r="T485"/>
  <c r="R485"/>
  <c r="P485"/>
  <c r="BK485"/>
  <c r="J485"/>
  <c r="BE485"/>
  <c r="BI483"/>
  <c r="BH483"/>
  <c r="BG483"/>
  <c r="BF483"/>
  <c r="T483"/>
  <c r="R483"/>
  <c r="P483"/>
  <c r="BK483"/>
  <c r="J483"/>
  <c r="BE483"/>
  <c r="BI481"/>
  <c r="BH481"/>
  <c r="BG481"/>
  <c r="BF481"/>
  <c r="T481"/>
  <c r="R481"/>
  <c r="P481"/>
  <c r="BK481"/>
  <c r="J481"/>
  <c r="BE481"/>
  <c r="BI469"/>
  <c r="BH469"/>
  <c r="BG469"/>
  <c r="BF469"/>
  <c r="T469"/>
  <c r="R469"/>
  <c r="P469"/>
  <c r="BK469"/>
  <c r="J469"/>
  <c r="BE469"/>
  <c r="BI467"/>
  <c r="BH467"/>
  <c r="BG467"/>
  <c r="BF467"/>
  <c r="T467"/>
  <c r="R467"/>
  <c r="P467"/>
  <c r="BK467"/>
  <c r="J467"/>
  <c r="BE467"/>
  <c r="BI453"/>
  <c r="BH453"/>
  <c r="BG453"/>
  <c r="BF453"/>
  <c r="T453"/>
  <c r="R453"/>
  <c r="P453"/>
  <c r="BK453"/>
  <c r="J453"/>
  <c r="BE453"/>
  <c r="BI449"/>
  <c r="BH449"/>
  <c r="BG449"/>
  <c r="BF449"/>
  <c r="T449"/>
  <c r="T448"/>
  <c r="T447"/>
  <c r="R449"/>
  <c r="R448"/>
  <c r="R447"/>
  <c r="P449"/>
  <c r="P448"/>
  <c r="P447"/>
  <c r="BK449"/>
  <c r="BK448"/>
  <c r="J448"/>
  <c r="BK447"/>
  <c r="J447"/>
  <c r="J449"/>
  <c r="BE449"/>
  <c r="J109"/>
  <c r="J108"/>
  <c r="BI444"/>
  <c r="BH444"/>
  <c r="BG444"/>
  <c r="BF444"/>
  <c r="T444"/>
  <c r="R444"/>
  <c r="P444"/>
  <c r="BK444"/>
  <c r="J444"/>
  <c r="BE444"/>
  <c r="BI442"/>
  <c r="BH442"/>
  <c r="BG442"/>
  <c r="BF442"/>
  <c r="T442"/>
  <c r="R442"/>
  <c r="P442"/>
  <c r="BK442"/>
  <c r="J442"/>
  <c r="BE442"/>
  <c r="BI436"/>
  <c r="BH436"/>
  <c r="BG436"/>
  <c r="BF436"/>
  <c r="T436"/>
  <c r="R436"/>
  <c r="P436"/>
  <c r="BK436"/>
  <c r="J436"/>
  <c r="BE436"/>
  <c r="BI433"/>
  <c r="BH433"/>
  <c r="BG433"/>
  <c r="BF433"/>
  <c r="T433"/>
  <c r="R433"/>
  <c r="P433"/>
  <c r="BK433"/>
  <c r="J433"/>
  <c r="BE433"/>
  <c r="BI426"/>
  <c r="BH426"/>
  <c r="BG426"/>
  <c r="BF426"/>
  <c r="T426"/>
  <c r="T425"/>
  <c r="R426"/>
  <c r="R425"/>
  <c r="P426"/>
  <c r="P425"/>
  <c r="BK426"/>
  <c r="BK425"/>
  <c r="J425"/>
  <c r="J426"/>
  <c r="BE426"/>
  <c r="J107"/>
  <c r="BI424"/>
  <c r="BH424"/>
  <c r="BG424"/>
  <c r="BF424"/>
  <c r="T424"/>
  <c r="T423"/>
  <c r="R424"/>
  <c r="R423"/>
  <c r="P424"/>
  <c r="P423"/>
  <c r="BK424"/>
  <c r="BK423"/>
  <c r="J423"/>
  <c r="J424"/>
  <c r="BE424"/>
  <c r="J106"/>
  <c r="BI416"/>
  <c r="BH416"/>
  <c r="BG416"/>
  <c r="BF416"/>
  <c r="T416"/>
  <c r="R416"/>
  <c r="P416"/>
  <c r="BK416"/>
  <c r="J416"/>
  <c r="BE416"/>
  <c r="BI410"/>
  <c r="BH410"/>
  <c r="BG410"/>
  <c r="BF410"/>
  <c r="T410"/>
  <c r="R410"/>
  <c r="P410"/>
  <c r="BK410"/>
  <c r="J410"/>
  <c r="BE410"/>
  <c r="BI390"/>
  <c r="BH390"/>
  <c r="BG390"/>
  <c r="BF390"/>
  <c r="T390"/>
  <c r="R390"/>
  <c r="P390"/>
  <c r="BK390"/>
  <c r="J390"/>
  <c r="BE390"/>
  <c r="BI388"/>
  <c r="BH388"/>
  <c r="BG388"/>
  <c r="BF388"/>
  <c r="T388"/>
  <c r="R388"/>
  <c r="P388"/>
  <c r="BK388"/>
  <c r="J388"/>
  <c r="BE388"/>
  <c r="BI386"/>
  <c r="BH386"/>
  <c r="BG386"/>
  <c r="BF386"/>
  <c r="T386"/>
  <c r="R386"/>
  <c r="P386"/>
  <c r="BK386"/>
  <c r="J386"/>
  <c r="BE386"/>
  <c r="BI380"/>
  <c r="BH380"/>
  <c r="BG380"/>
  <c r="BF380"/>
  <c r="T380"/>
  <c r="R380"/>
  <c r="P380"/>
  <c r="BK380"/>
  <c r="J380"/>
  <c r="BE380"/>
  <c r="BI368"/>
  <c r="BH368"/>
  <c r="BG368"/>
  <c r="BF368"/>
  <c r="T368"/>
  <c r="R368"/>
  <c r="P368"/>
  <c r="BK368"/>
  <c r="J368"/>
  <c r="BE368"/>
  <c r="BI354"/>
  <c r="BH354"/>
  <c r="BG354"/>
  <c r="BF354"/>
  <c r="T354"/>
  <c r="R354"/>
  <c r="P354"/>
  <c r="BK354"/>
  <c r="J354"/>
  <c r="BE354"/>
  <c r="BI352"/>
  <c r="BH352"/>
  <c r="BG352"/>
  <c r="BF352"/>
  <c r="T352"/>
  <c r="T351"/>
  <c r="R352"/>
  <c r="R351"/>
  <c r="P352"/>
  <c r="P351"/>
  <c r="BK352"/>
  <c r="BK351"/>
  <c r="J351"/>
  <c r="J352"/>
  <c r="BE352"/>
  <c r="J105"/>
  <c r="J104"/>
  <c r="BI347"/>
  <c r="BH347"/>
  <c r="BG347"/>
  <c r="BF347"/>
  <c r="T347"/>
  <c r="R347"/>
  <c r="P347"/>
  <c r="BK347"/>
  <c r="J347"/>
  <c r="BE347"/>
  <c r="BI342"/>
  <c r="BH342"/>
  <c r="BG342"/>
  <c r="BF342"/>
  <c r="T342"/>
  <c r="R342"/>
  <c r="P342"/>
  <c r="BK342"/>
  <c r="J342"/>
  <c r="BE342"/>
  <c r="BI339"/>
  <c r="BH339"/>
  <c r="BG339"/>
  <c r="BF339"/>
  <c r="T339"/>
  <c r="R339"/>
  <c r="P339"/>
  <c r="BK339"/>
  <c r="J339"/>
  <c r="BE339"/>
  <c r="BI336"/>
  <c r="BH336"/>
  <c r="BG336"/>
  <c r="BF336"/>
  <c r="T336"/>
  <c r="R336"/>
  <c r="P336"/>
  <c r="BK336"/>
  <c r="J336"/>
  <c r="BE336"/>
  <c r="BI332"/>
  <c r="BH332"/>
  <c r="BG332"/>
  <c r="BF332"/>
  <c r="T332"/>
  <c r="R332"/>
  <c r="P332"/>
  <c r="BK332"/>
  <c r="J332"/>
  <c r="BE332"/>
  <c r="BI331"/>
  <c r="BH331"/>
  <c r="BG331"/>
  <c r="BF331"/>
  <c r="T331"/>
  <c r="T330"/>
  <c r="T329"/>
  <c r="R331"/>
  <c r="R330"/>
  <c r="R329"/>
  <c r="P331"/>
  <c r="P330"/>
  <c r="P329"/>
  <c r="BK331"/>
  <c r="BK330"/>
  <c r="J330"/>
  <c r="BK329"/>
  <c r="J329"/>
  <c r="J331"/>
  <c r="BE331"/>
  <c r="J103"/>
  <c r="J102"/>
  <c r="BI328"/>
  <c r="BH328"/>
  <c r="BG328"/>
  <c r="BF328"/>
  <c r="T328"/>
  <c r="T327"/>
  <c r="R328"/>
  <c r="R327"/>
  <c r="P328"/>
  <c r="P327"/>
  <c r="BK328"/>
  <c r="BK327"/>
  <c r="J327"/>
  <c r="J328"/>
  <c r="BE328"/>
  <c r="J101"/>
  <c r="BI323"/>
  <c r="BH323"/>
  <c r="BG323"/>
  <c r="BF323"/>
  <c r="T323"/>
  <c r="R323"/>
  <c r="P323"/>
  <c r="BK323"/>
  <c r="J323"/>
  <c r="BE323"/>
  <c r="BI320"/>
  <c r="BH320"/>
  <c r="BG320"/>
  <c r="BF320"/>
  <c r="T320"/>
  <c r="R320"/>
  <c r="P320"/>
  <c r="BK320"/>
  <c r="J320"/>
  <c r="BE320"/>
  <c r="BI306"/>
  <c r="BH306"/>
  <c r="BG306"/>
  <c r="BF306"/>
  <c r="T306"/>
  <c r="R306"/>
  <c r="P306"/>
  <c r="BK306"/>
  <c r="J306"/>
  <c r="BE306"/>
  <c r="BI292"/>
  <c r="BH292"/>
  <c r="BG292"/>
  <c r="BF292"/>
  <c r="T292"/>
  <c r="R292"/>
  <c r="P292"/>
  <c r="BK292"/>
  <c r="J292"/>
  <c r="BE292"/>
  <c r="BI278"/>
  <c r="BH278"/>
  <c r="BG278"/>
  <c r="BF278"/>
  <c r="T278"/>
  <c r="R278"/>
  <c r="P278"/>
  <c r="BK278"/>
  <c r="J278"/>
  <c r="BE278"/>
  <c r="BI264"/>
  <c r="BH264"/>
  <c r="BG264"/>
  <c r="BF264"/>
  <c r="T264"/>
  <c r="R264"/>
  <c r="P264"/>
  <c r="BK264"/>
  <c r="J264"/>
  <c r="BE264"/>
  <c r="BI263"/>
  <c r="BH263"/>
  <c r="BG263"/>
  <c r="BF263"/>
  <c r="T263"/>
  <c r="R263"/>
  <c r="P263"/>
  <c r="BK263"/>
  <c r="J263"/>
  <c r="BE263"/>
  <c r="BI262"/>
  <c r="BH262"/>
  <c r="BG262"/>
  <c r="BF262"/>
  <c r="T262"/>
  <c r="R262"/>
  <c r="P262"/>
  <c r="BK262"/>
  <c r="J262"/>
  <c r="BE262"/>
  <c r="BI261"/>
  <c r="BH261"/>
  <c r="BG261"/>
  <c r="BF261"/>
  <c r="T261"/>
  <c r="T260"/>
  <c r="R261"/>
  <c r="R260"/>
  <c r="P261"/>
  <c r="P260"/>
  <c r="BK261"/>
  <c r="BK260"/>
  <c r="J260"/>
  <c r="J261"/>
  <c r="BE261"/>
  <c r="J100"/>
  <c r="BI259"/>
  <c r="BH259"/>
  <c r="BG259"/>
  <c r="BF259"/>
  <c r="T259"/>
  <c r="R259"/>
  <c r="P259"/>
  <c r="BK259"/>
  <c r="J259"/>
  <c r="BE259"/>
  <c r="BI258"/>
  <c r="BH258"/>
  <c r="BG258"/>
  <c r="BF258"/>
  <c r="T258"/>
  <c r="R258"/>
  <c r="P258"/>
  <c r="BK258"/>
  <c r="J258"/>
  <c r="BE258"/>
  <c r="BI255"/>
  <c r="BH255"/>
  <c r="BG255"/>
  <c r="BF255"/>
  <c r="T255"/>
  <c r="T254"/>
  <c r="R255"/>
  <c r="R254"/>
  <c r="P255"/>
  <c r="P254"/>
  <c r="BK255"/>
  <c r="BK254"/>
  <c r="J254"/>
  <c r="J255"/>
  <c r="BE255"/>
  <c r="J99"/>
  <c r="BI248"/>
  <c r="BH248"/>
  <c r="BG248"/>
  <c r="BF248"/>
  <c r="T248"/>
  <c r="R248"/>
  <c r="P248"/>
  <c r="BK248"/>
  <c r="J248"/>
  <c r="BE248"/>
  <c r="BI231"/>
  <c r="BH231"/>
  <c r="BG231"/>
  <c r="BF231"/>
  <c r="T231"/>
  <c r="R231"/>
  <c r="P231"/>
  <c r="BK231"/>
  <c r="J231"/>
  <c r="BE231"/>
  <c r="BI227"/>
  <c r="BH227"/>
  <c r="BG227"/>
  <c r="BF227"/>
  <c r="T227"/>
  <c r="R227"/>
  <c r="P227"/>
  <c r="BK227"/>
  <c r="J227"/>
  <c r="BE227"/>
  <c r="BI213"/>
  <c r="BH213"/>
  <c r="BG213"/>
  <c r="BF213"/>
  <c r="T213"/>
  <c r="T212"/>
  <c r="R213"/>
  <c r="R212"/>
  <c r="P213"/>
  <c r="P212"/>
  <c r="BK213"/>
  <c r="BK212"/>
  <c r="J212"/>
  <c r="J213"/>
  <c r="BE213"/>
  <c r="J98"/>
  <c r="BI209"/>
  <c r="BH209"/>
  <c r="BG209"/>
  <c r="BF209"/>
  <c r="T209"/>
  <c r="R209"/>
  <c r="P209"/>
  <c r="BK209"/>
  <c r="J209"/>
  <c r="BE209"/>
  <c r="BI206"/>
  <c r="BH206"/>
  <c r="BG206"/>
  <c r="BF206"/>
  <c r="T206"/>
  <c r="R206"/>
  <c r="P206"/>
  <c r="BK206"/>
  <c r="J206"/>
  <c r="BE206"/>
  <c r="BI203"/>
  <c r="BH203"/>
  <c r="BG203"/>
  <c r="BF203"/>
  <c r="T203"/>
  <c r="R203"/>
  <c r="P203"/>
  <c r="BK203"/>
  <c r="J203"/>
  <c r="BE203"/>
  <c r="BI200"/>
  <c r="BH200"/>
  <c r="BG200"/>
  <c r="BF200"/>
  <c r="T200"/>
  <c r="R200"/>
  <c r="P200"/>
  <c r="BK200"/>
  <c r="J200"/>
  <c r="BE200"/>
  <c r="BI198"/>
  <c r="BH198"/>
  <c r="BG198"/>
  <c r="BF198"/>
  <c r="T198"/>
  <c r="R198"/>
  <c r="P198"/>
  <c r="BK198"/>
  <c r="J198"/>
  <c r="BE198"/>
  <c r="BI197"/>
  <c r="BH197"/>
  <c r="BG197"/>
  <c r="BF197"/>
  <c r="T197"/>
  <c r="R197"/>
  <c r="P197"/>
  <c r="BK197"/>
  <c r="J197"/>
  <c r="BE197"/>
  <c r="BI193"/>
  <c r="BH193"/>
  <c r="BG193"/>
  <c r="BF193"/>
  <c r="T193"/>
  <c r="R193"/>
  <c r="P193"/>
  <c r="BK193"/>
  <c r="J193"/>
  <c r="BE193"/>
  <c r="BI182"/>
  <c r="BH182"/>
  <c r="BG182"/>
  <c r="BF182"/>
  <c r="T182"/>
  <c r="R182"/>
  <c r="P182"/>
  <c r="BK182"/>
  <c r="J182"/>
  <c r="BE182"/>
  <c r="BI179"/>
  <c r="BH179"/>
  <c r="BG179"/>
  <c r="BF179"/>
  <c r="T179"/>
  <c r="R179"/>
  <c r="P179"/>
  <c r="BK179"/>
  <c r="J179"/>
  <c r="BE179"/>
  <c r="BI174"/>
  <c r="BH174"/>
  <c r="BG174"/>
  <c r="BF174"/>
  <c r="T174"/>
  <c r="R174"/>
  <c r="P174"/>
  <c r="BK174"/>
  <c r="J174"/>
  <c r="BE174"/>
  <c r="BI169"/>
  <c r="BH169"/>
  <c r="BG169"/>
  <c r="BF169"/>
  <c r="T169"/>
  <c r="R169"/>
  <c r="P169"/>
  <c r="BK169"/>
  <c r="J169"/>
  <c r="BE169"/>
  <c r="BI156"/>
  <c r="BH156"/>
  <c r="BG156"/>
  <c r="BF156"/>
  <c r="T156"/>
  <c r="R156"/>
  <c r="P156"/>
  <c r="BK156"/>
  <c r="J156"/>
  <c r="BE156"/>
  <c r="BI140"/>
  <c r="BH140"/>
  <c r="BG140"/>
  <c r="BF140"/>
  <c r="T140"/>
  <c r="R140"/>
  <c r="P140"/>
  <c r="BK140"/>
  <c r="J140"/>
  <c r="BE140"/>
  <c r="BI132"/>
  <c r="F37"/>
  <c i="1" r="BD96"/>
  <c i="3" r="BH132"/>
  <c r="F36"/>
  <c i="1" r="BC96"/>
  <c i="3" r="BG132"/>
  <c r="F35"/>
  <c i="1" r="BB96"/>
  <c i="3" r="BF132"/>
  <c r="J34"/>
  <c i="1" r="AW96"/>
  <c i="3" r="F34"/>
  <c i="1" r="BA96"/>
  <c i="3" r="T132"/>
  <c r="T131"/>
  <c r="T130"/>
  <c r="R132"/>
  <c r="R131"/>
  <c r="R130"/>
  <c r="P132"/>
  <c r="P131"/>
  <c r="P130"/>
  <c i="1" r="AU96"/>
  <c i="3" r="BK132"/>
  <c r="BK131"/>
  <c r="J131"/>
  <c r="BK130"/>
  <c r="J130"/>
  <c r="J96"/>
  <c r="J30"/>
  <c i="1" r="AG96"/>
  <c i="3" r="J132"/>
  <c r="BE132"/>
  <c r="J33"/>
  <c i="1" r="AV96"/>
  <c i="3" r="F33"/>
  <c i="1" r="AZ96"/>
  <c i="3" r="J97"/>
  <c r="J127"/>
  <c r="J126"/>
  <c r="F126"/>
  <c r="F124"/>
  <c r="E122"/>
  <c r="J92"/>
  <c r="J91"/>
  <c r="F91"/>
  <c r="F89"/>
  <c r="E87"/>
  <c r="J39"/>
  <c r="J18"/>
  <c r="E18"/>
  <c r="F127"/>
  <c r="F92"/>
  <c r="J17"/>
  <c r="J12"/>
  <c r="J124"/>
  <c r="J89"/>
  <c r="E7"/>
  <c r="E120"/>
  <c r="E85"/>
  <c i="2" r="J37"/>
  <c r="J36"/>
  <c i="1" r="AY95"/>
  <c i="2" r="J35"/>
  <c i="1" r="AX95"/>
  <c i="2" r="BI344"/>
  <c r="BH344"/>
  <c r="BG344"/>
  <c r="BF344"/>
  <c r="T344"/>
  <c r="R344"/>
  <c r="P344"/>
  <c r="BK344"/>
  <c r="J344"/>
  <c r="BE344"/>
  <c r="BI339"/>
  <c r="BH339"/>
  <c r="BG339"/>
  <c r="BF339"/>
  <c r="T339"/>
  <c r="R339"/>
  <c r="P339"/>
  <c r="BK339"/>
  <c r="J339"/>
  <c r="BE339"/>
  <c r="BI335"/>
  <c r="BH335"/>
  <c r="BG335"/>
  <c r="BF335"/>
  <c r="T335"/>
  <c r="R335"/>
  <c r="P335"/>
  <c r="BK335"/>
  <c r="J335"/>
  <c r="BE335"/>
  <c r="BI331"/>
  <c r="BH331"/>
  <c r="BG331"/>
  <c r="BF331"/>
  <c r="T331"/>
  <c r="R331"/>
  <c r="P331"/>
  <c r="BK331"/>
  <c r="J331"/>
  <c r="BE331"/>
  <c r="BI329"/>
  <c r="BH329"/>
  <c r="BG329"/>
  <c r="BF329"/>
  <c r="T329"/>
  <c r="R329"/>
  <c r="P329"/>
  <c r="BK329"/>
  <c r="J329"/>
  <c r="BE329"/>
  <c r="BI328"/>
  <c r="BH328"/>
  <c r="BG328"/>
  <c r="BF328"/>
  <c r="T328"/>
  <c r="R328"/>
  <c r="P328"/>
  <c r="BK328"/>
  <c r="J328"/>
  <c r="BE328"/>
  <c r="BI322"/>
  <c r="BH322"/>
  <c r="BG322"/>
  <c r="BF322"/>
  <c r="T322"/>
  <c r="R322"/>
  <c r="P322"/>
  <c r="BK322"/>
  <c r="J322"/>
  <c r="BE322"/>
  <c r="BI321"/>
  <c r="BH321"/>
  <c r="BG321"/>
  <c r="BF321"/>
  <c r="T321"/>
  <c r="R321"/>
  <c r="P321"/>
  <c r="BK321"/>
  <c r="J321"/>
  <c r="BE321"/>
  <c r="BI315"/>
  <c r="BH315"/>
  <c r="BG315"/>
  <c r="BF315"/>
  <c r="T315"/>
  <c r="R315"/>
  <c r="P315"/>
  <c r="BK315"/>
  <c r="J315"/>
  <c r="BE315"/>
  <c r="BI313"/>
  <c r="BH313"/>
  <c r="BG313"/>
  <c r="BF313"/>
  <c r="T313"/>
  <c r="R313"/>
  <c r="P313"/>
  <c r="BK313"/>
  <c r="J313"/>
  <c r="BE313"/>
  <c r="BI307"/>
  <c r="BH307"/>
  <c r="BG307"/>
  <c r="BF307"/>
  <c r="T307"/>
  <c r="R307"/>
  <c r="P307"/>
  <c r="BK307"/>
  <c r="J307"/>
  <c r="BE307"/>
  <c r="BI305"/>
  <c r="BH305"/>
  <c r="BG305"/>
  <c r="BF305"/>
  <c r="T305"/>
  <c r="R305"/>
  <c r="P305"/>
  <c r="BK305"/>
  <c r="J305"/>
  <c r="BE305"/>
  <c r="BI298"/>
  <c r="BH298"/>
  <c r="BG298"/>
  <c r="BF298"/>
  <c r="T298"/>
  <c r="R298"/>
  <c r="P298"/>
  <c r="BK298"/>
  <c r="J298"/>
  <c r="BE298"/>
  <c r="BI296"/>
  <c r="BH296"/>
  <c r="BG296"/>
  <c r="BF296"/>
  <c r="T296"/>
  <c r="R296"/>
  <c r="P296"/>
  <c r="BK296"/>
  <c r="J296"/>
  <c r="BE296"/>
  <c r="BI289"/>
  <c r="BH289"/>
  <c r="BG289"/>
  <c r="BF289"/>
  <c r="T289"/>
  <c r="R289"/>
  <c r="P289"/>
  <c r="BK289"/>
  <c r="J289"/>
  <c r="BE289"/>
  <c r="BI288"/>
  <c r="BH288"/>
  <c r="BG288"/>
  <c r="BF288"/>
  <c r="T288"/>
  <c r="R288"/>
  <c r="P288"/>
  <c r="BK288"/>
  <c r="J288"/>
  <c r="BE288"/>
  <c r="BI284"/>
  <c r="BH284"/>
  <c r="BG284"/>
  <c r="BF284"/>
  <c r="T284"/>
  <c r="R284"/>
  <c r="P284"/>
  <c r="BK284"/>
  <c r="J284"/>
  <c r="BE284"/>
  <c r="BI278"/>
  <c r="BH278"/>
  <c r="BG278"/>
  <c r="BF278"/>
  <c r="T278"/>
  <c r="R278"/>
  <c r="P278"/>
  <c r="BK278"/>
  <c r="J278"/>
  <c r="BE278"/>
  <c r="BI276"/>
  <c r="BH276"/>
  <c r="BG276"/>
  <c r="BF276"/>
  <c r="T276"/>
  <c r="R276"/>
  <c r="P276"/>
  <c r="BK276"/>
  <c r="J276"/>
  <c r="BE276"/>
  <c r="BI270"/>
  <c r="BH270"/>
  <c r="BG270"/>
  <c r="BF270"/>
  <c r="T270"/>
  <c r="T269"/>
  <c r="R270"/>
  <c r="R269"/>
  <c r="P270"/>
  <c r="P269"/>
  <c r="BK270"/>
  <c r="BK269"/>
  <c r="J269"/>
  <c r="J270"/>
  <c r="BE270"/>
  <c r="J100"/>
  <c r="BI268"/>
  <c r="BH268"/>
  <c r="BG268"/>
  <c r="BF268"/>
  <c r="T268"/>
  <c r="T267"/>
  <c r="R268"/>
  <c r="R267"/>
  <c r="P268"/>
  <c r="P267"/>
  <c r="BK268"/>
  <c r="BK267"/>
  <c r="J267"/>
  <c r="J268"/>
  <c r="BE268"/>
  <c r="J99"/>
  <c r="BI263"/>
  <c r="BH263"/>
  <c r="BG263"/>
  <c r="BF263"/>
  <c r="T263"/>
  <c r="R263"/>
  <c r="P263"/>
  <c r="BK263"/>
  <c r="J263"/>
  <c r="BE263"/>
  <c r="BI261"/>
  <c r="BH261"/>
  <c r="BG261"/>
  <c r="BF261"/>
  <c r="T261"/>
  <c r="R261"/>
  <c r="P261"/>
  <c r="BK261"/>
  <c r="J261"/>
  <c r="BE261"/>
  <c r="BI259"/>
  <c r="BH259"/>
  <c r="BG259"/>
  <c r="BF259"/>
  <c r="T259"/>
  <c r="R259"/>
  <c r="P259"/>
  <c r="BK259"/>
  <c r="J259"/>
  <c r="BE259"/>
  <c r="BI250"/>
  <c r="BH250"/>
  <c r="BG250"/>
  <c r="BF250"/>
  <c r="T250"/>
  <c r="R250"/>
  <c r="P250"/>
  <c r="BK250"/>
  <c r="J250"/>
  <c r="BE250"/>
  <c r="BI249"/>
  <c r="BH249"/>
  <c r="BG249"/>
  <c r="BF249"/>
  <c r="T249"/>
  <c r="R249"/>
  <c r="P249"/>
  <c r="BK249"/>
  <c r="J249"/>
  <c r="BE249"/>
  <c r="BI230"/>
  <c r="BH230"/>
  <c r="BG230"/>
  <c r="BF230"/>
  <c r="T230"/>
  <c r="R230"/>
  <c r="P230"/>
  <c r="BK230"/>
  <c r="J230"/>
  <c r="BE230"/>
  <c r="BI229"/>
  <c r="BH229"/>
  <c r="BG229"/>
  <c r="BF229"/>
  <c r="T229"/>
  <c r="T228"/>
  <c r="R229"/>
  <c r="R228"/>
  <c r="P229"/>
  <c r="P228"/>
  <c r="BK229"/>
  <c r="BK228"/>
  <c r="J228"/>
  <c r="J229"/>
  <c r="BE229"/>
  <c r="J98"/>
  <c r="BI227"/>
  <c r="BH227"/>
  <c r="BG227"/>
  <c r="BF227"/>
  <c r="T227"/>
  <c r="R227"/>
  <c r="P227"/>
  <c r="BK227"/>
  <c r="J227"/>
  <c r="BE227"/>
  <c r="BI226"/>
  <c r="BH226"/>
  <c r="BG226"/>
  <c r="BF226"/>
  <c r="T226"/>
  <c r="R226"/>
  <c r="P226"/>
  <c r="BK226"/>
  <c r="J226"/>
  <c r="BE226"/>
  <c r="BI221"/>
  <c r="BH221"/>
  <c r="BG221"/>
  <c r="BF221"/>
  <c r="T221"/>
  <c r="R221"/>
  <c r="P221"/>
  <c r="BK221"/>
  <c r="J221"/>
  <c r="BE221"/>
  <c r="BI216"/>
  <c r="BH216"/>
  <c r="BG216"/>
  <c r="BF216"/>
  <c r="T216"/>
  <c r="R216"/>
  <c r="P216"/>
  <c r="BK216"/>
  <c r="J216"/>
  <c r="BE216"/>
  <c r="BI214"/>
  <c r="BH214"/>
  <c r="BG214"/>
  <c r="BF214"/>
  <c r="T214"/>
  <c r="R214"/>
  <c r="P214"/>
  <c r="BK214"/>
  <c r="J214"/>
  <c r="BE214"/>
  <c r="BI204"/>
  <c r="BH204"/>
  <c r="BG204"/>
  <c r="BF204"/>
  <c r="T204"/>
  <c r="R204"/>
  <c r="P204"/>
  <c r="BK204"/>
  <c r="J204"/>
  <c r="BE204"/>
  <c r="BI198"/>
  <c r="BH198"/>
  <c r="BG198"/>
  <c r="BF198"/>
  <c r="T198"/>
  <c r="R198"/>
  <c r="P198"/>
  <c r="BK198"/>
  <c r="J198"/>
  <c r="BE198"/>
  <c r="BI197"/>
  <c r="BH197"/>
  <c r="BG197"/>
  <c r="BF197"/>
  <c r="T197"/>
  <c r="R197"/>
  <c r="P197"/>
  <c r="BK197"/>
  <c r="J197"/>
  <c r="BE197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72"/>
  <c r="BH172"/>
  <c r="BG172"/>
  <c r="BF172"/>
  <c r="T172"/>
  <c r="R172"/>
  <c r="P172"/>
  <c r="BK172"/>
  <c r="J172"/>
  <c r="BE172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49"/>
  <c r="BH149"/>
  <c r="BG149"/>
  <c r="BF149"/>
  <c r="T149"/>
  <c r="R149"/>
  <c r="P149"/>
  <c r="BK149"/>
  <c r="J149"/>
  <c r="BE149"/>
  <c r="BI145"/>
  <c r="BH145"/>
  <c r="BG145"/>
  <c r="BF145"/>
  <c r="T145"/>
  <c r="R145"/>
  <c r="P145"/>
  <c r="BK145"/>
  <c r="J145"/>
  <c r="BE145"/>
  <c r="BI139"/>
  <c r="BH139"/>
  <c r="BG139"/>
  <c r="BF139"/>
  <c r="T139"/>
  <c r="R139"/>
  <c r="P139"/>
  <c r="BK139"/>
  <c r="J139"/>
  <c r="BE139"/>
  <c r="BI131"/>
  <c r="BH131"/>
  <c r="BG131"/>
  <c r="BF131"/>
  <c r="T131"/>
  <c r="R131"/>
  <c r="P131"/>
  <c r="BK131"/>
  <c r="J131"/>
  <c r="BE131"/>
  <c r="BI122"/>
  <c r="F37"/>
  <c i="1" r="BD95"/>
  <c i="2" r="BH122"/>
  <c r="F36"/>
  <c i="1" r="BC95"/>
  <c i="2" r="BG122"/>
  <c r="F35"/>
  <c i="1" r="BB95"/>
  <c i="2" r="BF122"/>
  <c r="J34"/>
  <c i="1" r="AW95"/>
  <c i="2" r="F34"/>
  <c i="1" r="BA95"/>
  <c i="2" r="T122"/>
  <c r="T121"/>
  <c r="T120"/>
  <c r="R122"/>
  <c r="R121"/>
  <c r="R120"/>
  <c r="P122"/>
  <c r="P121"/>
  <c r="P120"/>
  <c i="1" r="AU95"/>
  <c i="2" r="BK122"/>
  <c r="BK121"/>
  <c r="J121"/>
  <c r="BK120"/>
  <c r="J120"/>
  <c r="J96"/>
  <c r="J30"/>
  <c i="1" r="AG95"/>
  <c i="2" r="J122"/>
  <c r="BE122"/>
  <c r="J33"/>
  <c i="1" r="AV95"/>
  <c i="2" r="F33"/>
  <c i="1" r="AZ95"/>
  <c i="2" r="J97"/>
  <c r="J117"/>
  <c r="J116"/>
  <c r="F116"/>
  <c r="F114"/>
  <c r="E112"/>
  <c r="J92"/>
  <c r="J91"/>
  <c r="F91"/>
  <c r="F89"/>
  <c r="E87"/>
  <c r="J39"/>
  <c r="J18"/>
  <c r="E18"/>
  <c r="F117"/>
  <c r="F92"/>
  <c r="J17"/>
  <c r="J12"/>
  <c r="J114"/>
  <c r="J89"/>
  <c r="E7"/>
  <c r="E110"/>
  <c r="E85"/>
  <c i="1" r="BD94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99"/>
  <c r="AN99"/>
  <c r="AT98"/>
  <c r="AN98"/>
  <c r="AT97"/>
  <c r="AN97"/>
  <c r="AT96"/>
  <c r="AN96"/>
  <c r="AT95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<sst xmlns="http://schemas.openxmlformats.org/spreadsheetml/2006/main">
  <si>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</si>
  <si>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</si>
  <si>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</si>
  <si>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</si>
  <si>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{e7821a40-d868-42cf-ab21-91eee5ec757e}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</si>
  <si>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</si>
  <si>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</si>
  <si>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</si>
  <si>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</si>
  <si>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</si>
  <si>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</si>
  <si>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</si>
  <si>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</si>
  <si>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</si>
  <si>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19069_4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</si>
  <si>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</si>
  <si>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</si>
  <si>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Zvyšování rychlosti na TT - úsek otevřený tramv. svršek za zast. N.Ves vodárna - tramv. zast. Zahrádky</t>
  </si>
  <si>
    <t>KSO:</t>
  </si>
  <si>
    <t>CC-CZ:</t>
  </si>
  <si>
    <t>Místo:</t>
  </si>
  <si>
    <t xml:space="preserve">Ostrava </t>
  </si>
  <si>
    <t>Datum:</t>
  </si>
  <si>
    <t>10. 9. 2019</t>
  </si>
  <si>
    <t>Zadavatel:</t>
  </si>
  <si>
    <t>IČ:</t>
  </si>
  <si>
    <t>IČ 61974757</t>
  </si>
  <si>
    <t>Dopravní podnik Ostrava a.s.</t>
  </si>
  <si>
    <t>DIČ:</t>
  </si>
  <si>
    <t>Uchazeč:</t>
  </si>
  <si>
    <t>Vyplň údaj</t>
  </si>
  <si>
    <t>Projektant:</t>
  </si>
  <si>
    <t>IČ 25361520</t>
  </si>
  <si>
    <t>Dopravní projektování spol. s r.o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</si>
  <si>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</si>
  <si>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</si>
  <si>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</si>
  <si>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</si>
  <si>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</si>
  <si>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</si>
  <si>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</si>
  <si>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</si>
  <si>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</si>
  <si>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</si>
  <si>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</si>
  <si>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</si>
  <si>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</si>
  <si>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</si>
  <si>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</si>
  <si>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</si>
  <si>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</si>
  <si>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</si>
  <si>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</si>
  <si>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</si>
  <si>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</si>
  <si>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</si>
  <si>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</si>
  <si>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</si>
  <si>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</si>
  <si>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</si>
  <si>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</si>
  <si>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</si>
  <si>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</si>
  <si>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</si>
  <si>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</si>
  <si>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</si>
  <si>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</si>
  <si>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</si>
  <si>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</si>
  <si>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</si>
  <si>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</si>
  <si>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</si>
  <si>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</si>
  <si>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</si>
  <si>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</si>
  <si>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</si>
  <si>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</si>
  <si>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</si>
  <si>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</si>
  <si>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</si>
  <si>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</si>
  <si>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</si>
  <si>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661</t>
  </si>
  <si>
    <t>Tramvajový svršek</t>
  </si>
  <si>
    <t>STA</t>
  </si>
  <si>
    <t>1</t>
  </si>
  <si>
    <t>{740bd687-8d91-4f4b-982c-20961d36f547}</t>
  </si>
  <si>
    <t>2</t>
  </si>
  <si>
    <t>SO 662</t>
  </si>
  <si>
    <t xml:space="preserve">Tramvajový spodek </t>
  </si>
  <si>
    <t>{3cd51129-e479-41b3-b5a0-38e2750cbcf8}</t>
  </si>
  <si>
    <t>SO 666</t>
  </si>
  <si>
    <t>Úpravy trakčního vedení</t>
  </si>
  <si>
    <t>{d333f4ff-49ba-471e-b1a0-f11612d21900}</t>
  </si>
  <si>
    <t>DIO</t>
  </si>
  <si>
    <t xml:space="preserve">Dopravně inženýrské opatření </t>
  </si>
  <si>
    <t>OST</t>
  </si>
  <si>
    <t>{c6673dad-26ae-4126-a6eb-3e2cde948add}</t>
  </si>
  <si>
    <t>VRN</t>
  </si>
  <si>
    <t>Vedlejší rozpočtové náklady</t>
  </si>
  <si>
    <t>VON</t>
  </si>
  <si>
    <t>{271c3f2c-4397-424b-af32-b8f070c8e3e4}</t>
  </si>
  <si>
    <t>KRYCÍ LIST SOUPISU PRACÍ</t>
  </si>
  <si>
    <t>Objekt:</t>
  </si>
  <si>
    <t>SO 661 - Tramvajový svršek</t>
  </si>
  <si>
    <t>REKAPITULACE ČLENĚNÍ SOUPISU PRACÍ</t>
  </si>
  <si>
    <t>Kód dílu - Popis</t>
  </si>
  <si>
    <t>Cena celkem [CZK]</t>
  </si>
  <si>
    <t>Náklady ze soupisu prací</t>
  </si>
  <si>
    <t>-1</t>
  </si>
  <si>
    <t>5 - Komunikace pozemní</t>
  </si>
  <si>
    <t>9 - Ostatní konstrukce a práce, bourání</t>
  </si>
  <si>
    <t>998 - Přesun hmot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</si>
  <si>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</si>
  <si>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</si>
  <si>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</si>
  <si>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</si>
  <si>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</si>
  <si>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</si>
  <si>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</si>
  <si>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</si>
  <si>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</si>
  <si>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</si>
  <si>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</si>
  <si>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</si>
  <si>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</si>
  <si>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</si>
  <si>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5</t>
  </si>
  <si>
    <t>Komunikace pozemní</t>
  </si>
  <si>
    <t>ROZPOCET</t>
  </si>
  <si>
    <t>K</t>
  </si>
  <si>
    <t>511532111</t>
  </si>
  <si>
    <t xml:space="preserve">Kolejové lože se zhutněním  z kameniva hrubého drceného</t>
  </si>
  <si>
    <t>m3</t>
  </si>
  <si>
    <t>4</t>
  </si>
  <si>
    <t>-541217456</t>
  </si>
  <si>
    <t>VV</t>
  </si>
  <si>
    <t>KL mimo zastávku a mimo ZKPP</t>
  </si>
  <si>
    <t>štěrk jakosti 32-63-B1, na mostech pak jak. 16-32 praný</t>
  </si>
  <si>
    <t>(2092,95-68-120)*3,98 "kol.č.1,2"</t>
  </si>
  <si>
    <t>KL v zastávce</t>
  </si>
  <si>
    <t>68*3,35 "kol.č.1,2"</t>
  </si>
  <si>
    <t>KL v přechodové oblasti ZKPP mostů</t>
  </si>
  <si>
    <t>(12*10)*4,1</t>
  </si>
  <si>
    <t>Součet</t>
  </si>
  <si>
    <t>514471111</t>
  </si>
  <si>
    <t>Prolití kolejového lože pryskyřicí nebo polyuretanem</t>
  </si>
  <si>
    <t>CS ÚRS 2018 01</t>
  </si>
  <si>
    <t>-1694341938</t>
  </si>
  <si>
    <t xml:space="preserve">Svršek TT – Přechodová oblast – Prolití štěrkového </t>
  </si>
  <si>
    <t xml:space="preserve">lože pryskyřicí v množství 5l/m2, včetně dodávky </t>
  </si>
  <si>
    <t>a manipulace</t>
  </si>
  <si>
    <t xml:space="preserve">Plocha odečtena z grafického programu AutoCad </t>
  </si>
  <si>
    <t>výkresu charakt. řezů</t>
  </si>
  <si>
    <t>(12*10*8,42)*5/1000</t>
  </si>
  <si>
    <t>3</t>
  </si>
  <si>
    <t>512502121</t>
  </si>
  <si>
    <t xml:space="preserve">Odstranění kolejového lože  s přehozením materiálu na vzdálenost do 3 m s naložením na dopravní prostředek z kameniva (drceného, struskové štěrkoviny, štěrkopísku) po rozebrání koleje nebo kolejového rozvětvení</t>
  </si>
  <si>
    <t>CS ÚRS 2019 01</t>
  </si>
  <si>
    <t>-1191160460</t>
  </si>
  <si>
    <t>KL mimo zastávku</t>
  </si>
  <si>
    <t>(2092,950-68)*3,12 "kol.č.1,2"</t>
  </si>
  <si>
    <t>68*2,68 "kol,č.1,2"</t>
  </si>
  <si>
    <t>162701105</t>
  </si>
  <si>
    <t xml:space="preserve">Vodorovné přemístění výkopku nebo sypaniny po suchu  na obvyklém dopravním prostředku, bez naložení výkopku, avšak se složením bez rozhrnutí z horniny tř. 1 až 4 na skládku zhotovitele</t>
  </si>
  <si>
    <t>1087001478</t>
  </si>
  <si>
    <t>doprava odstraněného KL na skládku zhotovitele</t>
  </si>
  <si>
    <t>k dalšímu využití pro sanaci podloží</t>
  </si>
  <si>
    <t>6500,084</t>
  </si>
  <si>
    <t>521272311</t>
  </si>
  <si>
    <t xml:space="preserve">Jednotlivá výměna mostnic </t>
  </si>
  <si>
    <t>kus</t>
  </si>
  <si>
    <t>-903680970</t>
  </si>
  <si>
    <t>1. V cenách jsou započteny i náklady na demontáž stávajících mostnic ,</t>
  </si>
  <si>
    <t>na výrobu a montáž nových mostnic včetně</t>
  </si>
  <si>
    <t>dodávky spoj. materiálu a upevňovadel</t>
  </si>
  <si>
    <t xml:space="preserve">2. V cenách nejsou započteny náklady na dodávku mostnic </t>
  </si>
  <si>
    <t>26</t>
  </si>
  <si>
    <t>6</t>
  </si>
  <si>
    <t>M</t>
  </si>
  <si>
    <t>60815375</t>
  </si>
  <si>
    <t>mostnice dřevěná impregnovaná olejem DB 240x260mm dl 2,6m</t>
  </si>
  <si>
    <t>8</t>
  </si>
  <si>
    <t>1773923202</t>
  </si>
  <si>
    <t>7</t>
  </si>
  <si>
    <t>521353111</t>
  </si>
  <si>
    <t xml:space="preserve">Zřízení koleje stykované v ose na pražcích z předpjatého betonu  s normálním rozchodem z kolejnic tvaru 49E1 (S 49) rozdělení c</t>
  </si>
  <si>
    <t>m</t>
  </si>
  <si>
    <t>-1001473050</t>
  </si>
  <si>
    <t>Kolej 49E1 na pražcích DP 07P, pružné bezpodkladnicové upevnění Pandrol</t>
  </si>
  <si>
    <t>3231. V položkách jsou započteny i náklady na:</t>
  </si>
  <si>
    <t>a) dodání spojek, svěrek a kolejnicových upevňovadel,</t>
  </si>
  <si>
    <t xml:space="preserve">b) polyetylenové podložky pod podkladnice na pražcích z předpjatého betonu </t>
  </si>
  <si>
    <t>c) pryžové podložky mezi patou kolejnice a podkladnicemi,</t>
  </si>
  <si>
    <t>d) těsnící zátky do vložek pražců z předpjatého betonu,</t>
  </si>
  <si>
    <t>e) osazení kotevních šroubů včetně zalití u koleje na podkladu z betonu,</t>
  </si>
  <si>
    <t>f) směrovou a výškovou úpravu koleje s podbitím každého pražce třemi záběry podbíječkou včetně dotažení, očištění a naolejování spojkových a svěrkovýc</t>
  </si>
  <si>
    <t>713,490 "kol.č.1 km 0,00000-0,713490"</t>
  </si>
  <si>
    <t>204,697 "kol.č.1 km1,112923-1,317620"</t>
  </si>
  <si>
    <t>608,015 "kol.č.1 km1,483245-2,091260"</t>
  </si>
  <si>
    <t>714,030 "kol.č.2 km 0,00000- 0,714030"</t>
  </si>
  <si>
    <t>206,512 "kol.č.2 km 1,110727-1,317239"</t>
  </si>
  <si>
    <t>608,232 "kol.č.2 km 1,484718-2,092950""</t>
  </si>
  <si>
    <t>521327111R</t>
  </si>
  <si>
    <t xml:space="preserve">Zřízení koleje stykované v ose na pražcích dřevěných z kolejnic tvaru49E1 (S 49)  s normálním rozchodem na pražcích nevystrojených se žebrovými podkladnicemi a pružnými svěrkami rozdělení c</t>
  </si>
  <si>
    <t>1286349125</t>
  </si>
  <si>
    <t>kolej na mostech, pružné upevnění</t>
  </si>
  <si>
    <t>a) dodání podkladnic, můstkových desek, spojek, svěrek a kolejnicových upevňovadel,</t>
  </si>
  <si>
    <t xml:space="preserve">b) polyetylenové podložky pod podkladnice </t>
  </si>
  <si>
    <t>399,433 "kol.č.1 km 0,713490-1,112923"</t>
  </si>
  <si>
    <t>165,625 "kol.č.1 km 1,317620-1,483245"</t>
  </si>
  <si>
    <t>396,697 "kol.č.2 km 0,714030-1,110727"</t>
  </si>
  <si>
    <t>167,479 "kol.č.2 km 1,317239-1,484718"</t>
  </si>
  <si>
    <t>-8*13,635 "odečet délky dilatačních zařízeni, naceněno samostatně"</t>
  </si>
  <si>
    <t>9</t>
  </si>
  <si>
    <t>43765101</t>
  </si>
  <si>
    <t>kolejnice železniční širokopatní tvaru 49 E1 (S49), jakost R260</t>
  </si>
  <si>
    <t>t</t>
  </si>
  <si>
    <t>1339006321</t>
  </si>
  <si>
    <t>4072,00805234021*0,09935 'Přepočtené koeficientem množství</t>
  </si>
  <si>
    <t>10</t>
  </si>
  <si>
    <t>59211800R</t>
  </si>
  <si>
    <t>pražec z předpjatého betonu pro železniční tratě a vlečky o rozchodu 1435mm 2420x280x200mm B 03 DP 07P</t>
  </si>
  <si>
    <t>-1135314690</t>
  </si>
  <si>
    <t>713,490/1000*1520*1,01 "kol.č.1 km 0,00000-0,713490"</t>
  </si>
  <si>
    <t>204,697/1000*1520*1,01 "kol.č.1 km1,112923-1,317620"</t>
  </si>
  <si>
    <t>608,015/1000*1520*1,01 "kol.č.1 km1,483245-2,091260"</t>
  </si>
  <si>
    <t>714,030/1000*1520*1,01 "kol.č.2 km 0,00000- 0,714030"</t>
  </si>
  <si>
    <t>206,512/1000*1520*1,01 "kol.č.2 km 1,110727-1,317239"</t>
  </si>
  <si>
    <t>608,232/1000*1520*1,01 "kol.č.2 km 1,484718-2,092950""</t>
  </si>
  <si>
    <t>11</t>
  </si>
  <si>
    <t>60812810</t>
  </si>
  <si>
    <t>pražec dřevěný příčný 2A impregnovaný olejem BK dl 2,6m I</t>
  </si>
  <si>
    <t>-1903037028</t>
  </si>
  <si>
    <t>12</t>
  </si>
  <si>
    <t>525010022</t>
  </si>
  <si>
    <t xml:space="preserve">Rozebrání koleje stykované a bezstykové v ose  jakékoliv soustavy a jakéhokoliv rozdělení pražců normálního rozchodu do součástí na dřevěných pražcích</t>
  </si>
  <si>
    <t>-1644843991</t>
  </si>
  <si>
    <t>13</t>
  </si>
  <si>
    <t>525040022</t>
  </si>
  <si>
    <t xml:space="preserve">Rozebrání koleje stykované a bezstykové v ose  jakékoliv soustavy a jakéhokoliv rozdělení pražců normálního rozchodu do součástí na betonových pražcích</t>
  </si>
  <si>
    <t>197623772</t>
  </si>
  <si>
    <t xml:space="preserve">Objednatel si ponechá dle svého výběru 600 bm </t>
  </si>
  <si>
    <t>tramvaj. svršku na bet. pražcích v dl. kol. polí 12,5 m</t>
  </si>
  <si>
    <t>14</t>
  </si>
  <si>
    <t>525049093</t>
  </si>
  <si>
    <t xml:space="preserve">Rozebrání koleje stykované a bezstykové v ose  Příplatek k ceně za ztížení práce při překážce po obou stranách</t>
  </si>
  <si>
    <t>2020049623</t>
  </si>
  <si>
    <t>68 "zastávka Svinov mosty"</t>
  </si>
  <si>
    <t>543151111</t>
  </si>
  <si>
    <t xml:space="preserve">Dočasná směrová a výšková úprava koleje nebo kolejového rozvětvení j  jakékoliv soustavy, v jakémkoliv kolejovém loži, bez doplnění kolejového lože pro železniční provoz rychlostí do 30 km/hod.</t>
  </si>
  <si>
    <t>1205992976</t>
  </si>
  <si>
    <t xml:space="preserve"> 2. podbití pro rychlost do 30 km/h"</t>
  </si>
  <si>
    <t>2091,260 "kol.č.1"</t>
  </si>
  <si>
    <t>2092,950"kol.č.2"</t>
  </si>
  <si>
    <t>16</t>
  </si>
  <si>
    <t>543191111</t>
  </si>
  <si>
    <t xml:space="preserve">Směrové a výškové vyrovnání koleje jakékoliv soustavy  na pražcích jakéhokoliv druhu a rozdělení, bez doplnění kolejového lože automatickou podbíječkou</t>
  </si>
  <si>
    <t>-1339671861</t>
  </si>
  <si>
    <t xml:space="preserve"> 3. podbití</t>
  </si>
  <si>
    <t>17</t>
  </si>
  <si>
    <t>548133121</t>
  </si>
  <si>
    <t xml:space="preserve">Řez příčný žlábkové kolejnice  plamenem</t>
  </si>
  <si>
    <t>263183707</t>
  </si>
  <si>
    <t>18</t>
  </si>
  <si>
    <t>548912221</t>
  </si>
  <si>
    <t xml:space="preserve">Stykové svařování kolejnic jakékoliv jakosti ocele odtavením  průběžné v koleji, kolejnice tvaru S 49</t>
  </si>
  <si>
    <t>-1910222380</t>
  </si>
  <si>
    <t>Ostatní konstrukce a práce, bourání</t>
  </si>
  <si>
    <t>19</t>
  </si>
  <si>
    <t>92694122R</t>
  </si>
  <si>
    <t xml:space="preserve">Návěstidla a označovací zařízení  znamení na stožáru TV rychlostník nebo předzvěstník s jednou tabulkou</t>
  </si>
  <si>
    <t>1950418951</t>
  </si>
  <si>
    <t>20</t>
  </si>
  <si>
    <t>931943421</t>
  </si>
  <si>
    <t xml:space="preserve">Dilatační zařízení kolejí na ocelových mostech  z kolejnic jakosti oceli 95 ČSD-VK tvaru S 49, pro posun dilatujících částí délky do 400 mm (vzor. list 051 603 d) na opěrách</t>
  </si>
  <si>
    <t>pár</t>
  </si>
  <si>
    <t>1196026289</t>
  </si>
  <si>
    <t>Dodávka a montáž dilatačích zařízení za mostem přes Lučinu</t>
  </si>
  <si>
    <t>typu: KVDZS49-1:20-d,V1-9971 (v úpravě pro DP Ostrava)</t>
  </si>
  <si>
    <t>délka 13,635</t>
  </si>
  <si>
    <t>pro posun kolejnic do 330 mm</t>
  </si>
  <si>
    <t xml:space="preserve">kolejnice jazyková pohyblivá 49E1 8000 mm - úprava </t>
  </si>
  <si>
    <t>opracování pro tramvajové kolo</t>
  </si>
  <si>
    <t>součástí dodávky jsou:</t>
  </si>
  <si>
    <t>podkladnice svařované 170/30(27) s kluz. plochou vys.33 mm</t>
  </si>
  <si>
    <t>opornicové opěrky svař.</t>
  </si>
  <si>
    <t>klínové podkladnice 1:20</t>
  </si>
  <si>
    <t>pryž. podložky pod paty kolejnice v oblasti pevné jazyk. kolejnice</t>
  </si>
  <si>
    <t>vrtule R1 D24x145-5.6 a R2 D24x160-5.6</t>
  </si>
  <si>
    <t>koncové vrtání na 1 otvor</t>
  </si>
  <si>
    <t>svěrky ŽS4, ŽS4 upravené a svěrky SD</t>
  </si>
  <si>
    <t>součástí dodávky nejsou:</t>
  </si>
  <si>
    <t>pražce dřevěné</t>
  </si>
  <si>
    <t>PENEFOL pod podkladnice</t>
  </si>
  <si>
    <t>8 "8 párů</t>
  </si>
  <si>
    <t>28314916</t>
  </si>
  <si>
    <t>podložka z PENEFOLU pod podkladnici</t>
  </si>
  <si>
    <t>-938557362</t>
  </si>
  <si>
    <t>22</t>
  </si>
  <si>
    <t>936171111R</t>
  </si>
  <si>
    <t xml:space="preserve">Zřízení pojistných úhelníků na železničních mostech v přímé trati nebo oblouku  na mostě a ve výbězích v koleji tvaru S 49 s otevřenou nebo přímo pojížděnou mostovkou</t>
  </si>
  <si>
    <t>-1150746867</t>
  </si>
  <si>
    <t>V cenách jsou započteny i náklady na:</t>
  </si>
  <si>
    <t>a) dodání a zřízení koncových klínů,</t>
  </si>
  <si>
    <t>b) ocelové podložky tl. 40 mm pod pojistnými úhelníky.</t>
  </si>
  <si>
    <t>c) dodání pojistných úhelníků 160/100/14</t>
  </si>
  <si>
    <t>28*2 "most přes trať SŽDC"</t>
  </si>
  <si>
    <t>68*2 "most přes dálnici"</t>
  </si>
  <si>
    <t>163+165 "most přes Odru"</t>
  </si>
  <si>
    <t>23</t>
  </si>
  <si>
    <t>R01</t>
  </si>
  <si>
    <t>Odpojení a opětovné napojení odsávacích bodu a kabelů ukolejnění</t>
  </si>
  <si>
    <t>512</t>
  </si>
  <si>
    <t>324162598</t>
  </si>
  <si>
    <t>3 "body odsávání 3x u tr. stožárů 17/7,17/24,18/6</t>
  </si>
  <si>
    <t>24</t>
  </si>
  <si>
    <t>R02</t>
  </si>
  <si>
    <t>Vodivé propojení kolejnic, demontáž a zpětná montáž</t>
  </si>
  <si>
    <t>-2060327718</t>
  </si>
  <si>
    <t>13 "u tr. stožárů 16/0, 16/4, 16/32, 17/0, 17/10, 17/23, 18/0, 18/12, 18/25, 19/0, 19/20, 19/38, 20/0</t>
  </si>
  <si>
    <t>25</t>
  </si>
  <si>
    <t>R1</t>
  </si>
  <si>
    <t>Broušení temene hlavy kolejnice do požadovaného tvaru a rozměrů DPO</t>
  </si>
  <si>
    <t>-1178276513</t>
  </si>
  <si>
    <t>2092,950 "kol.č.2"</t>
  </si>
  <si>
    <t>998</t>
  </si>
  <si>
    <t>Přesun hmot</t>
  </si>
  <si>
    <t>998243011</t>
  </si>
  <si>
    <t xml:space="preserve">Přesun hmot pro svršek kolejí nebo kolejišť pro tramvaj kromě metra  jakéhokoliv rozsahu dopravní vzdálenost do 1 000 m</t>
  </si>
  <si>
    <t>-318835645</t>
  </si>
  <si>
    <t>997</t>
  </si>
  <si>
    <t>Přesun sutě</t>
  </si>
  <si>
    <t>27</t>
  </si>
  <si>
    <t>997241531</t>
  </si>
  <si>
    <t xml:space="preserve">Doprava vybouraných hmot, konstrukcí nebo suti  vodorovné přemístění suti, na vzdálenost do 7 km</t>
  </si>
  <si>
    <t>1829472248</t>
  </si>
  <si>
    <t>pryžové podložky po kolejnici</t>
  </si>
  <si>
    <t>(4690+1734)*2*0,000163</t>
  </si>
  <si>
    <t>polyetylenové podložky pod podkladnici</t>
  </si>
  <si>
    <t>(4690+1734)*2*0,000090</t>
  </si>
  <si>
    <t>28</t>
  </si>
  <si>
    <t>997241539</t>
  </si>
  <si>
    <t xml:space="preserve">Doprava vybouraných hmot, konstrukcí nebo suti  vodorovné přemístění suti, na vzdálenost Příplatek k ceně za každý další i započatý 1 km přes 7 km</t>
  </si>
  <si>
    <t>981918436</t>
  </si>
  <si>
    <t>3,250*3 "celková vzdálenost 10 km"</t>
  </si>
  <si>
    <t>29</t>
  </si>
  <si>
    <t>997013802</t>
  </si>
  <si>
    <t>Poplatek za uložení na skládce (skládkovné) stavebního odpadu železobetonového- bet. pražce kód odpadu 170 101</t>
  </si>
  <si>
    <t>-539923817</t>
  </si>
  <si>
    <t>bet. pražce</t>
  </si>
  <si>
    <t>nacenit jen v případě nezájmu o odkup pražců</t>
  </si>
  <si>
    <t>4690*0,270</t>
  </si>
  <si>
    <t>-888*0,270 "odečet 888 ks pražců dle výběru zhotovitele do ÚD v O.-Martinově</t>
  </si>
  <si>
    <t>30</t>
  </si>
  <si>
    <t>99701381R</t>
  </si>
  <si>
    <t>Poplatek za uložení na skládce (skládkovné) stavebního odpadu dřevěného- dř. pražce kód odpadu 170 204</t>
  </si>
  <si>
    <t>1697072521</t>
  </si>
  <si>
    <t>dřevěné pražce,</t>
  </si>
  <si>
    <t>1734*0,090</t>
  </si>
  <si>
    <t>31</t>
  </si>
  <si>
    <t>997013813</t>
  </si>
  <si>
    <t>Poplatek za uložení stavebního odpadu na skládce (skládkovné) z plastických hmot zatříděného do Katalogu odpadů pod kódem 170 203</t>
  </si>
  <si>
    <t>-1170158999</t>
  </si>
  <si>
    <t>32</t>
  </si>
  <si>
    <t>997242511</t>
  </si>
  <si>
    <t xml:space="preserve">Vodorovná doprava části rozebraných konstrukcí  s naložením, složením a hrubým urovnáním pražců, na vzdálenost do 5 km</t>
  </si>
  <si>
    <t>-1127370612</t>
  </si>
  <si>
    <t xml:space="preserve">vodorovná doprava bet. a dř.  pražců  </t>
  </si>
  <si>
    <t>na skládku zhotovitele, celk. vzdálenost do 10 km</t>
  </si>
  <si>
    <t xml:space="preserve">-888*0,270 "doprava 888 ks  dle výběru objednatele naceněná pol.č.49</t>
  </si>
  <si>
    <t>33</t>
  </si>
  <si>
    <t>997242519</t>
  </si>
  <si>
    <t xml:space="preserve">Vodorovná doprava části rozebraných konstrukcí  s naložením, složením a hrubým urovnáním pražců, na vzdálenost Příplatek k ceně za každý další i započatý 1 km</t>
  </si>
  <si>
    <t>1945753988</t>
  </si>
  <si>
    <t>1182,600*5 "celková vzdálenost 10 km"</t>
  </si>
  <si>
    <t>34</t>
  </si>
  <si>
    <t>997242521</t>
  </si>
  <si>
    <t xml:space="preserve">Vodorovná doprava části rozebraných konstrukcí  s naložením, složením a hrubým urovnáním kolejnic nebo kolejových konstrukcí, na vzdálenost do 5 km</t>
  </si>
  <si>
    <t>1188563415</t>
  </si>
  <si>
    <t>vodorovná doprava kolejnic</t>
  </si>
  <si>
    <t>2091,260*2*0,04939 "kol.č.1"</t>
  </si>
  <si>
    <t>2092,950*2*0,04939 "kol.č.2"</t>
  </si>
  <si>
    <t>-59 "doprava 59 t kolejnic dle výběru objednatele do ÚD Martínov naceněna pol. č. 51 "</t>
  </si>
  <si>
    <t>35</t>
  </si>
  <si>
    <t>997242529</t>
  </si>
  <si>
    <t xml:space="preserve">Vodorovná doprava části rozebraných konstrukcí  s naložením, složením a hrubým urovnáním kolejnic nebo kolejových konstrukcí, na vzdálenost Příplatek k ceně za každý další i započatý 1 km</t>
  </si>
  <si>
    <t>879792995</t>
  </si>
  <si>
    <t>354,317*5 "celková vzdálenost 10 km"</t>
  </si>
  <si>
    <t>36</t>
  </si>
  <si>
    <t>997242531</t>
  </si>
  <si>
    <t xml:space="preserve">Vodorovná doprava části rozebraných konstrukcí  s naložením, složením a hrubým urovnáním drobného kolejiva, na vzdálenost do 5 km</t>
  </si>
  <si>
    <t>-429266008</t>
  </si>
  <si>
    <t xml:space="preserve">vodorovná doprava upevňovadel </t>
  </si>
  <si>
    <t>2091,260/1000*1520*0,02568 "kol.č.1"</t>
  </si>
  <si>
    <t>2092,950/1000*1520*0,02568 "kol.č.2"</t>
  </si>
  <si>
    <t>37</t>
  </si>
  <si>
    <t>997242539</t>
  </si>
  <si>
    <t xml:space="preserve">Vodorovná doprava části rozebraných konstrukcí  s naložením, složením a hrubým urovnáním drobného kolejiva, na vzdálenost Příplatek k ceně za každý další i započatý 1 km</t>
  </si>
  <si>
    <t>1450697678</t>
  </si>
  <si>
    <t>163,324*5 "celková vzdálenost 10 km"</t>
  </si>
  <si>
    <t>38</t>
  </si>
  <si>
    <t>R2</t>
  </si>
  <si>
    <t>Odkup kolejnic a kolejových ocel. konstrukcí</t>
  </si>
  <si>
    <t>157670931</t>
  </si>
  <si>
    <t>413,317</t>
  </si>
  <si>
    <t>-59 "odečet kolejnic pro objednatele"</t>
  </si>
  <si>
    <t>39</t>
  </si>
  <si>
    <t>R3</t>
  </si>
  <si>
    <t>Odkup drobného kolejiva</t>
  </si>
  <si>
    <t>1489669870</t>
  </si>
  <si>
    <t>40</t>
  </si>
  <si>
    <t>R4</t>
  </si>
  <si>
    <t>Odkup betonových pražců</t>
  </si>
  <si>
    <t>-1758647920</t>
  </si>
  <si>
    <t>4690</t>
  </si>
  <si>
    <t>-888 "odečet pražců pro objednatele"</t>
  </si>
  <si>
    <t>41</t>
  </si>
  <si>
    <t>R5</t>
  </si>
  <si>
    <t>Odkup dřevěných pražců</t>
  </si>
  <si>
    <t>1386921192</t>
  </si>
  <si>
    <t>42</t>
  </si>
  <si>
    <t>R6</t>
  </si>
  <si>
    <t>Odkup kameniva z výzisku kolejového lože</t>
  </si>
  <si>
    <t>-980369269</t>
  </si>
  <si>
    <t>6500,084*1,8</t>
  </si>
  <si>
    <t>43</t>
  </si>
  <si>
    <t>997242511b</t>
  </si>
  <si>
    <t xml:space="preserve">Vodorovná doprava části rozebraných konstrukcí  s naložením, složením a hrubým urovnáním pražců, na vzdálenost do 5 km do ÚD Martinov</t>
  </si>
  <si>
    <t>-761184663</t>
  </si>
  <si>
    <t xml:space="preserve">vodorovná doprava bet. pražců  dle výběru</t>
  </si>
  <si>
    <t>objednatele do ÚD Martinov, 888 ks</t>
  </si>
  <si>
    <t xml:space="preserve">888*0,270 </t>
  </si>
  <si>
    <t>44</t>
  </si>
  <si>
    <t>997242519b</t>
  </si>
  <si>
    <t>-1479622439</t>
  </si>
  <si>
    <t>objednatele do ÚD Martinov, celk. vzdálenost 6 km</t>
  </si>
  <si>
    <t>888*0,270*1</t>
  </si>
  <si>
    <t>45</t>
  </si>
  <si>
    <t>997242521b</t>
  </si>
  <si>
    <t xml:space="preserve">Vodorovná doprava části rozebraných konstrukcí  s naložením, složením a hrubým urovnáním kolejnic nebo kolejových konstrukcí, na vzdálenost do 5 km do ÚD Martinov</t>
  </si>
  <si>
    <t>-517350970</t>
  </si>
  <si>
    <t>vodorovná doprava kolejnic dle výběru</t>
  </si>
  <si>
    <t>objednatele na skládku objednatele v</t>
  </si>
  <si>
    <t>v Ústř. dílnách DPO v O.-Martinově, celk. vzdál. 6 km</t>
  </si>
  <si>
    <t>59 "doprava 59 t kolejnic dle výběru objednatele do ÚD Martinov "</t>
  </si>
  <si>
    <t>46</t>
  </si>
  <si>
    <t>997242529b</t>
  </si>
  <si>
    <t>882216941</t>
  </si>
  <si>
    <t xml:space="preserve">vodorovná doprava kolejnic  dle výběru</t>
  </si>
  <si>
    <t xml:space="preserve">59*1 </t>
  </si>
  <si>
    <t xml:space="preserve">SO 662 - Tramvajový spodek </t>
  </si>
  <si>
    <t>1 - Zemní práce</t>
  </si>
  <si>
    <t xml:space="preserve">    5 - Komunikace pozemní</t>
  </si>
  <si>
    <t>8 - Trubní vedení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</si>
  <si>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</si>
  <si>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</si>
  <si>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</si>
  <si>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</si>
  <si>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</si>
  <si>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>PSV - Práce a dodávky PSV</t>
  </si>
  <si>
    <t xml:space="preserve">    711 - Izolace proti vodě, vlhkosti a plynům</t>
  </si>
  <si>
    <t xml:space="preserve">    789 - Povrchové úpravy ocelových konstrukcí a technologických zařízení</t>
  </si>
  <si>
    <t>Zemní práce</t>
  </si>
  <si>
    <t>113202111</t>
  </si>
  <si>
    <t xml:space="preserve">Vytrhání obrub  s vybouráním lože, s přemístěním hmot na skládku na vzdálenost do 3 m nebo s naložením na dopravní prostředek z krajníků nebo obrubníků stojatých</t>
  </si>
  <si>
    <t>820026376</t>
  </si>
  <si>
    <t>2091,260 "Kol. č. 1"</t>
  </si>
  <si>
    <t>2092,95 "kol. č.2"</t>
  </si>
  <si>
    <t>-2*120 "odečet dl. nástupišť zast. Svinov vč. mostu přes Bíloveckou"</t>
  </si>
  <si>
    <t>-2*150 "odečet dl. mostu přes trať SŽDC"</t>
  </si>
  <si>
    <t>-2*54 "odečet dl. mostu přes dálnici"</t>
  </si>
  <si>
    <t>-2*136 "odečet dl. mostu přes Odru"</t>
  </si>
  <si>
    <t>122101104</t>
  </si>
  <si>
    <t xml:space="preserve">Odkopávky a prokopávky nezapažené  s přehozením výkopku na vzdálenost do 3 m nebo s naložením na dopravní prostředek v horninách tř. 1 a 2 přes 5 000 m3</t>
  </si>
  <si>
    <t>-1269116842</t>
  </si>
  <si>
    <t xml:space="preserve">Odkopávky pro zřízení podkladních vrstev pod kol. ložem </t>
  </si>
  <si>
    <t>mimo přechodové oblasti podchodu - ZKPP</t>
  </si>
  <si>
    <t>v ochran. pásmech inž. sítí ruční výkop</t>
  </si>
  <si>
    <t>v km 0,000-0,71349 pro obě koleje</t>
  </si>
  <si>
    <t>713,49*5,73</t>
  </si>
  <si>
    <t>v km 1,008640-1,045610 pro obě koleje</t>
  </si>
  <si>
    <t>36,97*5,75</t>
  </si>
  <si>
    <t>v km 1,099610-1,328410 pro obě koleje</t>
  </si>
  <si>
    <t>228,80*5,75</t>
  </si>
  <si>
    <t>v km 1,468792-2,091260 pro obě koleje</t>
  </si>
  <si>
    <t>622,468*5,75</t>
  </si>
  <si>
    <t xml:space="preserve">další (hl. 0,15 m) odkopávky pro zřízení podkladní vrstvy pod kol. ložem v </t>
  </si>
  <si>
    <t>v přechodových oblastech mostůu - ZKPP</t>
  </si>
  <si>
    <t>((8*12)+20,97+19,72)*7,70*0,15</t>
  </si>
  <si>
    <t>132102501</t>
  </si>
  <si>
    <t>Hloubení rýh vedle kolejí šířky do 600 mm strojně zapažených i nezapažených hloubky do 1,5 m, pro jakýkoliv objem výkopu v horninách tř. 1 a 2</t>
  </si>
  <si>
    <t>-553667429</t>
  </si>
  <si>
    <t>rýha pro obnovu obsypu trativodu v ose os TT</t>
  </si>
  <si>
    <t xml:space="preserve">v km 0,000-0,71349 v ose os TT </t>
  </si>
  <si>
    <t>713,49*0,2</t>
  </si>
  <si>
    <t>v km 1,008640-1,045610 vně obou kolejí</t>
  </si>
  <si>
    <t>36,97*0,4</t>
  </si>
  <si>
    <t>v km 1,099610-1,328410 vně obou kolejí</t>
  </si>
  <si>
    <t>228,80*0,4</t>
  </si>
  <si>
    <t>v km 1,468792-2,091260 vně obou kolejí</t>
  </si>
  <si>
    <t>622,468*0,4</t>
  </si>
  <si>
    <t>odkopávky pro rekonstrukci šachtic</t>
  </si>
  <si>
    <t xml:space="preserve">36*0,36 </t>
  </si>
  <si>
    <t>314236885</t>
  </si>
  <si>
    <t>doprava výkopku na skládku zhotovitele</t>
  </si>
  <si>
    <t>9353,544" odkopávky zemní pláně"</t>
  </si>
  <si>
    <t>510,953 "z hloubení rýh pro trativod"</t>
  </si>
  <si>
    <t>171201211</t>
  </si>
  <si>
    <t>Poplatek za uložení stavebního odpadu na skládce (skládkovné) zeminy a kameniva zatříděného do Katalogu odpadů pod kódem 170 504</t>
  </si>
  <si>
    <t>132091368</t>
  </si>
  <si>
    <t>9353,544*1,8 " odkopávky zemní pláně"</t>
  </si>
  <si>
    <t>510,953*1,8 "z hloubení rýh pro trativod"</t>
  </si>
  <si>
    <t>175101201</t>
  </si>
  <si>
    <t>Obsypání objektů nad přilehlým původním terénem sypaninou z vhodných hornin 1 až 4 nebo materiálem uloženým ve vzdálenosti do 3 m od vnějšího kraje objektu pro jakoukoliv míru zhutnění bez prohození sypaniny sítem</t>
  </si>
  <si>
    <t>-561131237</t>
  </si>
  <si>
    <t>obsyp vně obrubníku</t>
  </si>
  <si>
    <t>3265*0,07</t>
  </si>
  <si>
    <t>181102302</t>
  </si>
  <si>
    <t>Úprava pláně v zářezech se zhutněním</t>
  </si>
  <si>
    <t>m2</t>
  </si>
  <si>
    <t>1698532986</t>
  </si>
  <si>
    <t>úprava pláně žel. spodku a zemní pláně</t>
  </si>
  <si>
    <t>713,49*7,70*2</t>
  </si>
  <si>
    <t>36,97*7,70*2</t>
  </si>
  <si>
    <t>228,80*7,70*2</t>
  </si>
  <si>
    <t>622,468*7,70*2</t>
  </si>
  <si>
    <t>181111111</t>
  </si>
  <si>
    <t>Plošná úprava terénu v zemině tř. 1 až 4 s urovnáním povrchu bez doplnění ornice souvislé plochy do 500 m2 při nerovnostech terénu přes 50 do 100 mm v rovině nebo na svahu do 1:5</t>
  </si>
  <si>
    <t>1786391171</t>
  </si>
  <si>
    <t>uprava terénu na travnatých pásech vně obnovy obruby</t>
  </si>
  <si>
    <t>a po obnově šachtic a trativodů</t>
  </si>
  <si>
    <t>3265*1</t>
  </si>
  <si>
    <t>181411121</t>
  </si>
  <si>
    <t>Založení trávníku na půdě předem připravené plochy do 1000 m2 výsevem včetně utažení lučního v rovině nebo na svahu do 1:5</t>
  </si>
  <si>
    <t>-441330721</t>
  </si>
  <si>
    <t>00572470</t>
  </si>
  <si>
    <t>osivo směs travní univerzál</t>
  </si>
  <si>
    <t>kg</t>
  </si>
  <si>
    <t>1653366655</t>
  </si>
  <si>
    <t>3265*0,015 'Přepočtené koeficientem množství</t>
  </si>
  <si>
    <t>Poplatek za uložení stavebního odpadu na skládce (skládkovné) z armovaného betonu zatříděného do Katalogu odpadů pod kódem 170 101</t>
  </si>
  <si>
    <t>1642607195</t>
  </si>
  <si>
    <t>most 2-006</t>
  </si>
  <si>
    <t>330,033*2,5</t>
  </si>
  <si>
    <t>997223845</t>
  </si>
  <si>
    <t>Poplatek za uložení stavebního odpadu na skládce (skládkovné) asfaltového bez obsahu dehtu zatříděného do Katalogu odpadů pod kódem 170 302</t>
  </si>
  <si>
    <t>1263715249</t>
  </si>
  <si>
    <t>5500,546*0,010*2,6</t>
  </si>
  <si>
    <t>997231111</t>
  </si>
  <si>
    <t>Vodorovná doprava suti a vybouraných hmot s vyložením a hrubým urovnáním na vzdálenost do 1 km</t>
  </si>
  <si>
    <t>1740967346</t>
  </si>
  <si>
    <t>143,014</t>
  </si>
  <si>
    <t>997231119</t>
  </si>
  <si>
    <t>Vodorovná doprava suti a vybouraných hmot s vyložením a hrubým urovnáním na vzdálenost Příplatek k cenám za každý další i započatý 1 km</t>
  </si>
  <si>
    <t>1978392380</t>
  </si>
  <si>
    <t>564760111</t>
  </si>
  <si>
    <t xml:space="preserve">Podklad nebo kryt z kameniva hrubého drceného  vel. 16-32 mm s rozprostřením a zhutněním, po zhutnění tl. 200 mm</t>
  </si>
  <si>
    <t>1525914361</t>
  </si>
  <si>
    <t>Podkladní/drenážní vrstva min.150 mm pod KL</t>
  </si>
  <si>
    <t>713,49*7,9</t>
  </si>
  <si>
    <t>36,97*7,9</t>
  </si>
  <si>
    <t>228,80*7,90</t>
  </si>
  <si>
    <t>622,468*7,9</t>
  </si>
  <si>
    <t xml:space="preserve">odečet podkladu v přechodových oblastech mostů -ZKPP </t>
  </si>
  <si>
    <t>naceněno samostatně</t>
  </si>
  <si>
    <t>-((8*12)+20,97+19,72)*7,9</t>
  </si>
  <si>
    <t>564871113</t>
  </si>
  <si>
    <t xml:space="preserve">Podklad ze štěrkodrti ŠD  s rozprostřením a zhutněním, po zhutnění tl. 270 mm</t>
  </si>
  <si>
    <t>-904139216</t>
  </si>
  <si>
    <t>Podkladní/drenážní vrstva min. 200 mm pod KL</t>
  </si>
  <si>
    <t>((8*12)+20,97+19,72)*7,9</t>
  </si>
  <si>
    <t>564861111</t>
  </si>
  <si>
    <t xml:space="preserve">Podklad ze štěrkodrti ŠD  s rozprostřením a zhutněním, po zhutnění tl. 200 mm</t>
  </si>
  <si>
    <t>-1357704922</t>
  </si>
  <si>
    <t>Sanace podloží (zemní pláně)</t>
  </si>
  <si>
    <t xml:space="preserve">K sanaci podl. bude přistoupeno, pokud by  nebyly</t>
  </si>
  <si>
    <t>splněny požadované parametry na zemní pláni</t>
  </si>
  <si>
    <t xml:space="preserve">vrstva (2x200 mm) </t>
  </si>
  <si>
    <t>713,49*7,7*2</t>
  </si>
  <si>
    <t>36,97*7,7*2</t>
  </si>
  <si>
    <t>-((8*12)+20,97+19,72)*7,70*2</t>
  </si>
  <si>
    <t>564871111</t>
  </si>
  <si>
    <t xml:space="preserve">Podklad ze štěrkodrti ŠD  s rozprostřením a zhutněním, po zhutnění tl. 250 mm</t>
  </si>
  <si>
    <t>1569112158</t>
  </si>
  <si>
    <t xml:space="preserve">vrstva (2x250mm) </t>
  </si>
  <si>
    <t>((8*12)+20,97+19,72)*7,70*2</t>
  </si>
  <si>
    <t>Trubní vedení</t>
  </si>
  <si>
    <t>890411851</t>
  </si>
  <si>
    <t>Bourání šachet strojně velikosti obestavěného prostoru do 1,5 m3 z prefabrikovaných skruží</t>
  </si>
  <si>
    <t>-779507465</t>
  </si>
  <si>
    <t>obestavěny prostor šachtice 0,5 m3</t>
  </si>
  <si>
    <t>45*0,565</t>
  </si>
  <si>
    <t>895211131</t>
  </si>
  <si>
    <t>Drenážní šachtice kontrolní z betonových dílců typ Šk 80/3 hl. do 1,5 m</t>
  </si>
  <si>
    <t>-1269898010</t>
  </si>
  <si>
    <t>895211139</t>
  </si>
  <si>
    <t>Drenážní šachtice kontrolní z betonových dílců typ Šk 80/3 Příplatek k ceně za každých dalších i započatých 0,5 m hl.</t>
  </si>
  <si>
    <t>-1971704901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</si>
  <si>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</si>
  <si>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</si>
  <si>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8320786</t>
  </si>
  <si>
    <t>59217034</t>
  </si>
  <si>
    <t>obrubník betonový silniční 1000x150x300mm</t>
  </si>
  <si>
    <t>-1029107475</t>
  </si>
  <si>
    <t>93261_R</t>
  </si>
  <si>
    <t>POCHOZÍ ROŠT Z KOMPOZITU - PŘEKRYTÍ ZRCADLA MOSTU</t>
  </si>
  <si>
    <t>1550545933</t>
  </si>
  <si>
    <t>985121123</t>
  </si>
  <si>
    <t>Tryskání degradovaného betonu stěn, rubu kleneb a podlah vodou pod tlakem přes 1 250 do 2 500 barů</t>
  </si>
  <si>
    <t>-31855551</t>
  </si>
  <si>
    <t>P</t>
  </si>
  <si>
    <t>Poznámka k položce:_x000d_
plocha přechodové desky (odhad) 2*(8m*4m)</t>
  </si>
  <si>
    <t>Tramvajový most ev. č. 2-004, Estakáda přes ulici Bíloveckou</t>
  </si>
  <si>
    <t>plocha přechodové desky (odhad) 2*(8m*4m)</t>
  </si>
  <si>
    <t>(13*9)</t>
  </si>
  <si>
    <t>Tramvajový most ev. č. 2-005, most přes trať SŽDC</t>
  </si>
  <si>
    <t>(13*9) "přech deska"+10"závěrná zídka+"</t>
  </si>
  <si>
    <t>Tramvajový most ev. č. 2-005a, most přes dálnici a ul. Ryšových</t>
  </si>
  <si>
    <t>(81,445+74,6725)*1,2</t>
  </si>
  <si>
    <t>Tramvajový most ev. č. 2-006, most přes řeku Odru</t>
  </si>
  <si>
    <t>198</t>
  </si>
  <si>
    <t>985311112</t>
  </si>
  <si>
    <t>Reprofilace betonu sanačními maltami na cementové bázi ručně stěn, tloušťky přes 10 do 20 mm</t>
  </si>
  <si>
    <t>-625668037</t>
  </si>
  <si>
    <t xml:space="preserve">(13*9) </t>
  </si>
  <si>
    <t xml:space="preserve">(81,445+74,6725)*1,2 </t>
  </si>
  <si>
    <t>985312132</t>
  </si>
  <si>
    <t>Stěrka k vyrovnání ploch reprofilovaného betonu rubu kleneb a podlah, tloušťky přes 2 do 3 mm</t>
  </si>
  <si>
    <t>-360302708</t>
  </si>
  <si>
    <t>985323112</t>
  </si>
  <si>
    <t>Spojovací můstek reprofilovaného betonu na cementové bázi, tloušťky 2 mm</t>
  </si>
  <si>
    <t>1983938929</t>
  </si>
  <si>
    <t>28411066R1</t>
  </si>
  <si>
    <t>Kompozitní dílce-výměna ocelových plechů dilatačních spar</t>
  </si>
  <si>
    <t>1108306151</t>
  </si>
  <si>
    <t>48</t>
  </si>
  <si>
    <t>43783700R2</t>
  </si>
  <si>
    <t>Oprava koncových dilatujících částí mostů-komplet</t>
  </si>
  <si>
    <t>301354198</t>
  </si>
  <si>
    <t xml:space="preserve">Poznámka k položce:_x000d_
- Rektifikace polohy - (demontáž, obnova a zpětná montáž),_x000d_
- výrobní dokumentace (vč. technologického předpisu),_x000d_
- dílenská dokumentace, vč. podrobného zaměření,_x000d_
- dodání kompletního dil. zařízení vč. všech přepravních a montážních úprav a zařízení,_x000d_
- řezání, spojování a sváření na staveništi, _x000d_
- dodání spojovacího, kotevního a těsnícího materiálu,_x000d_
- dodání všechny druhy ocelového kotvení,_x000d_
- úprava a příprava prostoru, včetně kotevních prvků, jejich ošetření a očištění,_x000d_
- zřízení kompletních koncových dilatujících částí podle příslušného technolog. předpisu, včetně předepsaného nastavení,_x000d_
- obnova úložných ploch mostnic, usazení a kotvení mostnic. Chybějící mostnice a poškozené mostnice budou obnoveny._x000d_
- dodání zvláštních spojovacích prostředků, rozebíratelnost konstrukce,_x000d_
-  provedení protikorozní ochrany a nátěry konstrukcí, viz kapitola protikorozní ochrana,  _x000d_
- zřízení koncových dilatujících částí po etapách, včetně spojů,_x000d_
- úprava koncových dilatujících částí mostu ve styku s ostatními konstrukcemi a zařízeními,_x000d_
- ochrana koncových dilatujících částí mostu proti bludným proudům, _x000d_
- ochrana koncových dilatujících částí mostu do doby provedení definitivního stavu, veškeré provizorní úpravy a opatření,_x000d_
- konečné úpravy koncových dilatujících částí mostu jako povrchové povlaky, zálivky, které nejsou součástí jiných konstrukcí, vyčištění, osaz. krytek šroubů, tmelení, těsnění, výplň spár a pod.,_x000d_
- úprava, očištění a ošetření prostoru kolem koncových dilatujících částí mostu,_x000d_
- provedení odborné prohlídky, je-li požadována._x000d_
</t>
  </si>
  <si>
    <t>998241013</t>
  </si>
  <si>
    <t xml:space="preserve">Přesun hmot pro železniční spodek drah kolejových  jakéhokoliv rozsahu dopravní vzdálenost do 5 000 m, o sklonu trati přes 15 do 25 promile</t>
  </si>
  <si>
    <t>-626331788</t>
  </si>
  <si>
    <t>HSV</t>
  </si>
  <si>
    <t>Práce a dodávky HSV</t>
  </si>
  <si>
    <t>Zakládání</t>
  </si>
  <si>
    <t>212752214</t>
  </si>
  <si>
    <t>Trativody z drenážních trubek se zřízením štěrkopískového lože pod trubky a s jejich obsypem v průměrném celkovém množství do 0,15 m3/m v otevřeném výkopu z trubek plastových flexibilních D přes 160 do 200 mm</t>
  </si>
  <si>
    <t>2037012350</t>
  </si>
  <si>
    <t>212972114</t>
  </si>
  <si>
    <t>Opláštění drenážních trub filtrační textilií DN 200</t>
  </si>
  <si>
    <t>-914445308</t>
  </si>
  <si>
    <t>Předpokládaná obnova cca 20 % z délky trativodu</t>
  </si>
  <si>
    <t>čerpání dle skutečného provedení</t>
  </si>
  <si>
    <t>498</t>
  </si>
  <si>
    <t>261112</t>
  </si>
  <si>
    <t>VRTY PRO KOTVENÍ A INJEKTÁŽ TŘ I NA POVRCHU D DO 16MM</t>
  </si>
  <si>
    <t>OTSKP 2019</t>
  </si>
  <si>
    <t>-1820900129</t>
  </si>
  <si>
    <t xml:space="preserve">Poznámka k položce:_x000d_
vrty pro kotvení zákrytových desek a plechů   </t>
  </si>
  <si>
    <t>10 "most 2-005</t>
  </si>
  <si>
    <t>261114</t>
  </si>
  <si>
    <t>VRTY PRO KOTVENÍ A INJEKTÁŽ NA POVRCHU TŘ I D DO 35MM</t>
  </si>
  <si>
    <t>725848828</t>
  </si>
  <si>
    <t>6 "most 2-005</t>
  </si>
  <si>
    <t>271572211</t>
  </si>
  <si>
    <t>Podsyp pod základové konstrukce se zhutněním a urovnáním povrchu ze štěrkopísku netříděného</t>
  </si>
  <si>
    <t>-1302727983</t>
  </si>
  <si>
    <t>Obsyp potrubí nad 0,15 m3/m</t>
  </si>
  <si>
    <t>498*0,3</t>
  </si>
  <si>
    <t>RM1</t>
  </si>
  <si>
    <t xml:space="preserve">REKTIFIKACE DILATAČNÍHO ZAŘÍZENÍ MOSTU  </t>
  </si>
  <si>
    <t>KUS</t>
  </si>
  <si>
    <t>-567472084</t>
  </si>
  <si>
    <t xml:space="preserve">Poznámka k položce:_x000d_
položka zahrnuje:_x000d_
- zaměření původní polohy dilatačního zařízení včetně nivelety koleje  v přechodové části _x000d_
- čištění všech částí po provedení navazujících stavebních úprav_x000d_
- přeměření a případné korekce navazujících částí kolej. svršku (úprava výšky mostnic)_x000d_
- oprava drobných závad   </t>
  </si>
  <si>
    <t>1 "most č.2-005</t>
  </si>
  <si>
    <t>Svislé a kompletní konstrukce</t>
  </si>
  <si>
    <t>Vodorovné konstrukce</t>
  </si>
  <si>
    <t>457451134</t>
  </si>
  <si>
    <t xml:space="preserve">Ochranná betonová vrstva na izolaci přesýpaných objektů  tloušťky 60 mm s vyhlazením povrchu s výztuží ze sítí C 30/37</t>
  </si>
  <si>
    <t>-988555675</t>
  </si>
  <si>
    <t>(18,3*2+0,7*2)*131,592*1,1</t>
  </si>
  <si>
    <t>457971112</t>
  </si>
  <si>
    <t xml:space="preserve">Zřízení vrstvy z geotextilie s přesahem  bez připevnění k podkladu, s potřebným dočasným zatěžováním včetně zakotvení okraje o sklonu do 10°, šířky geotextilie přes 3 do 7,5 m</t>
  </si>
  <si>
    <t>-429928360</t>
  </si>
  <si>
    <t xml:space="preserve">Pokládka separační geotextilie na zemní pláni </t>
  </si>
  <si>
    <t>713,49*8,56</t>
  </si>
  <si>
    <t>36,97*7,70</t>
  </si>
  <si>
    <t>228,80*7,70</t>
  </si>
  <si>
    <t>622,468*7,70</t>
  </si>
  <si>
    <t xml:space="preserve">Pokládka výztužné geotextilie na zemní pláni </t>
  </si>
  <si>
    <t>v přechodových oblastech mostů - ZKPP</t>
  </si>
  <si>
    <t>((8*12)+20,97+19,72)*7,70</t>
  </si>
  <si>
    <t>6931101R</t>
  </si>
  <si>
    <t>geotextilie tkaná PES 300/50kN/m</t>
  </si>
  <si>
    <t>-891626404</t>
  </si>
  <si>
    <t>15% na překrytí</t>
  </si>
  <si>
    <t>713,49*8,56*1,15</t>
  </si>
  <si>
    <t>36,97*7,70*1,15</t>
  </si>
  <si>
    <t>228,80*7,70*1,15</t>
  </si>
  <si>
    <t>622,468*7,70*1,15</t>
  </si>
  <si>
    <t>69311010</t>
  </si>
  <si>
    <t>geotextilie tkaná separační, filtrační, výztužná PP pevnost v tahu 80kN/m</t>
  </si>
  <si>
    <t>1113290882</t>
  </si>
  <si>
    <t>Pokládka výztužné geotextilie na zemní pláni</t>
  </si>
  <si>
    <t>15% na přesahy</t>
  </si>
  <si>
    <t>((8*12)+20,97+19,72)*7,70*1,15</t>
  </si>
  <si>
    <t>45797111R</t>
  </si>
  <si>
    <t>1991520282</t>
  </si>
  <si>
    <t>198 "Most č. 2-006 přes Odru</t>
  </si>
  <si>
    <t>69311296</t>
  </si>
  <si>
    <t>geotextilie tkaná PES 600/50kN/m</t>
  </si>
  <si>
    <t>-2038708394</t>
  </si>
  <si>
    <t>93140R</t>
  </si>
  <si>
    <t>KOMPLETNÍ VÝMĚNA MOSTNÍCH ZÁVĚRŮ</t>
  </si>
  <si>
    <t>-1355869412</t>
  </si>
  <si>
    <t>- výměna stávajících mostních závěrů - komplet (výroba, dodávka a montáž</t>
  </si>
  <si>
    <t>- výrobní dokumentace (vč. technologického předpisu)</t>
  </si>
  <si>
    <t>- dílenská dokumentace, vč. podrobného zaměření</t>
  </si>
  <si>
    <t>- dodání kompletního dil. zařízení vč. všech přepravních a montážních úprav a zařízení</t>
  </si>
  <si>
    <t>- řezání a sváření na staveništi a eventuelní nutnou opravu nátěrů po těchto úkonech</t>
  </si>
  <si>
    <t>- bednění a dodatečné zabetonování dilatačního zařízení</t>
  </si>
  <si>
    <t>- pro kovové součásti je nutné užít ustanovení pro TMCH.94</t>
  </si>
  <si>
    <t>- dodání spojovacího, kotevního a těsnícího materiálu</t>
  </si>
  <si>
    <t>- úprava a příprava prostoru, včetně kotevních prvků, jejich ošetření a očištění</t>
  </si>
  <si>
    <t>- zřízení kompletního mostního závěru podle příslušného technolog. předpisu, včetně předepsaného nastavení</t>
  </si>
  <si>
    <t>- zřízení mostního závěru po etapách, včetně pracovních spar a spojů</t>
  </si>
  <si>
    <t>- úprava most. závěru ve styku s ostatními konstrukcemi a zařízeními (u obrubníků a podél vozovek, na chodnících, na římsách, napojení izolací a pod.)</t>
  </si>
  <si>
    <t>- ochrana mostního závěru proti bludným proudům a vývody pro jejich měření</t>
  </si>
  <si>
    <t>- ochrana mostního závěru do doby provedení definitivního stavu, veškeré provizorní úpravy a opatření</t>
  </si>
  <si>
    <t>- konečné úpravy most. závěru jako povrchové povlaky, zálivky, které nejsou součástí jiných konstrukcí, vyčištění, osaz. krytek šroubů, tmelení, těsně</t>
  </si>
  <si>
    <t>- úprava, očištění a ošetření prostoru kolem mostního závěru</t>
  </si>
  <si>
    <t>- opatření mostního závěru znakem výrobce a typovým číslem</t>
  </si>
  <si>
    <t xml:space="preserve">- provedení odborné prohlídky, je-li požadována   </t>
  </si>
  <si>
    <t>4,5*4*1,2</t>
  </si>
  <si>
    <t>966168</t>
  </si>
  <si>
    <t>Bourání konstrukcí ze železobetonu s odvozem do 20 km a s uložením na skládku</t>
  </si>
  <si>
    <t>1652737486</t>
  </si>
  <si>
    <t>- rozbourání konstrukce bez ohledu na použitou technologii</t>
  </si>
  <si>
    <t>- veškeré pomocné konstrukce (lešení a pod.)</t>
  </si>
  <si>
    <t xml:space="preserve">- položka zahrnuje veškerou manipulaci s vybouranou sutí a hmotami včetně uložení  na  a poplatku za uložení na skládku. </t>
  </si>
  <si>
    <t xml:space="preserve">- položka zahrnuje veškeré další práce plynoucí z technologického předpisu a z platných předpisů   </t>
  </si>
  <si>
    <t>5500,546*0,060</t>
  </si>
  <si>
    <t>96616B</t>
  </si>
  <si>
    <t xml:space="preserve">BOURÁNÍ KONSTRUKCÍ ZE ŽELEZOBETONU - DOPRAVA   </t>
  </si>
  <si>
    <t>TKM</t>
  </si>
  <si>
    <t>-589516708</t>
  </si>
  <si>
    <t>10*330,033*2,5</t>
  </si>
  <si>
    <t>Úpravy povrchů, podlahy a osazování výplní</t>
  </si>
  <si>
    <t>47</t>
  </si>
  <si>
    <t>628613234</t>
  </si>
  <si>
    <t>Protikorozní ochrana ocelových mostních konstrukcí včetně otryskání povrchu základní a podkladní epoxidový a vrchní polyuretanový nátěr s metalizací IV. třídy</t>
  </si>
  <si>
    <t>2093346559</t>
  </si>
  <si>
    <t>96785R</t>
  </si>
  <si>
    <t>VYBOURÁNÍ MOSTNÍCH DILATAČNÍCH ZÁVĚRŮ</t>
  </si>
  <si>
    <t>1343747920</t>
  </si>
  <si>
    <t>49</t>
  </si>
  <si>
    <t>97818</t>
  </si>
  <si>
    <t xml:space="preserve">ODSTRANĚNÍ MOSTNÍ IZOLACE </t>
  </si>
  <si>
    <t>145039442</t>
  </si>
  <si>
    <t>Poznámka k položce:_x000d_
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položce)_x000d_
- položka zahrnuje veškeré další práce plynoucí z technologického předpisu a z platných předpisů</t>
  </si>
  <si>
    <t>50</t>
  </si>
  <si>
    <t>suť z vybouraných obrub</t>
  </si>
  <si>
    <t>669,163</t>
  </si>
  <si>
    <t>suť z vybouraných šachtic</t>
  </si>
  <si>
    <t>48,816</t>
  </si>
  <si>
    <t>51</t>
  </si>
  <si>
    <t>719,979*3 "celková vzdálenost 10 km"</t>
  </si>
  <si>
    <t>52</t>
  </si>
  <si>
    <t>997013801</t>
  </si>
  <si>
    <t>Poplatek za uložení stavebního odpadu na skládce (skládkovné) z prostého betonu zatříděného do Katalogu odpadů pod kódem 170 101</t>
  </si>
  <si>
    <t>-1719082709</t>
  </si>
  <si>
    <t>717,979</t>
  </si>
  <si>
    <t>PSV</t>
  </si>
  <si>
    <t>Práce a dodávky PSV</t>
  </si>
  <si>
    <t>711</t>
  </si>
  <si>
    <t>Izolace proti vodě, vlhkosti a plynům</t>
  </si>
  <si>
    <t>53</t>
  </si>
  <si>
    <t>711111002</t>
  </si>
  <si>
    <t xml:space="preserve">Provedení izolace proti zemní vlhkosti natěradly a tmely za studena  na ploše vodorovné V nátěrem lakem asfaltovým</t>
  </si>
  <si>
    <t>991934333</t>
  </si>
  <si>
    <t>767</t>
  </si>
  <si>
    <t>396 "most 2-006</t>
  </si>
  <si>
    <t>54</t>
  </si>
  <si>
    <t>711112001</t>
  </si>
  <si>
    <t xml:space="preserve">Provedení izolace proti zemní vlhkosti natěradly a tmely za studena  na ploše svislé S nátěrem penetračním</t>
  </si>
  <si>
    <t>926954242</t>
  </si>
  <si>
    <t>Tramvajový most ev. č. 2-005, přes trať SŽDC</t>
  </si>
  <si>
    <t>plocha přechodové desky (odhad) 2*(8m*a4m)</t>
  </si>
  <si>
    <t>55</t>
  </si>
  <si>
    <t>11163150</t>
  </si>
  <si>
    <t>lak penetrační asfaltový</t>
  </si>
  <si>
    <t>1297744710</t>
  </si>
  <si>
    <t>251,428571428571*0,00035 'Přepočtené koeficientem množství</t>
  </si>
  <si>
    <t>56</t>
  </si>
  <si>
    <t>711112002</t>
  </si>
  <si>
    <t xml:space="preserve">Provedení izolace proti zemní vlhkosti natěradly a tmely za studena  na ploše svislé S nátěrem lakem asfaltovým</t>
  </si>
  <si>
    <t>1539179499</t>
  </si>
  <si>
    <t>Poznámka k položce:_x000d_
plocha přechodové desky (odhad) (2*(8m*4m))*2nátěry</t>
  </si>
  <si>
    <t>2*(13*9)</t>
  </si>
  <si>
    <t>(81,445+74,6725)*1,2 *2</t>
  </si>
  <si>
    <t>396</t>
  </si>
  <si>
    <t>57</t>
  </si>
  <si>
    <t>11163152</t>
  </si>
  <si>
    <t>lak hydroizolační asfaltový</t>
  </si>
  <si>
    <t>1719799200</t>
  </si>
  <si>
    <t>1220*0,00045 'Přepočtené koeficientem množství</t>
  </si>
  <si>
    <t>58</t>
  </si>
  <si>
    <t>711191001</t>
  </si>
  <si>
    <t xml:space="preserve">Provedení nátěru adhezního můstku na ploše vodorovné </t>
  </si>
  <si>
    <t>1824958060</t>
  </si>
  <si>
    <t>(18,3*2)*131,592*1,1 "most 2-006</t>
  </si>
  <si>
    <t>59</t>
  </si>
  <si>
    <t>711191011</t>
  </si>
  <si>
    <t xml:space="preserve">Provedení nátěru adhezního můstku na ploše svislé S   </t>
  </si>
  <si>
    <t>359800783</t>
  </si>
  <si>
    <t>0,7*2*131,592*1,1 "most 2-006</t>
  </si>
  <si>
    <t>60</t>
  </si>
  <si>
    <t>711635</t>
  </si>
  <si>
    <t>IZOLACE ŠTOL PROTI VOL STÉK VODĚ POLYMERNÍ STŘÍKANÁ</t>
  </si>
  <si>
    <t>M2</t>
  </si>
  <si>
    <t>1193784942</t>
  </si>
  <si>
    <t>(18,3*2+0,7*2)*131,592*1,1 "most 2-006</t>
  </si>
  <si>
    <t>789</t>
  </si>
  <si>
    <t>Povrchové úpravy ocelových konstrukcí a technologických zařízení</t>
  </si>
  <si>
    <t>61</t>
  </si>
  <si>
    <t>789111143</t>
  </si>
  <si>
    <t xml:space="preserve">Úpravy povrchů pod nátěry zařízení  s povrchem nečlenitým odstranění rzi a nečistot mechanizovaným čištěním stupeň přípravy St 3, stupeň zrezivění D</t>
  </si>
  <si>
    <t>1533389875</t>
  </si>
  <si>
    <t>62</t>
  </si>
  <si>
    <t>58585114</t>
  </si>
  <si>
    <t>hmota nátěrová adhezní můstek pro nenasákavé podklady</t>
  </si>
  <si>
    <t>866004318</t>
  </si>
  <si>
    <t>162,266 "most 2-006</t>
  </si>
  <si>
    <t>SO 666 - Úpravy trakčního vedení</t>
  </si>
  <si>
    <t>Ostrava</t>
  </si>
  <si>
    <t>DPO</t>
  </si>
  <si>
    <t xml:space="preserve">    783 - Dokončovací práce - nátěry</t>
  </si>
  <si>
    <t>M - Práce a dodávky M</t>
  </si>
  <si>
    <t xml:space="preserve">    21-M - Elektromontáže</t>
  </si>
  <si>
    <t>HZS - Hodinové zúčtovací sazby</t>
  </si>
  <si>
    <t>783</t>
  </si>
  <si>
    <t>Dokončovací práce - nátěry</t>
  </si>
  <si>
    <t>783306809</t>
  </si>
  <si>
    <t>Odstranění nátěrů ze zámečnických konstrukcí okartáčováním</t>
  </si>
  <si>
    <t>-1480609388</t>
  </si>
  <si>
    <t>((2*3,14*0,15)*8,5)*50</t>
  </si>
  <si>
    <t>783314201</t>
  </si>
  <si>
    <t>Základní antikorozní nátěr zámečnických konstrukcí jednonásobný syntetický standardní</t>
  </si>
  <si>
    <t>CS ÚRS 2017 02</t>
  </si>
  <si>
    <t>1676832376</t>
  </si>
  <si>
    <t>783315101</t>
  </si>
  <si>
    <t>Mezinátěr zámečnických konstrukcí jednonásobný syntetický standardní</t>
  </si>
  <si>
    <t>-546386336</t>
  </si>
  <si>
    <t>(((2*3,14*0,15)*8,5)*2)*50</t>
  </si>
  <si>
    <t>783317101</t>
  </si>
  <si>
    <t>Krycí nátěr (email) zámečnických konstrukcí jednonásobný syntetický standardní</t>
  </si>
  <si>
    <t>-925915275</t>
  </si>
  <si>
    <t>R009</t>
  </si>
  <si>
    <t>Mechanizace pro nátěry trakčních stožárů</t>
  </si>
  <si>
    <t>h</t>
  </si>
  <si>
    <t>-1743815740</t>
  </si>
  <si>
    <t>5*50</t>
  </si>
  <si>
    <t>Práce a dodávky M</t>
  </si>
  <si>
    <t>21-M</t>
  </si>
  <si>
    <t>Elektromontáže</t>
  </si>
  <si>
    <t>R003</t>
  </si>
  <si>
    <t>Zajištění a odjištění trolejového vedení včetně materiálu - odpojení a opětovné připojení</t>
  </si>
  <si>
    <t>1463966017</t>
  </si>
  <si>
    <t>Montáž páskovaného kardanu na stožár</t>
  </si>
  <si>
    <t>64</t>
  </si>
  <si>
    <t>1482858707</t>
  </si>
  <si>
    <t xml:space="preserve">Kardan páskovací  pro lano</t>
  </si>
  <si>
    <t>256</t>
  </si>
  <si>
    <t>4409859</t>
  </si>
  <si>
    <t>404452611</t>
  </si>
  <si>
    <t xml:space="preserve">páska upínací  Bandimex 19 mm typ 206</t>
  </si>
  <si>
    <t>652398172</t>
  </si>
  <si>
    <t>404452612</t>
  </si>
  <si>
    <t>spona upínací Bandimex 19mm typ 256 (bal. 100 kusů)</t>
  </si>
  <si>
    <t>100 kus</t>
  </si>
  <si>
    <t>93676779</t>
  </si>
  <si>
    <t>RM02</t>
  </si>
  <si>
    <t>Montáž minorokového delta závěsu s bočním držákem troleje na lano nebo na výložník</t>
  </si>
  <si>
    <t>621661448</t>
  </si>
  <si>
    <t>R08</t>
  </si>
  <si>
    <t>TRAM komplet - minorokový delta závěs 3m s bočním držákem na lano</t>
  </si>
  <si>
    <t>-2075396910</t>
  </si>
  <si>
    <t>R05</t>
  </si>
  <si>
    <t>Montáž minorokového delta závěsu na lano nebo na výložník</t>
  </si>
  <si>
    <t>-1416429882</t>
  </si>
  <si>
    <t>R07</t>
  </si>
  <si>
    <t>TRAM komplet - minorokový delta závěs 6m na lano pro vyvěšení děliče</t>
  </si>
  <si>
    <t>-8312021</t>
  </si>
  <si>
    <t>R33</t>
  </si>
  <si>
    <t>Montáž ukončení převěsového lana s izolátorem</t>
  </si>
  <si>
    <t>-1342229428</t>
  </si>
  <si>
    <t>R091</t>
  </si>
  <si>
    <t>TRAM komplet - nerozebiratelné ukončení lana se smyčkovým izolátorem silikonovým 25kN</t>
  </si>
  <si>
    <t>-1343929400</t>
  </si>
  <si>
    <t>R092</t>
  </si>
  <si>
    <t xml:space="preserve">TRAM komplet -  ukončení lana se smyčkovým izolátorem silikonovým 25kN a napínacím šroubem</t>
  </si>
  <si>
    <t>-1665583555</t>
  </si>
  <si>
    <t>210030141</t>
  </si>
  <si>
    <t>Kotvení Cu troleje závažím 1x1100 kp</t>
  </si>
  <si>
    <t>-758295857</t>
  </si>
  <si>
    <t>R095</t>
  </si>
  <si>
    <t>Závaží betonové 25kg, kulaté pr. 350mm pro doplnění stávajícího pohyblivého kotvení</t>
  </si>
  <si>
    <t>1383969972</t>
  </si>
  <si>
    <t>210030312</t>
  </si>
  <si>
    <t>Křížení trolejí pro pantograf 2 pohyblivých</t>
  </si>
  <si>
    <t>151193134</t>
  </si>
  <si>
    <t>R14</t>
  </si>
  <si>
    <t>Kabelové propojení trolejí v křížení 120mm2</t>
  </si>
  <si>
    <t>-1102604034</t>
  </si>
  <si>
    <t>RM03</t>
  </si>
  <si>
    <t>Demontáž trolejového drátu z pevného bodu TRAM</t>
  </si>
  <si>
    <t>1502912416</t>
  </si>
  <si>
    <t>RM04</t>
  </si>
  <si>
    <t>Montáž pevného bodu TRAM na lano</t>
  </si>
  <si>
    <t>-1860716654</t>
  </si>
  <si>
    <t>R15</t>
  </si>
  <si>
    <t>TRAM pevný bod na lano</t>
  </si>
  <si>
    <t>1777179654</t>
  </si>
  <si>
    <t>R85</t>
  </si>
  <si>
    <t>Demontáž trolejového děliče</t>
  </si>
  <si>
    <t>-1731296820</t>
  </si>
  <si>
    <t>210030482</t>
  </si>
  <si>
    <t>Montáž děliče úsekového 750 V pro trakční vedení</t>
  </si>
  <si>
    <t>649102003</t>
  </si>
  <si>
    <t>R16</t>
  </si>
  <si>
    <t>TRAM komplet - dělič na lano včetně vyvěšení - TRAM 09-600/Ri120</t>
  </si>
  <si>
    <t>967107913</t>
  </si>
  <si>
    <t>R71</t>
  </si>
  <si>
    <t>Demontáž ukolejnění z kolejnice</t>
  </si>
  <si>
    <t>-1954836794</t>
  </si>
  <si>
    <t>R23</t>
  </si>
  <si>
    <t>Montáž ukolejnění</t>
  </si>
  <si>
    <t>236432830</t>
  </si>
  <si>
    <t>R21</t>
  </si>
  <si>
    <t>Montáž skříňky připojení kabelu ke kolejnici</t>
  </si>
  <si>
    <t>-296060899</t>
  </si>
  <si>
    <t>R22</t>
  </si>
  <si>
    <t>Skříňka připojení ukolejňovacího kabelu na kolejnici</t>
  </si>
  <si>
    <t>31342892</t>
  </si>
  <si>
    <t>Skříňka připojení odsávacího kabelu na kolejnici</t>
  </si>
  <si>
    <t>1456908242</t>
  </si>
  <si>
    <t>R24</t>
  </si>
  <si>
    <t>Ukolejňovací materiál na stožáru</t>
  </si>
  <si>
    <t>-1634792923</t>
  </si>
  <si>
    <t>741120105</t>
  </si>
  <si>
    <t>Montáž vodičů izolovaných měděných bez ukončení uložených v trubkách nebo lištách zatažených plných a laněných s PVC pláštěm, bezhalogenových, ohniodolných (CY, CHAH-R(V)) průřezu žíly 50 až 70 mm2</t>
  </si>
  <si>
    <t>899482392</t>
  </si>
  <si>
    <t>34142162</t>
  </si>
  <si>
    <t>vodič silový s Cu jádrem 50mm2</t>
  </si>
  <si>
    <t>-898264348</t>
  </si>
  <si>
    <t>R25</t>
  </si>
  <si>
    <t>Montáž průrazky 125V</t>
  </si>
  <si>
    <t>609288262</t>
  </si>
  <si>
    <t>R26</t>
  </si>
  <si>
    <t>TRAM komplet - průrazka 125V včetně materiálu pro připojení</t>
  </si>
  <si>
    <t>-335135307</t>
  </si>
  <si>
    <t>210030753</t>
  </si>
  <si>
    <t>Montáž ocelových lan Pz průřezu 50 mm2</t>
  </si>
  <si>
    <t>978821473</t>
  </si>
  <si>
    <t>R30</t>
  </si>
  <si>
    <t>Ocelové pozinkované lano 50mm2</t>
  </si>
  <si>
    <t>-1081299574</t>
  </si>
  <si>
    <t>Demontáž trolejového drátu z minorokového delta závěsu a bočního závěsu s ponecháním na výložníku</t>
  </si>
  <si>
    <t>1258953732</t>
  </si>
  <si>
    <t>R03</t>
  </si>
  <si>
    <t xml:space="preserve">Montáž trolejového drátu do ponechaného minorokového delta závěsu a bočního závěsu </t>
  </si>
  <si>
    <t>-685848359</t>
  </si>
  <si>
    <t>R29</t>
  </si>
  <si>
    <t>Demontáž z troleje kabelového propojení odpojovač - trolej, pro 2 troleje se zachováním kabelů na výložníku</t>
  </si>
  <si>
    <t>178329697</t>
  </si>
  <si>
    <t>R28</t>
  </si>
  <si>
    <t>Montáž kabelového propojení odpojovač - trolej pro 2 troleje, s použitím původního nedemontovaného materiálu</t>
  </si>
  <si>
    <t>-424233594</t>
  </si>
  <si>
    <t>210030762</t>
  </si>
  <si>
    <t>Demontáž troleje Cu průřezu do 150 mm2</t>
  </si>
  <si>
    <t>1535899915</t>
  </si>
  <si>
    <t>210030761</t>
  </si>
  <si>
    <t>Montáž troleje Cu průřezu do 150 mm2</t>
  </si>
  <si>
    <t>-360645121</t>
  </si>
  <si>
    <t>R32</t>
  </si>
  <si>
    <t>Trolejový drát vysokopevnostní Cu-ETP 120mm2</t>
  </si>
  <si>
    <t>1022606603</t>
  </si>
  <si>
    <t>R72</t>
  </si>
  <si>
    <t>Demontáž připojení kabelu odsávacího bodu z kolejnice</t>
  </si>
  <si>
    <t>-166146020</t>
  </si>
  <si>
    <t>R73</t>
  </si>
  <si>
    <t>Montáž připojení kabelů odsávacího bodu do kolejnice, se zatažením do chráničky</t>
  </si>
  <si>
    <t>-2145173562</t>
  </si>
  <si>
    <t>210801323</t>
  </si>
  <si>
    <t>Montáž vodiče Cu izolovaný plný a laněný s PVC pláštěm do 1 kV žíla 240 až 300 mm2 volně (CY, CHAH-R(V))</t>
  </si>
  <si>
    <t>-1865113232</t>
  </si>
  <si>
    <t>3411</t>
  </si>
  <si>
    <t>kabel silový jednožilový s Cu jádrem CHBU 1 x 240 mm2</t>
  </si>
  <si>
    <t>128</t>
  </si>
  <si>
    <t>-1256174073</t>
  </si>
  <si>
    <t>210801311</t>
  </si>
  <si>
    <t>Montáž vodiče Cu izolovaný plný a laněný s PVC pláštěm do 1 kV žíla 1,5 až 16 mm2 volně (CY, CHAH-R(V))</t>
  </si>
  <si>
    <t>1553015037</t>
  </si>
  <si>
    <t>34111</t>
  </si>
  <si>
    <t>kabel silový jednožilový s Cu jádrem 1-YY 1 x 4 mm2</t>
  </si>
  <si>
    <t>1593455281</t>
  </si>
  <si>
    <t>345671420</t>
  </si>
  <si>
    <t>oko kabelové Cu 1 - 36 kV lisovací 240 x 12 KU</t>
  </si>
  <si>
    <t>CS ÚRS 2014 02</t>
  </si>
  <si>
    <t>881806836</t>
  </si>
  <si>
    <t>345670140</t>
  </si>
  <si>
    <t>oko kabelové Cu lisovací lehčené 1,5 x 3 KU-L</t>
  </si>
  <si>
    <t>1750711307</t>
  </si>
  <si>
    <t>343432410</t>
  </si>
  <si>
    <t>trubka smršťovací tenkostěnná tl bez lepidla GTI102,0/51,0</t>
  </si>
  <si>
    <t>1249549667</t>
  </si>
  <si>
    <t>59071003</t>
  </si>
  <si>
    <t>pěna pistolová PUR zimní</t>
  </si>
  <si>
    <t>litr</t>
  </si>
  <si>
    <t>1426421291</t>
  </si>
  <si>
    <t>34571355</t>
  </si>
  <si>
    <t>trubka elektroinstalační ohebná dvouplášťová korugovaná D 94/110 mm, HDPE+LDPE</t>
  </si>
  <si>
    <t>481601051</t>
  </si>
  <si>
    <t>58932563</t>
  </si>
  <si>
    <t>beton C 16/20 X0,XC1 kamenivo frakce 0/8</t>
  </si>
  <si>
    <t>1509682072</t>
  </si>
  <si>
    <t>R98</t>
  </si>
  <si>
    <t>Kontrola uchycení trakčního stožáru na mostě</t>
  </si>
  <si>
    <t>1643237006</t>
  </si>
  <si>
    <t>R99</t>
  </si>
  <si>
    <t>Pomocný materiál uchycení trakčního stožáru na mostě</t>
  </si>
  <si>
    <t>-896583546</t>
  </si>
  <si>
    <t>R35</t>
  </si>
  <si>
    <t xml:space="preserve">Montáž drobného trolejového materiálu a pomocného materiálu </t>
  </si>
  <si>
    <t>-178877753</t>
  </si>
  <si>
    <t>R36</t>
  </si>
  <si>
    <t>Drobný trolejový a pomocný materiál</t>
  </si>
  <si>
    <t>477309356</t>
  </si>
  <si>
    <t>63</t>
  </si>
  <si>
    <t>999000000</t>
  </si>
  <si>
    <t>ostatní materiál</t>
  </si>
  <si>
    <t>Kč</t>
  </si>
  <si>
    <t>1245269389</t>
  </si>
  <si>
    <t>R101</t>
  </si>
  <si>
    <t>Úpravy a seřízení trolejového vedení do sklonu a klikatosti - četa pracovníků+vozidlo</t>
  </si>
  <si>
    <t>hod</t>
  </si>
  <si>
    <t>1047335877</t>
  </si>
  <si>
    <t>65</t>
  </si>
  <si>
    <t>R100</t>
  </si>
  <si>
    <t>Úpravy na stávajícím trolejovém vedení - četa pracovníků+vozidlo</t>
  </si>
  <si>
    <t>1983468524</t>
  </si>
  <si>
    <t>HZS</t>
  </si>
  <si>
    <t>Hodinové zúčtovací sazby</t>
  </si>
  <si>
    <t>66</t>
  </si>
  <si>
    <t>HZS4212</t>
  </si>
  <si>
    <t>Hodinová zúčtovací sazba revizní technik specialista</t>
  </si>
  <si>
    <t>1266765206</t>
  </si>
  <si>
    <t>67</t>
  </si>
  <si>
    <t>0001</t>
  </si>
  <si>
    <t>Hodinová zúčtovací sazba technik odborný - manipulace na síti, zajištění, přepnutí vedení</t>
  </si>
  <si>
    <t>1935753266</t>
  </si>
  <si>
    <t xml:space="preserve">DIO - Dopravně inženýrské opatření </t>
  </si>
  <si>
    <t xml:space="preserve"> Ostrava</t>
  </si>
  <si>
    <t>61974757</t>
  </si>
  <si>
    <t>25361520</t>
  </si>
  <si>
    <t xml:space="preserve">Dopravní projektování  s.r.o.</t>
  </si>
  <si>
    <t>N00 - Nepojmenované práce</t>
  </si>
  <si>
    <t xml:space="preserve">    N01 - Nepojmenovaný díl</t>
  </si>
  <si>
    <t>N00</t>
  </si>
  <si>
    <t>Nepojmenované práce</t>
  </si>
  <si>
    <t>N01</t>
  </si>
  <si>
    <t>Nepojmenovaný díl</t>
  </si>
  <si>
    <t>914169</t>
  </si>
  <si>
    <t>Přechodné dopravní značení - komplet dopravně inženýrských opatření po dobu výstavby</t>
  </si>
  <si>
    <t>KPL</t>
  </si>
  <si>
    <t>-1545184520</t>
  </si>
  <si>
    <t>Komplet dopravně inženýrských opatření po dobu výstavby</t>
  </si>
  <si>
    <t xml:space="preserve">Přechodné dopravní značení - Hliníkové značky normální </t>
  </si>
  <si>
    <t>velikosti (Půjčení značení, dovoz, montáž, údržba, demontáž, odvoz),</t>
  </si>
  <si>
    <t xml:space="preserve">včetně dalších nutných opatření (úprava signálního plánu SSZ, </t>
  </si>
  <si>
    <t>osazení nového řadiče apod.)</t>
  </si>
  <si>
    <t>"2KS/56DNŮ "A15</t>
  </si>
  <si>
    <t>"2Ks/56dnů "A6b</t>
  </si>
  <si>
    <t>"16ks/56dnů, "B20a</t>
  </si>
  <si>
    <t>"12ks/56dnů"IP18b</t>
  </si>
  <si>
    <t>"10ks/56dnů"IP22 POZOR ZASTÁVKA BUS</t>
  </si>
  <si>
    <t>"10ks/56dnů "IJ4c</t>
  </si>
  <si>
    <t>"320ks/56dnů "Z4</t>
  </si>
  <si>
    <t>"1KS/56 DNŮ SVĚTELNÁ ŘADA 3 SVĚTEL"</t>
  </si>
  <si>
    <t>9R1</t>
  </si>
  <si>
    <t xml:space="preserve">Úprava SSZ křižovatek ulic 28.října x Mariánskohorská/Plzeňská a ulic Opavská x Sjízdná vzhledem k vyvolalaným omezením a změnám organizace dopravy při stavbě_x000d_
                                                 _x000d_
</t>
  </si>
  <si>
    <t>kpl</t>
  </si>
  <si>
    <t>-1517734573</t>
  </si>
  <si>
    <t xml:space="preserve">-přepočtení mezičasů, návrh úpravy signálních plánů, naprogramování, nahrání dat, </t>
  </si>
  <si>
    <t xml:space="preserve">případná optimalizace </t>
  </si>
  <si>
    <t xml:space="preserve">- prověření liniové koordinace a případná úprava </t>
  </si>
  <si>
    <t xml:space="preserve">-projednání, vydání Příkazu SSZ, kontrola během stavby, uvedení do původního stavu po </t>
  </si>
  <si>
    <t xml:space="preserve">ukončení stavby </t>
  </si>
  <si>
    <t>-rezerva pro navazující křižovatku</t>
  </si>
  <si>
    <t>9R2</t>
  </si>
  <si>
    <t>Zřízení a odstranění ploch provizorních autobusových zastávek pro ND</t>
  </si>
  <si>
    <t>Kpl</t>
  </si>
  <si>
    <t>1778499873</t>
  </si>
  <si>
    <t>Komplet zřízení a odstranění ploch provizorních autobusových zastávek pro ND</t>
  </si>
  <si>
    <t>ze štěrkodrti tl 150 mm</t>
  </si>
  <si>
    <t xml:space="preserve"> cca 50 m2/1 zastávka</t>
  </si>
  <si>
    <t>"5 zastávek pro ND"</t>
  </si>
  <si>
    <t>9R3</t>
  </si>
  <si>
    <t>Pronájem za dočasný záborploch a komunikací</t>
  </si>
  <si>
    <t>1590636189</t>
  </si>
  <si>
    <t>Náklady za pronájem ploch a komunikací hradí zhotovitel</t>
  </si>
  <si>
    <t xml:space="preserve">"(2200*3)m2*56 dnů - uzávěra 1 jízdního pruhu </t>
  </si>
  <si>
    <t>komunikace II/479 ul. Opavská v dl. 2,2 km</t>
  </si>
  <si>
    <t xml:space="preserve">"5 ks*130 m2*56 dnů - pronájem ploch </t>
  </si>
  <si>
    <t>provizorních zastávek</t>
  </si>
  <si>
    <t>1 "komplet</t>
  </si>
  <si>
    <t>VRN - Vedlejší rozpočtové náklady</t>
  </si>
  <si>
    <t>Dopravní projektování s.r.o.</t>
  </si>
  <si>
    <t xml:space="preserve">    VRN2 - Příprava staveniště</t>
  </si>
  <si>
    <t>VRN2</t>
  </si>
  <si>
    <t>Příprava staveniště</t>
  </si>
  <si>
    <t>030001000</t>
  </si>
  <si>
    <t xml:space="preserve">Zařízení staveniště - Kompletní zařízení staveniště pro celou stavbu včetně zajištění potřebných povolení a rozhodnutí._x000d__x000d_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služby._x000d__x000d_
Pevná cena </t>
  </si>
  <si>
    <t>1024</t>
  </si>
  <si>
    <t>-1808986490</t>
  </si>
  <si>
    <t xml:space="preserve">Poznámka k položce:_x000d_
Zařízení staveniště - Kompletní zařízení staveniště pro celou stavbu včetně zajištění potřebných povolení a rozhodnutí._x000d_
Položka zahrnuje náklady spojené se staveništními komunikacemi, oplocením staveniště,  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</si>
  <si>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Zařízení staveniště - Kompletní zařízení staveniště pro celou stavbu včetně zajištění potřebných povolení a rozhodnutí</t>
  </si>
  <si>
    <t>060001000</t>
  </si>
  <si>
    <t>Územní vlivy</t>
  </si>
  <si>
    <t>1284229044</t>
  </si>
  <si>
    <t>070001000</t>
  </si>
  <si>
    <t>Provozní vlivy</t>
  </si>
  <si>
    <t>1953932977</t>
  </si>
  <si>
    <t>012203000</t>
  </si>
  <si>
    <t xml:space="preserve">Příprava výstavby - Geodetická činnost v průběhu provádění stavebních prací (geodet zhotovitele stavby pro celou stavbu) včetně vytyčení hranic pozemků a vytyčení obvodu stavby. Součástí je vybudování potřebné vytyčovací sítě pro celou stavbu. Zpracování geometrických plánů pro zřízení věcných břemen,  včetně ověření odpovědným geodetem a katastrálním úřadem_x000d_
Pevná cena</t>
  </si>
  <si>
    <t>1303091592</t>
  </si>
  <si>
    <t xml:space="preserve"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 Zpracování geometrických plánů pro zřízení věcných břemen,  včetně ověření odpovědným geodetem a katastrálním úřadem_x000d_
Pevná cena</t>
  </si>
  <si>
    <t>Geodetické práce, zajištění geometrického plánu</t>
  </si>
  <si>
    <t>01310300R</t>
  </si>
  <si>
    <t>Příprava výstavby - Zdokumentování technického stavu nemovitostí situovaných v okolí stavby - pasport. Provedeno před stavbou a po dokončení stavby _x000d__x000d_
Pevná cena</t>
  </si>
  <si>
    <t>-136270856</t>
  </si>
  <si>
    <t>Poznámka k položce:_x000d_
Příprava výstavby - Zdokumentování technického stavu nemovitostí situovaných v okolí stavby - pasport. Provedeno před stavbou a po dokončení stavby _x000d_
Pevná cena</t>
  </si>
  <si>
    <t>Příprava výstavby - Zdokumentování technického stavu nemovitostí situovaných v okolí stavby - pasport.</t>
  </si>
  <si>
    <t>013254000</t>
  </si>
  <si>
    <t>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stavby._x000d__x000d_
Součástí je předání dokumentace v tištěné podobě v požadovaném počtu paré dle SoD a předání v elektonické podobě (rozsah a uspořádání odpovídající podobě tištěné) v uzavřeném (PDF) a otevřeném formátu (DWG, XLS, DOC, apod.) _x000d__x000d_
Pevná cena</t>
  </si>
  <si>
    <t>1364077215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</si>
  <si>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
Součástí je předání dokumentace v tištěné podobě v požadovaném počtu paré dle SoD a předání v elektonické podobě (rozsah a uspořádání odpovídající podobě tištěné) v uzavřeném (PDF) a otevřeném formátu (DWG, XLS, DOC, apod.) _x000d_
Pevná cena</t>
  </si>
  <si>
    <t>Dokončení výstavby - Dokumentace skutečného provedení stavby</t>
  </si>
  <si>
    <t>013294000</t>
  </si>
  <si>
    <t xml:space="preserve">Příprava výstavby_x000d_
-Výrobně technická dokumentace VTD.Dopracování podrobných prováděcích dokumentací (dokumentace pro pomocné práce, výrobně technické dokumentace a dokumentace výrobků dodávaných na stavbu),_x000d_
- povodňový plán v souladu s § 71 zákona č. 254/2001 Sb. a  projednání NA MMO OOŽP před zahájením stavby,_x000d_
-plán opatření pro případy havárie (havarijní plán) ve smyslu § 39 odst. 2 písm. a) zákona č. 254/2001 Sb. a v souladu s vyhláškou Ministerstva životního prostředí č.450/2005 Sb., o náležitostech nakládání se závadnými látkami a náležitostech havarijního plánu, způsobu a rozsahu hlášení havárií, jejich zneškodňování a odstraňování jejich škodlivých následků,v platném znění a předloženÍ ke schválení MMO OOŽP._x000d_
Pevná cena</t>
  </si>
  <si>
    <t>1892922083</t>
  </si>
  <si>
    <t xml:space="preserve">Poznámka k položce:_x000d_
Příprava výstavby_x000d_
-Výrobně technická dokumentace VTD.Dopracování podrobných prováděcích dokumentací (dokumentace pro pomocné práce, výrobně technické dokumentace a dokumentace výrobků dodávaných na stavbu)_x000d_
- povodňový plán v souladu s § 71 zákona č. 254/2001 Sb. a  projednání NA MMO OOŽP před zahájením stavby,_x000d_
-plán opatření pro případy havárie (havarijní plán) ve smyslu § 39 odst. 2 písm. a) zákona č. 254/2001 Sb. a v souladu s vyhláškou Ministerstva životního prostředí č.450/2005 Sb., o náležitostech nakládání se závadnými látkami a náležitostech havarijního plánu, způsobu a rozsahu hlášení havárií, jejich zneškodňování a odstraňování jejich škodlivých následků,v platném znění a předloženÍ ke schválení MMO OOŽP_x000d_
Součástí je předání dokumentace v tištěné podobě v požadovaném počtu paré dle SoD a předání v elektonické podobě (rozsah a uspořádání odpovídající podobě tištěné) v uzavřeném (PDF) a otevřeném formátu (DWG, XLS, DOC, apod.) ._x000d__x000d_
Pevná cena</t>
  </si>
  <si>
    <t>Příprava stavby - výrobně technická dokumentace VTD</t>
  </si>
  <si>
    <t>013294400R</t>
  </si>
  <si>
    <t>Vypracování dokumentace změn stavby - pro změnu stavby před kolaudací</t>
  </si>
  <si>
    <t>-866600302</t>
  </si>
  <si>
    <t>034503000</t>
  </si>
  <si>
    <t>Průběh výstavby - Tabule se základními informacemi o stavbě s textem dle vzoru objednatele (Billboard) (dodávka, montáž, demontáž)_x000d__x000d_
Pevná cena</t>
  </si>
  <si>
    <t>542150554</t>
  </si>
  <si>
    <t>Poznámka k položce:_x000d_
Průběh výstavby - Tabule se základními informacemi o stavbě s textem dle vzoru objednatele (Billboard) (dodávka, montáž, demontáž)_x000d_
Pevná cena</t>
  </si>
  <si>
    <t>Průběh výstavby - Tabule se základními informacemi o stavbě s textem dle vzoru objednatele (Billboard) (dodávka, montáž, demontáž)</t>
  </si>
  <si>
    <t>043002000</t>
  </si>
  <si>
    <t xml:space="preserve">Průběh výstavby - Náklady na průzkumy v rámci realizace stavby - Zkoušení konstrukcí a prací (nad rámec TKP, KZP). Např. Doplňující geotechnický průzkum s upřesňujícím návrhem sanačních opatření, zkoušky únosnosti zemní pláně a  statické posudky pro SO666.  Pevná cena </t>
  </si>
  <si>
    <t>-1537143685</t>
  </si>
  <si>
    <t xml:space="preserve">Poznámka k položce:_x000d_
Průběh výstavby - Náklady na průzkumy v rámci realizace stavby - Zkoušení konstrukcí a prací (nad rámec TKP, KZP). Např. Doplňující geotechnický průzkum s upřesňujícím návrhem sanačních opatření, zkoušky únosnosti zemní pláně a  statické posudky pro SO666.  Pevná cena </t>
  </si>
  <si>
    <t>Průběh výstavby - náklady na průzkumy v rámci realizace stavby</t>
  </si>
  <si>
    <t>04500200R</t>
  </si>
  <si>
    <t xml:space="preserve">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SoD_x000d__x000d_
Pevná cena </t>
  </si>
  <si>
    <t>-1497874175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</si>
  <si>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SoD_x000d_
Pevná cena</t>
  </si>
  <si>
    <t>Dokončení výstavby - Fotodokumentace</t>
  </si>
  <si>
    <t>0430020R</t>
  </si>
  <si>
    <t>Kontrola prostorové průchodnosti kolejí</t>
  </si>
  <si>
    <t>km</t>
  </si>
  <si>
    <t>-1371364170</t>
  </si>
  <si>
    <t>2091,260/1000 "kol.č.1"</t>
  </si>
  <si>
    <t>2092,950/1000"kol.č.2"</t>
  </si>
  <si>
    <t>07110300R</t>
  </si>
  <si>
    <t>Poplatky správcům za výluky a odborný dozor při provádění inž.sítí a zábory</t>
  </si>
  <si>
    <t>1836021237</t>
  </si>
  <si>
    <t>Poznámka k položce:_x000d_
Průběh výstavby - Poplatky správcům za výluky a odborný dozor při provádění inž.sítí a zábory_x000d_
Pevná cena</t>
  </si>
  <si>
    <t>Průběh výstavby - Poplatky správcům za výluky a odborný dozor při provádění inž.sítí a zábory</t>
  </si>
  <si>
    <t>460010025</t>
  </si>
  <si>
    <t>Příprava výstavby - Vytyčení podzemních inženýrských sítí jejich správci, popřípadě provedení kopaných sond pro ověření polohy a jejich hloubky pod terénem_x000d__x000d_
Realizovaná stavba se dotkne 12 jednotlivých inženýrských sítí (9 správců)_x000d__x000d_
Pevná cena</t>
  </si>
  <si>
    <t>-1452178902</t>
  </si>
  <si>
    <t>Poznámka k položce:_x000d_
Příprava výstavby - Vytyčení podzemních inženýrských sítí jejich správci, popřípadě provedení kopaných sond pro ověření polohy a jejich hloubky pod terénem_x000d_
Realizovaná stavba se dotkne 12 jednotlivých inženýrských sítí (9 správců)_x000d_
Pevná cena</t>
  </si>
  <si>
    <t>Příprava výstavby - Vytyčení podzemních inženýrských sítí jejich správci, popřípadě provedení kopaných sond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</si>
</sst>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2.67" style="1" customWidth="1"/>
    <col min="5" max="5" width="2.67" style="1" customWidth="1"/>
    <col min="6" max="6" width="2.67" style="1" customWidth="1"/>
    <col min="7" max="7" width="2.67" style="1" customWidth="1"/>
    <col min="8" max="8" width="2.67" style="1" customWidth="1"/>
    <col min="9" max="9" width="2.67" style="1" customWidth="1"/>
    <col min="10" max="10" width="2.67" style="1" customWidth="1"/>
    <col min="11" max="11" width="2.67" style="1" customWidth="1"/>
    <col min="12" max="12" width="2.67" style="1" customWidth="1"/>
    <col min="13" max="13" width="2.67" style="1" customWidth="1"/>
    <col min="14" max="14" width="2.67" style="1" customWidth="1"/>
    <col min="15" max="15" width="2.67" style="1" customWidth="1"/>
    <col min="16" max="16" width="2.67" style="1" customWidth="1"/>
    <col min="17" max="17" width="2.67" style="1" customWidth="1"/>
    <col min="18" max="18" width="2.67" style="1" customWidth="1"/>
    <col min="19" max="19" width="2.67" style="1" customWidth="1"/>
    <col min="20" max="20" width="2.67" style="1" customWidth="1"/>
    <col min="21" max="21" width="2.67" style="1" customWidth="1"/>
    <col min="22" max="22" width="2.67" style="1" customWidth="1"/>
    <col min="23" max="23" width="2.67" style="1" customWidth="1"/>
    <col min="24" max="24" width="2.67" style="1" customWidth="1"/>
    <col min="25" max="25" width="2.67" style="1" customWidth="1"/>
    <col min="26" max="26" width="2.67" style="1" customWidth="1"/>
    <col min="27" max="27" width="2.67" style="1" customWidth="1"/>
    <col min="28" max="28" width="2.67" style="1" customWidth="1"/>
    <col min="29" max="29" width="2.67" style="1" customWidth="1"/>
    <col min="30" max="30" width="2.67" style="1" customWidth="1"/>
    <col min="31" max="31" width="2.67" style="1" customWidth="1"/>
    <col min="32" max="32" width="2.67" style="1" customWidth="1"/>
    <col min="33" max="33" width="2.67" style="1" customWidth="1"/>
    <col min="34" max="34" width="3.33" style="1" customWidth="1"/>
    <col min="35" max="35" width="31.67" style="1" customWidth="1"/>
    <col min="36" max="36" width="2.5" style="1" customWidth="1"/>
    <col min="37" max="37" width="2.5" style="1" customWidth="1"/>
    <col min="38" max="38" width="8.33" style="1" customWidth="1"/>
    <col min="39" max="39" width="3.33" style="1" customWidth="1"/>
    <col min="40" max="40" width="13.33" style="1" customWidth="1"/>
    <col min="41" max="41" width="7.5" style="1" customWidth="1"/>
    <col min="42" max="42" width="4.17" style="1" customWidth="1"/>
    <col min="43" max="43" width="15.67" style="1" hidden="1" customWidth="1"/>
    <col min="44" max="44" width="13.67" style="1" customWidth="1"/>
    <col min="45" max="45" width="25.83" style="1" hidden="1" customWidth="1"/>
    <col min="46" max="46" width="25.83" style="1" hidden="1" customWidth="1"/>
    <col min="47" max="47" width="25.83" style="1" hidden="1" customWidth="1"/>
    <col min="48" max="48" width="21.67" style="1" hidden="1" customWidth="1"/>
    <col min="49" max="49" width="21.67" style="1" hidden="1" customWidth="1"/>
    <col min="50" max="50" width="25" style="1" hidden="1" customWidth="1"/>
    <col min="51" max="51" width="25" style="1" hidden="1" customWidth="1"/>
    <col min="52" max="52" width="21.67" style="1" hidden="1" customWidth="1"/>
    <col min="53" max="53" width="19.17" style="1" hidden="1" customWidth="1"/>
    <col min="54" max="54" width="25" style="1" hidden="1" customWidth="1"/>
    <col min="55" max="55" width="21.67" style="1" hidden="1" customWidth="1"/>
    <col min="56" max="56" width="19.17" style="1" hidden="1" customWidth="1"/>
    <col min="57" max="57" width="66.5" style="1" customWidth="1"/>
    <col min="71" max="71" width="9.33" style="1" hidden="1"/>
    <col min="72" max="72" width="9.33" style="1" hidden="1"/>
    <col min="73" max="73" width="9.33" style="1" hidden="1"/>
    <col min="74" max="74" width="9.33" style="1" hidden="1"/>
    <col min="75" max="75" width="9.33" style="1" hidden="1"/>
    <col min="76" max="76" width="9.33" style="1" hidden="1"/>
    <col min="77" max="77" width="9.33" style="1" hidden="1"/>
    <col min="78" max="78" width="9.33" style="1" hidden="1"/>
    <col min="79" max="79" width="9.33" style="1" hidden="1"/>
    <col min="80" max="80" width="9.33" style="1" hidden="1"/>
    <col min="81" max="81" width="9.33" style="1" hidden="1"/>
    <col min="82" max="82" width="9.33" style="1" hidden="1"/>
    <col min="83" max="83" width="9.33" style="1" hidden="1"/>
    <col min="84" max="84" width="9.33" style="1" hidden="1"/>
    <col min="85" max="85" width="9.33" style="1" hidden="1"/>
    <col min="86" max="86" width="9.33" style="1" hidden="1"/>
    <col min="87" max="87" width="9.33" style="1" hidden="1"/>
    <col min="88" max="88" width="9.33" style="1" hidden="1"/>
    <col min="89" max="89" width="9.33" style="1" hidden="1"/>
    <col min="90" max="90" width="9.33" style="1" hidden="1"/>
    <col min="91" max="91" width="9.33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26</v>
      </c>
      <c r="AR10" s="21"/>
      <c r="BE10" s="30"/>
      <c r="BS10" s="18" t="s">
        <v>6</v>
      </c>
    </row>
    <row r="11" s="1" customFormat="1" ht="18.48" customHeight="1">
      <c r="B11" s="21"/>
      <c r="E11" s="26" t="s">
        <v>27</v>
      </c>
      <c r="AK11" s="31" t="s">
        <v>28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29</v>
      </c>
      <c r="AK13" s="31" t="s">
        <v>25</v>
      </c>
      <c r="AN13" s="33" t="s">
        <v>30</v>
      </c>
      <c r="AR13" s="21"/>
      <c r="BE13" s="30"/>
      <c r="BS13" s="18" t="s">
        <v>6</v>
      </c>
    </row>
    <row r="14">
      <c r="B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N14" s="33" t="s">
        <v>30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31</v>
      </c>
      <c r="AK16" s="31" t="s">
        <v>25</v>
      </c>
      <c r="AN16" s="26" t="s">
        <v>32</v>
      </c>
      <c r="AR16" s="21"/>
      <c r="BE16" s="30"/>
      <c r="BS16" s="18" t="s">
        <v>3</v>
      </c>
    </row>
    <row r="17" s="1" customFormat="1" ht="18.48" customHeight="1">
      <c r="B17" s="21"/>
      <c r="E17" s="26" t="s">
        <v>33</v>
      </c>
      <c r="AK17" s="31" t="s">
        <v>28</v>
      </c>
      <c r="AN17" s="26" t="s">
        <v>1</v>
      </c>
      <c r="AR17" s="21"/>
      <c r="BE17" s="30"/>
      <c r="BS17" s="18" t="s">
        <v>34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35</v>
      </c>
      <c r="AK19" s="31" t="s">
        <v>25</v>
      </c>
      <c r="AN19" s="26" t="s">
        <v>32</v>
      </c>
      <c r="AR19" s="21"/>
      <c r="BE19" s="30"/>
      <c r="BS19" s="18" t="s">
        <v>6</v>
      </c>
    </row>
    <row r="20" s="1" customFormat="1" ht="18.48" customHeight="1">
      <c r="B20" s="21"/>
      <c r="E20" s="26" t="s">
        <v>33</v>
      </c>
      <c r="AK20" s="31" t="s">
        <v>28</v>
      </c>
      <c r="AN20" s="26" t="s">
        <v>1</v>
      </c>
      <c r="AR20" s="21"/>
      <c r="BE20" s="30"/>
      <c r="BS20" s="18" t="s">
        <v>3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36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41</v>
      </c>
      <c r="E29" s="3"/>
      <c r="F29" s="31" t="s">
        <v>42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43</v>
      </c>
      <c r="G30" s="3"/>
      <c r="H30" s="3"/>
      <c r="I30" s="3"/>
      <c r="J30" s="3"/>
      <c r="K30" s="3"/>
      <c r="L30" s="44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44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45</v>
      </c>
      <c r="G32" s="3"/>
      <c r="H32" s="3"/>
      <c r="I32" s="3"/>
      <c r="J32" s="3"/>
      <c r="K32" s="3"/>
      <c r="L32" s="44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46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47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48</v>
      </c>
      <c r="U35" s="49"/>
      <c r="V35" s="49"/>
      <c r="W35" s="49"/>
      <c r="X35" s="51" t="s">
        <v>49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50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51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52</v>
      </c>
      <c r="AI60" s="40"/>
      <c r="AJ60" s="40"/>
      <c r="AK60" s="40"/>
      <c r="AL60" s="40"/>
      <c r="AM60" s="57" t="s">
        <v>53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55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52</v>
      </c>
      <c r="AI75" s="40"/>
      <c r="AJ75" s="40"/>
      <c r="AK75" s="40"/>
      <c r="AL75" s="40"/>
      <c r="AM75" s="57" t="s">
        <v>53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19069_4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Zvyšování rychlosti na TT - úsek otevřený tramv. svršek za zast. N.Ves vodárna - tramv. zast. Zahrádky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Ostrava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10. 9. 2019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27.9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Dopravní podnik Ostrava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31</v>
      </c>
      <c r="AJ89" s="37"/>
      <c r="AK89" s="37"/>
      <c r="AL89" s="37"/>
      <c r="AM89" s="69" t="str">
        <f>IF(E17="","",E17)</f>
        <v>Dopravní projektování spol. s r.o</v>
      </c>
      <c r="AN89" s="4"/>
      <c r="AO89" s="4"/>
      <c r="AP89" s="4"/>
      <c r="AQ89" s="37"/>
      <c r="AR89" s="38"/>
      <c r="AS89" s="70" t="s">
        <v>57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27.9" customHeight="1">
      <c r="A90" s="37"/>
      <c r="B90" s="38"/>
      <c r="C90" s="31" t="s">
        <v>29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35</v>
      </c>
      <c r="AJ90" s="37"/>
      <c r="AK90" s="37"/>
      <c r="AL90" s="37"/>
      <c r="AM90" s="69" t="str">
        <f>IF(E20="","",E20)</f>
        <v>Dopravní projektování spol. s r.o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58</v>
      </c>
      <c r="D92" s="79"/>
      <c r="E92" s="79"/>
      <c r="F92" s="79"/>
      <c r="G92" s="79"/>
      <c r="H92" s="80"/>
      <c r="I92" s="81" t="s">
        <v>59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60</v>
      </c>
      <c r="AH92" s="79"/>
      <c r="AI92" s="79"/>
      <c r="AJ92" s="79"/>
      <c r="AK92" s="79"/>
      <c r="AL92" s="79"/>
      <c r="AM92" s="79"/>
      <c r="AN92" s="81" t="s">
        <v>61</v>
      </c>
      <c r="AO92" s="79"/>
      <c r="AP92" s="83"/>
      <c r="AQ92" s="84" t="s">
        <v>62</v>
      </c>
      <c r="AR92" s="38"/>
      <c r="AS92" s="85" t="s">
        <v>63</v>
      </c>
      <c r="AT92" s="86" t="s">
        <v>64</v>
      </c>
      <c r="AU92" s="86" t="s">
        <v>65</v>
      </c>
      <c r="AV92" s="86" t="s">
        <v>66</v>
      </c>
      <c r="AW92" s="86" t="s">
        <v>67</v>
      </c>
      <c r="AX92" s="86" t="s">
        <v>68</v>
      </c>
      <c r="AY92" s="86" t="s">
        <v>69</v>
      </c>
      <c r="AZ92" s="86" t="s">
        <v>70</v>
      </c>
      <c r="BA92" s="86" t="s">
        <v>71</v>
      </c>
      <c r="BB92" s="86" t="s">
        <v>72</v>
      </c>
      <c r="BC92" s="86" t="s">
        <v>73</v>
      </c>
      <c r="BD92" s="87" t="s">
        <v>74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75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ROUND(SUM(AG95:AG99),2)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ROUND(SUM(AS95:AS99),2)</f>
        <v>0</v>
      </c>
      <c r="AT94" s="98">
        <f>ROUND(SUM(AV94:AW94),2)</f>
        <v>0</v>
      </c>
      <c r="AU94" s="99">
        <f>ROUND(SUM(AU95:AU99),5)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ROUND(SUM(AZ95:AZ99),2)</f>
        <v>0</v>
      </c>
      <c r="BA94" s="98">
        <f>ROUND(SUM(BA95:BA99),2)</f>
        <v>0</v>
      </c>
      <c r="BB94" s="98">
        <f>ROUND(SUM(BB95:BB99),2)</f>
        <v>0</v>
      </c>
      <c r="BC94" s="98">
        <f>ROUND(SUM(BC95:BC99),2)</f>
        <v>0</v>
      </c>
      <c r="BD94" s="100">
        <f>ROUND(SUM(BD95:BD99),2)</f>
        <v>0</v>
      </c>
      <c r="BE94" s="6"/>
      <c r="BS94" s="101" t="s">
        <v>76</v>
      </c>
      <c r="BT94" s="101" t="s">
        <v>77</v>
      </c>
      <c r="BU94" s="102" t="s">
        <v>78</v>
      </c>
      <c r="BV94" s="101" t="s">
        <v>79</v>
      </c>
      <c r="BW94" s="101" t="s">
        <v>4</v>
      </c>
      <c r="BX94" s="101" t="s">
        <v>80</v>
      </c>
      <c r="CL94" s="101" t="s">
        <v>1</v>
      </c>
    </row>
    <row r="95" s="7" customFormat="1" ht="16.5" customHeight="1">
      <c r="A95" s="103" t="s">
        <v>81</v>
      </c>
      <c r="B95" s="104"/>
      <c r="C95" s="105"/>
      <c r="D95" s="106" t="s">
        <v>82</v>
      </c>
      <c r="E95" s="106"/>
      <c r="F95" s="106"/>
      <c r="G95" s="106"/>
      <c r="H95" s="106"/>
      <c r="I95" s="107"/>
      <c r="J95" s="106" t="s">
        <v>83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'SO 661 - Tramvajový svršek'!J30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84</v>
      </c>
      <c r="AR95" s="104"/>
      <c r="AS95" s="110">
        <v>0</v>
      </c>
      <c r="AT95" s="111">
        <f>ROUND(SUM(AV95:AW95),2)</f>
        <v>0</v>
      </c>
      <c r="AU95" s="112">
        <f>'SO 661 - Tramvajový svršek'!P120</f>
        <v>0</v>
      </c>
      <c r="AV95" s="111">
        <f>'SO 661 - Tramvajový svršek'!J33</f>
        <v>0</v>
      </c>
      <c r="AW95" s="111">
        <f>'SO 661 - Tramvajový svršek'!J34</f>
        <v>0</v>
      </c>
      <c r="AX95" s="111">
        <f>'SO 661 - Tramvajový svršek'!J35</f>
        <v>0</v>
      </c>
      <c r="AY95" s="111">
        <f>'SO 661 - Tramvajový svršek'!J36</f>
        <v>0</v>
      </c>
      <c r="AZ95" s="111">
        <f>'SO 661 - Tramvajový svršek'!F33</f>
        <v>0</v>
      </c>
      <c r="BA95" s="111">
        <f>'SO 661 - Tramvajový svršek'!F34</f>
        <v>0</v>
      </c>
      <c r="BB95" s="111">
        <f>'SO 661 - Tramvajový svršek'!F35</f>
        <v>0</v>
      </c>
      <c r="BC95" s="111">
        <f>'SO 661 - Tramvajový svršek'!F36</f>
        <v>0</v>
      </c>
      <c r="BD95" s="113">
        <f>'SO 661 - Tramvajový svršek'!F37</f>
        <v>0</v>
      </c>
      <c r="BE95" s="7"/>
      <c r="BT95" s="114" t="s">
        <v>85</v>
      </c>
      <c r="BV95" s="114" t="s">
        <v>79</v>
      </c>
      <c r="BW95" s="114" t="s">
        <v>86</v>
      </c>
      <c r="BX95" s="114" t="s">
        <v>4</v>
      </c>
      <c r="CL95" s="114" t="s">
        <v>1</v>
      </c>
      <c r="CM95" s="114" t="s">
        <v>87</v>
      </c>
    </row>
    <row r="96" s="7" customFormat="1" ht="16.5" customHeight="1">
      <c r="A96" s="103" t="s">
        <v>81</v>
      </c>
      <c r="B96" s="104"/>
      <c r="C96" s="105"/>
      <c r="D96" s="106" t="s">
        <v>88</v>
      </c>
      <c r="E96" s="106"/>
      <c r="F96" s="106"/>
      <c r="G96" s="106"/>
      <c r="H96" s="106"/>
      <c r="I96" s="107"/>
      <c r="J96" s="106" t="s">
        <v>89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'SO 662 - Tramvajový spodek 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84</v>
      </c>
      <c r="AR96" s="104"/>
      <c r="AS96" s="110">
        <v>0</v>
      </c>
      <c r="AT96" s="111">
        <f>ROUND(SUM(AV96:AW96),2)</f>
        <v>0</v>
      </c>
      <c r="AU96" s="112">
        <f>'SO 662 - Tramvajový spodek '!P130</f>
        <v>0</v>
      </c>
      <c r="AV96" s="111">
        <f>'SO 662 - Tramvajový spodek '!J33</f>
        <v>0</v>
      </c>
      <c r="AW96" s="111">
        <f>'SO 662 - Tramvajový spodek '!J34</f>
        <v>0</v>
      </c>
      <c r="AX96" s="111">
        <f>'SO 662 - Tramvajový spodek '!J35</f>
        <v>0</v>
      </c>
      <c r="AY96" s="111">
        <f>'SO 662 - Tramvajový spodek '!J36</f>
        <v>0</v>
      </c>
      <c r="AZ96" s="111">
        <f>'SO 662 - Tramvajový spodek '!F33</f>
        <v>0</v>
      </c>
      <c r="BA96" s="111">
        <f>'SO 662 - Tramvajový spodek '!F34</f>
        <v>0</v>
      </c>
      <c r="BB96" s="111">
        <f>'SO 662 - Tramvajový spodek '!F35</f>
        <v>0</v>
      </c>
      <c r="BC96" s="111">
        <f>'SO 662 - Tramvajový spodek '!F36</f>
        <v>0</v>
      </c>
      <c r="BD96" s="113">
        <f>'SO 662 - Tramvajový spodek '!F37</f>
        <v>0</v>
      </c>
      <c r="BE96" s="7"/>
      <c r="BT96" s="114" t="s">
        <v>85</v>
      </c>
      <c r="BV96" s="114" t="s">
        <v>79</v>
      </c>
      <c r="BW96" s="114" t="s">
        <v>90</v>
      </c>
      <c r="BX96" s="114" t="s">
        <v>4</v>
      </c>
      <c r="CL96" s="114" t="s">
        <v>1</v>
      </c>
      <c r="CM96" s="114" t="s">
        <v>87</v>
      </c>
    </row>
    <row r="97" s="7" customFormat="1" ht="16.5" customHeight="1">
      <c r="A97" s="103" t="s">
        <v>81</v>
      </c>
      <c r="B97" s="104"/>
      <c r="C97" s="105"/>
      <c r="D97" s="106" t="s">
        <v>91</v>
      </c>
      <c r="E97" s="106"/>
      <c r="F97" s="106"/>
      <c r="G97" s="106"/>
      <c r="H97" s="106"/>
      <c r="I97" s="107"/>
      <c r="J97" s="106" t="s">
        <v>92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'SO 666 - Úpravy trakčního...'!J30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84</v>
      </c>
      <c r="AR97" s="104"/>
      <c r="AS97" s="110">
        <v>0</v>
      </c>
      <c r="AT97" s="111">
        <f>ROUND(SUM(AV97:AW97),2)</f>
        <v>0</v>
      </c>
      <c r="AU97" s="112">
        <f>'SO 666 - Úpravy trakčního...'!P121</f>
        <v>0</v>
      </c>
      <c r="AV97" s="111">
        <f>'SO 666 - Úpravy trakčního...'!J33</f>
        <v>0</v>
      </c>
      <c r="AW97" s="111">
        <f>'SO 666 - Úpravy trakčního...'!J34</f>
        <v>0</v>
      </c>
      <c r="AX97" s="111">
        <f>'SO 666 - Úpravy trakčního...'!J35</f>
        <v>0</v>
      </c>
      <c r="AY97" s="111">
        <f>'SO 666 - Úpravy trakčního...'!J36</f>
        <v>0</v>
      </c>
      <c r="AZ97" s="111">
        <f>'SO 666 - Úpravy trakčního...'!F33</f>
        <v>0</v>
      </c>
      <c r="BA97" s="111">
        <f>'SO 666 - Úpravy trakčního...'!F34</f>
        <v>0</v>
      </c>
      <c r="BB97" s="111">
        <f>'SO 666 - Úpravy trakčního...'!F35</f>
        <v>0</v>
      </c>
      <c r="BC97" s="111">
        <f>'SO 666 - Úpravy trakčního...'!F36</f>
        <v>0</v>
      </c>
      <c r="BD97" s="113">
        <f>'SO 666 - Úpravy trakčního...'!F37</f>
        <v>0</v>
      </c>
      <c r="BE97" s="7"/>
      <c r="BT97" s="114" t="s">
        <v>85</v>
      </c>
      <c r="BV97" s="114" t="s">
        <v>79</v>
      </c>
      <c r="BW97" s="114" t="s">
        <v>93</v>
      </c>
      <c r="BX97" s="114" t="s">
        <v>4</v>
      </c>
      <c r="CL97" s="114" t="s">
        <v>1</v>
      </c>
      <c r="CM97" s="114" t="s">
        <v>87</v>
      </c>
    </row>
    <row r="98" s="7" customFormat="1" ht="16.5" customHeight="1">
      <c r="A98" s="103" t="s">
        <v>81</v>
      </c>
      <c r="B98" s="104"/>
      <c r="C98" s="105"/>
      <c r="D98" s="106" t="s">
        <v>94</v>
      </c>
      <c r="E98" s="106"/>
      <c r="F98" s="106"/>
      <c r="G98" s="106"/>
      <c r="H98" s="106"/>
      <c r="I98" s="107"/>
      <c r="J98" s="106" t="s">
        <v>95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8">
        <f>'DIO - Dopravně inženýrské...'!J30</f>
        <v>0</v>
      </c>
      <c r="AH98" s="107"/>
      <c r="AI98" s="107"/>
      <c r="AJ98" s="107"/>
      <c r="AK98" s="107"/>
      <c r="AL98" s="107"/>
      <c r="AM98" s="107"/>
      <c r="AN98" s="108">
        <f>SUM(AG98,AT98)</f>
        <v>0</v>
      </c>
      <c r="AO98" s="107"/>
      <c r="AP98" s="107"/>
      <c r="AQ98" s="109" t="s">
        <v>96</v>
      </c>
      <c r="AR98" s="104"/>
      <c r="AS98" s="110">
        <v>0</v>
      </c>
      <c r="AT98" s="111">
        <f>ROUND(SUM(AV98:AW98),2)</f>
        <v>0</v>
      </c>
      <c r="AU98" s="112">
        <f>'DIO - Dopravně inženýrské...'!P118</f>
        <v>0</v>
      </c>
      <c r="AV98" s="111">
        <f>'DIO - Dopravně inženýrské...'!J33</f>
        <v>0</v>
      </c>
      <c r="AW98" s="111">
        <f>'DIO - Dopravně inženýrské...'!J34</f>
        <v>0</v>
      </c>
      <c r="AX98" s="111">
        <f>'DIO - Dopravně inženýrské...'!J35</f>
        <v>0</v>
      </c>
      <c r="AY98" s="111">
        <f>'DIO - Dopravně inženýrské...'!J36</f>
        <v>0</v>
      </c>
      <c r="AZ98" s="111">
        <f>'DIO - Dopravně inženýrské...'!F33</f>
        <v>0</v>
      </c>
      <c r="BA98" s="111">
        <f>'DIO - Dopravně inženýrské...'!F34</f>
        <v>0</v>
      </c>
      <c r="BB98" s="111">
        <f>'DIO - Dopravně inženýrské...'!F35</f>
        <v>0</v>
      </c>
      <c r="BC98" s="111">
        <f>'DIO - Dopravně inženýrské...'!F36</f>
        <v>0</v>
      </c>
      <c r="BD98" s="113">
        <f>'DIO - Dopravně inženýrské...'!F37</f>
        <v>0</v>
      </c>
      <c r="BE98" s="7"/>
      <c r="BT98" s="114" t="s">
        <v>85</v>
      </c>
      <c r="BV98" s="114" t="s">
        <v>79</v>
      </c>
      <c r="BW98" s="114" t="s">
        <v>97</v>
      </c>
      <c r="BX98" s="114" t="s">
        <v>4</v>
      </c>
      <c r="CL98" s="114" t="s">
        <v>1</v>
      </c>
      <c r="CM98" s="114" t="s">
        <v>87</v>
      </c>
    </row>
    <row r="99" s="7" customFormat="1" ht="16.5" customHeight="1">
      <c r="A99" s="103" t="s">
        <v>81</v>
      </c>
      <c r="B99" s="104"/>
      <c r="C99" s="105"/>
      <c r="D99" s="106" t="s">
        <v>98</v>
      </c>
      <c r="E99" s="106"/>
      <c r="F99" s="106"/>
      <c r="G99" s="106"/>
      <c r="H99" s="106"/>
      <c r="I99" s="107"/>
      <c r="J99" s="106" t="s">
        <v>99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8">
        <f>'VRN - Vedlejší rozpočtové...'!J30</f>
        <v>0</v>
      </c>
      <c r="AH99" s="107"/>
      <c r="AI99" s="107"/>
      <c r="AJ99" s="107"/>
      <c r="AK99" s="107"/>
      <c r="AL99" s="107"/>
      <c r="AM99" s="107"/>
      <c r="AN99" s="108">
        <f>SUM(AG99,AT99)</f>
        <v>0</v>
      </c>
      <c r="AO99" s="107"/>
      <c r="AP99" s="107"/>
      <c r="AQ99" s="109" t="s">
        <v>100</v>
      </c>
      <c r="AR99" s="104"/>
      <c r="AS99" s="115">
        <v>0</v>
      </c>
      <c r="AT99" s="116">
        <f>ROUND(SUM(AV99:AW99),2)</f>
        <v>0</v>
      </c>
      <c r="AU99" s="117">
        <f>'VRN - Vedlejší rozpočtové...'!P118</f>
        <v>0</v>
      </c>
      <c r="AV99" s="116">
        <f>'VRN - Vedlejší rozpočtové...'!J33</f>
        <v>0</v>
      </c>
      <c r="AW99" s="116">
        <f>'VRN - Vedlejší rozpočtové...'!J34</f>
        <v>0</v>
      </c>
      <c r="AX99" s="116">
        <f>'VRN - Vedlejší rozpočtové...'!J35</f>
        <v>0</v>
      </c>
      <c r="AY99" s="116">
        <f>'VRN - Vedlejší rozpočtové...'!J36</f>
        <v>0</v>
      </c>
      <c r="AZ99" s="116">
        <f>'VRN - Vedlejší rozpočtové...'!F33</f>
        <v>0</v>
      </c>
      <c r="BA99" s="116">
        <f>'VRN - Vedlejší rozpočtové...'!F34</f>
        <v>0</v>
      </c>
      <c r="BB99" s="116">
        <f>'VRN - Vedlejší rozpočtové...'!F35</f>
        <v>0</v>
      </c>
      <c r="BC99" s="116">
        <f>'VRN - Vedlejší rozpočtové...'!F36</f>
        <v>0</v>
      </c>
      <c r="BD99" s="118">
        <f>'VRN - Vedlejší rozpočtové...'!F37</f>
        <v>0</v>
      </c>
      <c r="BE99" s="7"/>
      <c r="BT99" s="114" t="s">
        <v>85</v>
      </c>
      <c r="BV99" s="114" t="s">
        <v>79</v>
      </c>
      <c r="BW99" s="114" t="s">
        <v>101</v>
      </c>
      <c r="BX99" s="114" t="s">
        <v>4</v>
      </c>
      <c r="CL99" s="114" t="s">
        <v>1</v>
      </c>
      <c r="CM99" s="114" t="s">
        <v>87</v>
      </c>
    </row>
    <row r="100" s="2" customFormat="1" ht="30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8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="2" customFormat="1" ht="6.96" customHeight="1">
      <c r="A101" s="37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38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</sheetData>
  <mergeCells count="58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D99:H99"/>
    <mergeCell ref="J99:AF99"/>
  </mergeCells>
  <hyperlinks>
    <hyperlink ref="A95" location="'SO 661 - Tramvajový svršek'!C2" display="/"/>
    <hyperlink ref="A96" location="'SO 662 - Tramvajový spodek '!C2" display="/"/>
    <hyperlink ref="A97" location="'SO 666 - Úpravy trakčního...'!C2" display="/"/>
    <hyperlink ref="A98" location="'DIO - Dopravně inženýrské...'!C2" display="/"/>
    <hyperlink ref="A9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19" customWidth="1"/>
    <col min="10" max="10" width="20.17" style="1" customWidth="1"/>
    <col min="11" max="11" width="20.17" style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19"/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1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102</v>
      </c>
      <c r="I4" s="119"/>
      <c r="L4" s="21"/>
      <c r="M4" s="121" t="s">
        <v>10</v>
      </c>
      <c r="AT4" s="18" t="s">
        <v>3</v>
      </c>
    </row>
    <row r="5" s="1" customFormat="1" ht="6.96" customHeight="1">
      <c r="B5" s="21"/>
      <c r="I5" s="119"/>
      <c r="L5" s="21"/>
    </row>
    <row r="6" s="1" customFormat="1" ht="12" customHeight="1">
      <c r="B6" s="21"/>
      <c r="D6" s="31" t="s">
        <v>16</v>
      </c>
      <c r="I6" s="119"/>
      <c r="L6" s="21"/>
    </row>
    <row r="7" s="1" customFormat="1" ht="25.5" customHeight="1">
      <c r="B7" s="21"/>
      <c r="E7" s="122" t="str">
        <f>'Rekapitulace stavby'!K6</f>
        <v>Zvyšování rychlosti na TT - úsek otevřený tramv. svršek za zast. N.Ves vodárna - tramv. zast. Zahrádky</v>
      </c>
      <c r="F7" s="31"/>
      <c r="G7" s="31"/>
      <c r="H7" s="31"/>
      <c r="I7" s="119"/>
      <c r="L7" s="21"/>
    </row>
    <row r="8" s="2" customFormat="1" ht="12" customHeight="1">
      <c r="A8" s="37"/>
      <c r="B8" s="38"/>
      <c r="C8" s="37"/>
      <c r="D8" s="31" t="s">
        <v>103</v>
      </c>
      <c r="E8" s="37"/>
      <c r="F8" s="37"/>
      <c r="G8" s="37"/>
      <c r="H8" s="37"/>
      <c r="I8" s="123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104</v>
      </c>
      <c r="F9" s="37"/>
      <c r="G9" s="37"/>
      <c r="H9" s="37"/>
      <c r="I9" s="123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123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124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124" t="s">
        <v>22</v>
      </c>
      <c r="J12" s="68" t="str">
        <f>'Rekapitulace stavby'!AN8</f>
        <v>10. 9. 2019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123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124" t="s">
        <v>25</v>
      </c>
      <c r="J14" s="26" t="s">
        <v>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124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123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124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124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123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124" t="s">
        <v>25</v>
      </c>
      <c r="J20" s="26" t="s">
        <v>32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33</v>
      </c>
      <c r="F21" s="37"/>
      <c r="G21" s="37"/>
      <c r="H21" s="37"/>
      <c r="I21" s="124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123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35</v>
      </c>
      <c r="E23" s="37"/>
      <c r="F23" s="37"/>
      <c r="G23" s="37"/>
      <c r="H23" s="37"/>
      <c r="I23" s="124" t="s">
        <v>25</v>
      </c>
      <c r="J23" s="26" t="s">
        <v>32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124" t="s">
        <v>28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123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123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5"/>
      <c r="B27" s="126"/>
      <c r="C27" s="125"/>
      <c r="D27" s="125"/>
      <c r="E27" s="35" t="s">
        <v>1</v>
      </c>
      <c r="F27" s="35"/>
      <c r="G27" s="35"/>
      <c r="H27" s="35"/>
      <c r="I27" s="127"/>
      <c r="J27" s="125"/>
      <c r="K27" s="125"/>
      <c r="L27" s="128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123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12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0" t="s">
        <v>37</v>
      </c>
      <c r="E30" s="37"/>
      <c r="F30" s="37"/>
      <c r="G30" s="37"/>
      <c r="H30" s="37"/>
      <c r="I30" s="123"/>
      <c r="J30" s="95">
        <f>ROUND(J120,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12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131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2" t="s">
        <v>41</v>
      </c>
      <c r="E33" s="31" t="s">
        <v>42</v>
      </c>
      <c r="F33" s="133">
        <f>ROUND((SUM(BE120:BE347)),  2)</f>
        <v>0</v>
      </c>
      <c r="G33" s="37"/>
      <c r="H33" s="37"/>
      <c r="I33" s="134">
        <v>0.20999999999999999</v>
      </c>
      <c r="J33" s="133">
        <f>ROUND(((SUM(BE120:BE347))*I33),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3">
        <f>ROUND((SUM(BF120:BF347)),  2)</f>
        <v>0</v>
      </c>
      <c r="G34" s="37"/>
      <c r="H34" s="37"/>
      <c r="I34" s="134">
        <v>0.14999999999999999</v>
      </c>
      <c r="J34" s="133">
        <f>ROUND(((SUM(BF120:BF347))*I34),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3">
        <f>ROUND((SUM(BG120:BG347)),  2)</f>
        <v>0</v>
      </c>
      <c r="G35" s="37"/>
      <c r="H35" s="37"/>
      <c r="I35" s="134">
        <v>0.20999999999999999</v>
      </c>
      <c r="J35" s="133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3">
        <f>ROUND((SUM(BH120:BH347)),  2)</f>
        <v>0</v>
      </c>
      <c r="G36" s="37"/>
      <c r="H36" s="37"/>
      <c r="I36" s="134">
        <v>0.14999999999999999</v>
      </c>
      <c r="J36" s="133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3">
        <f>ROUND((SUM(BI120:BI347)),  2)</f>
        <v>0</v>
      </c>
      <c r="G37" s="37"/>
      <c r="H37" s="37"/>
      <c r="I37" s="134">
        <v>0</v>
      </c>
      <c r="J37" s="133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123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5"/>
      <c r="D39" s="136" t="s">
        <v>47</v>
      </c>
      <c r="E39" s="80"/>
      <c r="F39" s="80"/>
      <c r="G39" s="137" t="s">
        <v>48</v>
      </c>
      <c r="H39" s="138" t="s">
        <v>49</v>
      </c>
      <c r="I39" s="139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123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I41" s="119"/>
      <c r="L41" s="21"/>
    </row>
    <row r="42" s="1" customFormat="1" ht="14.4" customHeight="1">
      <c r="B42" s="21"/>
      <c r="I42" s="119"/>
      <c r="L42" s="21"/>
    </row>
    <row r="43" s="1" customFormat="1" ht="14.4" customHeight="1">
      <c r="B43" s="21"/>
      <c r="I43" s="119"/>
      <c r="L43" s="21"/>
    </row>
    <row r="44" s="1" customFormat="1" ht="14.4" customHeight="1">
      <c r="B44" s="21"/>
      <c r="I44" s="119"/>
      <c r="L44" s="21"/>
    </row>
    <row r="45" s="1" customFormat="1" ht="14.4" customHeight="1">
      <c r="B45" s="21"/>
      <c r="I45" s="119"/>
      <c r="L45" s="21"/>
    </row>
    <row r="46" s="1" customFormat="1" ht="14.4" customHeight="1">
      <c r="B46" s="21"/>
      <c r="I46" s="119"/>
      <c r="L46" s="21"/>
    </row>
    <row r="47" s="1" customFormat="1" ht="14.4" customHeight="1">
      <c r="B47" s="21"/>
      <c r="I47" s="119"/>
      <c r="L47" s="21"/>
    </row>
    <row r="48" s="1" customFormat="1" ht="14.4" customHeight="1">
      <c r="B48" s="21"/>
      <c r="I48" s="119"/>
      <c r="L48" s="21"/>
    </row>
    <row r="49" s="1" customFormat="1" ht="14.4" customHeight="1">
      <c r="B49" s="21"/>
      <c r="I49" s="119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142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3" t="s">
        <v>53</v>
      </c>
      <c r="G61" s="57" t="s">
        <v>52</v>
      </c>
      <c r="H61" s="40"/>
      <c r="I61" s="144"/>
      <c r="J61" s="145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146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3" t="s">
        <v>53</v>
      </c>
      <c r="G76" s="57" t="s">
        <v>52</v>
      </c>
      <c r="H76" s="40"/>
      <c r="I76" s="144"/>
      <c r="J76" s="145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147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148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7"/>
      <c r="E82" s="37"/>
      <c r="F82" s="37"/>
      <c r="G82" s="37"/>
      <c r="H82" s="37"/>
      <c r="I82" s="123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123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123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5.5" customHeight="1">
      <c r="A85" s="37"/>
      <c r="B85" s="38"/>
      <c r="C85" s="37"/>
      <c r="D85" s="37"/>
      <c r="E85" s="122" t="str">
        <f>E7</f>
        <v>Zvyšování rychlosti na TT - úsek otevřený tramv. svršek za zast. N.Ves vodárna - tramv. zast. Zahrádky</v>
      </c>
      <c r="F85" s="31"/>
      <c r="G85" s="31"/>
      <c r="H85" s="31"/>
      <c r="I85" s="123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103</v>
      </c>
      <c r="D86" s="37"/>
      <c r="E86" s="37"/>
      <c r="F86" s="37"/>
      <c r="G86" s="37"/>
      <c r="H86" s="37"/>
      <c r="I86" s="123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SO 661 - Tramvajový svršek</v>
      </c>
      <c r="F87" s="37"/>
      <c r="G87" s="37"/>
      <c r="H87" s="37"/>
      <c r="I87" s="123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123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Ostrava </v>
      </c>
      <c r="G89" s="37"/>
      <c r="H89" s="37"/>
      <c r="I89" s="124" t="s">
        <v>22</v>
      </c>
      <c r="J89" s="68" t="str">
        <f>IF(J12="","",J12)</f>
        <v>10. 9. 2019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123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3.05" customHeight="1">
      <c r="A91" s="37"/>
      <c r="B91" s="38"/>
      <c r="C91" s="31" t="s">
        <v>24</v>
      </c>
      <c r="D91" s="37"/>
      <c r="E91" s="37"/>
      <c r="F91" s="26" t="str">
        <f>E15</f>
        <v>Dopravní podnik Ostrava a.s.</v>
      </c>
      <c r="G91" s="37"/>
      <c r="H91" s="37"/>
      <c r="I91" s="124" t="s">
        <v>31</v>
      </c>
      <c r="J91" s="35" t="str">
        <f>E21</f>
        <v>Dopravní projektování spol. s r.o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3.0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124" t="s">
        <v>35</v>
      </c>
      <c r="J92" s="35" t="str">
        <f>E24</f>
        <v>Dopravní projektování spol. s r.o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123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9" t="s">
        <v>106</v>
      </c>
      <c r="D94" s="135"/>
      <c r="E94" s="135"/>
      <c r="F94" s="135"/>
      <c r="G94" s="135"/>
      <c r="H94" s="135"/>
      <c r="I94" s="150"/>
      <c r="J94" s="151" t="s">
        <v>107</v>
      </c>
      <c r="K94" s="135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123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52" t="s">
        <v>108</v>
      </c>
      <c r="D96" s="37"/>
      <c r="E96" s="37"/>
      <c r="F96" s="37"/>
      <c r="G96" s="37"/>
      <c r="H96" s="37"/>
      <c r="I96" s="123"/>
      <c r="J96" s="95">
        <f>J120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109</v>
      </c>
    </row>
    <row r="97" s="9" customFormat="1" ht="24.96" customHeight="1">
      <c r="A97" s="9"/>
      <c r="B97" s="153"/>
      <c r="C97" s="9"/>
      <c r="D97" s="154" t="s">
        <v>110</v>
      </c>
      <c r="E97" s="155"/>
      <c r="F97" s="155"/>
      <c r="G97" s="155"/>
      <c r="H97" s="155"/>
      <c r="I97" s="156"/>
      <c r="J97" s="157">
        <f>J121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53"/>
      <c r="C98" s="9"/>
      <c r="D98" s="154" t="s">
        <v>111</v>
      </c>
      <c r="E98" s="155"/>
      <c r="F98" s="155"/>
      <c r="G98" s="155"/>
      <c r="H98" s="155"/>
      <c r="I98" s="156"/>
      <c r="J98" s="157">
        <f>J228</f>
        <v>0</v>
      </c>
      <c r="K98" s="9"/>
      <c r="L98" s="15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53"/>
      <c r="C99" s="9"/>
      <c r="D99" s="154" t="s">
        <v>112</v>
      </c>
      <c r="E99" s="155"/>
      <c r="F99" s="155"/>
      <c r="G99" s="155"/>
      <c r="H99" s="155"/>
      <c r="I99" s="156"/>
      <c r="J99" s="157">
        <f>J267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8"/>
      <c r="C100" s="10"/>
      <c r="D100" s="159" t="s">
        <v>113</v>
      </c>
      <c r="E100" s="160"/>
      <c r="F100" s="160"/>
      <c r="G100" s="160"/>
      <c r="H100" s="160"/>
      <c r="I100" s="161"/>
      <c r="J100" s="162">
        <f>J269</f>
        <v>0</v>
      </c>
      <c r="K100" s="10"/>
      <c r="L100" s="15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123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147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148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114</v>
      </c>
      <c r="D107" s="37"/>
      <c r="E107" s="37"/>
      <c r="F107" s="37"/>
      <c r="G107" s="37"/>
      <c r="H107" s="37"/>
      <c r="I107" s="123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123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123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5.5" customHeight="1">
      <c r="A110" s="37"/>
      <c r="B110" s="38"/>
      <c r="C110" s="37"/>
      <c r="D110" s="37"/>
      <c r="E110" s="122" t="str">
        <f>E7</f>
        <v>Zvyšování rychlosti na TT - úsek otevřený tramv. svršek za zast. N.Ves vodárna - tramv. zast. Zahrádky</v>
      </c>
      <c r="F110" s="31"/>
      <c r="G110" s="31"/>
      <c r="H110" s="31"/>
      <c r="I110" s="123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103</v>
      </c>
      <c r="D111" s="37"/>
      <c r="E111" s="37"/>
      <c r="F111" s="37"/>
      <c r="G111" s="37"/>
      <c r="H111" s="37"/>
      <c r="I111" s="123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66" t="str">
        <f>E9</f>
        <v>SO 661 - Tramvajový svršek</v>
      </c>
      <c r="F112" s="37"/>
      <c r="G112" s="37"/>
      <c r="H112" s="37"/>
      <c r="I112" s="123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123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7"/>
      <c r="E114" s="37"/>
      <c r="F114" s="26" t="str">
        <f>F12</f>
        <v xml:space="preserve">Ostrava </v>
      </c>
      <c r="G114" s="37"/>
      <c r="H114" s="37"/>
      <c r="I114" s="124" t="s">
        <v>22</v>
      </c>
      <c r="J114" s="68" t="str">
        <f>IF(J12="","",J12)</f>
        <v>10. 9. 2019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123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43.05" customHeight="1">
      <c r="A116" s="37"/>
      <c r="B116" s="38"/>
      <c r="C116" s="31" t="s">
        <v>24</v>
      </c>
      <c r="D116" s="37"/>
      <c r="E116" s="37"/>
      <c r="F116" s="26" t="str">
        <f>E15</f>
        <v>Dopravní podnik Ostrava a.s.</v>
      </c>
      <c r="G116" s="37"/>
      <c r="H116" s="37"/>
      <c r="I116" s="124" t="s">
        <v>31</v>
      </c>
      <c r="J116" s="35" t="str">
        <f>E21</f>
        <v>Dopravní projektování spol. s r.o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43.05" customHeight="1">
      <c r="A117" s="37"/>
      <c r="B117" s="38"/>
      <c r="C117" s="31" t="s">
        <v>29</v>
      </c>
      <c r="D117" s="37"/>
      <c r="E117" s="37"/>
      <c r="F117" s="26" t="str">
        <f>IF(E18="","",E18)</f>
        <v>Vyplň údaj</v>
      </c>
      <c r="G117" s="37"/>
      <c r="H117" s="37"/>
      <c r="I117" s="124" t="s">
        <v>35</v>
      </c>
      <c r="J117" s="35" t="str">
        <f>E24</f>
        <v>Dopravní projektování spol. s r.o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123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63"/>
      <c r="B119" s="164"/>
      <c r="C119" s="165" t="s">
        <v>115</v>
      </c>
      <c r="D119" s="166" t="s">
        <v>62</v>
      </c>
      <c r="E119" s="166" t="s">
        <v>58</v>
      </c>
      <c r="F119" s="166" t="s">
        <v>59</v>
      </c>
      <c r="G119" s="166" t="s">
        <v>116</v>
      </c>
      <c r="H119" s="166" t="s">
        <v>117</v>
      </c>
      <c r="I119" s="167" t="s">
        <v>118</v>
      </c>
      <c r="J119" s="166" t="s">
        <v>107</v>
      </c>
      <c r="K119" s="168" t="s">
        <v>119</v>
      </c>
      <c r="L119" s="169"/>
      <c r="M119" s="85" t="s">
        <v>1</v>
      </c>
      <c r="N119" s="86" t="s">
        <v>41</v>
      </c>
      <c r="O119" s="86" t="s">
        <v>120</v>
      </c>
      <c r="P119" s="86" t="s">
        <v>121</v>
      </c>
      <c r="Q119" s="86" t="s">
        <v>122</v>
      </c>
      <c r="R119" s="86" t="s">
        <v>123</v>
      </c>
      <c r="S119" s="86" t="s">
        <v>124</v>
      </c>
      <c r="T119" s="87" t="s">
        <v>125</v>
      </c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</row>
    <row r="120" s="2" customFormat="1" ht="22.8" customHeight="1">
      <c r="A120" s="37"/>
      <c r="B120" s="38"/>
      <c r="C120" s="92" t="s">
        <v>126</v>
      </c>
      <c r="D120" s="37"/>
      <c r="E120" s="37"/>
      <c r="F120" s="37"/>
      <c r="G120" s="37"/>
      <c r="H120" s="37"/>
      <c r="I120" s="123"/>
      <c r="J120" s="170">
        <f>BK120</f>
        <v>0</v>
      </c>
      <c r="K120" s="37"/>
      <c r="L120" s="38"/>
      <c r="M120" s="88"/>
      <c r="N120" s="72"/>
      <c r="O120" s="89"/>
      <c r="P120" s="171">
        <f>P121+P228+P267</f>
        <v>0</v>
      </c>
      <c r="Q120" s="89"/>
      <c r="R120" s="171">
        <f>R121+R228+R267</f>
        <v>18963.316390549997</v>
      </c>
      <c r="S120" s="89"/>
      <c r="T120" s="172">
        <f>T121+T228+T267</f>
        <v>13950.59223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76</v>
      </c>
      <c r="AU120" s="18" t="s">
        <v>109</v>
      </c>
      <c r="BK120" s="173">
        <f>BK121+BK228+BK267</f>
        <v>0</v>
      </c>
    </row>
    <row r="121" s="12" customFormat="1" ht="25.92" customHeight="1">
      <c r="A121" s="12"/>
      <c r="B121" s="174"/>
      <c r="C121" s="12"/>
      <c r="D121" s="175" t="s">
        <v>76</v>
      </c>
      <c r="E121" s="176" t="s">
        <v>127</v>
      </c>
      <c r="F121" s="176" t="s">
        <v>128</v>
      </c>
      <c r="G121" s="12"/>
      <c r="H121" s="12"/>
      <c r="I121" s="177"/>
      <c r="J121" s="178">
        <f>BK121</f>
        <v>0</v>
      </c>
      <c r="K121" s="12"/>
      <c r="L121" s="174"/>
      <c r="M121" s="179"/>
      <c r="N121" s="180"/>
      <c r="O121" s="180"/>
      <c r="P121" s="181">
        <f>SUM(P122:P227)</f>
        <v>0</v>
      </c>
      <c r="Q121" s="180"/>
      <c r="R121" s="181">
        <f>SUM(R122:R227)</f>
        <v>18899.838100549998</v>
      </c>
      <c r="S121" s="180"/>
      <c r="T121" s="182">
        <f>SUM(T122:T227)</f>
        <v>13950.59223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75" t="s">
        <v>85</v>
      </c>
      <c r="AT121" s="183" t="s">
        <v>76</v>
      </c>
      <c r="AU121" s="183" t="s">
        <v>77</v>
      </c>
      <c r="AY121" s="175" t="s">
        <v>129</v>
      </c>
      <c r="BK121" s="184">
        <f>SUM(BK122:BK227)</f>
        <v>0</v>
      </c>
    </row>
    <row r="122" s="2" customFormat="1" ht="24" customHeight="1">
      <c r="A122" s="37"/>
      <c r="B122" s="185"/>
      <c r="C122" s="186" t="s">
        <v>85</v>
      </c>
      <c r="D122" s="186" t="s">
        <v>130</v>
      </c>
      <c r="E122" s="187" t="s">
        <v>131</v>
      </c>
      <c r="F122" s="188" t="s">
        <v>132</v>
      </c>
      <c r="G122" s="189" t="s">
        <v>133</v>
      </c>
      <c r="H122" s="190">
        <v>8301.5010000000002</v>
      </c>
      <c r="I122" s="191"/>
      <c r="J122" s="192">
        <f>ROUND(I122*H122,2)</f>
        <v>0</v>
      </c>
      <c r="K122" s="188" t="s">
        <v>1</v>
      </c>
      <c r="L122" s="38"/>
      <c r="M122" s="193" t="s">
        <v>1</v>
      </c>
      <c r="N122" s="194" t="s">
        <v>42</v>
      </c>
      <c r="O122" s="76"/>
      <c r="P122" s="195">
        <f>O122*H122</f>
        <v>0</v>
      </c>
      <c r="Q122" s="195">
        <v>2.03485</v>
      </c>
      <c r="R122" s="195">
        <f>Q122*H122</f>
        <v>16892.309309849999</v>
      </c>
      <c r="S122" s="195">
        <v>0</v>
      </c>
      <c r="T122" s="196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7" t="s">
        <v>134</v>
      </c>
      <c r="AT122" s="197" t="s">
        <v>130</v>
      </c>
      <c r="AU122" s="197" t="s">
        <v>85</v>
      </c>
      <c r="AY122" s="18" t="s">
        <v>129</v>
      </c>
      <c r="BE122" s="198">
        <f>IF(N122="základní",J122,0)</f>
        <v>0</v>
      </c>
      <c r="BF122" s="198">
        <f>IF(N122="snížená",J122,0)</f>
        <v>0</v>
      </c>
      <c r="BG122" s="198">
        <f>IF(N122="zákl. přenesená",J122,0)</f>
        <v>0</v>
      </c>
      <c r="BH122" s="198">
        <f>IF(N122="sníž. přenesená",J122,0)</f>
        <v>0</v>
      </c>
      <c r="BI122" s="198">
        <f>IF(N122="nulová",J122,0)</f>
        <v>0</v>
      </c>
      <c r="BJ122" s="18" t="s">
        <v>85</v>
      </c>
      <c r="BK122" s="198">
        <f>ROUND(I122*H122,2)</f>
        <v>0</v>
      </c>
      <c r="BL122" s="18" t="s">
        <v>134</v>
      </c>
      <c r="BM122" s="197" t="s">
        <v>135</v>
      </c>
    </row>
    <row r="123" s="13" customFormat="1">
      <c r="A123" s="13"/>
      <c r="B123" s="199"/>
      <c r="C123" s="13"/>
      <c r="D123" s="200" t="s">
        <v>136</v>
      </c>
      <c r="E123" s="201" t="s">
        <v>1</v>
      </c>
      <c r="F123" s="202" t="s">
        <v>137</v>
      </c>
      <c r="G123" s="13"/>
      <c r="H123" s="201" t="s">
        <v>1</v>
      </c>
      <c r="I123" s="203"/>
      <c r="J123" s="13"/>
      <c r="K123" s="13"/>
      <c r="L123" s="199"/>
      <c r="M123" s="204"/>
      <c r="N123" s="205"/>
      <c r="O123" s="205"/>
      <c r="P123" s="205"/>
      <c r="Q123" s="205"/>
      <c r="R123" s="205"/>
      <c r="S123" s="205"/>
      <c r="T123" s="20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01" t="s">
        <v>136</v>
      </c>
      <c r="AU123" s="201" t="s">
        <v>85</v>
      </c>
      <c r="AV123" s="13" t="s">
        <v>85</v>
      </c>
      <c r="AW123" s="13" t="s">
        <v>34</v>
      </c>
      <c r="AX123" s="13" t="s">
        <v>77</v>
      </c>
      <c r="AY123" s="201" t="s">
        <v>129</v>
      </c>
    </row>
    <row r="124" s="13" customFormat="1">
      <c r="A124" s="13"/>
      <c r="B124" s="199"/>
      <c r="C124" s="13"/>
      <c r="D124" s="200" t="s">
        <v>136</v>
      </c>
      <c r="E124" s="201" t="s">
        <v>1</v>
      </c>
      <c r="F124" s="202" t="s">
        <v>138</v>
      </c>
      <c r="G124" s="13"/>
      <c r="H124" s="201" t="s">
        <v>1</v>
      </c>
      <c r="I124" s="203"/>
      <c r="J124" s="13"/>
      <c r="K124" s="13"/>
      <c r="L124" s="199"/>
      <c r="M124" s="204"/>
      <c r="N124" s="205"/>
      <c r="O124" s="205"/>
      <c r="P124" s="205"/>
      <c r="Q124" s="205"/>
      <c r="R124" s="205"/>
      <c r="S124" s="205"/>
      <c r="T124" s="20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01" t="s">
        <v>136</v>
      </c>
      <c r="AU124" s="201" t="s">
        <v>85</v>
      </c>
      <c r="AV124" s="13" t="s">
        <v>85</v>
      </c>
      <c r="AW124" s="13" t="s">
        <v>34</v>
      </c>
      <c r="AX124" s="13" t="s">
        <v>77</v>
      </c>
      <c r="AY124" s="201" t="s">
        <v>129</v>
      </c>
    </row>
    <row r="125" s="14" customFormat="1">
      <c r="A125" s="14"/>
      <c r="B125" s="207"/>
      <c r="C125" s="14"/>
      <c r="D125" s="200" t="s">
        <v>136</v>
      </c>
      <c r="E125" s="208" t="s">
        <v>1</v>
      </c>
      <c r="F125" s="209" t="s">
        <v>139</v>
      </c>
      <c r="G125" s="14"/>
      <c r="H125" s="210">
        <v>7581.701</v>
      </c>
      <c r="I125" s="211"/>
      <c r="J125" s="14"/>
      <c r="K125" s="14"/>
      <c r="L125" s="207"/>
      <c r="M125" s="212"/>
      <c r="N125" s="213"/>
      <c r="O125" s="213"/>
      <c r="P125" s="213"/>
      <c r="Q125" s="213"/>
      <c r="R125" s="213"/>
      <c r="S125" s="213"/>
      <c r="T125" s="2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8" t="s">
        <v>136</v>
      </c>
      <c r="AU125" s="208" t="s">
        <v>85</v>
      </c>
      <c r="AV125" s="14" t="s">
        <v>87</v>
      </c>
      <c r="AW125" s="14" t="s">
        <v>34</v>
      </c>
      <c r="AX125" s="14" t="s">
        <v>77</v>
      </c>
      <c r="AY125" s="208" t="s">
        <v>129</v>
      </c>
    </row>
    <row r="126" s="13" customFormat="1">
      <c r="A126" s="13"/>
      <c r="B126" s="199"/>
      <c r="C126" s="13"/>
      <c r="D126" s="200" t="s">
        <v>136</v>
      </c>
      <c r="E126" s="201" t="s">
        <v>1</v>
      </c>
      <c r="F126" s="202" t="s">
        <v>140</v>
      </c>
      <c r="G126" s="13"/>
      <c r="H126" s="201" t="s">
        <v>1</v>
      </c>
      <c r="I126" s="203"/>
      <c r="J126" s="13"/>
      <c r="K126" s="13"/>
      <c r="L126" s="199"/>
      <c r="M126" s="204"/>
      <c r="N126" s="205"/>
      <c r="O126" s="205"/>
      <c r="P126" s="205"/>
      <c r="Q126" s="205"/>
      <c r="R126" s="205"/>
      <c r="S126" s="205"/>
      <c r="T126" s="20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01" t="s">
        <v>136</v>
      </c>
      <c r="AU126" s="201" t="s">
        <v>85</v>
      </c>
      <c r="AV126" s="13" t="s">
        <v>85</v>
      </c>
      <c r="AW126" s="13" t="s">
        <v>34</v>
      </c>
      <c r="AX126" s="13" t="s">
        <v>77</v>
      </c>
      <c r="AY126" s="201" t="s">
        <v>129</v>
      </c>
    </row>
    <row r="127" s="14" customFormat="1">
      <c r="A127" s="14"/>
      <c r="B127" s="207"/>
      <c r="C127" s="14"/>
      <c r="D127" s="200" t="s">
        <v>136</v>
      </c>
      <c r="E127" s="208" t="s">
        <v>1</v>
      </c>
      <c r="F127" s="209" t="s">
        <v>141</v>
      </c>
      <c r="G127" s="14"/>
      <c r="H127" s="210">
        <v>227.80000000000001</v>
      </c>
      <c r="I127" s="211"/>
      <c r="J127" s="14"/>
      <c r="K127" s="14"/>
      <c r="L127" s="207"/>
      <c r="M127" s="212"/>
      <c r="N127" s="213"/>
      <c r="O127" s="213"/>
      <c r="P127" s="213"/>
      <c r="Q127" s="213"/>
      <c r="R127" s="213"/>
      <c r="S127" s="213"/>
      <c r="T127" s="2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08" t="s">
        <v>136</v>
      </c>
      <c r="AU127" s="208" t="s">
        <v>85</v>
      </c>
      <c r="AV127" s="14" t="s">
        <v>87</v>
      </c>
      <c r="AW127" s="14" t="s">
        <v>34</v>
      </c>
      <c r="AX127" s="14" t="s">
        <v>77</v>
      </c>
      <c r="AY127" s="208" t="s">
        <v>129</v>
      </c>
    </row>
    <row r="128" s="13" customFormat="1">
      <c r="A128" s="13"/>
      <c r="B128" s="199"/>
      <c r="C128" s="13"/>
      <c r="D128" s="200" t="s">
        <v>136</v>
      </c>
      <c r="E128" s="201" t="s">
        <v>1</v>
      </c>
      <c r="F128" s="202" t="s">
        <v>142</v>
      </c>
      <c r="G128" s="13"/>
      <c r="H128" s="201" t="s">
        <v>1</v>
      </c>
      <c r="I128" s="203"/>
      <c r="J128" s="13"/>
      <c r="K128" s="13"/>
      <c r="L128" s="199"/>
      <c r="M128" s="204"/>
      <c r="N128" s="205"/>
      <c r="O128" s="205"/>
      <c r="P128" s="205"/>
      <c r="Q128" s="205"/>
      <c r="R128" s="205"/>
      <c r="S128" s="205"/>
      <c r="T128" s="20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01" t="s">
        <v>136</v>
      </c>
      <c r="AU128" s="201" t="s">
        <v>85</v>
      </c>
      <c r="AV128" s="13" t="s">
        <v>85</v>
      </c>
      <c r="AW128" s="13" t="s">
        <v>34</v>
      </c>
      <c r="AX128" s="13" t="s">
        <v>77</v>
      </c>
      <c r="AY128" s="201" t="s">
        <v>129</v>
      </c>
    </row>
    <row r="129" s="14" customFormat="1">
      <c r="A129" s="14"/>
      <c r="B129" s="207"/>
      <c r="C129" s="14"/>
      <c r="D129" s="200" t="s">
        <v>136</v>
      </c>
      <c r="E129" s="208" t="s">
        <v>1</v>
      </c>
      <c r="F129" s="209" t="s">
        <v>143</v>
      </c>
      <c r="G129" s="14"/>
      <c r="H129" s="210">
        <v>492</v>
      </c>
      <c r="I129" s="211"/>
      <c r="J129" s="14"/>
      <c r="K129" s="14"/>
      <c r="L129" s="207"/>
      <c r="M129" s="212"/>
      <c r="N129" s="213"/>
      <c r="O129" s="213"/>
      <c r="P129" s="213"/>
      <c r="Q129" s="213"/>
      <c r="R129" s="213"/>
      <c r="S129" s="213"/>
      <c r="T129" s="2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8" t="s">
        <v>136</v>
      </c>
      <c r="AU129" s="208" t="s">
        <v>85</v>
      </c>
      <c r="AV129" s="14" t="s">
        <v>87</v>
      </c>
      <c r="AW129" s="14" t="s">
        <v>34</v>
      </c>
      <c r="AX129" s="14" t="s">
        <v>77</v>
      </c>
      <c r="AY129" s="208" t="s">
        <v>129</v>
      </c>
    </row>
    <row r="130" s="15" customFormat="1">
      <c r="A130" s="15"/>
      <c r="B130" s="215"/>
      <c r="C130" s="15"/>
      <c r="D130" s="200" t="s">
        <v>136</v>
      </c>
      <c r="E130" s="216" t="s">
        <v>1</v>
      </c>
      <c r="F130" s="217" t="s">
        <v>144</v>
      </c>
      <c r="G130" s="15"/>
      <c r="H130" s="218">
        <v>8301.5010000000002</v>
      </c>
      <c r="I130" s="219"/>
      <c r="J130" s="15"/>
      <c r="K130" s="15"/>
      <c r="L130" s="215"/>
      <c r="M130" s="220"/>
      <c r="N130" s="221"/>
      <c r="O130" s="221"/>
      <c r="P130" s="221"/>
      <c r="Q130" s="221"/>
      <c r="R130" s="221"/>
      <c r="S130" s="221"/>
      <c r="T130" s="222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16" t="s">
        <v>136</v>
      </c>
      <c r="AU130" s="216" t="s">
        <v>85</v>
      </c>
      <c r="AV130" s="15" t="s">
        <v>134</v>
      </c>
      <c r="AW130" s="15" t="s">
        <v>34</v>
      </c>
      <c r="AX130" s="15" t="s">
        <v>85</v>
      </c>
      <c r="AY130" s="216" t="s">
        <v>129</v>
      </c>
    </row>
    <row r="131" s="2" customFormat="1" ht="16.5" customHeight="1">
      <c r="A131" s="37"/>
      <c r="B131" s="185"/>
      <c r="C131" s="186" t="s">
        <v>87</v>
      </c>
      <c r="D131" s="186" t="s">
        <v>130</v>
      </c>
      <c r="E131" s="187" t="s">
        <v>145</v>
      </c>
      <c r="F131" s="188" t="s">
        <v>146</v>
      </c>
      <c r="G131" s="189" t="s">
        <v>133</v>
      </c>
      <c r="H131" s="190">
        <v>5.0519999999999996</v>
      </c>
      <c r="I131" s="191"/>
      <c r="J131" s="192">
        <f>ROUND(I131*H131,2)</f>
        <v>0</v>
      </c>
      <c r="K131" s="188" t="s">
        <v>147</v>
      </c>
      <c r="L131" s="38"/>
      <c r="M131" s="193" t="s">
        <v>1</v>
      </c>
      <c r="N131" s="194" t="s">
        <v>42</v>
      </c>
      <c r="O131" s="76"/>
      <c r="P131" s="195">
        <f>O131*H131</f>
        <v>0</v>
      </c>
      <c r="Q131" s="195">
        <v>1.5138</v>
      </c>
      <c r="R131" s="195">
        <f>Q131*H131</f>
        <v>7.6477176</v>
      </c>
      <c r="S131" s="195">
        <v>0</v>
      </c>
      <c r="T131" s="19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7" t="s">
        <v>134</v>
      </c>
      <c r="AT131" s="197" t="s">
        <v>130</v>
      </c>
      <c r="AU131" s="197" t="s">
        <v>85</v>
      </c>
      <c r="AY131" s="18" t="s">
        <v>129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8" t="s">
        <v>85</v>
      </c>
      <c r="BK131" s="198">
        <f>ROUND(I131*H131,2)</f>
        <v>0</v>
      </c>
      <c r="BL131" s="18" t="s">
        <v>134</v>
      </c>
      <c r="BM131" s="197" t="s">
        <v>148</v>
      </c>
    </row>
    <row r="132" s="13" customFormat="1">
      <c r="A132" s="13"/>
      <c r="B132" s="199"/>
      <c r="C132" s="13"/>
      <c r="D132" s="200" t="s">
        <v>136</v>
      </c>
      <c r="E132" s="201" t="s">
        <v>1</v>
      </c>
      <c r="F132" s="202" t="s">
        <v>149</v>
      </c>
      <c r="G132" s="13"/>
      <c r="H132" s="201" t="s">
        <v>1</v>
      </c>
      <c r="I132" s="203"/>
      <c r="J132" s="13"/>
      <c r="K132" s="13"/>
      <c r="L132" s="199"/>
      <c r="M132" s="204"/>
      <c r="N132" s="205"/>
      <c r="O132" s="205"/>
      <c r="P132" s="205"/>
      <c r="Q132" s="205"/>
      <c r="R132" s="205"/>
      <c r="S132" s="205"/>
      <c r="T132" s="20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01" t="s">
        <v>136</v>
      </c>
      <c r="AU132" s="201" t="s">
        <v>85</v>
      </c>
      <c r="AV132" s="13" t="s">
        <v>85</v>
      </c>
      <c r="AW132" s="13" t="s">
        <v>34</v>
      </c>
      <c r="AX132" s="13" t="s">
        <v>77</v>
      </c>
      <c r="AY132" s="201" t="s">
        <v>129</v>
      </c>
    </row>
    <row r="133" s="13" customFormat="1">
      <c r="A133" s="13"/>
      <c r="B133" s="199"/>
      <c r="C133" s="13"/>
      <c r="D133" s="200" t="s">
        <v>136</v>
      </c>
      <c r="E133" s="201" t="s">
        <v>1</v>
      </c>
      <c r="F133" s="202" t="s">
        <v>150</v>
      </c>
      <c r="G133" s="13"/>
      <c r="H133" s="201" t="s">
        <v>1</v>
      </c>
      <c r="I133" s="203"/>
      <c r="J133" s="13"/>
      <c r="K133" s="13"/>
      <c r="L133" s="199"/>
      <c r="M133" s="204"/>
      <c r="N133" s="205"/>
      <c r="O133" s="205"/>
      <c r="P133" s="205"/>
      <c r="Q133" s="205"/>
      <c r="R133" s="205"/>
      <c r="S133" s="205"/>
      <c r="T133" s="20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01" t="s">
        <v>136</v>
      </c>
      <c r="AU133" s="201" t="s">
        <v>85</v>
      </c>
      <c r="AV133" s="13" t="s">
        <v>85</v>
      </c>
      <c r="AW133" s="13" t="s">
        <v>34</v>
      </c>
      <c r="AX133" s="13" t="s">
        <v>77</v>
      </c>
      <c r="AY133" s="201" t="s">
        <v>129</v>
      </c>
    </row>
    <row r="134" s="13" customFormat="1">
      <c r="A134" s="13"/>
      <c r="B134" s="199"/>
      <c r="C134" s="13"/>
      <c r="D134" s="200" t="s">
        <v>136</v>
      </c>
      <c r="E134" s="201" t="s">
        <v>1</v>
      </c>
      <c r="F134" s="202" t="s">
        <v>151</v>
      </c>
      <c r="G134" s="13"/>
      <c r="H134" s="201" t="s">
        <v>1</v>
      </c>
      <c r="I134" s="203"/>
      <c r="J134" s="13"/>
      <c r="K134" s="13"/>
      <c r="L134" s="199"/>
      <c r="M134" s="204"/>
      <c r="N134" s="205"/>
      <c r="O134" s="205"/>
      <c r="P134" s="205"/>
      <c r="Q134" s="205"/>
      <c r="R134" s="205"/>
      <c r="S134" s="205"/>
      <c r="T134" s="20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01" t="s">
        <v>136</v>
      </c>
      <c r="AU134" s="201" t="s">
        <v>85</v>
      </c>
      <c r="AV134" s="13" t="s">
        <v>85</v>
      </c>
      <c r="AW134" s="13" t="s">
        <v>34</v>
      </c>
      <c r="AX134" s="13" t="s">
        <v>77</v>
      </c>
      <c r="AY134" s="201" t="s">
        <v>129</v>
      </c>
    </row>
    <row r="135" s="13" customFormat="1">
      <c r="A135" s="13"/>
      <c r="B135" s="199"/>
      <c r="C135" s="13"/>
      <c r="D135" s="200" t="s">
        <v>136</v>
      </c>
      <c r="E135" s="201" t="s">
        <v>1</v>
      </c>
      <c r="F135" s="202" t="s">
        <v>152</v>
      </c>
      <c r="G135" s="13"/>
      <c r="H135" s="201" t="s">
        <v>1</v>
      </c>
      <c r="I135" s="203"/>
      <c r="J135" s="13"/>
      <c r="K135" s="13"/>
      <c r="L135" s="199"/>
      <c r="M135" s="204"/>
      <c r="N135" s="205"/>
      <c r="O135" s="205"/>
      <c r="P135" s="205"/>
      <c r="Q135" s="205"/>
      <c r="R135" s="205"/>
      <c r="S135" s="205"/>
      <c r="T135" s="20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01" t="s">
        <v>136</v>
      </c>
      <c r="AU135" s="201" t="s">
        <v>85</v>
      </c>
      <c r="AV135" s="13" t="s">
        <v>85</v>
      </c>
      <c r="AW135" s="13" t="s">
        <v>34</v>
      </c>
      <c r="AX135" s="13" t="s">
        <v>77</v>
      </c>
      <c r="AY135" s="201" t="s">
        <v>129</v>
      </c>
    </row>
    <row r="136" s="13" customFormat="1">
      <c r="A136" s="13"/>
      <c r="B136" s="199"/>
      <c r="C136" s="13"/>
      <c r="D136" s="200" t="s">
        <v>136</v>
      </c>
      <c r="E136" s="201" t="s">
        <v>1</v>
      </c>
      <c r="F136" s="202" t="s">
        <v>153</v>
      </c>
      <c r="G136" s="13"/>
      <c r="H136" s="201" t="s">
        <v>1</v>
      </c>
      <c r="I136" s="203"/>
      <c r="J136" s="13"/>
      <c r="K136" s="13"/>
      <c r="L136" s="199"/>
      <c r="M136" s="204"/>
      <c r="N136" s="205"/>
      <c r="O136" s="205"/>
      <c r="P136" s="205"/>
      <c r="Q136" s="205"/>
      <c r="R136" s="205"/>
      <c r="S136" s="205"/>
      <c r="T136" s="20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01" t="s">
        <v>136</v>
      </c>
      <c r="AU136" s="201" t="s">
        <v>85</v>
      </c>
      <c r="AV136" s="13" t="s">
        <v>85</v>
      </c>
      <c r="AW136" s="13" t="s">
        <v>34</v>
      </c>
      <c r="AX136" s="13" t="s">
        <v>77</v>
      </c>
      <c r="AY136" s="201" t="s">
        <v>129</v>
      </c>
    </row>
    <row r="137" s="14" customFormat="1">
      <c r="A137" s="14"/>
      <c r="B137" s="207"/>
      <c r="C137" s="14"/>
      <c r="D137" s="200" t="s">
        <v>136</v>
      </c>
      <c r="E137" s="208" t="s">
        <v>1</v>
      </c>
      <c r="F137" s="209" t="s">
        <v>154</v>
      </c>
      <c r="G137" s="14"/>
      <c r="H137" s="210">
        <v>5.0519999999999996</v>
      </c>
      <c r="I137" s="211"/>
      <c r="J137" s="14"/>
      <c r="K137" s="14"/>
      <c r="L137" s="207"/>
      <c r="M137" s="212"/>
      <c r="N137" s="213"/>
      <c r="O137" s="213"/>
      <c r="P137" s="213"/>
      <c r="Q137" s="213"/>
      <c r="R137" s="213"/>
      <c r="S137" s="213"/>
      <c r="T137" s="2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8" t="s">
        <v>136</v>
      </c>
      <c r="AU137" s="208" t="s">
        <v>85</v>
      </c>
      <c r="AV137" s="14" t="s">
        <v>87</v>
      </c>
      <c r="AW137" s="14" t="s">
        <v>34</v>
      </c>
      <c r="AX137" s="14" t="s">
        <v>77</v>
      </c>
      <c r="AY137" s="208" t="s">
        <v>129</v>
      </c>
    </row>
    <row r="138" s="15" customFormat="1">
      <c r="A138" s="15"/>
      <c r="B138" s="215"/>
      <c r="C138" s="15"/>
      <c r="D138" s="200" t="s">
        <v>136</v>
      </c>
      <c r="E138" s="216" t="s">
        <v>1</v>
      </c>
      <c r="F138" s="217" t="s">
        <v>144</v>
      </c>
      <c r="G138" s="15"/>
      <c r="H138" s="218">
        <v>5.0519999999999996</v>
      </c>
      <c r="I138" s="219"/>
      <c r="J138" s="15"/>
      <c r="K138" s="15"/>
      <c r="L138" s="215"/>
      <c r="M138" s="220"/>
      <c r="N138" s="221"/>
      <c r="O138" s="221"/>
      <c r="P138" s="221"/>
      <c r="Q138" s="221"/>
      <c r="R138" s="221"/>
      <c r="S138" s="221"/>
      <c r="T138" s="222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16" t="s">
        <v>136</v>
      </c>
      <c r="AU138" s="216" t="s">
        <v>85</v>
      </c>
      <c r="AV138" s="15" t="s">
        <v>134</v>
      </c>
      <c r="AW138" s="15" t="s">
        <v>34</v>
      </c>
      <c r="AX138" s="15" t="s">
        <v>85</v>
      </c>
      <c r="AY138" s="216" t="s">
        <v>129</v>
      </c>
    </row>
    <row r="139" s="2" customFormat="1" ht="60" customHeight="1">
      <c r="A139" s="37"/>
      <c r="B139" s="185"/>
      <c r="C139" s="186" t="s">
        <v>155</v>
      </c>
      <c r="D139" s="186" t="s">
        <v>130</v>
      </c>
      <c r="E139" s="187" t="s">
        <v>156</v>
      </c>
      <c r="F139" s="188" t="s">
        <v>157</v>
      </c>
      <c r="G139" s="189" t="s">
        <v>133</v>
      </c>
      <c r="H139" s="190">
        <v>6500.0839999999998</v>
      </c>
      <c r="I139" s="191"/>
      <c r="J139" s="192">
        <f>ROUND(I139*H139,2)</f>
        <v>0</v>
      </c>
      <c r="K139" s="188" t="s">
        <v>158</v>
      </c>
      <c r="L139" s="38"/>
      <c r="M139" s="193" t="s">
        <v>1</v>
      </c>
      <c r="N139" s="194" t="s">
        <v>42</v>
      </c>
      <c r="O139" s="76"/>
      <c r="P139" s="195">
        <f>O139*H139</f>
        <v>0</v>
      </c>
      <c r="Q139" s="195">
        <v>0</v>
      </c>
      <c r="R139" s="195">
        <f>Q139*H139</f>
        <v>0</v>
      </c>
      <c r="S139" s="195">
        <v>1.8080000000000001</v>
      </c>
      <c r="T139" s="196">
        <f>S139*H139</f>
        <v>11752.151872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7" t="s">
        <v>134</v>
      </c>
      <c r="AT139" s="197" t="s">
        <v>130</v>
      </c>
      <c r="AU139" s="197" t="s">
        <v>85</v>
      </c>
      <c r="AY139" s="18" t="s">
        <v>129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8" t="s">
        <v>85</v>
      </c>
      <c r="BK139" s="198">
        <f>ROUND(I139*H139,2)</f>
        <v>0</v>
      </c>
      <c r="BL139" s="18" t="s">
        <v>134</v>
      </c>
      <c r="BM139" s="197" t="s">
        <v>159</v>
      </c>
    </row>
    <row r="140" s="13" customFormat="1">
      <c r="A140" s="13"/>
      <c r="B140" s="199"/>
      <c r="C140" s="13"/>
      <c r="D140" s="200" t="s">
        <v>136</v>
      </c>
      <c r="E140" s="201" t="s">
        <v>1</v>
      </c>
      <c r="F140" s="202" t="s">
        <v>160</v>
      </c>
      <c r="G140" s="13"/>
      <c r="H140" s="201" t="s">
        <v>1</v>
      </c>
      <c r="I140" s="203"/>
      <c r="J140" s="13"/>
      <c r="K140" s="13"/>
      <c r="L140" s="199"/>
      <c r="M140" s="204"/>
      <c r="N140" s="205"/>
      <c r="O140" s="205"/>
      <c r="P140" s="205"/>
      <c r="Q140" s="205"/>
      <c r="R140" s="205"/>
      <c r="S140" s="205"/>
      <c r="T140" s="20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01" t="s">
        <v>136</v>
      </c>
      <c r="AU140" s="201" t="s">
        <v>85</v>
      </c>
      <c r="AV140" s="13" t="s">
        <v>85</v>
      </c>
      <c r="AW140" s="13" t="s">
        <v>34</v>
      </c>
      <c r="AX140" s="13" t="s">
        <v>77</v>
      </c>
      <c r="AY140" s="201" t="s">
        <v>129</v>
      </c>
    </row>
    <row r="141" s="14" customFormat="1">
      <c r="A141" s="14"/>
      <c r="B141" s="207"/>
      <c r="C141" s="14"/>
      <c r="D141" s="200" t="s">
        <v>136</v>
      </c>
      <c r="E141" s="208" t="s">
        <v>1</v>
      </c>
      <c r="F141" s="209" t="s">
        <v>161</v>
      </c>
      <c r="G141" s="14"/>
      <c r="H141" s="210">
        <v>6317.8440000000001</v>
      </c>
      <c r="I141" s="211"/>
      <c r="J141" s="14"/>
      <c r="K141" s="14"/>
      <c r="L141" s="207"/>
      <c r="M141" s="212"/>
      <c r="N141" s="213"/>
      <c r="O141" s="213"/>
      <c r="P141" s="213"/>
      <c r="Q141" s="213"/>
      <c r="R141" s="213"/>
      <c r="S141" s="213"/>
      <c r="T141" s="2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8" t="s">
        <v>136</v>
      </c>
      <c r="AU141" s="208" t="s">
        <v>85</v>
      </c>
      <c r="AV141" s="14" t="s">
        <v>87</v>
      </c>
      <c r="AW141" s="14" t="s">
        <v>34</v>
      </c>
      <c r="AX141" s="14" t="s">
        <v>77</v>
      </c>
      <c r="AY141" s="208" t="s">
        <v>129</v>
      </c>
    </row>
    <row r="142" s="13" customFormat="1">
      <c r="A142" s="13"/>
      <c r="B142" s="199"/>
      <c r="C142" s="13"/>
      <c r="D142" s="200" t="s">
        <v>136</v>
      </c>
      <c r="E142" s="201" t="s">
        <v>1</v>
      </c>
      <c r="F142" s="202" t="s">
        <v>140</v>
      </c>
      <c r="G142" s="13"/>
      <c r="H142" s="201" t="s">
        <v>1</v>
      </c>
      <c r="I142" s="203"/>
      <c r="J142" s="13"/>
      <c r="K142" s="13"/>
      <c r="L142" s="199"/>
      <c r="M142" s="204"/>
      <c r="N142" s="205"/>
      <c r="O142" s="205"/>
      <c r="P142" s="205"/>
      <c r="Q142" s="205"/>
      <c r="R142" s="205"/>
      <c r="S142" s="205"/>
      <c r="T142" s="20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01" t="s">
        <v>136</v>
      </c>
      <c r="AU142" s="201" t="s">
        <v>85</v>
      </c>
      <c r="AV142" s="13" t="s">
        <v>85</v>
      </c>
      <c r="AW142" s="13" t="s">
        <v>34</v>
      </c>
      <c r="AX142" s="13" t="s">
        <v>77</v>
      </c>
      <c r="AY142" s="201" t="s">
        <v>129</v>
      </c>
    </row>
    <row r="143" s="14" customFormat="1">
      <c r="A143" s="14"/>
      <c r="B143" s="207"/>
      <c r="C143" s="14"/>
      <c r="D143" s="200" t="s">
        <v>136</v>
      </c>
      <c r="E143" s="208" t="s">
        <v>1</v>
      </c>
      <c r="F143" s="209" t="s">
        <v>162</v>
      </c>
      <c r="G143" s="14"/>
      <c r="H143" s="210">
        <v>182.24000000000001</v>
      </c>
      <c r="I143" s="211"/>
      <c r="J143" s="14"/>
      <c r="K143" s="14"/>
      <c r="L143" s="207"/>
      <c r="M143" s="212"/>
      <c r="N143" s="213"/>
      <c r="O143" s="213"/>
      <c r="P143" s="213"/>
      <c r="Q143" s="213"/>
      <c r="R143" s="213"/>
      <c r="S143" s="213"/>
      <c r="T143" s="2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8" t="s">
        <v>136</v>
      </c>
      <c r="AU143" s="208" t="s">
        <v>85</v>
      </c>
      <c r="AV143" s="14" t="s">
        <v>87</v>
      </c>
      <c r="AW143" s="14" t="s">
        <v>34</v>
      </c>
      <c r="AX143" s="14" t="s">
        <v>77</v>
      </c>
      <c r="AY143" s="208" t="s">
        <v>129</v>
      </c>
    </row>
    <row r="144" s="15" customFormat="1">
      <c r="A144" s="15"/>
      <c r="B144" s="215"/>
      <c r="C144" s="15"/>
      <c r="D144" s="200" t="s">
        <v>136</v>
      </c>
      <c r="E144" s="216" t="s">
        <v>1</v>
      </c>
      <c r="F144" s="217" t="s">
        <v>144</v>
      </c>
      <c r="G144" s="15"/>
      <c r="H144" s="218">
        <v>6500.0839999999998</v>
      </c>
      <c r="I144" s="219"/>
      <c r="J144" s="15"/>
      <c r="K144" s="15"/>
      <c r="L144" s="215"/>
      <c r="M144" s="220"/>
      <c r="N144" s="221"/>
      <c r="O144" s="221"/>
      <c r="P144" s="221"/>
      <c r="Q144" s="221"/>
      <c r="R144" s="221"/>
      <c r="S144" s="221"/>
      <c r="T144" s="222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16" t="s">
        <v>136</v>
      </c>
      <c r="AU144" s="216" t="s">
        <v>85</v>
      </c>
      <c r="AV144" s="15" t="s">
        <v>134</v>
      </c>
      <c r="AW144" s="15" t="s">
        <v>34</v>
      </c>
      <c r="AX144" s="15" t="s">
        <v>85</v>
      </c>
      <c r="AY144" s="216" t="s">
        <v>129</v>
      </c>
    </row>
    <row r="145" s="2" customFormat="1" ht="48" customHeight="1">
      <c r="A145" s="37"/>
      <c r="B145" s="185"/>
      <c r="C145" s="186" t="s">
        <v>134</v>
      </c>
      <c r="D145" s="186" t="s">
        <v>130</v>
      </c>
      <c r="E145" s="187" t="s">
        <v>163</v>
      </c>
      <c r="F145" s="188" t="s">
        <v>164</v>
      </c>
      <c r="G145" s="189" t="s">
        <v>133</v>
      </c>
      <c r="H145" s="190">
        <v>6500.0839999999998</v>
      </c>
      <c r="I145" s="191"/>
      <c r="J145" s="192">
        <f>ROUND(I145*H145,2)</f>
        <v>0</v>
      </c>
      <c r="K145" s="188" t="s">
        <v>158</v>
      </c>
      <c r="L145" s="38"/>
      <c r="M145" s="193" t="s">
        <v>1</v>
      </c>
      <c r="N145" s="194" t="s">
        <v>42</v>
      </c>
      <c r="O145" s="76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7" t="s">
        <v>134</v>
      </c>
      <c r="AT145" s="197" t="s">
        <v>130</v>
      </c>
      <c r="AU145" s="197" t="s">
        <v>85</v>
      </c>
      <c r="AY145" s="18" t="s">
        <v>129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8" t="s">
        <v>85</v>
      </c>
      <c r="BK145" s="198">
        <f>ROUND(I145*H145,2)</f>
        <v>0</v>
      </c>
      <c r="BL145" s="18" t="s">
        <v>134</v>
      </c>
      <c r="BM145" s="197" t="s">
        <v>165</v>
      </c>
    </row>
    <row r="146" s="13" customFormat="1">
      <c r="A146" s="13"/>
      <c r="B146" s="199"/>
      <c r="C146" s="13"/>
      <c r="D146" s="200" t="s">
        <v>136</v>
      </c>
      <c r="E146" s="201" t="s">
        <v>1</v>
      </c>
      <c r="F146" s="202" t="s">
        <v>166</v>
      </c>
      <c r="G146" s="13"/>
      <c r="H146" s="201" t="s">
        <v>1</v>
      </c>
      <c r="I146" s="203"/>
      <c r="J146" s="13"/>
      <c r="K146" s="13"/>
      <c r="L146" s="199"/>
      <c r="M146" s="204"/>
      <c r="N146" s="205"/>
      <c r="O146" s="205"/>
      <c r="P146" s="205"/>
      <c r="Q146" s="205"/>
      <c r="R146" s="205"/>
      <c r="S146" s="205"/>
      <c r="T146" s="20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01" t="s">
        <v>136</v>
      </c>
      <c r="AU146" s="201" t="s">
        <v>85</v>
      </c>
      <c r="AV146" s="13" t="s">
        <v>85</v>
      </c>
      <c r="AW146" s="13" t="s">
        <v>34</v>
      </c>
      <c r="AX146" s="13" t="s">
        <v>77</v>
      </c>
      <c r="AY146" s="201" t="s">
        <v>129</v>
      </c>
    </row>
    <row r="147" s="13" customFormat="1">
      <c r="A147" s="13"/>
      <c r="B147" s="199"/>
      <c r="C147" s="13"/>
      <c r="D147" s="200" t="s">
        <v>136</v>
      </c>
      <c r="E147" s="201" t="s">
        <v>1</v>
      </c>
      <c r="F147" s="202" t="s">
        <v>167</v>
      </c>
      <c r="G147" s="13"/>
      <c r="H147" s="201" t="s">
        <v>1</v>
      </c>
      <c r="I147" s="203"/>
      <c r="J147" s="13"/>
      <c r="K147" s="13"/>
      <c r="L147" s="199"/>
      <c r="M147" s="204"/>
      <c r="N147" s="205"/>
      <c r="O147" s="205"/>
      <c r="P147" s="205"/>
      <c r="Q147" s="205"/>
      <c r="R147" s="205"/>
      <c r="S147" s="205"/>
      <c r="T147" s="20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1" t="s">
        <v>136</v>
      </c>
      <c r="AU147" s="201" t="s">
        <v>85</v>
      </c>
      <c r="AV147" s="13" t="s">
        <v>85</v>
      </c>
      <c r="AW147" s="13" t="s">
        <v>34</v>
      </c>
      <c r="AX147" s="13" t="s">
        <v>77</v>
      </c>
      <c r="AY147" s="201" t="s">
        <v>129</v>
      </c>
    </row>
    <row r="148" s="14" customFormat="1">
      <c r="A148" s="14"/>
      <c r="B148" s="207"/>
      <c r="C148" s="14"/>
      <c r="D148" s="200" t="s">
        <v>136</v>
      </c>
      <c r="E148" s="208" t="s">
        <v>1</v>
      </c>
      <c r="F148" s="209" t="s">
        <v>168</v>
      </c>
      <c r="G148" s="14"/>
      <c r="H148" s="210">
        <v>6500.0839999999998</v>
      </c>
      <c r="I148" s="211"/>
      <c r="J148" s="14"/>
      <c r="K148" s="14"/>
      <c r="L148" s="207"/>
      <c r="M148" s="212"/>
      <c r="N148" s="213"/>
      <c r="O148" s="213"/>
      <c r="P148" s="213"/>
      <c r="Q148" s="213"/>
      <c r="R148" s="213"/>
      <c r="S148" s="213"/>
      <c r="T148" s="2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8" t="s">
        <v>136</v>
      </c>
      <c r="AU148" s="208" t="s">
        <v>85</v>
      </c>
      <c r="AV148" s="14" t="s">
        <v>87</v>
      </c>
      <c r="AW148" s="14" t="s">
        <v>34</v>
      </c>
      <c r="AX148" s="14" t="s">
        <v>85</v>
      </c>
      <c r="AY148" s="208" t="s">
        <v>129</v>
      </c>
    </row>
    <row r="149" s="2" customFormat="1" ht="16.5" customHeight="1">
      <c r="A149" s="37"/>
      <c r="B149" s="185"/>
      <c r="C149" s="186" t="s">
        <v>127</v>
      </c>
      <c r="D149" s="186" t="s">
        <v>130</v>
      </c>
      <c r="E149" s="187" t="s">
        <v>169</v>
      </c>
      <c r="F149" s="188" t="s">
        <v>170</v>
      </c>
      <c r="G149" s="189" t="s">
        <v>171</v>
      </c>
      <c r="H149" s="190">
        <v>26</v>
      </c>
      <c r="I149" s="191"/>
      <c r="J149" s="192">
        <f>ROUND(I149*H149,2)</f>
        <v>0</v>
      </c>
      <c r="K149" s="188" t="s">
        <v>158</v>
      </c>
      <c r="L149" s="38"/>
      <c r="M149" s="193" t="s">
        <v>1</v>
      </c>
      <c r="N149" s="194" t="s">
        <v>42</v>
      </c>
      <c r="O149" s="76"/>
      <c r="P149" s="195">
        <f>O149*H149</f>
        <v>0</v>
      </c>
      <c r="Q149" s="195">
        <v>0.0049500000000000004</v>
      </c>
      <c r="R149" s="195">
        <f>Q149*H149</f>
        <v>0.12870000000000001</v>
      </c>
      <c r="S149" s="195">
        <v>0.078579999999999997</v>
      </c>
      <c r="T149" s="196">
        <f>S149*H149</f>
        <v>2.0430799999999998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7" t="s">
        <v>134</v>
      </c>
      <c r="AT149" s="197" t="s">
        <v>130</v>
      </c>
      <c r="AU149" s="197" t="s">
        <v>85</v>
      </c>
      <c r="AY149" s="18" t="s">
        <v>129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8" t="s">
        <v>85</v>
      </c>
      <c r="BK149" s="198">
        <f>ROUND(I149*H149,2)</f>
        <v>0</v>
      </c>
      <c r="BL149" s="18" t="s">
        <v>134</v>
      </c>
      <c r="BM149" s="197" t="s">
        <v>172</v>
      </c>
    </row>
    <row r="150" s="13" customFormat="1">
      <c r="A150" s="13"/>
      <c r="B150" s="199"/>
      <c r="C150" s="13"/>
      <c r="D150" s="200" t="s">
        <v>136</v>
      </c>
      <c r="E150" s="201" t="s">
        <v>1</v>
      </c>
      <c r="F150" s="202" t="s">
        <v>173</v>
      </c>
      <c r="G150" s="13"/>
      <c r="H150" s="201" t="s">
        <v>1</v>
      </c>
      <c r="I150" s="203"/>
      <c r="J150" s="13"/>
      <c r="K150" s="13"/>
      <c r="L150" s="199"/>
      <c r="M150" s="204"/>
      <c r="N150" s="205"/>
      <c r="O150" s="205"/>
      <c r="P150" s="205"/>
      <c r="Q150" s="205"/>
      <c r="R150" s="205"/>
      <c r="S150" s="205"/>
      <c r="T150" s="20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01" t="s">
        <v>136</v>
      </c>
      <c r="AU150" s="201" t="s">
        <v>85</v>
      </c>
      <c r="AV150" s="13" t="s">
        <v>85</v>
      </c>
      <c r="AW150" s="13" t="s">
        <v>34</v>
      </c>
      <c r="AX150" s="13" t="s">
        <v>77</v>
      </c>
      <c r="AY150" s="201" t="s">
        <v>129</v>
      </c>
    </row>
    <row r="151" s="13" customFormat="1">
      <c r="A151" s="13"/>
      <c r="B151" s="199"/>
      <c r="C151" s="13"/>
      <c r="D151" s="200" t="s">
        <v>136</v>
      </c>
      <c r="E151" s="201" t="s">
        <v>1</v>
      </c>
      <c r="F151" s="202" t="s">
        <v>174</v>
      </c>
      <c r="G151" s="13"/>
      <c r="H151" s="201" t="s">
        <v>1</v>
      </c>
      <c r="I151" s="203"/>
      <c r="J151" s="13"/>
      <c r="K151" s="13"/>
      <c r="L151" s="199"/>
      <c r="M151" s="204"/>
      <c r="N151" s="205"/>
      <c r="O151" s="205"/>
      <c r="P151" s="205"/>
      <c r="Q151" s="205"/>
      <c r="R151" s="205"/>
      <c r="S151" s="205"/>
      <c r="T151" s="20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1" t="s">
        <v>136</v>
      </c>
      <c r="AU151" s="201" t="s">
        <v>85</v>
      </c>
      <c r="AV151" s="13" t="s">
        <v>85</v>
      </c>
      <c r="AW151" s="13" t="s">
        <v>34</v>
      </c>
      <c r="AX151" s="13" t="s">
        <v>77</v>
      </c>
      <c r="AY151" s="201" t="s">
        <v>129</v>
      </c>
    </row>
    <row r="152" s="13" customFormat="1">
      <c r="A152" s="13"/>
      <c r="B152" s="199"/>
      <c r="C152" s="13"/>
      <c r="D152" s="200" t="s">
        <v>136</v>
      </c>
      <c r="E152" s="201" t="s">
        <v>1</v>
      </c>
      <c r="F152" s="202" t="s">
        <v>175</v>
      </c>
      <c r="G152" s="13"/>
      <c r="H152" s="201" t="s">
        <v>1</v>
      </c>
      <c r="I152" s="203"/>
      <c r="J152" s="13"/>
      <c r="K152" s="13"/>
      <c r="L152" s="199"/>
      <c r="M152" s="204"/>
      <c r="N152" s="205"/>
      <c r="O152" s="205"/>
      <c r="P152" s="205"/>
      <c r="Q152" s="205"/>
      <c r="R152" s="205"/>
      <c r="S152" s="205"/>
      <c r="T152" s="20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01" t="s">
        <v>136</v>
      </c>
      <c r="AU152" s="201" t="s">
        <v>85</v>
      </c>
      <c r="AV152" s="13" t="s">
        <v>85</v>
      </c>
      <c r="AW152" s="13" t="s">
        <v>34</v>
      </c>
      <c r="AX152" s="13" t="s">
        <v>77</v>
      </c>
      <c r="AY152" s="201" t="s">
        <v>129</v>
      </c>
    </row>
    <row r="153" s="13" customFormat="1">
      <c r="A153" s="13"/>
      <c r="B153" s="199"/>
      <c r="C153" s="13"/>
      <c r="D153" s="200" t="s">
        <v>136</v>
      </c>
      <c r="E153" s="201" t="s">
        <v>1</v>
      </c>
      <c r="F153" s="202" t="s">
        <v>176</v>
      </c>
      <c r="G153" s="13"/>
      <c r="H153" s="201" t="s">
        <v>1</v>
      </c>
      <c r="I153" s="203"/>
      <c r="J153" s="13"/>
      <c r="K153" s="13"/>
      <c r="L153" s="199"/>
      <c r="M153" s="204"/>
      <c r="N153" s="205"/>
      <c r="O153" s="205"/>
      <c r="P153" s="205"/>
      <c r="Q153" s="205"/>
      <c r="R153" s="205"/>
      <c r="S153" s="205"/>
      <c r="T153" s="20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01" t="s">
        <v>136</v>
      </c>
      <c r="AU153" s="201" t="s">
        <v>85</v>
      </c>
      <c r="AV153" s="13" t="s">
        <v>85</v>
      </c>
      <c r="AW153" s="13" t="s">
        <v>34</v>
      </c>
      <c r="AX153" s="13" t="s">
        <v>77</v>
      </c>
      <c r="AY153" s="201" t="s">
        <v>129</v>
      </c>
    </row>
    <row r="154" s="14" customFormat="1">
      <c r="A154" s="14"/>
      <c r="B154" s="207"/>
      <c r="C154" s="14"/>
      <c r="D154" s="200" t="s">
        <v>136</v>
      </c>
      <c r="E154" s="208" t="s">
        <v>1</v>
      </c>
      <c r="F154" s="209" t="s">
        <v>177</v>
      </c>
      <c r="G154" s="14"/>
      <c r="H154" s="210">
        <v>26</v>
      </c>
      <c r="I154" s="211"/>
      <c r="J154" s="14"/>
      <c r="K154" s="14"/>
      <c r="L154" s="207"/>
      <c r="M154" s="212"/>
      <c r="N154" s="213"/>
      <c r="O154" s="213"/>
      <c r="P154" s="213"/>
      <c r="Q154" s="213"/>
      <c r="R154" s="213"/>
      <c r="S154" s="213"/>
      <c r="T154" s="2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8" t="s">
        <v>136</v>
      </c>
      <c r="AU154" s="208" t="s">
        <v>85</v>
      </c>
      <c r="AV154" s="14" t="s">
        <v>87</v>
      </c>
      <c r="AW154" s="14" t="s">
        <v>34</v>
      </c>
      <c r="AX154" s="14" t="s">
        <v>85</v>
      </c>
      <c r="AY154" s="208" t="s">
        <v>129</v>
      </c>
    </row>
    <row r="155" s="2" customFormat="1" ht="24" customHeight="1">
      <c r="A155" s="37"/>
      <c r="B155" s="185"/>
      <c r="C155" s="223" t="s">
        <v>178</v>
      </c>
      <c r="D155" s="223" t="s">
        <v>179</v>
      </c>
      <c r="E155" s="224" t="s">
        <v>180</v>
      </c>
      <c r="F155" s="225" t="s">
        <v>181</v>
      </c>
      <c r="G155" s="226" t="s">
        <v>133</v>
      </c>
      <c r="H155" s="227">
        <v>4.2199999999999998</v>
      </c>
      <c r="I155" s="228"/>
      <c r="J155" s="229">
        <f>ROUND(I155*H155,2)</f>
        <v>0</v>
      </c>
      <c r="K155" s="225" t="s">
        <v>158</v>
      </c>
      <c r="L155" s="230"/>
      <c r="M155" s="231" t="s">
        <v>1</v>
      </c>
      <c r="N155" s="232" t="s">
        <v>42</v>
      </c>
      <c r="O155" s="76"/>
      <c r="P155" s="195">
        <f>O155*H155</f>
        <v>0</v>
      </c>
      <c r="Q155" s="195">
        <v>0.81499999999999995</v>
      </c>
      <c r="R155" s="195">
        <f>Q155*H155</f>
        <v>3.4392999999999994</v>
      </c>
      <c r="S155" s="195">
        <v>0</v>
      </c>
      <c r="T155" s="19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7" t="s">
        <v>182</v>
      </c>
      <c r="AT155" s="197" t="s">
        <v>179</v>
      </c>
      <c r="AU155" s="197" t="s">
        <v>85</v>
      </c>
      <c r="AY155" s="18" t="s">
        <v>129</v>
      </c>
      <c r="BE155" s="198">
        <f>IF(N155="základní",J155,0)</f>
        <v>0</v>
      </c>
      <c r="BF155" s="198">
        <f>IF(N155="snížená",J155,0)</f>
        <v>0</v>
      </c>
      <c r="BG155" s="198">
        <f>IF(N155="zákl. přenesená",J155,0)</f>
        <v>0</v>
      </c>
      <c r="BH155" s="198">
        <f>IF(N155="sníž. přenesená",J155,0)</f>
        <v>0</v>
      </c>
      <c r="BI155" s="198">
        <f>IF(N155="nulová",J155,0)</f>
        <v>0</v>
      </c>
      <c r="BJ155" s="18" t="s">
        <v>85</v>
      </c>
      <c r="BK155" s="198">
        <f>ROUND(I155*H155,2)</f>
        <v>0</v>
      </c>
      <c r="BL155" s="18" t="s">
        <v>134</v>
      </c>
      <c r="BM155" s="197" t="s">
        <v>183</v>
      </c>
    </row>
    <row r="156" s="2" customFormat="1" ht="36" customHeight="1">
      <c r="A156" s="37"/>
      <c r="B156" s="185"/>
      <c r="C156" s="186" t="s">
        <v>184</v>
      </c>
      <c r="D156" s="186" t="s">
        <v>130</v>
      </c>
      <c r="E156" s="187" t="s">
        <v>185</v>
      </c>
      <c r="F156" s="188" t="s">
        <v>186</v>
      </c>
      <c r="G156" s="189" t="s">
        <v>187</v>
      </c>
      <c r="H156" s="190">
        <v>3054.9760000000001</v>
      </c>
      <c r="I156" s="191"/>
      <c r="J156" s="192">
        <f>ROUND(I156*H156,2)</f>
        <v>0</v>
      </c>
      <c r="K156" s="188" t="s">
        <v>158</v>
      </c>
      <c r="L156" s="38"/>
      <c r="M156" s="193" t="s">
        <v>1</v>
      </c>
      <c r="N156" s="194" t="s">
        <v>42</v>
      </c>
      <c r="O156" s="76"/>
      <c r="P156" s="195">
        <f>O156*H156</f>
        <v>0</v>
      </c>
      <c r="Q156" s="195">
        <v>0.041570000000000003</v>
      </c>
      <c r="R156" s="195">
        <f>Q156*H156</f>
        <v>126.99535232000001</v>
      </c>
      <c r="S156" s="195">
        <v>0</v>
      </c>
      <c r="T156" s="19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7" t="s">
        <v>134</v>
      </c>
      <c r="AT156" s="197" t="s">
        <v>130</v>
      </c>
      <c r="AU156" s="197" t="s">
        <v>85</v>
      </c>
      <c r="AY156" s="18" t="s">
        <v>129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18" t="s">
        <v>85</v>
      </c>
      <c r="BK156" s="198">
        <f>ROUND(I156*H156,2)</f>
        <v>0</v>
      </c>
      <c r="BL156" s="18" t="s">
        <v>134</v>
      </c>
      <c r="BM156" s="197" t="s">
        <v>188</v>
      </c>
    </row>
    <row r="157" s="13" customFormat="1">
      <c r="A157" s="13"/>
      <c r="B157" s="199"/>
      <c r="C157" s="13"/>
      <c r="D157" s="200" t="s">
        <v>136</v>
      </c>
      <c r="E157" s="201" t="s">
        <v>1</v>
      </c>
      <c r="F157" s="202" t="s">
        <v>189</v>
      </c>
      <c r="G157" s="13"/>
      <c r="H157" s="201" t="s">
        <v>1</v>
      </c>
      <c r="I157" s="203"/>
      <c r="J157" s="13"/>
      <c r="K157" s="13"/>
      <c r="L157" s="199"/>
      <c r="M157" s="204"/>
      <c r="N157" s="205"/>
      <c r="O157" s="205"/>
      <c r="P157" s="205"/>
      <c r="Q157" s="205"/>
      <c r="R157" s="205"/>
      <c r="S157" s="205"/>
      <c r="T157" s="20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01" t="s">
        <v>136</v>
      </c>
      <c r="AU157" s="201" t="s">
        <v>85</v>
      </c>
      <c r="AV157" s="13" t="s">
        <v>85</v>
      </c>
      <c r="AW157" s="13" t="s">
        <v>34</v>
      </c>
      <c r="AX157" s="13" t="s">
        <v>77</v>
      </c>
      <c r="AY157" s="201" t="s">
        <v>129</v>
      </c>
    </row>
    <row r="158" s="13" customFormat="1">
      <c r="A158" s="13"/>
      <c r="B158" s="199"/>
      <c r="C158" s="13"/>
      <c r="D158" s="200" t="s">
        <v>136</v>
      </c>
      <c r="E158" s="201" t="s">
        <v>1</v>
      </c>
      <c r="F158" s="202" t="s">
        <v>190</v>
      </c>
      <c r="G158" s="13"/>
      <c r="H158" s="201" t="s">
        <v>1</v>
      </c>
      <c r="I158" s="203"/>
      <c r="J158" s="13"/>
      <c r="K158" s="13"/>
      <c r="L158" s="199"/>
      <c r="M158" s="204"/>
      <c r="N158" s="205"/>
      <c r="O158" s="205"/>
      <c r="P158" s="205"/>
      <c r="Q158" s="205"/>
      <c r="R158" s="205"/>
      <c r="S158" s="205"/>
      <c r="T158" s="20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01" t="s">
        <v>136</v>
      </c>
      <c r="AU158" s="201" t="s">
        <v>85</v>
      </c>
      <c r="AV158" s="13" t="s">
        <v>85</v>
      </c>
      <c r="AW158" s="13" t="s">
        <v>34</v>
      </c>
      <c r="AX158" s="13" t="s">
        <v>77</v>
      </c>
      <c r="AY158" s="201" t="s">
        <v>129</v>
      </c>
    </row>
    <row r="159" s="13" customFormat="1">
      <c r="A159" s="13"/>
      <c r="B159" s="199"/>
      <c r="C159" s="13"/>
      <c r="D159" s="200" t="s">
        <v>136</v>
      </c>
      <c r="E159" s="201" t="s">
        <v>1</v>
      </c>
      <c r="F159" s="202" t="s">
        <v>191</v>
      </c>
      <c r="G159" s="13"/>
      <c r="H159" s="201" t="s">
        <v>1</v>
      </c>
      <c r="I159" s="203"/>
      <c r="J159" s="13"/>
      <c r="K159" s="13"/>
      <c r="L159" s="199"/>
      <c r="M159" s="204"/>
      <c r="N159" s="205"/>
      <c r="O159" s="205"/>
      <c r="P159" s="205"/>
      <c r="Q159" s="205"/>
      <c r="R159" s="205"/>
      <c r="S159" s="205"/>
      <c r="T159" s="20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01" t="s">
        <v>136</v>
      </c>
      <c r="AU159" s="201" t="s">
        <v>85</v>
      </c>
      <c r="AV159" s="13" t="s">
        <v>85</v>
      </c>
      <c r="AW159" s="13" t="s">
        <v>34</v>
      </c>
      <c r="AX159" s="13" t="s">
        <v>77</v>
      </c>
      <c r="AY159" s="201" t="s">
        <v>129</v>
      </c>
    </row>
    <row r="160" s="13" customFormat="1">
      <c r="A160" s="13"/>
      <c r="B160" s="199"/>
      <c r="C160" s="13"/>
      <c r="D160" s="200" t="s">
        <v>136</v>
      </c>
      <c r="E160" s="201" t="s">
        <v>1</v>
      </c>
      <c r="F160" s="202" t="s">
        <v>192</v>
      </c>
      <c r="G160" s="13"/>
      <c r="H160" s="201" t="s">
        <v>1</v>
      </c>
      <c r="I160" s="203"/>
      <c r="J160" s="13"/>
      <c r="K160" s="13"/>
      <c r="L160" s="199"/>
      <c r="M160" s="204"/>
      <c r="N160" s="205"/>
      <c r="O160" s="205"/>
      <c r="P160" s="205"/>
      <c r="Q160" s="205"/>
      <c r="R160" s="205"/>
      <c r="S160" s="205"/>
      <c r="T160" s="20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01" t="s">
        <v>136</v>
      </c>
      <c r="AU160" s="201" t="s">
        <v>85</v>
      </c>
      <c r="AV160" s="13" t="s">
        <v>85</v>
      </c>
      <c r="AW160" s="13" t="s">
        <v>34</v>
      </c>
      <c r="AX160" s="13" t="s">
        <v>77</v>
      </c>
      <c r="AY160" s="201" t="s">
        <v>129</v>
      </c>
    </row>
    <row r="161" s="13" customFormat="1">
      <c r="A161" s="13"/>
      <c r="B161" s="199"/>
      <c r="C161" s="13"/>
      <c r="D161" s="200" t="s">
        <v>136</v>
      </c>
      <c r="E161" s="201" t="s">
        <v>1</v>
      </c>
      <c r="F161" s="202" t="s">
        <v>193</v>
      </c>
      <c r="G161" s="13"/>
      <c r="H161" s="201" t="s">
        <v>1</v>
      </c>
      <c r="I161" s="203"/>
      <c r="J161" s="13"/>
      <c r="K161" s="13"/>
      <c r="L161" s="199"/>
      <c r="M161" s="204"/>
      <c r="N161" s="205"/>
      <c r="O161" s="205"/>
      <c r="P161" s="205"/>
      <c r="Q161" s="205"/>
      <c r="R161" s="205"/>
      <c r="S161" s="205"/>
      <c r="T161" s="20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01" t="s">
        <v>136</v>
      </c>
      <c r="AU161" s="201" t="s">
        <v>85</v>
      </c>
      <c r="AV161" s="13" t="s">
        <v>85</v>
      </c>
      <c r="AW161" s="13" t="s">
        <v>34</v>
      </c>
      <c r="AX161" s="13" t="s">
        <v>77</v>
      </c>
      <c r="AY161" s="201" t="s">
        <v>129</v>
      </c>
    </row>
    <row r="162" s="13" customFormat="1">
      <c r="A162" s="13"/>
      <c r="B162" s="199"/>
      <c r="C162" s="13"/>
      <c r="D162" s="200" t="s">
        <v>136</v>
      </c>
      <c r="E162" s="201" t="s">
        <v>1</v>
      </c>
      <c r="F162" s="202" t="s">
        <v>194</v>
      </c>
      <c r="G162" s="13"/>
      <c r="H162" s="201" t="s">
        <v>1</v>
      </c>
      <c r="I162" s="203"/>
      <c r="J162" s="13"/>
      <c r="K162" s="13"/>
      <c r="L162" s="199"/>
      <c r="M162" s="204"/>
      <c r="N162" s="205"/>
      <c r="O162" s="205"/>
      <c r="P162" s="205"/>
      <c r="Q162" s="205"/>
      <c r="R162" s="205"/>
      <c r="S162" s="205"/>
      <c r="T162" s="20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01" t="s">
        <v>136</v>
      </c>
      <c r="AU162" s="201" t="s">
        <v>85</v>
      </c>
      <c r="AV162" s="13" t="s">
        <v>85</v>
      </c>
      <c r="AW162" s="13" t="s">
        <v>34</v>
      </c>
      <c r="AX162" s="13" t="s">
        <v>77</v>
      </c>
      <c r="AY162" s="201" t="s">
        <v>129</v>
      </c>
    </row>
    <row r="163" s="13" customFormat="1">
      <c r="A163" s="13"/>
      <c r="B163" s="199"/>
      <c r="C163" s="13"/>
      <c r="D163" s="200" t="s">
        <v>136</v>
      </c>
      <c r="E163" s="201" t="s">
        <v>1</v>
      </c>
      <c r="F163" s="202" t="s">
        <v>195</v>
      </c>
      <c r="G163" s="13"/>
      <c r="H163" s="201" t="s">
        <v>1</v>
      </c>
      <c r="I163" s="203"/>
      <c r="J163" s="13"/>
      <c r="K163" s="13"/>
      <c r="L163" s="199"/>
      <c r="M163" s="204"/>
      <c r="N163" s="205"/>
      <c r="O163" s="205"/>
      <c r="P163" s="205"/>
      <c r="Q163" s="205"/>
      <c r="R163" s="205"/>
      <c r="S163" s="205"/>
      <c r="T163" s="20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01" t="s">
        <v>136</v>
      </c>
      <c r="AU163" s="201" t="s">
        <v>85</v>
      </c>
      <c r="AV163" s="13" t="s">
        <v>85</v>
      </c>
      <c r="AW163" s="13" t="s">
        <v>34</v>
      </c>
      <c r="AX163" s="13" t="s">
        <v>77</v>
      </c>
      <c r="AY163" s="201" t="s">
        <v>129</v>
      </c>
    </row>
    <row r="164" s="13" customFormat="1">
      <c r="A164" s="13"/>
      <c r="B164" s="199"/>
      <c r="C164" s="13"/>
      <c r="D164" s="200" t="s">
        <v>136</v>
      </c>
      <c r="E164" s="201" t="s">
        <v>1</v>
      </c>
      <c r="F164" s="202" t="s">
        <v>196</v>
      </c>
      <c r="G164" s="13"/>
      <c r="H164" s="201" t="s">
        <v>1</v>
      </c>
      <c r="I164" s="203"/>
      <c r="J164" s="13"/>
      <c r="K164" s="13"/>
      <c r="L164" s="199"/>
      <c r="M164" s="204"/>
      <c r="N164" s="205"/>
      <c r="O164" s="205"/>
      <c r="P164" s="205"/>
      <c r="Q164" s="205"/>
      <c r="R164" s="205"/>
      <c r="S164" s="205"/>
      <c r="T164" s="20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01" t="s">
        <v>136</v>
      </c>
      <c r="AU164" s="201" t="s">
        <v>85</v>
      </c>
      <c r="AV164" s="13" t="s">
        <v>85</v>
      </c>
      <c r="AW164" s="13" t="s">
        <v>34</v>
      </c>
      <c r="AX164" s="13" t="s">
        <v>77</v>
      </c>
      <c r="AY164" s="201" t="s">
        <v>129</v>
      </c>
    </row>
    <row r="165" s="14" customFormat="1">
      <c r="A165" s="14"/>
      <c r="B165" s="207"/>
      <c r="C165" s="14"/>
      <c r="D165" s="200" t="s">
        <v>136</v>
      </c>
      <c r="E165" s="208" t="s">
        <v>1</v>
      </c>
      <c r="F165" s="209" t="s">
        <v>197</v>
      </c>
      <c r="G165" s="14"/>
      <c r="H165" s="210">
        <v>713.49000000000001</v>
      </c>
      <c r="I165" s="211"/>
      <c r="J165" s="14"/>
      <c r="K165" s="14"/>
      <c r="L165" s="207"/>
      <c r="M165" s="212"/>
      <c r="N165" s="213"/>
      <c r="O165" s="213"/>
      <c r="P165" s="213"/>
      <c r="Q165" s="213"/>
      <c r="R165" s="213"/>
      <c r="S165" s="213"/>
      <c r="T165" s="2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8" t="s">
        <v>136</v>
      </c>
      <c r="AU165" s="208" t="s">
        <v>85</v>
      </c>
      <c r="AV165" s="14" t="s">
        <v>87</v>
      </c>
      <c r="AW165" s="14" t="s">
        <v>34</v>
      </c>
      <c r="AX165" s="14" t="s">
        <v>77</v>
      </c>
      <c r="AY165" s="208" t="s">
        <v>129</v>
      </c>
    </row>
    <row r="166" s="14" customFormat="1">
      <c r="A166" s="14"/>
      <c r="B166" s="207"/>
      <c r="C166" s="14"/>
      <c r="D166" s="200" t="s">
        <v>136</v>
      </c>
      <c r="E166" s="208" t="s">
        <v>1</v>
      </c>
      <c r="F166" s="209" t="s">
        <v>198</v>
      </c>
      <c r="G166" s="14"/>
      <c r="H166" s="210">
        <v>204.697</v>
      </c>
      <c r="I166" s="211"/>
      <c r="J166" s="14"/>
      <c r="K166" s="14"/>
      <c r="L166" s="207"/>
      <c r="M166" s="212"/>
      <c r="N166" s="213"/>
      <c r="O166" s="213"/>
      <c r="P166" s="213"/>
      <c r="Q166" s="213"/>
      <c r="R166" s="213"/>
      <c r="S166" s="213"/>
      <c r="T166" s="2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8" t="s">
        <v>136</v>
      </c>
      <c r="AU166" s="208" t="s">
        <v>85</v>
      </c>
      <c r="AV166" s="14" t="s">
        <v>87</v>
      </c>
      <c r="AW166" s="14" t="s">
        <v>34</v>
      </c>
      <c r="AX166" s="14" t="s">
        <v>77</v>
      </c>
      <c r="AY166" s="208" t="s">
        <v>129</v>
      </c>
    </row>
    <row r="167" s="14" customFormat="1">
      <c r="A167" s="14"/>
      <c r="B167" s="207"/>
      <c r="C167" s="14"/>
      <c r="D167" s="200" t="s">
        <v>136</v>
      </c>
      <c r="E167" s="208" t="s">
        <v>1</v>
      </c>
      <c r="F167" s="209" t="s">
        <v>199</v>
      </c>
      <c r="G167" s="14"/>
      <c r="H167" s="210">
        <v>608.01499999999999</v>
      </c>
      <c r="I167" s="211"/>
      <c r="J167" s="14"/>
      <c r="K167" s="14"/>
      <c r="L167" s="207"/>
      <c r="M167" s="212"/>
      <c r="N167" s="213"/>
      <c r="O167" s="213"/>
      <c r="P167" s="213"/>
      <c r="Q167" s="213"/>
      <c r="R167" s="213"/>
      <c r="S167" s="213"/>
      <c r="T167" s="2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8" t="s">
        <v>136</v>
      </c>
      <c r="AU167" s="208" t="s">
        <v>85</v>
      </c>
      <c r="AV167" s="14" t="s">
        <v>87</v>
      </c>
      <c r="AW167" s="14" t="s">
        <v>34</v>
      </c>
      <c r="AX167" s="14" t="s">
        <v>77</v>
      </c>
      <c r="AY167" s="208" t="s">
        <v>129</v>
      </c>
    </row>
    <row r="168" s="14" customFormat="1">
      <c r="A168" s="14"/>
      <c r="B168" s="207"/>
      <c r="C168" s="14"/>
      <c r="D168" s="200" t="s">
        <v>136</v>
      </c>
      <c r="E168" s="208" t="s">
        <v>1</v>
      </c>
      <c r="F168" s="209" t="s">
        <v>200</v>
      </c>
      <c r="G168" s="14"/>
      <c r="H168" s="210">
        <v>714.02999999999997</v>
      </c>
      <c r="I168" s="211"/>
      <c r="J168" s="14"/>
      <c r="K168" s="14"/>
      <c r="L168" s="207"/>
      <c r="M168" s="212"/>
      <c r="N168" s="213"/>
      <c r="O168" s="213"/>
      <c r="P168" s="213"/>
      <c r="Q168" s="213"/>
      <c r="R168" s="213"/>
      <c r="S168" s="213"/>
      <c r="T168" s="2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8" t="s">
        <v>136</v>
      </c>
      <c r="AU168" s="208" t="s">
        <v>85</v>
      </c>
      <c r="AV168" s="14" t="s">
        <v>87</v>
      </c>
      <c r="AW168" s="14" t="s">
        <v>34</v>
      </c>
      <c r="AX168" s="14" t="s">
        <v>77</v>
      </c>
      <c r="AY168" s="208" t="s">
        <v>129</v>
      </c>
    </row>
    <row r="169" s="14" customFormat="1">
      <c r="A169" s="14"/>
      <c r="B169" s="207"/>
      <c r="C169" s="14"/>
      <c r="D169" s="200" t="s">
        <v>136</v>
      </c>
      <c r="E169" s="208" t="s">
        <v>1</v>
      </c>
      <c r="F169" s="209" t="s">
        <v>201</v>
      </c>
      <c r="G169" s="14"/>
      <c r="H169" s="210">
        <v>206.512</v>
      </c>
      <c r="I169" s="211"/>
      <c r="J169" s="14"/>
      <c r="K169" s="14"/>
      <c r="L169" s="207"/>
      <c r="M169" s="212"/>
      <c r="N169" s="213"/>
      <c r="O169" s="213"/>
      <c r="P169" s="213"/>
      <c r="Q169" s="213"/>
      <c r="R169" s="213"/>
      <c r="S169" s="213"/>
      <c r="T169" s="2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8" t="s">
        <v>136</v>
      </c>
      <c r="AU169" s="208" t="s">
        <v>85</v>
      </c>
      <c r="AV169" s="14" t="s">
        <v>87</v>
      </c>
      <c r="AW169" s="14" t="s">
        <v>34</v>
      </c>
      <c r="AX169" s="14" t="s">
        <v>77</v>
      </c>
      <c r="AY169" s="208" t="s">
        <v>129</v>
      </c>
    </row>
    <row r="170" s="14" customFormat="1">
      <c r="A170" s="14"/>
      <c r="B170" s="207"/>
      <c r="C170" s="14"/>
      <c r="D170" s="200" t="s">
        <v>136</v>
      </c>
      <c r="E170" s="208" t="s">
        <v>1</v>
      </c>
      <c r="F170" s="209" t="s">
        <v>202</v>
      </c>
      <c r="G170" s="14"/>
      <c r="H170" s="210">
        <v>608.23199999999997</v>
      </c>
      <c r="I170" s="211"/>
      <c r="J170" s="14"/>
      <c r="K170" s="14"/>
      <c r="L170" s="207"/>
      <c r="M170" s="212"/>
      <c r="N170" s="213"/>
      <c r="O170" s="213"/>
      <c r="P170" s="213"/>
      <c r="Q170" s="213"/>
      <c r="R170" s="213"/>
      <c r="S170" s="213"/>
      <c r="T170" s="2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8" t="s">
        <v>136</v>
      </c>
      <c r="AU170" s="208" t="s">
        <v>85</v>
      </c>
      <c r="AV170" s="14" t="s">
        <v>87</v>
      </c>
      <c r="AW170" s="14" t="s">
        <v>34</v>
      </c>
      <c r="AX170" s="14" t="s">
        <v>77</v>
      </c>
      <c r="AY170" s="208" t="s">
        <v>129</v>
      </c>
    </row>
    <row r="171" s="15" customFormat="1">
      <c r="A171" s="15"/>
      <c r="B171" s="215"/>
      <c r="C171" s="15"/>
      <c r="D171" s="200" t="s">
        <v>136</v>
      </c>
      <c r="E171" s="216" t="s">
        <v>1</v>
      </c>
      <c r="F171" s="217" t="s">
        <v>144</v>
      </c>
      <c r="G171" s="15"/>
      <c r="H171" s="218">
        <v>3054.9760000000001</v>
      </c>
      <c r="I171" s="219"/>
      <c r="J171" s="15"/>
      <c r="K171" s="15"/>
      <c r="L171" s="215"/>
      <c r="M171" s="220"/>
      <c r="N171" s="221"/>
      <c r="O171" s="221"/>
      <c r="P171" s="221"/>
      <c r="Q171" s="221"/>
      <c r="R171" s="221"/>
      <c r="S171" s="221"/>
      <c r="T171" s="222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16" t="s">
        <v>136</v>
      </c>
      <c r="AU171" s="216" t="s">
        <v>85</v>
      </c>
      <c r="AV171" s="15" t="s">
        <v>134</v>
      </c>
      <c r="AW171" s="15" t="s">
        <v>34</v>
      </c>
      <c r="AX171" s="15" t="s">
        <v>85</v>
      </c>
      <c r="AY171" s="216" t="s">
        <v>129</v>
      </c>
    </row>
    <row r="172" s="2" customFormat="1" ht="48" customHeight="1">
      <c r="A172" s="37"/>
      <c r="B172" s="185"/>
      <c r="C172" s="186" t="s">
        <v>182</v>
      </c>
      <c r="D172" s="186" t="s">
        <v>130</v>
      </c>
      <c r="E172" s="187" t="s">
        <v>203</v>
      </c>
      <c r="F172" s="188" t="s">
        <v>204</v>
      </c>
      <c r="G172" s="189" t="s">
        <v>187</v>
      </c>
      <c r="H172" s="190">
        <v>1020.154</v>
      </c>
      <c r="I172" s="191"/>
      <c r="J172" s="192">
        <f>ROUND(I172*H172,2)</f>
        <v>0</v>
      </c>
      <c r="K172" s="188" t="s">
        <v>1</v>
      </c>
      <c r="L172" s="38"/>
      <c r="M172" s="193" t="s">
        <v>1</v>
      </c>
      <c r="N172" s="194" t="s">
        <v>42</v>
      </c>
      <c r="O172" s="76"/>
      <c r="P172" s="195">
        <f>O172*H172</f>
        <v>0</v>
      </c>
      <c r="Q172" s="195">
        <v>0.045069999999999999</v>
      </c>
      <c r="R172" s="195">
        <f>Q172*H172</f>
        <v>45.978340779999996</v>
      </c>
      <c r="S172" s="195">
        <v>0</v>
      </c>
      <c r="T172" s="19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7" t="s">
        <v>134</v>
      </c>
      <c r="AT172" s="197" t="s">
        <v>130</v>
      </c>
      <c r="AU172" s="197" t="s">
        <v>85</v>
      </c>
      <c r="AY172" s="18" t="s">
        <v>129</v>
      </c>
      <c r="BE172" s="198">
        <f>IF(N172="základní",J172,0)</f>
        <v>0</v>
      </c>
      <c r="BF172" s="198">
        <f>IF(N172="snížená",J172,0)</f>
        <v>0</v>
      </c>
      <c r="BG172" s="198">
        <f>IF(N172="zákl. přenesená",J172,0)</f>
        <v>0</v>
      </c>
      <c r="BH172" s="198">
        <f>IF(N172="sníž. přenesená",J172,0)</f>
        <v>0</v>
      </c>
      <c r="BI172" s="198">
        <f>IF(N172="nulová",J172,0)</f>
        <v>0</v>
      </c>
      <c r="BJ172" s="18" t="s">
        <v>85</v>
      </c>
      <c r="BK172" s="198">
        <f>ROUND(I172*H172,2)</f>
        <v>0</v>
      </c>
      <c r="BL172" s="18" t="s">
        <v>134</v>
      </c>
      <c r="BM172" s="197" t="s">
        <v>205</v>
      </c>
    </row>
    <row r="173" s="13" customFormat="1">
      <c r="A173" s="13"/>
      <c r="B173" s="199"/>
      <c r="C173" s="13"/>
      <c r="D173" s="200" t="s">
        <v>136</v>
      </c>
      <c r="E173" s="201" t="s">
        <v>1</v>
      </c>
      <c r="F173" s="202" t="s">
        <v>206</v>
      </c>
      <c r="G173" s="13"/>
      <c r="H173" s="201" t="s">
        <v>1</v>
      </c>
      <c r="I173" s="203"/>
      <c r="J173" s="13"/>
      <c r="K173" s="13"/>
      <c r="L173" s="199"/>
      <c r="M173" s="204"/>
      <c r="N173" s="205"/>
      <c r="O173" s="205"/>
      <c r="P173" s="205"/>
      <c r="Q173" s="205"/>
      <c r="R173" s="205"/>
      <c r="S173" s="205"/>
      <c r="T173" s="20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01" t="s">
        <v>136</v>
      </c>
      <c r="AU173" s="201" t="s">
        <v>85</v>
      </c>
      <c r="AV173" s="13" t="s">
        <v>85</v>
      </c>
      <c r="AW173" s="13" t="s">
        <v>34</v>
      </c>
      <c r="AX173" s="13" t="s">
        <v>77</v>
      </c>
      <c r="AY173" s="201" t="s">
        <v>129</v>
      </c>
    </row>
    <row r="174" s="13" customFormat="1">
      <c r="A174" s="13"/>
      <c r="B174" s="199"/>
      <c r="C174" s="13"/>
      <c r="D174" s="200" t="s">
        <v>136</v>
      </c>
      <c r="E174" s="201" t="s">
        <v>1</v>
      </c>
      <c r="F174" s="202" t="s">
        <v>190</v>
      </c>
      <c r="G174" s="13"/>
      <c r="H174" s="201" t="s">
        <v>1</v>
      </c>
      <c r="I174" s="203"/>
      <c r="J174" s="13"/>
      <c r="K174" s="13"/>
      <c r="L174" s="199"/>
      <c r="M174" s="204"/>
      <c r="N174" s="205"/>
      <c r="O174" s="205"/>
      <c r="P174" s="205"/>
      <c r="Q174" s="205"/>
      <c r="R174" s="205"/>
      <c r="S174" s="205"/>
      <c r="T174" s="20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01" t="s">
        <v>136</v>
      </c>
      <c r="AU174" s="201" t="s">
        <v>85</v>
      </c>
      <c r="AV174" s="13" t="s">
        <v>85</v>
      </c>
      <c r="AW174" s="13" t="s">
        <v>34</v>
      </c>
      <c r="AX174" s="13" t="s">
        <v>77</v>
      </c>
      <c r="AY174" s="201" t="s">
        <v>129</v>
      </c>
    </row>
    <row r="175" s="13" customFormat="1">
      <c r="A175" s="13"/>
      <c r="B175" s="199"/>
      <c r="C175" s="13"/>
      <c r="D175" s="200" t="s">
        <v>136</v>
      </c>
      <c r="E175" s="201" t="s">
        <v>1</v>
      </c>
      <c r="F175" s="202" t="s">
        <v>207</v>
      </c>
      <c r="G175" s="13"/>
      <c r="H175" s="201" t="s">
        <v>1</v>
      </c>
      <c r="I175" s="203"/>
      <c r="J175" s="13"/>
      <c r="K175" s="13"/>
      <c r="L175" s="199"/>
      <c r="M175" s="204"/>
      <c r="N175" s="205"/>
      <c r="O175" s="205"/>
      <c r="P175" s="205"/>
      <c r="Q175" s="205"/>
      <c r="R175" s="205"/>
      <c r="S175" s="205"/>
      <c r="T175" s="20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01" t="s">
        <v>136</v>
      </c>
      <c r="AU175" s="201" t="s">
        <v>85</v>
      </c>
      <c r="AV175" s="13" t="s">
        <v>85</v>
      </c>
      <c r="AW175" s="13" t="s">
        <v>34</v>
      </c>
      <c r="AX175" s="13" t="s">
        <v>77</v>
      </c>
      <c r="AY175" s="201" t="s">
        <v>129</v>
      </c>
    </row>
    <row r="176" s="13" customFormat="1">
      <c r="A176" s="13"/>
      <c r="B176" s="199"/>
      <c r="C176" s="13"/>
      <c r="D176" s="200" t="s">
        <v>136</v>
      </c>
      <c r="E176" s="201" t="s">
        <v>1</v>
      </c>
      <c r="F176" s="202" t="s">
        <v>208</v>
      </c>
      <c r="G176" s="13"/>
      <c r="H176" s="201" t="s">
        <v>1</v>
      </c>
      <c r="I176" s="203"/>
      <c r="J176" s="13"/>
      <c r="K176" s="13"/>
      <c r="L176" s="199"/>
      <c r="M176" s="204"/>
      <c r="N176" s="205"/>
      <c r="O176" s="205"/>
      <c r="P176" s="205"/>
      <c r="Q176" s="205"/>
      <c r="R176" s="205"/>
      <c r="S176" s="205"/>
      <c r="T176" s="20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01" t="s">
        <v>136</v>
      </c>
      <c r="AU176" s="201" t="s">
        <v>85</v>
      </c>
      <c r="AV176" s="13" t="s">
        <v>85</v>
      </c>
      <c r="AW176" s="13" t="s">
        <v>34</v>
      </c>
      <c r="AX176" s="13" t="s">
        <v>77</v>
      </c>
      <c r="AY176" s="201" t="s">
        <v>129</v>
      </c>
    </row>
    <row r="177" s="13" customFormat="1">
      <c r="A177" s="13"/>
      <c r="B177" s="199"/>
      <c r="C177" s="13"/>
      <c r="D177" s="200" t="s">
        <v>136</v>
      </c>
      <c r="E177" s="201" t="s">
        <v>1</v>
      </c>
      <c r="F177" s="202" t="s">
        <v>193</v>
      </c>
      <c r="G177" s="13"/>
      <c r="H177" s="201" t="s">
        <v>1</v>
      </c>
      <c r="I177" s="203"/>
      <c r="J177" s="13"/>
      <c r="K177" s="13"/>
      <c r="L177" s="199"/>
      <c r="M177" s="204"/>
      <c r="N177" s="205"/>
      <c r="O177" s="205"/>
      <c r="P177" s="205"/>
      <c r="Q177" s="205"/>
      <c r="R177" s="205"/>
      <c r="S177" s="205"/>
      <c r="T177" s="20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01" t="s">
        <v>136</v>
      </c>
      <c r="AU177" s="201" t="s">
        <v>85</v>
      </c>
      <c r="AV177" s="13" t="s">
        <v>85</v>
      </c>
      <c r="AW177" s="13" t="s">
        <v>34</v>
      </c>
      <c r="AX177" s="13" t="s">
        <v>77</v>
      </c>
      <c r="AY177" s="201" t="s">
        <v>129</v>
      </c>
    </row>
    <row r="178" s="13" customFormat="1">
      <c r="A178" s="13"/>
      <c r="B178" s="199"/>
      <c r="C178" s="13"/>
      <c r="D178" s="200" t="s">
        <v>136</v>
      </c>
      <c r="E178" s="201" t="s">
        <v>1</v>
      </c>
      <c r="F178" s="202" t="s">
        <v>194</v>
      </c>
      <c r="G178" s="13"/>
      <c r="H178" s="201" t="s">
        <v>1</v>
      </c>
      <c r="I178" s="203"/>
      <c r="J178" s="13"/>
      <c r="K178" s="13"/>
      <c r="L178" s="199"/>
      <c r="M178" s="204"/>
      <c r="N178" s="205"/>
      <c r="O178" s="205"/>
      <c r="P178" s="205"/>
      <c r="Q178" s="205"/>
      <c r="R178" s="205"/>
      <c r="S178" s="205"/>
      <c r="T178" s="20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01" t="s">
        <v>136</v>
      </c>
      <c r="AU178" s="201" t="s">
        <v>85</v>
      </c>
      <c r="AV178" s="13" t="s">
        <v>85</v>
      </c>
      <c r="AW178" s="13" t="s">
        <v>34</v>
      </c>
      <c r="AX178" s="13" t="s">
        <v>77</v>
      </c>
      <c r="AY178" s="201" t="s">
        <v>129</v>
      </c>
    </row>
    <row r="179" s="13" customFormat="1">
      <c r="A179" s="13"/>
      <c r="B179" s="199"/>
      <c r="C179" s="13"/>
      <c r="D179" s="200" t="s">
        <v>136</v>
      </c>
      <c r="E179" s="201" t="s">
        <v>1</v>
      </c>
      <c r="F179" s="202" t="s">
        <v>195</v>
      </c>
      <c r="G179" s="13"/>
      <c r="H179" s="201" t="s">
        <v>1</v>
      </c>
      <c r="I179" s="203"/>
      <c r="J179" s="13"/>
      <c r="K179" s="13"/>
      <c r="L179" s="199"/>
      <c r="M179" s="204"/>
      <c r="N179" s="205"/>
      <c r="O179" s="205"/>
      <c r="P179" s="205"/>
      <c r="Q179" s="205"/>
      <c r="R179" s="205"/>
      <c r="S179" s="205"/>
      <c r="T179" s="20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01" t="s">
        <v>136</v>
      </c>
      <c r="AU179" s="201" t="s">
        <v>85</v>
      </c>
      <c r="AV179" s="13" t="s">
        <v>85</v>
      </c>
      <c r="AW179" s="13" t="s">
        <v>34</v>
      </c>
      <c r="AX179" s="13" t="s">
        <v>77</v>
      </c>
      <c r="AY179" s="201" t="s">
        <v>129</v>
      </c>
    </row>
    <row r="180" s="13" customFormat="1">
      <c r="A180" s="13"/>
      <c r="B180" s="199"/>
      <c r="C180" s="13"/>
      <c r="D180" s="200" t="s">
        <v>136</v>
      </c>
      <c r="E180" s="201" t="s">
        <v>1</v>
      </c>
      <c r="F180" s="202" t="s">
        <v>196</v>
      </c>
      <c r="G180" s="13"/>
      <c r="H180" s="201" t="s">
        <v>1</v>
      </c>
      <c r="I180" s="203"/>
      <c r="J180" s="13"/>
      <c r="K180" s="13"/>
      <c r="L180" s="199"/>
      <c r="M180" s="204"/>
      <c r="N180" s="205"/>
      <c r="O180" s="205"/>
      <c r="P180" s="205"/>
      <c r="Q180" s="205"/>
      <c r="R180" s="205"/>
      <c r="S180" s="205"/>
      <c r="T180" s="20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01" t="s">
        <v>136</v>
      </c>
      <c r="AU180" s="201" t="s">
        <v>85</v>
      </c>
      <c r="AV180" s="13" t="s">
        <v>85</v>
      </c>
      <c r="AW180" s="13" t="s">
        <v>34</v>
      </c>
      <c r="AX180" s="13" t="s">
        <v>77</v>
      </c>
      <c r="AY180" s="201" t="s">
        <v>129</v>
      </c>
    </row>
    <row r="181" s="14" customFormat="1">
      <c r="A181" s="14"/>
      <c r="B181" s="207"/>
      <c r="C181" s="14"/>
      <c r="D181" s="200" t="s">
        <v>136</v>
      </c>
      <c r="E181" s="208" t="s">
        <v>1</v>
      </c>
      <c r="F181" s="209" t="s">
        <v>209</v>
      </c>
      <c r="G181" s="14"/>
      <c r="H181" s="210">
        <v>399.43299999999999</v>
      </c>
      <c r="I181" s="211"/>
      <c r="J181" s="14"/>
      <c r="K181" s="14"/>
      <c r="L181" s="207"/>
      <c r="M181" s="212"/>
      <c r="N181" s="213"/>
      <c r="O181" s="213"/>
      <c r="P181" s="213"/>
      <c r="Q181" s="213"/>
      <c r="R181" s="213"/>
      <c r="S181" s="213"/>
      <c r="T181" s="2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8" t="s">
        <v>136</v>
      </c>
      <c r="AU181" s="208" t="s">
        <v>85</v>
      </c>
      <c r="AV181" s="14" t="s">
        <v>87</v>
      </c>
      <c r="AW181" s="14" t="s">
        <v>34</v>
      </c>
      <c r="AX181" s="14" t="s">
        <v>77</v>
      </c>
      <c r="AY181" s="208" t="s">
        <v>129</v>
      </c>
    </row>
    <row r="182" s="14" customFormat="1">
      <c r="A182" s="14"/>
      <c r="B182" s="207"/>
      <c r="C182" s="14"/>
      <c r="D182" s="200" t="s">
        <v>136</v>
      </c>
      <c r="E182" s="208" t="s">
        <v>1</v>
      </c>
      <c r="F182" s="209" t="s">
        <v>210</v>
      </c>
      <c r="G182" s="14"/>
      <c r="H182" s="210">
        <v>165.625</v>
      </c>
      <c r="I182" s="211"/>
      <c r="J182" s="14"/>
      <c r="K182" s="14"/>
      <c r="L182" s="207"/>
      <c r="M182" s="212"/>
      <c r="N182" s="213"/>
      <c r="O182" s="213"/>
      <c r="P182" s="213"/>
      <c r="Q182" s="213"/>
      <c r="R182" s="213"/>
      <c r="S182" s="213"/>
      <c r="T182" s="2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8" t="s">
        <v>136</v>
      </c>
      <c r="AU182" s="208" t="s">
        <v>85</v>
      </c>
      <c r="AV182" s="14" t="s">
        <v>87</v>
      </c>
      <c r="AW182" s="14" t="s">
        <v>34</v>
      </c>
      <c r="AX182" s="14" t="s">
        <v>77</v>
      </c>
      <c r="AY182" s="208" t="s">
        <v>129</v>
      </c>
    </row>
    <row r="183" s="14" customFormat="1">
      <c r="A183" s="14"/>
      <c r="B183" s="207"/>
      <c r="C183" s="14"/>
      <c r="D183" s="200" t="s">
        <v>136</v>
      </c>
      <c r="E183" s="208" t="s">
        <v>1</v>
      </c>
      <c r="F183" s="209" t="s">
        <v>211</v>
      </c>
      <c r="G183" s="14"/>
      <c r="H183" s="210">
        <v>396.697</v>
      </c>
      <c r="I183" s="211"/>
      <c r="J183" s="14"/>
      <c r="K183" s="14"/>
      <c r="L183" s="207"/>
      <c r="M183" s="212"/>
      <c r="N183" s="213"/>
      <c r="O183" s="213"/>
      <c r="P183" s="213"/>
      <c r="Q183" s="213"/>
      <c r="R183" s="213"/>
      <c r="S183" s="213"/>
      <c r="T183" s="2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8" t="s">
        <v>136</v>
      </c>
      <c r="AU183" s="208" t="s">
        <v>85</v>
      </c>
      <c r="AV183" s="14" t="s">
        <v>87</v>
      </c>
      <c r="AW183" s="14" t="s">
        <v>34</v>
      </c>
      <c r="AX183" s="14" t="s">
        <v>77</v>
      </c>
      <c r="AY183" s="208" t="s">
        <v>129</v>
      </c>
    </row>
    <row r="184" s="14" customFormat="1">
      <c r="A184" s="14"/>
      <c r="B184" s="207"/>
      <c r="C184" s="14"/>
      <c r="D184" s="200" t="s">
        <v>136</v>
      </c>
      <c r="E184" s="208" t="s">
        <v>1</v>
      </c>
      <c r="F184" s="209" t="s">
        <v>212</v>
      </c>
      <c r="G184" s="14"/>
      <c r="H184" s="210">
        <v>167.47900000000001</v>
      </c>
      <c r="I184" s="211"/>
      <c r="J184" s="14"/>
      <c r="K184" s="14"/>
      <c r="L184" s="207"/>
      <c r="M184" s="212"/>
      <c r="N184" s="213"/>
      <c r="O184" s="213"/>
      <c r="P184" s="213"/>
      <c r="Q184" s="213"/>
      <c r="R184" s="213"/>
      <c r="S184" s="213"/>
      <c r="T184" s="2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8" t="s">
        <v>136</v>
      </c>
      <c r="AU184" s="208" t="s">
        <v>85</v>
      </c>
      <c r="AV184" s="14" t="s">
        <v>87</v>
      </c>
      <c r="AW184" s="14" t="s">
        <v>34</v>
      </c>
      <c r="AX184" s="14" t="s">
        <v>77</v>
      </c>
      <c r="AY184" s="208" t="s">
        <v>129</v>
      </c>
    </row>
    <row r="185" s="14" customFormat="1">
      <c r="A185" s="14"/>
      <c r="B185" s="207"/>
      <c r="C185" s="14"/>
      <c r="D185" s="200" t="s">
        <v>136</v>
      </c>
      <c r="E185" s="208" t="s">
        <v>1</v>
      </c>
      <c r="F185" s="209" t="s">
        <v>213</v>
      </c>
      <c r="G185" s="14"/>
      <c r="H185" s="210">
        <v>-109.08</v>
      </c>
      <c r="I185" s="211"/>
      <c r="J185" s="14"/>
      <c r="K185" s="14"/>
      <c r="L185" s="207"/>
      <c r="M185" s="212"/>
      <c r="N185" s="213"/>
      <c r="O185" s="213"/>
      <c r="P185" s="213"/>
      <c r="Q185" s="213"/>
      <c r="R185" s="213"/>
      <c r="S185" s="213"/>
      <c r="T185" s="2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8" t="s">
        <v>136</v>
      </c>
      <c r="AU185" s="208" t="s">
        <v>85</v>
      </c>
      <c r="AV185" s="14" t="s">
        <v>87</v>
      </c>
      <c r="AW185" s="14" t="s">
        <v>34</v>
      </c>
      <c r="AX185" s="14" t="s">
        <v>77</v>
      </c>
      <c r="AY185" s="208" t="s">
        <v>129</v>
      </c>
    </row>
    <row r="186" s="15" customFormat="1">
      <c r="A186" s="15"/>
      <c r="B186" s="215"/>
      <c r="C186" s="15"/>
      <c r="D186" s="200" t="s">
        <v>136</v>
      </c>
      <c r="E186" s="216" t="s">
        <v>1</v>
      </c>
      <c r="F186" s="217" t="s">
        <v>144</v>
      </c>
      <c r="G186" s="15"/>
      <c r="H186" s="218">
        <v>1020.1539999999999</v>
      </c>
      <c r="I186" s="219"/>
      <c r="J186" s="15"/>
      <c r="K186" s="15"/>
      <c r="L186" s="215"/>
      <c r="M186" s="220"/>
      <c r="N186" s="221"/>
      <c r="O186" s="221"/>
      <c r="P186" s="221"/>
      <c r="Q186" s="221"/>
      <c r="R186" s="221"/>
      <c r="S186" s="221"/>
      <c r="T186" s="22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16" t="s">
        <v>136</v>
      </c>
      <c r="AU186" s="216" t="s">
        <v>85</v>
      </c>
      <c r="AV186" s="15" t="s">
        <v>134</v>
      </c>
      <c r="AW186" s="15" t="s">
        <v>34</v>
      </c>
      <c r="AX186" s="15" t="s">
        <v>85</v>
      </c>
      <c r="AY186" s="216" t="s">
        <v>129</v>
      </c>
    </row>
    <row r="187" s="2" customFormat="1" ht="24" customHeight="1">
      <c r="A187" s="37"/>
      <c r="B187" s="185"/>
      <c r="C187" s="223" t="s">
        <v>214</v>
      </c>
      <c r="D187" s="223" t="s">
        <v>179</v>
      </c>
      <c r="E187" s="224" t="s">
        <v>215</v>
      </c>
      <c r="F187" s="225" t="s">
        <v>216</v>
      </c>
      <c r="G187" s="226" t="s">
        <v>217</v>
      </c>
      <c r="H187" s="227">
        <v>404.55399999999997</v>
      </c>
      <c r="I187" s="228"/>
      <c r="J187" s="229">
        <f>ROUND(I187*H187,2)</f>
        <v>0</v>
      </c>
      <c r="K187" s="225" t="s">
        <v>158</v>
      </c>
      <c r="L187" s="230"/>
      <c r="M187" s="231" t="s">
        <v>1</v>
      </c>
      <c r="N187" s="232" t="s">
        <v>42</v>
      </c>
      <c r="O187" s="76"/>
      <c r="P187" s="195">
        <f>O187*H187</f>
        <v>0</v>
      </c>
      <c r="Q187" s="195">
        <v>1</v>
      </c>
      <c r="R187" s="195">
        <f>Q187*H187</f>
        <v>404.55399999999997</v>
      </c>
      <c r="S187" s="195">
        <v>0</v>
      </c>
      <c r="T187" s="196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7" t="s">
        <v>182</v>
      </c>
      <c r="AT187" s="197" t="s">
        <v>179</v>
      </c>
      <c r="AU187" s="197" t="s">
        <v>85</v>
      </c>
      <c r="AY187" s="18" t="s">
        <v>129</v>
      </c>
      <c r="BE187" s="198">
        <f>IF(N187="základní",J187,0)</f>
        <v>0</v>
      </c>
      <c r="BF187" s="198">
        <f>IF(N187="snížená",J187,0)</f>
        <v>0</v>
      </c>
      <c r="BG187" s="198">
        <f>IF(N187="zákl. přenesená",J187,0)</f>
        <v>0</v>
      </c>
      <c r="BH187" s="198">
        <f>IF(N187="sníž. přenesená",J187,0)</f>
        <v>0</v>
      </c>
      <c r="BI187" s="198">
        <f>IF(N187="nulová",J187,0)</f>
        <v>0</v>
      </c>
      <c r="BJ187" s="18" t="s">
        <v>85</v>
      </c>
      <c r="BK187" s="198">
        <f>ROUND(I187*H187,2)</f>
        <v>0</v>
      </c>
      <c r="BL187" s="18" t="s">
        <v>134</v>
      </c>
      <c r="BM187" s="197" t="s">
        <v>218</v>
      </c>
    </row>
    <row r="188" s="14" customFormat="1">
      <c r="A188" s="14"/>
      <c r="B188" s="207"/>
      <c r="C188" s="14"/>
      <c r="D188" s="200" t="s">
        <v>136</v>
      </c>
      <c r="E188" s="14"/>
      <c r="F188" s="209" t="s">
        <v>219</v>
      </c>
      <c r="G188" s="14"/>
      <c r="H188" s="210">
        <v>404.55399999999997</v>
      </c>
      <c r="I188" s="211"/>
      <c r="J188" s="14"/>
      <c r="K188" s="14"/>
      <c r="L188" s="207"/>
      <c r="M188" s="212"/>
      <c r="N188" s="213"/>
      <c r="O188" s="213"/>
      <c r="P188" s="213"/>
      <c r="Q188" s="213"/>
      <c r="R188" s="213"/>
      <c r="S188" s="213"/>
      <c r="T188" s="2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8" t="s">
        <v>136</v>
      </c>
      <c r="AU188" s="208" t="s">
        <v>85</v>
      </c>
      <c r="AV188" s="14" t="s">
        <v>87</v>
      </c>
      <c r="AW188" s="14" t="s">
        <v>3</v>
      </c>
      <c r="AX188" s="14" t="s">
        <v>85</v>
      </c>
      <c r="AY188" s="208" t="s">
        <v>129</v>
      </c>
    </row>
    <row r="189" s="2" customFormat="1" ht="36" customHeight="1">
      <c r="A189" s="37"/>
      <c r="B189" s="185"/>
      <c r="C189" s="223" t="s">
        <v>220</v>
      </c>
      <c r="D189" s="223" t="s">
        <v>179</v>
      </c>
      <c r="E189" s="224" t="s">
        <v>221</v>
      </c>
      <c r="F189" s="225" t="s">
        <v>222</v>
      </c>
      <c r="G189" s="226" t="s">
        <v>171</v>
      </c>
      <c r="H189" s="227">
        <v>4690</v>
      </c>
      <c r="I189" s="228"/>
      <c r="J189" s="229">
        <f>ROUND(I189*H189,2)</f>
        <v>0</v>
      </c>
      <c r="K189" s="225" t="s">
        <v>1</v>
      </c>
      <c r="L189" s="230"/>
      <c r="M189" s="231" t="s">
        <v>1</v>
      </c>
      <c r="N189" s="232" t="s">
        <v>42</v>
      </c>
      <c r="O189" s="76"/>
      <c r="P189" s="195">
        <f>O189*H189</f>
        <v>0</v>
      </c>
      <c r="Q189" s="195">
        <v>0.27200000000000002</v>
      </c>
      <c r="R189" s="195">
        <f>Q189*H189</f>
        <v>1275.6800000000001</v>
      </c>
      <c r="S189" s="195">
        <v>0</v>
      </c>
      <c r="T189" s="196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7" t="s">
        <v>182</v>
      </c>
      <c r="AT189" s="197" t="s">
        <v>179</v>
      </c>
      <c r="AU189" s="197" t="s">
        <v>85</v>
      </c>
      <c r="AY189" s="18" t="s">
        <v>129</v>
      </c>
      <c r="BE189" s="198">
        <f>IF(N189="základní",J189,0)</f>
        <v>0</v>
      </c>
      <c r="BF189" s="198">
        <f>IF(N189="snížená",J189,0)</f>
        <v>0</v>
      </c>
      <c r="BG189" s="198">
        <f>IF(N189="zákl. přenesená",J189,0)</f>
        <v>0</v>
      </c>
      <c r="BH189" s="198">
        <f>IF(N189="sníž. přenesená",J189,0)</f>
        <v>0</v>
      </c>
      <c r="BI189" s="198">
        <f>IF(N189="nulová",J189,0)</f>
        <v>0</v>
      </c>
      <c r="BJ189" s="18" t="s">
        <v>85</v>
      </c>
      <c r="BK189" s="198">
        <f>ROUND(I189*H189,2)</f>
        <v>0</v>
      </c>
      <c r="BL189" s="18" t="s">
        <v>134</v>
      </c>
      <c r="BM189" s="197" t="s">
        <v>223</v>
      </c>
    </row>
    <row r="190" s="14" customFormat="1">
      <c r="A190" s="14"/>
      <c r="B190" s="207"/>
      <c r="C190" s="14"/>
      <c r="D190" s="200" t="s">
        <v>136</v>
      </c>
      <c r="E190" s="208" t="s">
        <v>1</v>
      </c>
      <c r="F190" s="209" t="s">
        <v>224</v>
      </c>
      <c r="G190" s="14"/>
      <c r="H190" s="210">
        <v>1095.3499999999999</v>
      </c>
      <c r="I190" s="211"/>
      <c r="J190" s="14"/>
      <c r="K190" s="14"/>
      <c r="L190" s="207"/>
      <c r="M190" s="212"/>
      <c r="N190" s="213"/>
      <c r="O190" s="213"/>
      <c r="P190" s="213"/>
      <c r="Q190" s="213"/>
      <c r="R190" s="213"/>
      <c r="S190" s="213"/>
      <c r="T190" s="2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8" t="s">
        <v>136</v>
      </c>
      <c r="AU190" s="208" t="s">
        <v>85</v>
      </c>
      <c r="AV190" s="14" t="s">
        <v>87</v>
      </c>
      <c r="AW190" s="14" t="s">
        <v>34</v>
      </c>
      <c r="AX190" s="14" t="s">
        <v>77</v>
      </c>
      <c r="AY190" s="208" t="s">
        <v>129</v>
      </c>
    </row>
    <row r="191" s="14" customFormat="1">
      <c r="A191" s="14"/>
      <c r="B191" s="207"/>
      <c r="C191" s="14"/>
      <c r="D191" s="200" t="s">
        <v>136</v>
      </c>
      <c r="E191" s="208" t="s">
        <v>1</v>
      </c>
      <c r="F191" s="209" t="s">
        <v>225</v>
      </c>
      <c r="G191" s="14"/>
      <c r="H191" s="210">
        <v>314.25099999999998</v>
      </c>
      <c r="I191" s="211"/>
      <c r="J191" s="14"/>
      <c r="K191" s="14"/>
      <c r="L191" s="207"/>
      <c r="M191" s="212"/>
      <c r="N191" s="213"/>
      <c r="O191" s="213"/>
      <c r="P191" s="213"/>
      <c r="Q191" s="213"/>
      <c r="R191" s="213"/>
      <c r="S191" s="213"/>
      <c r="T191" s="2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8" t="s">
        <v>136</v>
      </c>
      <c r="AU191" s="208" t="s">
        <v>85</v>
      </c>
      <c r="AV191" s="14" t="s">
        <v>87</v>
      </c>
      <c r="AW191" s="14" t="s">
        <v>34</v>
      </c>
      <c r="AX191" s="14" t="s">
        <v>77</v>
      </c>
      <c r="AY191" s="208" t="s">
        <v>129</v>
      </c>
    </row>
    <row r="192" s="14" customFormat="1">
      <c r="A192" s="14"/>
      <c r="B192" s="207"/>
      <c r="C192" s="14"/>
      <c r="D192" s="200" t="s">
        <v>136</v>
      </c>
      <c r="E192" s="208" t="s">
        <v>1</v>
      </c>
      <c r="F192" s="209" t="s">
        <v>226</v>
      </c>
      <c r="G192" s="14"/>
      <c r="H192" s="210">
        <v>933.42499999999995</v>
      </c>
      <c r="I192" s="211"/>
      <c r="J192" s="14"/>
      <c r="K192" s="14"/>
      <c r="L192" s="207"/>
      <c r="M192" s="212"/>
      <c r="N192" s="213"/>
      <c r="O192" s="213"/>
      <c r="P192" s="213"/>
      <c r="Q192" s="213"/>
      <c r="R192" s="213"/>
      <c r="S192" s="213"/>
      <c r="T192" s="2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8" t="s">
        <v>136</v>
      </c>
      <c r="AU192" s="208" t="s">
        <v>85</v>
      </c>
      <c r="AV192" s="14" t="s">
        <v>87</v>
      </c>
      <c r="AW192" s="14" t="s">
        <v>34</v>
      </c>
      <c r="AX192" s="14" t="s">
        <v>77</v>
      </c>
      <c r="AY192" s="208" t="s">
        <v>129</v>
      </c>
    </row>
    <row r="193" s="14" customFormat="1">
      <c r="A193" s="14"/>
      <c r="B193" s="207"/>
      <c r="C193" s="14"/>
      <c r="D193" s="200" t="s">
        <v>136</v>
      </c>
      <c r="E193" s="208" t="s">
        <v>1</v>
      </c>
      <c r="F193" s="209" t="s">
        <v>227</v>
      </c>
      <c r="G193" s="14"/>
      <c r="H193" s="210">
        <v>1096.1790000000001</v>
      </c>
      <c r="I193" s="211"/>
      <c r="J193" s="14"/>
      <c r="K193" s="14"/>
      <c r="L193" s="207"/>
      <c r="M193" s="212"/>
      <c r="N193" s="213"/>
      <c r="O193" s="213"/>
      <c r="P193" s="213"/>
      <c r="Q193" s="213"/>
      <c r="R193" s="213"/>
      <c r="S193" s="213"/>
      <c r="T193" s="2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8" t="s">
        <v>136</v>
      </c>
      <c r="AU193" s="208" t="s">
        <v>85</v>
      </c>
      <c r="AV193" s="14" t="s">
        <v>87</v>
      </c>
      <c r="AW193" s="14" t="s">
        <v>34</v>
      </c>
      <c r="AX193" s="14" t="s">
        <v>77</v>
      </c>
      <c r="AY193" s="208" t="s">
        <v>129</v>
      </c>
    </row>
    <row r="194" s="14" customFormat="1">
      <c r="A194" s="14"/>
      <c r="B194" s="207"/>
      <c r="C194" s="14"/>
      <c r="D194" s="200" t="s">
        <v>136</v>
      </c>
      <c r="E194" s="208" t="s">
        <v>1</v>
      </c>
      <c r="F194" s="209" t="s">
        <v>228</v>
      </c>
      <c r="G194" s="14"/>
      <c r="H194" s="210">
        <v>317.03699999999998</v>
      </c>
      <c r="I194" s="211"/>
      <c r="J194" s="14"/>
      <c r="K194" s="14"/>
      <c r="L194" s="207"/>
      <c r="M194" s="212"/>
      <c r="N194" s="213"/>
      <c r="O194" s="213"/>
      <c r="P194" s="213"/>
      <c r="Q194" s="213"/>
      <c r="R194" s="213"/>
      <c r="S194" s="213"/>
      <c r="T194" s="2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8" t="s">
        <v>136</v>
      </c>
      <c r="AU194" s="208" t="s">
        <v>85</v>
      </c>
      <c r="AV194" s="14" t="s">
        <v>87</v>
      </c>
      <c r="AW194" s="14" t="s">
        <v>34</v>
      </c>
      <c r="AX194" s="14" t="s">
        <v>77</v>
      </c>
      <c r="AY194" s="208" t="s">
        <v>129</v>
      </c>
    </row>
    <row r="195" s="14" customFormat="1">
      <c r="A195" s="14"/>
      <c r="B195" s="207"/>
      <c r="C195" s="14"/>
      <c r="D195" s="200" t="s">
        <v>136</v>
      </c>
      <c r="E195" s="208" t="s">
        <v>1</v>
      </c>
      <c r="F195" s="209" t="s">
        <v>229</v>
      </c>
      <c r="G195" s="14"/>
      <c r="H195" s="210">
        <v>933.75800000000004</v>
      </c>
      <c r="I195" s="211"/>
      <c r="J195" s="14"/>
      <c r="K195" s="14"/>
      <c r="L195" s="207"/>
      <c r="M195" s="212"/>
      <c r="N195" s="213"/>
      <c r="O195" s="213"/>
      <c r="P195" s="213"/>
      <c r="Q195" s="213"/>
      <c r="R195" s="213"/>
      <c r="S195" s="213"/>
      <c r="T195" s="2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8" t="s">
        <v>136</v>
      </c>
      <c r="AU195" s="208" t="s">
        <v>85</v>
      </c>
      <c r="AV195" s="14" t="s">
        <v>87</v>
      </c>
      <c r="AW195" s="14" t="s">
        <v>34</v>
      </c>
      <c r="AX195" s="14" t="s">
        <v>77</v>
      </c>
      <c r="AY195" s="208" t="s">
        <v>129</v>
      </c>
    </row>
    <row r="196" s="15" customFormat="1">
      <c r="A196" s="15"/>
      <c r="B196" s="215"/>
      <c r="C196" s="15"/>
      <c r="D196" s="200" t="s">
        <v>136</v>
      </c>
      <c r="E196" s="216" t="s">
        <v>1</v>
      </c>
      <c r="F196" s="217" t="s">
        <v>144</v>
      </c>
      <c r="G196" s="15"/>
      <c r="H196" s="218">
        <v>4690</v>
      </c>
      <c r="I196" s="219"/>
      <c r="J196" s="15"/>
      <c r="K196" s="15"/>
      <c r="L196" s="215"/>
      <c r="M196" s="220"/>
      <c r="N196" s="221"/>
      <c r="O196" s="221"/>
      <c r="P196" s="221"/>
      <c r="Q196" s="221"/>
      <c r="R196" s="221"/>
      <c r="S196" s="221"/>
      <c r="T196" s="222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16" t="s">
        <v>136</v>
      </c>
      <c r="AU196" s="216" t="s">
        <v>85</v>
      </c>
      <c r="AV196" s="15" t="s">
        <v>134</v>
      </c>
      <c r="AW196" s="15" t="s">
        <v>34</v>
      </c>
      <c r="AX196" s="15" t="s">
        <v>85</v>
      </c>
      <c r="AY196" s="216" t="s">
        <v>129</v>
      </c>
    </row>
    <row r="197" s="2" customFormat="1" ht="24" customHeight="1">
      <c r="A197" s="37"/>
      <c r="B197" s="185"/>
      <c r="C197" s="223" t="s">
        <v>230</v>
      </c>
      <c r="D197" s="223" t="s">
        <v>179</v>
      </c>
      <c r="E197" s="224" t="s">
        <v>231</v>
      </c>
      <c r="F197" s="225" t="s">
        <v>232</v>
      </c>
      <c r="G197" s="226" t="s">
        <v>171</v>
      </c>
      <c r="H197" s="227">
        <v>1734</v>
      </c>
      <c r="I197" s="228"/>
      <c r="J197" s="229">
        <f>ROUND(I197*H197,2)</f>
        <v>0</v>
      </c>
      <c r="K197" s="225" t="s">
        <v>158</v>
      </c>
      <c r="L197" s="230"/>
      <c r="M197" s="231" t="s">
        <v>1</v>
      </c>
      <c r="N197" s="232" t="s">
        <v>42</v>
      </c>
      <c r="O197" s="76"/>
      <c r="P197" s="195">
        <f>O197*H197</f>
        <v>0</v>
      </c>
      <c r="Q197" s="195">
        <v>0.082000000000000003</v>
      </c>
      <c r="R197" s="195">
        <f>Q197*H197</f>
        <v>142.18800000000002</v>
      </c>
      <c r="S197" s="195">
        <v>0</v>
      </c>
      <c r="T197" s="19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7" t="s">
        <v>182</v>
      </c>
      <c r="AT197" s="197" t="s">
        <v>179</v>
      </c>
      <c r="AU197" s="197" t="s">
        <v>85</v>
      </c>
      <c r="AY197" s="18" t="s">
        <v>129</v>
      </c>
      <c r="BE197" s="198">
        <f>IF(N197="základní",J197,0)</f>
        <v>0</v>
      </c>
      <c r="BF197" s="198">
        <f>IF(N197="snížená",J197,0)</f>
        <v>0</v>
      </c>
      <c r="BG197" s="198">
        <f>IF(N197="zákl. přenesená",J197,0)</f>
        <v>0</v>
      </c>
      <c r="BH197" s="198">
        <f>IF(N197="sníž. přenesená",J197,0)</f>
        <v>0</v>
      </c>
      <c r="BI197" s="198">
        <f>IF(N197="nulová",J197,0)</f>
        <v>0</v>
      </c>
      <c r="BJ197" s="18" t="s">
        <v>85</v>
      </c>
      <c r="BK197" s="198">
        <f>ROUND(I197*H197,2)</f>
        <v>0</v>
      </c>
      <c r="BL197" s="18" t="s">
        <v>134</v>
      </c>
      <c r="BM197" s="197" t="s">
        <v>233</v>
      </c>
    </row>
    <row r="198" s="2" customFormat="1" ht="48" customHeight="1">
      <c r="A198" s="37"/>
      <c r="B198" s="185"/>
      <c r="C198" s="186" t="s">
        <v>234</v>
      </c>
      <c r="D198" s="186" t="s">
        <v>130</v>
      </c>
      <c r="E198" s="187" t="s">
        <v>235</v>
      </c>
      <c r="F198" s="188" t="s">
        <v>236</v>
      </c>
      <c r="G198" s="189" t="s">
        <v>187</v>
      </c>
      <c r="H198" s="190">
        <v>1129.2339999999999</v>
      </c>
      <c r="I198" s="191"/>
      <c r="J198" s="192">
        <f>ROUND(I198*H198,2)</f>
        <v>0</v>
      </c>
      <c r="K198" s="188" t="s">
        <v>158</v>
      </c>
      <c r="L198" s="38"/>
      <c r="M198" s="193" t="s">
        <v>1</v>
      </c>
      <c r="N198" s="194" t="s">
        <v>42</v>
      </c>
      <c r="O198" s="76"/>
      <c r="P198" s="195">
        <f>O198*H198</f>
        <v>0</v>
      </c>
      <c r="Q198" s="195">
        <v>0</v>
      </c>
      <c r="R198" s="195">
        <f>Q198*H198</f>
        <v>0</v>
      </c>
      <c r="S198" s="195">
        <v>0.311</v>
      </c>
      <c r="T198" s="196">
        <f>S198*H198</f>
        <v>351.19177399999995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7" t="s">
        <v>134</v>
      </c>
      <c r="AT198" s="197" t="s">
        <v>130</v>
      </c>
      <c r="AU198" s="197" t="s">
        <v>85</v>
      </c>
      <c r="AY198" s="18" t="s">
        <v>129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8" t="s">
        <v>85</v>
      </c>
      <c r="BK198" s="198">
        <f>ROUND(I198*H198,2)</f>
        <v>0</v>
      </c>
      <c r="BL198" s="18" t="s">
        <v>134</v>
      </c>
      <c r="BM198" s="197" t="s">
        <v>237</v>
      </c>
    </row>
    <row r="199" s="14" customFormat="1">
      <c r="A199" s="14"/>
      <c r="B199" s="207"/>
      <c r="C199" s="14"/>
      <c r="D199" s="200" t="s">
        <v>136</v>
      </c>
      <c r="E199" s="208" t="s">
        <v>1</v>
      </c>
      <c r="F199" s="209" t="s">
        <v>209</v>
      </c>
      <c r="G199" s="14"/>
      <c r="H199" s="210">
        <v>399.43299999999999</v>
      </c>
      <c r="I199" s="211"/>
      <c r="J199" s="14"/>
      <c r="K199" s="14"/>
      <c r="L199" s="207"/>
      <c r="M199" s="212"/>
      <c r="N199" s="213"/>
      <c r="O199" s="213"/>
      <c r="P199" s="213"/>
      <c r="Q199" s="213"/>
      <c r="R199" s="213"/>
      <c r="S199" s="213"/>
      <c r="T199" s="2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8" t="s">
        <v>136</v>
      </c>
      <c r="AU199" s="208" t="s">
        <v>85</v>
      </c>
      <c r="AV199" s="14" t="s">
        <v>87</v>
      </c>
      <c r="AW199" s="14" t="s">
        <v>34</v>
      </c>
      <c r="AX199" s="14" t="s">
        <v>77</v>
      </c>
      <c r="AY199" s="208" t="s">
        <v>129</v>
      </c>
    </row>
    <row r="200" s="14" customFormat="1">
      <c r="A200" s="14"/>
      <c r="B200" s="207"/>
      <c r="C200" s="14"/>
      <c r="D200" s="200" t="s">
        <v>136</v>
      </c>
      <c r="E200" s="208" t="s">
        <v>1</v>
      </c>
      <c r="F200" s="209" t="s">
        <v>210</v>
      </c>
      <c r="G200" s="14"/>
      <c r="H200" s="210">
        <v>165.625</v>
      </c>
      <c r="I200" s="211"/>
      <c r="J200" s="14"/>
      <c r="K200" s="14"/>
      <c r="L200" s="207"/>
      <c r="M200" s="212"/>
      <c r="N200" s="213"/>
      <c r="O200" s="213"/>
      <c r="P200" s="213"/>
      <c r="Q200" s="213"/>
      <c r="R200" s="213"/>
      <c r="S200" s="213"/>
      <c r="T200" s="2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8" t="s">
        <v>136</v>
      </c>
      <c r="AU200" s="208" t="s">
        <v>85</v>
      </c>
      <c r="AV200" s="14" t="s">
        <v>87</v>
      </c>
      <c r="AW200" s="14" t="s">
        <v>34</v>
      </c>
      <c r="AX200" s="14" t="s">
        <v>77</v>
      </c>
      <c r="AY200" s="208" t="s">
        <v>129</v>
      </c>
    </row>
    <row r="201" s="14" customFormat="1">
      <c r="A201" s="14"/>
      <c r="B201" s="207"/>
      <c r="C201" s="14"/>
      <c r="D201" s="200" t="s">
        <v>136</v>
      </c>
      <c r="E201" s="208" t="s">
        <v>1</v>
      </c>
      <c r="F201" s="209" t="s">
        <v>211</v>
      </c>
      <c r="G201" s="14"/>
      <c r="H201" s="210">
        <v>396.697</v>
      </c>
      <c r="I201" s="211"/>
      <c r="J201" s="14"/>
      <c r="K201" s="14"/>
      <c r="L201" s="207"/>
      <c r="M201" s="212"/>
      <c r="N201" s="213"/>
      <c r="O201" s="213"/>
      <c r="P201" s="213"/>
      <c r="Q201" s="213"/>
      <c r="R201" s="213"/>
      <c r="S201" s="213"/>
      <c r="T201" s="2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8" t="s">
        <v>136</v>
      </c>
      <c r="AU201" s="208" t="s">
        <v>85</v>
      </c>
      <c r="AV201" s="14" t="s">
        <v>87</v>
      </c>
      <c r="AW201" s="14" t="s">
        <v>34</v>
      </c>
      <c r="AX201" s="14" t="s">
        <v>77</v>
      </c>
      <c r="AY201" s="208" t="s">
        <v>129</v>
      </c>
    </row>
    <row r="202" s="14" customFormat="1">
      <c r="A202" s="14"/>
      <c r="B202" s="207"/>
      <c r="C202" s="14"/>
      <c r="D202" s="200" t="s">
        <v>136</v>
      </c>
      <c r="E202" s="208" t="s">
        <v>1</v>
      </c>
      <c r="F202" s="209" t="s">
        <v>212</v>
      </c>
      <c r="G202" s="14"/>
      <c r="H202" s="210">
        <v>167.47900000000001</v>
      </c>
      <c r="I202" s="211"/>
      <c r="J202" s="14"/>
      <c r="K202" s="14"/>
      <c r="L202" s="207"/>
      <c r="M202" s="212"/>
      <c r="N202" s="213"/>
      <c r="O202" s="213"/>
      <c r="P202" s="213"/>
      <c r="Q202" s="213"/>
      <c r="R202" s="213"/>
      <c r="S202" s="213"/>
      <c r="T202" s="2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8" t="s">
        <v>136</v>
      </c>
      <c r="AU202" s="208" t="s">
        <v>85</v>
      </c>
      <c r="AV202" s="14" t="s">
        <v>87</v>
      </c>
      <c r="AW202" s="14" t="s">
        <v>34</v>
      </c>
      <c r="AX202" s="14" t="s">
        <v>77</v>
      </c>
      <c r="AY202" s="208" t="s">
        <v>129</v>
      </c>
    </row>
    <row r="203" s="15" customFormat="1">
      <c r="A203" s="15"/>
      <c r="B203" s="215"/>
      <c r="C203" s="15"/>
      <c r="D203" s="200" t="s">
        <v>136</v>
      </c>
      <c r="E203" s="216" t="s">
        <v>1</v>
      </c>
      <c r="F203" s="217" t="s">
        <v>144</v>
      </c>
      <c r="G203" s="15"/>
      <c r="H203" s="218">
        <v>1129.2339999999999</v>
      </c>
      <c r="I203" s="219"/>
      <c r="J203" s="15"/>
      <c r="K203" s="15"/>
      <c r="L203" s="215"/>
      <c r="M203" s="220"/>
      <c r="N203" s="221"/>
      <c r="O203" s="221"/>
      <c r="P203" s="221"/>
      <c r="Q203" s="221"/>
      <c r="R203" s="221"/>
      <c r="S203" s="221"/>
      <c r="T203" s="222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16" t="s">
        <v>136</v>
      </c>
      <c r="AU203" s="216" t="s">
        <v>85</v>
      </c>
      <c r="AV203" s="15" t="s">
        <v>134</v>
      </c>
      <c r="AW203" s="15" t="s">
        <v>34</v>
      </c>
      <c r="AX203" s="15" t="s">
        <v>85</v>
      </c>
      <c r="AY203" s="216" t="s">
        <v>129</v>
      </c>
    </row>
    <row r="204" s="2" customFormat="1" ht="48" customHeight="1">
      <c r="A204" s="37"/>
      <c r="B204" s="185"/>
      <c r="C204" s="186" t="s">
        <v>238</v>
      </c>
      <c r="D204" s="186" t="s">
        <v>130</v>
      </c>
      <c r="E204" s="187" t="s">
        <v>239</v>
      </c>
      <c r="F204" s="188" t="s">
        <v>240</v>
      </c>
      <c r="G204" s="189" t="s">
        <v>187</v>
      </c>
      <c r="H204" s="190">
        <v>3054.9760000000001</v>
      </c>
      <c r="I204" s="191"/>
      <c r="J204" s="192">
        <f>ROUND(I204*H204,2)</f>
        <v>0</v>
      </c>
      <c r="K204" s="188" t="s">
        <v>158</v>
      </c>
      <c r="L204" s="38"/>
      <c r="M204" s="193" t="s">
        <v>1</v>
      </c>
      <c r="N204" s="194" t="s">
        <v>42</v>
      </c>
      <c r="O204" s="76"/>
      <c r="P204" s="195">
        <f>O204*H204</f>
        <v>0</v>
      </c>
      <c r="Q204" s="195">
        <v>0</v>
      </c>
      <c r="R204" s="195">
        <f>Q204*H204</f>
        <v>0</v>
      </c>
      <c r="S204" s="195">
        <v>0.60399999999999998</v>
      </c>
      <c r="T204" s="196">
        <f>S204*H204</f>
        <v>1845.205504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7" t="s">
        <v>134</v>
      </c>
      <c r="AT204" s="197" t="s">
        <v>130</v>
      </c>
      <c r="AU204" s="197" t="s">
        <v>85</v>
      </c>
      <c r="AY204" s="18" t="s">
        <v>129</v>
      </c>
      <c r="BE204" s="198">
        <f>IF(N204="základní",J204,0)</f>
        <v>0</v>
      </c>
      <c r="BF204" s="198">
        <f>IF(N204="snížená",J204,0)</f>
        <v>0</v>
      </c>
      <c r="BG204" s="198">
        <f>IF(N204="zákl. přenesená",J204,0)</f>
        <v>0</v>
      </c>
      <c r="BH204" s="198">
        <f>IF(N204="sníž. přenesená",J204,0)</f>
        <v>0</v>
      </c>
      <c r="BI204" s="198">
        <f>IF(N204="nulová",J204,0)</f>
        <v>0</v>
      </c>
      <c r="BJ204" s="18" t="s">
        <v>85</v>
      </c>
      <c r="BK204" s="198">
        <f>ROUND(I204*H204,2)</f>
        <v>0</v>
      </c>
      <c r="BL204" s="18" t="s">
        <v>134</v>
      </c>
      <c r="BM204" s="197" t="s">
        <v>241</v>
      </c>
    </row>
    <row r="205" s="14" customFormat="1">
      <c r="A205" s="14"/>
      <c r="B205" s="207"/>
      <c r="C205" s="14"/>
      <c r="D205" s="200" t="s">
        <v>136</v>
      </c>
      <c r="E205" s="208" t="s">
        <v>1</v>
      </c>
      <c r="F205" s="209" t="s">
        <v>197</v>
      </c>
      <c r="G205" s="14"/>
      <c r="H205" s="210">
        <v>713.49000000000001</v>
      </c>
      <c r="I205" s="211"/>
      <c r="J205" s="14"/>
      <c r="K205" s="14"/>
      <c r="L205" s="207"/>
      <c r="M205" s="212"/>
      <c r="N205" s="213"/>
      <c r="O205" s="213"/>
      <c r="P205" s="213"/>
      <c r="Q205" s="213"/>
      <c r="R205" s="213"/>
      <c r="S205" s="213"/>
      <c r="T205" s="2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8" t="s">
        <v>136</v>
      </c>
      <c r="AU205" s="208" t="s">
        <v>85</v>
      </c>
      <c r="AV205" s="14" t="s">
        <v>87</v>
      </c>
      <c r="AW205" s="14" t="s">
        <v>34</v>
      </c>
      <c r="AX205" s="14" t="s">
        <v>77</v>
      </c>
      <c r="AY205" s="208" t="s">
        <v>129</v>
      </c>
    </row>
    <row r="206" s="14" customFormat="1">
      <c r="A206" s="14"/>
      <c r="B206" s="207"/>
      <c r="C206" s="14"/>
      <c r="D206" s="200" t="s">
        <v>136</v>
      </c>
      <c r="E206" s="208" t="s">
        <v>1</v>
      </c>
      <c r="F206" s="209" t="s">
        <v>198</v>
      </c>
      <c r="G206" s="14"/>
      <c r="H206" s="210">
        <v>204.697</v>
      </c>
      <c r="I206" s="211"/>
      <c r="J206" s="14"/>
      <c r="K206" s="14"/>
      <c r="L206" s="207"/>
      <c r="M206" s="212"/>
      <c r="N206" s="213"/>
      <c r="O206" s="213"/>
      <c r="P206" s="213"/>
      <c r="Q206" s="213"/>
      <c r="R206" s="213"/>
      <c r="S206" s="213"/>
      <c r="T206" s="2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8" t="s">
        <v>136</v>
      </c>
      <c r="AU206" s="208" t="s">
        <v>85</v>
      </c>
      <c r="AV206" s="14" t="s">
        <v>87</v>
      </c>
      <c r="AW206" s="14" t="s">
        <v>34</v>
      </c>
      <c r="AX206" s="14" t="s">
        <v>77</v>
      </c>
      <c r="AY206" s="208" t="s">
        <v>129</v>
      </c>
    </row>
    <row r="207" s="14" customFormat="1">
      <c r="A207" s="14"/>
      <c r="B207" s="207"/>
      <c r="C207" s="14"/>
      <c r="D207" s="200" t="s">
        <v>136</v>
      </c>
      <c r="E207" s="208" t="s">
        <v>1</v>
      </c>
      <c r="F207" s="209" t="s">
        <v>199</v>
      </c>
      <c r="G207" s="14"/>
      <c r="H207" s="210">
        <v>608.01499999999999</v>
      </c>
      <c r="I207" s="211"/>
      <c r="J207" s="14"/>
      <c r="K207" s="14"/>
      <c r="L207" s="207"/>
      <c r="M207" s="212"/>
      <c r="N207" s="213"/>
      <c r="O207" s="213"/>
      <c r="P207" s="213"/>
      <c r="Q207" s="213"/>
      <c r="R207" s="213"/>
      <c r="S207" s="213"/>
      <c r="T207" s="2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08" t="s">
        <v>136</v>
      </c>
      <c r="AU207" s="208" t="s">
        <v>85</v>
      </c>
      <c r="AV207" s="14" t="s">
        <v>87</v>
      </c>
      <c r="AW207" s="14" t="s">
        <v>34</v>
      </c>
      <c r="AX207" s="14" t="s">
        <v>77</v>
      </c>
      <c r="AY207" s="208" t="s">
        <v>129</v>
      </c>
    </row>
    <row r="208" s="14" customFormat="1">
      <c r="A208" s="14"/>
      <c r="B208" s="207"/>
      <c r="C208" s="14"/>
      <c r="D208" s="200" t="s">
        <v>136</v>
      </c>
      <c r="E208" s="208" t="s">
        <v>1</v>
      </c>
      <c r="F208" s="209" t="s">
        <v>200</v>
      </c>
      <c r="G208" s="14"/>
      <c r="H208" s="210">
        <v>714.02999999999997</v>
      </c>
      <c r="I208" s="211"/>
      <c r="J208" s="14"/>
      <c r="K208" s="14"/>
      <c r="L208" s="207"/>
      <c r="M208" s="212"/>
      <c r="N208" s="213"/>
      <c r="O208" s="213"/>
      <c r="P208" s="213"/>
      <c r="Q208" s="213"/>
      <c r="R208" s="213"/>
      <c r="S208" s="213"/>
      <c r="T208" s="2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8" t="s">
        <v>136</v>
      </c>
      <c r="AU208" s="208" t="s">
        <v>85</v>
      </c>
      <c r="AV208" s="14" t="s">
        <v>87</v>
      </c>
      <c r="AW208" s="14" t="s">
        <v>34</v>
      </c>
      <c r="AX208" s="14" t="s">
        <v>77</v>
      </c>
      <c r="AY208" s="208" t="s">
        <v>129</v>
      </c>
    </row>
    <row r="209" s="14" customFormat="1">
      <c r="A209" s="14"/>
      <c r="B209" s="207"/>
      <c r="C209" s="14"/>
      <c r="D209" s="200" t="s">
        <v>136</v>
      </c>
      <c r="E209" s="208" t="s">
        <v>1</v>
      </c>
      <c r="F209" s="209" t="s">
        <v>201</v>
      </c>
      <c r="G209" s="14"/>
      <c r="H209" s="210">
        <v>206.512</v>
      </c>
      <c r="I209" s="211"/>
      <c r="J209" s="14"/>
      <c r="K209" s="14"/>
      <c r="L209" s="207"/>
      <c r="M209" s="212"/>
      <c r="N209" s="213"/>
      <c r="O209" s="213"/>
      <c r="P209" s="213"/>
      <c r="Q209" s="213"/>
      <c r="R209" s="213"/>
      <c r="S209" s="213"/>
      <c r="T209" s="2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8" t="s">
        <v>136</v>
      </c>
      <c r="AU209" s="208" t="s">
        <v>85</v>
      </c>
      <c r="AV209" s="14" t="s">
        <v>87</v>
      </c>
      <c r="AW209" s="14" t="s">
        <v>34</v>
      </c>
      <c r="AX209" s="14" t="s">
        <v>77</v>
      </c>
      <c r="AY209" s="208" t="s">
        <v>129</v>
      </c>
    </row>
    <row r="210" s="14" customFormat="1">
      <c r="A210" s="14"/>
      <c r="B210" s="207"/>
      <c r="C210" s="14"/>
      <c r="D210" s="200" t="s">
        <v>136</v>
      </c>
      <c r="E210" s="208" t="s">
        <v>1</v>
      </c>
      <c r="F210" s="209" t="s">
        <v>202</v>
      </c>
      <c r="G210" s="14"/>
      <c r="H210" s="210">
        <v>608.23199999999997</v>
      </c>
      <c r="I210" s="211"/>
      <c r="J210" s="14"/>
      <c r="K210" s="14"/>
      <c r="L210" s="207"/>
      <c r="M210" s="212"/>
      <c r="N210" s="213"/>
      <c r="O210" s="213"/>
      <c r="P210" s="213"/>
      <c r="Q210" s="213"/>
      <c r="R210" s="213"/>
      <c r="S210" s="213"/>
      <c r="T210" s="2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8" t="s">
        <v>136</v>
      </c>
      <c r="AU210" s="208" t="s">
        <v>85</v>
      </c>
      <c r="AV210" s="14" t="s">
        <v>87</v>
      </c>
      <c r="AW210" s="14" t="s">
        <v>34</v>
      </c>
      <c r="AX210" s="14" t="s">
        <v>77</v>
      </c>
      <c r="AY210" s="208" t="s">
        <v>129</v>
      </c>
    </row>
    <row r="211" s="13" customFormat="1">
      <c r="A211" s="13"/>
      <c r="B211" s="199"/>
      <c r="C211" s="13"/>
      <c r="D211" s="200" t="s">
        <v>136</v>
      </c>
      <c r="E211" s="201" t="s">
        <v>1</v>
      </c>
      <c r="F211" s="202" t="s">
        <v>242</v>
      </c>
      <c r="G211" s="13"/>
      <c r="H211" s="201" t="s">
        <v>1</v>
      </c>
      <c r="I211" s="203"/>
      <c r="J211" s="13"/>
      <c r="K211" s="13"/>
      <c r="L211" s="199"/>
      <c r="M211" s="204"/>
      <c r="N211" s="205"/>
      <c r="O211" s="205"/>
      <c r="P211" s="205"/>
      <c r="Q211" s="205"/>
      <c r="R211" s="205"/>
      <c r="S211" s="205"/>
      <c r="T211" s="20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01" t="s">
        <v>136</v>
      </c>
      <c r="AU211" s="201" t="s">
        <v>85</v>
      </c>
      <c r="AV211" s="13" t="s">
        <v>85</v>
      </c>
      <c r="AW211" s="13" t="s">
        <v>34</v>
      </c>
      <c r="AX211" s="13" t="s">
        <v>77</v>
      </c>
      <c r="AY211" s="201" t="s">
        <v>129</v>
      </c>
    </row>
    <row r="212" s="13" customFormat="1">
      <c r="A212" s="13"/>
      <c r="B212" s="199"/>
      <c r="C212" s="13"/>
      <c r="D212" s="200" t="s">
        <v>136</v>
      </c>
      <c r="E212" s="201" t="s">
        <v>1</v>
      </c>
      <c r="F212" s="202" t="s">
        <v>243</v>
      </c>
      <c r="G212" s="13"/>
      <c r="H212" s="201" t="s">
        <v>1</v>
      </c>
      <c r="I212" s="203"/>
      <c r="J212" s="13"/>
      <c r="K212" s="13"/>
      <c r="L212" s="199"/>
      <c r="M212" s="204"/>
      <c r="N212" s="205"/>
      <c r="O212" s="205"/>
      <c r="P212" s="205"/>
      <c r="Q212" s="205"/>
      <c r="R212" s="205"/>
      <c r="S212" s="205"/>
      <c r="T212" s="20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01" t="s">
        <v>136</v>
      </c>
      <c r="AU212" s="201" t="s">
        <v>85</v>
      </c>
      <c r="AV212" s="13" t="s">
        <v>85</v>
      </c>
      <c r="AW212" s="13" t="s">
        <v>34</v>
      </c>
      <c r="AX212" s="13" t="s">
        <v>77</v>
      </c>
      <c r="AY212" s="201" t="s">
        <v>129</v>
      </c>
    </row>
    <row r="213" s="15" customFormat="1">
      <c r="A213" s="15"/>
      <c r="B213" s="215"/>
      <c r="C213" s="15"/>
      <c r="D213" s="200" t="s">
        <v>136</v>
      </c>
      <c r="E213" s="216" t="s">
        <v>1</v>
      </c>
      <c r="F213" s="217" t="s">
        <v>144</v>
      </c>
      <c r="G213" s="15"/>
      <c r="H213" s="218">
        <v>3054.9760000000001</v>
      </c>
      <c r="I213" s="219"/>
      <c r="J213" s="15"/>
      <c r="K213" s="15"/>
      <c r="L213" s="215"/>
      <c r="M213" s="220"/>
      <c r="N213" s="221"/>
      <c r="O213" s="221"/>
      <c r="P213" s="221"/>
      <c r="Q213" s="221"/>
      <c r="R213" s="221"/>
      <c r="S213" s="221"/>
      <c r="T213" s="222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16" t="s">
        <v>136</v>
      </c>
      <c r="AU213" s="216" t="s">
        <v>85</v>
      </c>
      <c r="AV213" s="15" t="s">
        <v>134</v>
      </c>
      <c r="AW213" s="15" t="s">
        <v>34</v>
      </c>
      <c r="AX213" s="15" t="s">
        <v>85</v>
      </c>
      <c r="AY213" s="216" t="s">
        <v>129</v>
      </c>
    </row>
    <row r="214" s="2" customFormat="1" ht="36" customHeight="1">
      <c r="A214" s="37"/>
      <c r="B214" s="185"/>
      <c r="C214" s="186" t="s">
        <v>244</v>
      </c>
      <c r="D214" s="186" t="s">
        <v>130</v>
      </c>
      <c r="E214" s="187" t="s">
        <v>245</v>
      </c>
      <c r="F214" s="188" t="s">
        <v>246</v>
      </c>
      <c r="G214" s="189" t="s">
        <v>187</v>
      </c>
      <c r="H214" s="190">
        <v>68</v>
      </c>
      <c r="I214" s="191"/>
      <c r="J214" s="192">
        <f>ROUND(I214*H214,2)</f>
        <v>0</v>
      </c>
      <c r="K214" s="188" t="s">
        <v>158</v>
      </c>
      <c r="L214" s="38"/>
      <c r="M214" s="193" t="s">
        <v>1</v>
      </c>
      <c r="N214" s="194" t="s">
        <v>42</v>
      </c>
      <c r="O214" s="76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97" t="s">
        <v>134</v>
      </c>
      <c r="AT214" s="197" t="s">
        <v>130</v>
      </c>
      <c r="AU214" s="197" t="s">
        <v>85</v>
      </c>
      <c r="AY214" s="18" t="s">
        <v>129</v>
      </c>
      <c r="BE214" s="198">
        <f>IF(N214="základní",J214,0)</f>
        <v>0</v>
      </c>
      <c r="BF214" s="198">
        <f>IF(N214="snížená",J214,0)</f>
        <v>0</v>
      </c>
      <c r="BG214" s="198">
        <f>IF(N214="zákl. přenesená",J214,0)</f>
        <v>0</v>
      </c>
      <c r="BH214" s="198">
        <f>IF(N214="sníž. přenesená",J214,0)</f>
        <v>0</v>
      </c>
      <c r="BI214" s="198">
        <f>IF(N214="nulová",J214,0)</f>
        <v>0</v>
      </c>
      <c r="BJ214" s="18" t="s">
        <v>85</v>
      </c>
      <c r="BK214" s="198">
        <f>ROUND(I214*H214,2)</f>
        <v>0</v>
      </c>
      <c r="BL214" s="18" t="s">
        <v>134</v>
      </c>
      <c r="BM214" s="197" t="s">
        <v>247</v>
      </c>
    </row>
    <row r="215" s="14" customFormat="1">
      <c r="A215" s="14"/>
      <c r="B215" s="207"/>
      <c r="C215" s="14"/>
      <c r="D215" s="200" t="s">
        <v>136</v>
      </c>
      <c r="E215" s="208" t="s">
        <v>1</v>
      </c>
      <c r="F215" s="209" t="s">
        <v>248</v>
      </c>
      <c r="G215" s="14"/>
      <c r="H215" s="210">
        <v>68</v>
      </c>
      <c r="I215" s="211"/>
      <c r="J215" s="14"/>
      <c r="K215" s="14"/>
      <c r="L215" s="207"/>
      <c r="M215" s="212"/>
      <c r="N215" s="213"/>
      <c r="O215" s="213"/>
      <c r="P215" s="213"/>
      <c r="Q215" s="213"/>
      <c r="R215" s="213"/>
      <c r="S215" s="213"/>
      <c r="T215" s="2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8" t="s">
        <v>136</v>
      </c>
      <c r="AU215" s="208" t="s">
        <v>85</v>
      </c>
      <c r="AV215" s="14" t="s">
        <v>87</v>
      </c>
      <c r="AW215" s="14" t="s">
        <v>34</v>
      </c>
      <c r="AX215" s="14" t="s">
        <v>85</v>
      </c>
      <c r="AY215" s="208" t="s">
        <v>129</v>
      </c>
    </row>
    <row r="216" s="2" customFormat="1" ht="48" customHeight="1">
      <c r="A216" s="37"/>
      <c r="B216" s="185"/>
      <c r="C216" s="186" t="s">
        <v>8</v>
      </c>
      <c r="D216" s="186" t="s">
        <v>130</v>
      </c>
      <c r="E216" s="187" t="s">
        <v>249</v>
      </c>
      <c r="F216" s="188" t="s">
        <v>250</v>
      </c>
      <c r="G216" s="189" t="s">
        <v>187</v>
      </c>
      <c r="H216" s="190">
        <v>4184.21</v>
      </c>
      <c r="I216" s="191"/>
      <c r="J216" s="192">
        <f>ROUND(I216*H216,2)</f>
        <v>0</v>
      </c>
      <c r="K216" s="188" t="s">
        <v>158</v>
      </c>
      <c r="L216" s="38"/>
      <c r="M216" s="193" t="s">
        <v>1</v>
      </c>
      <c r="N216" s="194" t="s">
        <v>42</v>
      </c>
      <c r="O216" s="76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7" t="s">
        <v>134</v>
      </c>
      <c r="AT216" s="197" t="s">
        <v>130</v>
      </c>
      <c r="AU216" s="197" t="s">
        <v>85</v>
      </c>
      <c r="AY216" s="18" t="s">
        <v>129</v>
      </c>
      <c r="BE216" s="198">
        <f>IF(N216="základní",J216,0)</f>
        <v>0</v>
      </c>
      <c r="BF216" s="198">
        <f>IF(N216="snížená",J216,0)</f>
        <v>0</v>
      </c>
      <c r="BG216" s="198">
        <f>IF(N216="zákl. přenesená",J216,0)</f>
        <v>0</v>
      </c>
      <c r="BH216" s="198">
        <f>IF(N216="sníž. přenesená",J216,0)</f>
        <v>0</v>
      </c>
      <c r="BI216" s="198">
        <f>IF(N216="nulová",J216,0)</f>
        <v>0</v>
      </c>
      <c r="BJ216" s="18" t="s">
        <v>85</v>
      </c>
      <c r="BK216" s="198">
        <f>ROUND(I216*H216,2)</f>
        <v>0</v>
      </c>
      <c r="BL216" s="18" t="s">
        <v>134</v>
      </c>
      <c r="BM216" s="197" t="s">
        <v>251</v>
      </c>
    </row>
    <row r="217" s="13" customFormat="1">
      <c r="A217" s="13"/>
      <c r="B217" s="199"/>
      <c r="C217" s="13"/>
      <c r="D217" s="200" t="s">
        <v>136</v>
      </c>
      <c r="E217" s="201" t="s">
        <v>1</v>
      </c>
      <c r="F217" s="202" t="s">
        <v>252</v>
      </c>
      <c r="G217" s="13"/>
      <c r="H217" s="201" t="s">
        <v>1</v>
      </c>
      <c r="I217" s="203"/>
      <c r="J217" s="13"/>
      <c r="K217" s="13"/>
      <c r="L217" s="199"/>
      <c r="M217" s="204"/>
      <c r="N217" s="205"/>
      <c r="O217" s="205"/>
      <c r="P217" s="205"/>
      <c r="Q217" s="205"/>
      <c r="R217" s="205"/>
      <c r="S217" s="205"/>
      <c r="T217" s="20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01" t="s">
        <v>136</v>
      </c>
      <c r="AU217" s="201" t="s">
        <v>85</v>
      </c>
      <c r="AV217" s="13" t="s">
        <v>85</v>
      </c>
      <c r="AW217" s="13" t="s">
        <v>34</v>
      </c>
      <c r="AX217" s="13" t="s">
        <v>77</v>
      </c>
      <c r="AY217" s="201" t="s">
        <v>129</v>
      </c>
    </row>
    <row r="218" s="14" customFormat="1">
      <c r="A218" s="14"/>
      <c r="B218" s="207"/>
      <c r="C218" s="14"/>
      <c r="D218" s="200" t="s">
        <v>136</v>
      </c>
      <c r="E218" s="208" t="s">
        <v>1</v>
      </c>
      <c r="F218" s="209" t="s">
        <v>253</v>
      </c>
      <c r="G218" s="14"/>
      <c r="H218" s="210">
        <v>2091.2600000000002</v>
      </c>
      <c r="I218" s="211"/>
      <c r="J218" s="14"/>
      <c r="K218" s="14"/>
      <c r="L218" s="207"/>
      <c r="M218" s="212"/>
      <c r="N218" s="213"/>
      <c r="O218" s="213"/>
      <c r="P218" s="213"/>
      <c r="Q218" s="213"/>
      <c r="R218" s="213"/>
      <c r="S218" s="213"/>
      <c r="T218" s="2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8" t="s">
        <v>136</v>
      </c>
      <c r="AU218" s="208" t="s">
        <v>85</v>
      </c>
      <c r="AV218" s="14" t="s">
        <v>87</v>
      </c>
      <c r="AW218" s="14" t="s">
        <v>34</v>
      </c>
      <c r="AX218" s="14" t="s">
        <v>77</v>
      </c>
      <c r="AY218" s="208" t="s">
        <v>129</v>
      </c>
    </row>
    <row r="219" s="14" customFormat="1">
      <c r="A219" s="14"/>
      <c r="B219" s="207"/>
      <c r="C219" s="14"/>
      <c r="D219" s="200" t="s">
        <v>136</v>
      </c>
      <c r="E219" s="208" t="s">
        <v>1</v>
      </c>
      <c r="F219" s="209" t="s">
        <v>254</v>
      </c>
      <c r="G219" s="14"/>
      <c r="H219" s="210">
        <v>2092.9499999999998</v>
      </c>
      <c r="I219" s="211"/>
      <c r="J219" s="14"/>
      <c r="K219" s="14"/>
      <c r="L219" s="207"/>
      <c r="M219" s="212"/>
      <c r="N219" s="213"/>
      <c r="O219" s="213"/>
      <c r="P219" s="213"/>
      <c r="Q219" s="213"/>
      <c r="R219" s="213"/>
      <c r="S219" s="213"/>
      <c r="T219" s="2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08" t="s">
        <v>136</v>
      </c>
      <c r="AU219" s="208" t="s">
        <v>85</v>
      </c>
      <c r="AV219" s="14" t="s">
        <v>87</v>
      </c>
      <c r="AW219" s="14" t="s">
        <v>34</v>
      </c>
      <c r="AX219" s="14" t="s">
        <v>77</v>
      </c>
      <c r="AY219" s="208" t="s">
        <v>129</v>
      </c>
    </row>
    <row r="220" s="15" customFormat="1">
      <c r="A220" s="15"/>
      <c r="B220" s="215"/>
      <c r="C220" s="15"/>
      <c r="D220" s="200" t="s">
        <v>136</v>
      </c>
      <c r="E220" s="216" t="s">
        <v>1</v>
      </c>
      <c r="F220" s="217" t="s">
        <v>144</v>
      </c>
      <c r="G220" s="15"/>
      <c r="H220" s="218">
        <v>4184.21</v>
      </c>
      <c r="I220" s="219"/>
      <c r="J220" s="15"/>
      <c r="K220" s="15"/>
      <c r="L220" s="215"/>
      <c r="M220" s="220"/>
      <c r="N220" s="221"/>
      <c r="O220" s="221"/>
      <c r="P220" s="221"/>
      <c r="Q220" s="221"/>
      <c r="R220" s="221"/>
      <c r="S220" s="221"/>
      <c r="T220" s="222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16" t="s">
        <v>136</v>
      </c>
      <c r="AU220" s="216" t="s">
        <v>85</v>
      </c>
      <c r="AV220" s="15" t="s">
        <v>134</v>
      </c>
      <c r="AW220" s="15" t="s">
        <v>34</v>
      </c>
      <c r="AX220" s="15" t="s">
        <v>85</v>
      </c>
      <c r="AY220" s="216" t="s">
        <v>129</v>
      </c>
    </row>
    <row r="221" s="2" customFormat="1" ht="36" customHeight="1">
      <c r="A221" s="37"/>
      <c r="B221" s="185"/>
      <c r="C221" s="186" t="s">
        <v>255</v>
      </c>
      <c r="D221" s="186" t="s">
        <v>130</v>
      </c>
      <c r="E221" s="187" t="s">
        <v>256</v>
      </c>
      <c r="F221" s="188" t="s">
        <v>257</v>
      </c>
      <c r="G221" s="189" t="s">
        <v>187</v>
      </c>
      <c r="H221" s="190">
        <v>4184.21</v>
      </c>
      <c r="I221" s="191"/>
      <c r="J221" s="192">
        <f>ROUND(I221*H221,2)</f>
        <v>0</v>
      </c>
      <c r="K221" s="188" t="s">
        <v>158</v>
      </c>
      <c r="L221" s="38"/>
      <c r="M221" s="193" t="s">
        <v>1</v>
      </c>
      <c r="N221" s="194" t="s">
        <v>42</v>
      </c>
      <c r="O221" s="76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7" t="s">
        <v>134</v>
      </c>
      <c r="AT221" s="197" t="s">
        <v>130</v>
      </c>
      <c r="AU221" s="197" t="s">
        <v>85</v>
      </c>
      <c r="AY221" s="18" t="s">
        <v>129</v>
      </c>
      <c r="BE221" s="198">
        <f>IF(N221="základní",J221,0)</f>
        <v>0</v>
      </c>
      <c r="BF221" s="198">
        <f>IF(N221="snížená",J221,0)</f>
        <v>0</v>
      </c>
      <c r="BG221" s="198">
        <f>IF(N221="zákl. přenesená",J221,0)</f>
        <v>0</v>
      </c>
      <c r="BH221" s="198">
        <f>IF(N221="sníž. přenesená",J221,0)</f>
        <v>0</v>
      </c>
      <c r="BI221" s="198">
        <f>IF(N221="nulová",J221,0)</f>
        <v>0</v>
      </c>
      <c r="BJ221" s="18" t="s">
        <v>85</v>
      </c>
      <c r="BK221" s="198">
        <f>ROUND(I221*H221,2)</f>
        <v>0</v>
      </c>
      <c r="BL221" s="18" t="s">
        <v>134</v>
      </c>
      <c r="BM221" s="197" t="s">
        <v>258</v>
      </c>
    </row>
    <row r="222" s="13" customFormat="1">
      <c r="A222" s="13"/>
      <c r="B222" s="199"/>
      <c r="C222" s="13"/>
      <c r="D222" s="200" t="s">
        <v>136</v>
      </c>
      <c r="E222" s="201" t="s">
        <v>1</v>
      </c>
      <c r="F222" s="202" t="s">
        <v>259</v>
      </c>
      <c r="G222" s="13"/>
      <c r="H222" s="201" t="s">
        <v>1</v>
      </c>
      <c r="I222" s="203"/>
      <c r="J222" s="13"/>
      <c r="K222" s="13"/>
      <c r="L222" s="199"/>
      <c r="M222" s="204"/>
      <c r="N222" s="205"/>
      <c r="O222" s="205"/>
      <c r="P222" s="205"/>
      <c r="Q222" s="205"/>
      <c r="R222" s="205"/>
      <c r="S222" s="205"/>
      <c r="T222" s="20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01" t="s">
        <v>136</v>
      </c>
      <c r="AU222" s="201" t="s">
        <v>85</v>
      </c>
      <c r="AV222" s="13" t="s">
        <v>85</v>
      </c>
      <c r="AW222" s="13" t="s">
        <v>34</v>
      </c>
      <c r="AX222" s="13" t="s">
        <v>77</v>
      </c>
      <c r="AY222" s="201" t="s">
        <v>129</v>
      </c>
    </row>
    <row r="223" s="14" customFormat="1">
      <c r="A223" s="14"/>
      <c r="B223" s="207"/>
      <c r="C223" s="14"/>
      <c r="D223" s="200" t="s">
        <v>136</v>
      </c>
      <c r="E223" s="208" t="s">
        <v>1</v>
      </c>
      <c r="F223" s="209" t="s">
        <v>253</v>
      </c>
      <c r="G223" s="14"/>
      <c r="H223" s="210">
        <v>2091.2600000000002</v>
      </c>
      <c r="I223" s="211"/>
      <c r="J223" s="14"/>
      <c r="K223" s="14"/>
      <c r="L223" s="207"/>
      <c r="M223" s="212"/>
      <c r="N223" s="213"/>
      <c r="O223" s="213"/>
      <c r="P223" s="213"/>
      <c r="Q223" s="213"/>
      <c r="R223" s="213"/>
      <c r="S223" s="213"/>
      <c r="T223" s="2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8" t="s">
        <v>136</v>
      </c>
      <c r="AU223" s="208" t="s">
        <v>85</v>
      </c>
      <c r="AV223" s="14" t="s">
        <v>87</v>
      </c>
      <c r="AW223" s="14" t="s">
        <v>34</v>
      </c>
      <c r="AX223" s="14" t="s">
        <v>77</v>
      </c>
      <c r="AY223" s="208" t="s">
        <v>129</v>
      </c>
    </row>
    <row r="224" s="14" customFormat="1">
      <c r="A224" s="14"/>
      <c r="B224" s="207"/>
      <c r="C224" s="14"/>
      <c r="D224" s="200" t="s">
        <v>136</v>
      </c>
      <c r="E224" s="208" t="s">
        <v>1</v>
      </c>
      <c r="F224" s="209" t="s">
        <v>254</v>
      </c>
      <c r="G224" s="14"/>
      <c r="H224" s="210">
        <v>2092.9499999999998</v>
      </c>
      <c r="I224" s="211"/>
      <c r="J224" s="14"/>
      <c r="K224" s="14"/>
      <c r="L224" s="207"/>
      <c r="M224" s="212"/>
      <c r="N224" s="213"/>
      <c r="O224" s="213"/>
      <c r="P224" s="213"/>
      <c r="Q224" s="213"/>
      <c r="R224" s="213"/>
      <c r="S224" s="213"/>
      <c r="T224" s="2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8" t="s">
        <v>136</v>
      </c>
      <c r="AU224" s="208" t="s">
        <v>85</v>
      </c>
      <c r="AV224" s="14" t="s">
        <v>87</v>
      </c>
      <c r="AW224" s="14" t="s">
        <v>34</v>
      </c>
      <c r="AX224" s="14" t="s">
        <v>77</v>
      </c>
      <c r="AY224" s="208" t="s">
        <v>129</v>
      </c>
    </row>
    <row r="225" s="15" customFormat="1">
      <c r="A225" s="15"/>
      <c r="B225" s="215"/>
      <c r="C225" s="15"/>
      <c r="D225" s="200" t="s">
        <v>136</v>
      </c>
      <c r="E225" s="216" t="s">
        <v>1</v>
      </c>
      <c r="F225" s="217" t="s">
        <v>144</v>
      </c>
      <c r="G225" s="15"/>
      <c r="H225" s="218">
        <v>4184.21</v>
      </c>
      <c r="I225" s="219"/>
      <c r="J225" s="15"/>
      <c r="K225" s="15"/>
      <c r="L225" s="215"/>
      <c r="M225" s="220"/>
      <c r="N225" s="221"/>
      <c r="O225" s="221"/>
      <c r="P225" s="221"/>
      <c r="Q225" s="221"/>
      <c r="R225" s="221"/>
      <c r="S225" s="221"/>
      <c r="T225" s="222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16" t="s">
        <v>136</v>
      </c>
      <c r="AU225" s="216" t="s">
        <v>85</v>
      </c>
      <c r="AV225" s="15" t="s">
        <v>134</v>
      </c>
      <c r="AW225" s="15" t="s">
        <v>34</v>
      </c>
      <c r="AX225" s="15" t="s">
        <v>85</v>
      </c>
      <c r="AY225" s="216" t="s">
        <v>129</v>
      </c>
    </row>
    <row r="226" s="2" customFormat="1" ht="16.5" customHeight="1">
      <c r="A226" s="37"/>
      <c r="B226" s="185"/>
      <c r="C226" s="186" t="s">
        <v>260</v>
      </c>
      <c r="D226" s="186" t="s">
        <v>130</v>
      </c>
      <c r="E226" s="187" t="s">
        <v>261</v>
      </c>
      <c r="F226" s="188" t="s">
        <v>262</v>
      </c>
      <c r="G226" s="189" t="s">
        <v>171</v>
      </c>
      <c r="H226" s="190">
        <v>1674</v>
      </c>
      <c r="I226" s="191"/>
      <c r="J226" s="192">
        <f>ROUND(I226*H226,2)</f>
        <v>0</v>
      </c>
      <c r="K226" s="188" t="s">
        <v>158</v>
      </c>
      <c r="L226" s="38"/>
      <c r="M226" s="193" t="s">
        <v>1</v>
      </c>
      <c r="N226" s="194" t="s">
        <v>42</v>
      </c>
      <c r="O226" s="76"/>
      <c r="P226" s="195">
        <f>O226*H226</f>
        <v>0</v>
      </c>
      <c r="Q226" s="195">
        <v>0.00051999999999999995</v>
      </c>
      <c r="R226" s="195">
        <f>Q226*H226</f>
        <v>0.87047999999999992</v>
      </c>
      <c r="S226" s="195">
        <v>0</v>
      </c>
      <c r="T226" s="196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7" t="s">
        <v>134</v>
      </c>
      <c r="AT226" s="197" t="s">
        <v>130</v>
      </c>
      <c r="AU226" s="197" t="s">
        <v>85</v>
      </c>
      <c r="AY226" s="18" t="s">
        <v>129</v>
      </c>
      <c r="BE226" s="198">
        <f>IF(N226="základní",J226,0)</f>
        <v>0</v>
      </c>
      <c r="BF226" s="198">
        <f>IF(N226="snížená",J226,0)</f>
        <v>0</v>
      </c>
      <c r="BG226" s="198">
        <f>IF(N226="zákl. přenesená",J226,0)</f>
        <v>0</v>
      </c>
      <c r="BH226" s="198">
        <f>IF(N226="sníž. přenesená",J226,0)</f>
        <v>0</v>
      </c>
      <c r="BI226" s="198">
        <f>IF(N226="nulová",J226,0)</f>
        <v>0</v>
      </c>
      <c r="BJ226" s="18" t="s">
        <v>85</v>
      </c>
      <c r="BK226" s="198">
        <f>ROUND(I226*H226,2)</f>
        <v>0</v>
      </c>
      <c r="BL226" s="18" t="s">
        <v>134</v>
      </c>
      <c r="BM226" s="197" t="s">
        <v>263</v>
      </c>
    </row>
    <row r="227" s="2" customFormat="1" ht="24" customHeight="1">
      <c r="A227" s="37"/>
      <c r="B227" s="185"/>
      <c r="C227" s="186" t="s">
        <v>264</v>
      </c>
      <c r="D227" s="186" t="s">
        <v>130</v>
      </c>
      <c r="E227" s="187" t="s">
        <v>265</v>
      </c>
      <c r="F227" s="188" t="s">
        <v>266</v>
      </c>
      <c r="G227" s="189" t="s">
        <v>171</v>
      </c>
      <c r="H227" s="190">
        <v>335</v>
      </c>
      <c r="I227" s="191"/>
      <c r="J227" s="192">
        <f>ROUND(I227*H227,2)</f>
        <v>0</v>
      </c>
      <c r="K227" s="188" t="s">
        <v>158</v>
      </c>
      <c r="L227" s="38"/>
      <c r="M227" s="193" t="s">
        <v>1</v>
      </c>
      <c r="N227" s="194" t="s">
        <v>42</v>
      </c>
      <c r="O227" s="76"/>
      <c r="P227" s="195">
        <f>O227*H227</f>
        <v>0</v>
      </c>
      <c r="Q227" s="195">
        <v>0.00013999999999999999</v>
      </c>
      <c r="R227" s="195">
        <f>Q227*H227</f>
        <v>0.046899999999999997</v>
      </c>
      <c r="S227" s="195">
        <v>0</v>
      </c>
      <c r="T227" s="196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7" t="s">
        <v>134</v>
      </c>
      <c r="AT227" s="197" t="s">
        <v>130</v>
      </c>
      <c r="AU227" s="197" t="s">
        <v>85</v>
      </c>
      <c r="AY227" s="18" t="s">
        <v>129</v>
      </c>
      <c r="BE227" s="198">
        <f>IF(N227="základní",J227,0)</f>
        <v>0</v>
      </c>
      <c r="BF227" s="198">
        <f>IF(N227="snížená",J227,0)</f>
        <v>0</v>
      </c>
      <c r="BG227" s="198">
        <f>IF(N227="zákl. přenesená",J227,0)</f>
        <v>0</v>
      </c>
      <c r="BH227" s="198">
        <f>IF(N227="sníž. přenesená",J227,0)</f>
        <v>0</v>
      </c>
      <c r="BI227" s="198">
        <f>IF(N227="nulová",J227,0)</f>
        <v>0</v>
      </c>
      <c r="BJ227" s="18" t="s">
        <v>85</v>
      </c>
      <c r="BK227" s="198">
        <f>ROUND(I227*H227,2)</f>
        <v>0</v>
      </c>
      <c r="BL227" s="18" t="s">
        <v>134</v>
      </c>
      <c r="BM227" s="197" t="s">
        <v>267</v>
      </c>
    </row>
    <row r="228" s="12" customFormat="1" ht="25.92" customHeight="1">
      <c r="A228" s="12"/>
      <c r="B228" s="174"/>
      <c r="C228" s="12"/>
      <c r="D228" s="175" t="s">
        <v>76</v>
      </c>
      <c r="E228" s="176" t="s">
        <v>214</v>
      </c>
      <c r="F228" s="176" t="s">
        <v>268</v>
      </c>
      <c r="G228" s="12"/>
      <c r="H228" s="12"/>
      <c r="I228" s="177"/>
      <c r="J228" s="178">
        <f>BK228</f>
        <v>0</v>
      </c>
      <c r="K228" s="12"/>
      <c r="L228" s="174"/>
      <c r="M228" s="179"/>
      <c r="N228" s="180"/>
      <c r="O228" s="180"/>
      <c r="P228" s="181">
        <f>SUM(P229:P266)</f>
        <v>0</v>
      </c>
      <c r="Q228" s="180"/>
      <c r="R228" s="181">
        <f>SUM(R229:R266)</f>
        <v>63.478290000000001</v>
      </c>
      <c r="S228" s="180"/>
      <c r="T228" s="182">
        <f>SUM(T229:T266)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75" t="s">
        <v>85</v>
      </c>
      <c r="AT228" s="183" t="s">
        <v>76</v>
      </c>
      <c r="AU228" s="183" t="s">
        <v>77</v>
      </c>
      <c r="AY228" s="175" t="s">
        <v>129</v>
      </c>
      <c r="BK228" s="184">
        <f>SUM(BK229:BK266)</f>
        <v>0</v>
      </c>
    </row>
    <row r="229" s="2" customFormat="1" ht="24" customHeight="1">
      <c r="A229" s="37"/>
      <c r="B229" s="185"/>
      <c r="C229" s="186" t="s">
        <v>269</v>
      </c>
      <c r="D229" s="186" t="s">
        <v>130</v>
      </c>
      <c r="E229" s="187" t="s">
        <v>270</v>
      </c>
      <c r="F229" s="188" t="s">
        <v>271</v>
      </c>
      <c r="G229" s="189" t="s">
        <v>171</v>
      </c>
      <c r="H229" s="190">
        <v>9</v>
      </c>
      <c r="I229" s="191"/>
      <c r="J229" s="192">
        <f>ROUND(I229*H229,2)</f>
        <v>0</v>
      </c>
      <c r="K229" s="188" t="s">
        <v>1</v>
      </c>
      <c r="L229" s="38"/>
      <c r="M229" s="193" t="s">
        <v>1</v>
      </c>
      <c r="N229" s="194" t="s">
        <v>42</v>
      </c>
      <c r="O229" s="76"/>
      <c r="P229" s="195">
        <f>O229*H229</f>
        <v>0</v>
      </c>
      <c r="Q229" s="195">
        <v>0.02197</v>
      </c>
      <c r="R229" s="195">
        <f>Q229*H229</f>
        <v>0.19772999999999999</v>
      </c>
      <c r="S229" s="195">
        <v>0</v>
      </c>
      <c r="T229" s="196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7" t="s">
        <v>134</v>
      </c>
      <c r="AT229" s="197" t="s">
        <v>130</v>
      </c>
      <c r="AU229" s="197" t="s">
        <v>85</v>
      </c>
      <c r="AY229" s="18" t="s">
        <v>129</v>
      </c>
      <c r="BE229" s="198">
        <f>IF(N229="základní",J229,0)</f>
        <v>0</v>
      </c>
      <c r="BF229" s="198">
        <f>IF(N229="snížená",J229,0)</f>
        <v>0</v>
      </c>
      <c r="BG229" s="198">
        <f>IF(N229="zákl. přenesená",J229,0)</f>
        <v>0</v>
      </c>
      <c r="BH229" s="198">
        <f>IF(N229="sníž. přenesená",J229,0)</f>
        <v>0</v>
      </c>
      <c r="BI229" s="198">
        <f>IF(N229="nulová",J229,0)</f>
        <v>0</v>
      </c>
      <c r="BJ229" s="18" t="s">
        <v>85</v>
      </c>
      <c r="BK229" s="198">
        <f>ROUND(I229*H229,2)</f>
        <v>0</v>
      </c>
      <c r="BL229" s="18" t="s">
        <v>134</v>
      </c>
      <c r="BM229" s="197" t="s">
        <v>272</v>
      </c>
    </row>
    <row r="230" s="2" customFormat="1" ht="48" customHeight="1">
      <c r="A230" s="37"/>
      <c r="B230" s="185"/>
      <c r="C230" s="186" t="s">
        <v>273</v>
      </c>
      <c r="D230" s="186" t="s">
        <v>130</v>
      </c>
      <c r="E230" s="187" t="s">
        <v>274</v>
      </c>
      <c r="F230" s="188" t="s">
        <v>275</v>
      </c>
      <c r="G230" s="189" t="s">
        <v>276</v>
      </c>
      <c r="H230" s="190">
        <v>8</v>
      </c>
      <c r="I230" s="191"/>
      <c r="J230" s="192">
        <f>ROUND(I230*H230,2)</f>
        <v>0</v>
      </c>
      <c r="K230" s="188" t="s">
        <v>158</v>
      </c>
      <c r="L230" s="38"/>
      <c r="M230" s="193" t="s">
        <v>1</v>
      </c>
      <c r="N230" s="194" t="s">
        <v>42</v>
      </c>
      <c r="O230" s="76"/>
      <c r="P230" s="195">
        <f>O230*H230</f>
        <v>0</v>
      </c>
      <c r="Q230" s="195">
        <v>4.2382200000000001</v>
      </c>
      <c r="R230" s="195">
        <f>Q230*H230</f>
        <v>33.905760000000001</v>
      </c>
      <c r="S230" s="195">
        <v>0</v>
      </c>
      <c r="T230" s="19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7" t="s">
        <v>134</v>
      </c>
      <c r="AT230" s="197" t="s">
        <v>130</v>
      </c>
      <c r="AU230" s="197" t="s">
        <v>85</v>
      </c>
      <c r="AY230" s="18" t="s">
        <v>129</v>
      </c>
      <c r="BE230" s="198">
        <f>IF(N230="základní",J230,0)</f>
        <v>0</v>
      </c>
      <c r="BF230" s="198">
        <f>IF(N230="snížená",J230,0)</f>
        <v>0</v>
      </c>
      <c r="BG230" s="198">
        <f>IF(N230="zákl. přenesená",J230,0)</f>
        <v>0</v>
      </c>
      <c r="BH230" s="198">
        <f>IF(N230="sníž. přenesená",J230,0)</f>
        <v>0</v>
      </c>
      <c r="BI230" s="198">
        <f>IF(N230="nulová",J230,0)</f>
        <v>0</v>
      </c>
      <c r="BJ230" s="18" t="s">
        <v>85</v>
      </c>
      <c r="BK230" s="198">
        <f>ROUND(I230*H230,2)</f>
        <v>0</v>
      </c>
      <c r="BL230" s="18" t="s">
        <v>134</v>
      </c>
      <c r="BM230" s="197" t="s">
        <v>277</v>
      </c>
    </row>
    <row r="231" s="13" customFormat="1">
      <c r="A231" s="13"/>
      <c r="B231" s="199"/>
      <c r="C231" s="13"/>
      <c r="D231" s="200" t="s">
        <v>136</v>
      </c>
      <c r="E231" s="201" t="s">
        <v>1</v>
      </c>
      <c r="F231" s="202" t="s">
        <v>278</v>
      </c>
      <c r="G231" s="13"/>
      <c r="H231" s="201" t="s">
        <v>1</v>
      </c>
      <c r="I231" s="203"/>
      <c r="J231" s="13"/>
      <c r="K231" s="13"/>
      <c r="L231" s="199"/>
      <c r="M231" s="204"/>
      <c r="N231" s="205"/>
      <c r="O231" s="205"/>
      <c r="P231" s="205"/>
      <c r="Q231" s="205"/>
      <c r="R231" s="205"/>
      <c r="S231" s="205"/>
      <c r="T231" s="20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01" t="s">
        <v>136</v>
      </c>
      <c r="AU231" s="201" t="s">
        <v>85</v>
      </c>
      <c r="AV231" s="13" t="s">
        <v>85</v>
      </c>
      <c r="AW231" s="13" t="s">
        <v>34</v>
      </c>
      <c r="AX231" s="13" t="s">
        <v>77</v>
      </c>
      <c r="AY231" s="201" t="s">
        <v>129</v>
      </c>
    </row>
    <row r="232" s="13" customFormat="1">
      <c r="A232" s="13"/>
      <c r="B232" s="199"/>
      <c r="C232" s="13"/>
      <c r="D232" s="200" t="s">
        <v>136</v>
      </c>
      <c r="E232" s="201" t="s">
        <v>1</v>
      </c>
      <c r="F232" s="202" t="s">
        <v>279</v>
      </c>
      <c r="G232" s="13"/>
      <c r="H232" s="201" t="s">
        <v>1</v>
      </c>
      <c r="I232" s="203"/>
      <c r="J232" s="13"/>
      <c r="K232" s="13"/>
      <c r="L232" s="199"/>
      <c r="M232" s="204"/>
      <c r="N232" s="205"/>
      <c r="O232" s="205"/>
      <c r="P232" s="205"/>
      <c r="Q232" s="205"/>
      <c r="R232" s="205"/>
      <c r="S232" s="205"/>
      <c r="T232" s="20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01" t="s">
        <v>136</v>
      </c>
      <c r="AU232" s="201" t="s">
        <v>85</v>
      </c>
      <c r="AV232" s="13" t="s">
        <v>85</v>
      </c>
      <c r="AW232" s="13" t="s">
        <v>34</v>
      </c>
      <c r="AX232" s="13" t="s">
        <v>77</v>
      </c>
      <c r="AY232" s="201" t="s">
        <v>129</v>
      </c>
    </row>
    <row r="233" s="13" customFormat="1">
      <c r="A233" s="13"/>
      <c r="B233" s="199"/>
      <c r="C233" s="13"/>
      <c r="D233" s="200" t="s">
        <v>136</v>
      </c>
      <c r="E233" s="201" t="s">
        <v>1</v>
      </c>
      <c r="F233" s="202" t="s">
        <v>280</v>
      </c>
      <c r="G233" s="13"/>
      <c r="H233" s="201" t="s">
        <v>1</v>
      </c>
      <c r="I233" s="203"/>
      <c r="J233" s="13"/>
      <c r="K233" s="13"/>
      <c r="L233" s="199"/>
      <c r="M233" s="204"/>
      <c r="N233" s="205"/>
      <c r="O233" s="205"/>
      <c r="P233" s="205"/>
      <c r="Q233" s="205"/>
      <c r="R233" s="205"/>
      <c r="S233" s="205"/>
      <c r="T233" s="20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01" t="s">
        <v>136</v>
      </c>
      <c r="AU233" s="201" t="s">
        <v>85</v>
      </c>
      <c r="AV233" s="13" t="s">
        <v>85</v>
      </c>
      <c r="AW233" s="13" t="s">
        <v>34</v>
      </c>
      <c r="AX233" s="13" t="s">
        <v>77</v>
      </c>
      <c r="AY233" s="201" t="s">
        <v>129</v>
      </c>
    </row>
    <row r="234" s="13" customFormat="1">
      <c r="A234" s="13"/>
      <c r="B234" s="199"/>
      <c r="C234" s="13"/>
      <c r="D234" s="200" t="s">
        <v>136</v>
      </c>
      <c r="E234" s="201" t="s">
        <v>1</v>
      </c>
      <c r="F234" s="202" t="s">
        <v>281</v>
      </c>
      <c r="G234" s="13"/>
      <c r="H234" s="201" t="s">
        <v>1</v>
      </c>
      <c r="I234" s="203"/>
      <c r="J234" s="13"/>
      <c r="K234" s="13"/>
      <c r="L234" s="199"/>
      <c r="M234" s="204"/>
      <c r="N234" s="205"/>
      <c r="O234" s="205"/>
      <c r="P234" s="205"/>
      <c r="Q234" s="205"/>
      <c r="R234" s="205"/>
      <c r="S234" s="205"/>
      <c r="T234" s="20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01" t="s">
        <v>136</v>
      </c>
      <c r="AU234" s="201" t="s">
        <v>85</v>
      </c>
      <c r="AV234" s="13" t="s">
        <v>85</v>
      </c>
      <c r="AW234" s="13" t="s">
        <v>34</v>
      </c>
      <c r="AX234" s="13" t="s">
        <v>77</v>
      </c>
      <c r="AY234" s="201" t="s">
        <v>129</v>
      </c>
    </row>
    <row r="235" s="13" customFormat="1">
      <c r="A235" s="13"/>
      <c r="B235" s="199"/>
      <c r="C235" s="13"/>
      <c r="D235" s="200" t="s">
        <v>136</v>
      </c>
      <c r="E235" s="201" t="s">
        <v>1</v>
      </c>
      <c r="F235" s="202" t="s">
        <v>282</v>
      </c>
      <c r="G235" s="13"/>
      <c r="H235" s="201" t="s">
        <v>1</v>
      </c>
      <c r="I235" s="203"/>
      <c r="J235" s="13"/>
      <c r="K235" s="13"/>
      <c r="L235" s="199"/>
      <c r="M235" s="204"/>
      <c r="N235" s="205"/>
      <c r="O235" s="205"/>
      <c r="P235" s="205"/>
      <c r="Q235" s="205"/>
      <c r="R235" s="205"/>
      <c r="S235" s="205"/>
      <c r="T235" s="20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01" t="s">
        <v>136</v>
      </c>
      <c r="AU235" s="201" t="s">
        <v>85</v>
      </c>
      <c r="AV235" s="13" t="s">
        <v>85</v>
      </c>
      <c r="AW235" s="13" t="s">
        <v>34</v>
      </c>
      <c r="AX235" s="13" t="s">
        <v>77</v>
      </c>
      <c r="AY235" s="201" t="s">
        <v>129</v>
      </c>
    </row>
    <row r="236" s="13" customFormat="1">
      <c r="A236" s="13"/>
      <c r="B236" s="199"/>
      <c r="C236" s="13"/>
      <c r="D236" s="200" t="s">
        <v>136</v>
      </c>
      <c r="E236" s="201" t="s">
        <v>1</v>
      </c>
      <c r="F236" s="202" t="s">
        <v>283</v>
      </c>
      <c r="G236" s="13"/>
      <c r="H236" s="201" t="s">
        <v>1</v>
      </c>
      <c r="I236" s="203"/>
      <c r="J236" s="13"/>
      <c r="K236" s="13"/>
      <c r="L236" s="199"/>
      <c r="M236" s="204"/>
      <c r="N236" s="205"/>
      <c r="O236" s="205"/>
      <c r="P236" s="205"/>
      <c r="Q236" s="205"/>
      <c r="R236" s="205"/>
      <c r="S236" s="205"/>
      <c r="T236" s="20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01" t="s">
        <v>136</v>
      </c>
      <c r="AU236" s="201" t="s">
        <v>85</v>
      </c>
      <c r="AV236" s="13" t="s">
        <v>85</v>
      </c>
      <c r="AW236" s="13" t="s">
        <v>34</v>
      </c>
      <c r="AX236" s="13" t="s">
        <v>77</v>
      </c>
      <c r="AY236" s="201" t="s">
        <v>129</v>
      </c>
    </row>
    <row r="237" s="13" customFormat="1">
      <c r="A237" s="13"/>
      <c r="B237" s="199"/>
      <c r="C237" s="13"/>
      <c r="D237" s="200" t="s">
        <v>136</v>
      </c>
      <c r="E237" s="201" t="s">
        <v>1</v>
      </c>
      <c r="F237" s="202" t="s">
        <v>284</v>
      </c>
      <c r="G237" s="13"/>
      <c r="H237" s="201" t="s">
        <v>1</v>
      </c>
      <c r="I237" s="203"/>
      <c r="J237" s="13"/>
      <c r="K237" s="13"/>
      <c r="L237" s="199"/>
      <c r="M237" s="204"/>
      <c r="N237" s="205"/>
      <c r="O237" s="205"/>
      <c r="P237" s="205"/>
      <c r="Q237" s="205"/>
      <c r="R237" s="205"/>
      <c r="S237" s="205"/>
      <c r="T237" s="20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01" t="s">
        <v>136</v>
      </c>
      <c r="AU237" s="201" t="s">
        <v>85</v>
      </c>
      <c r="AV237" s="13" t="s">
        <v>85</v>
      </c>
      <c r="AW237" s="13" t="s">
        <v>34</v>
      </c>
      <c r="AX237" s="13" t="s">
        <v>77</v>
      </c>
      <c r="AY237" s="201" t="s">
        <v>129</v>
      </c>
    </row>
    <row r="238" s="13" customFormat="1">
      <c r="A238" s="13"/>
      <c r="B238" s="199"/>
      <c r="C238" s="13"/>
      <c r="D238" s="200" t="s">
        <v>136</v>
      </c>
      <c r="E238" s="201" t="s">
        <v>1</v>
      </c>
      <c r="F238" s="202" t="s">
        <v>285</v>
      </c>
      <c r="G238" s="13"/>
      <c r="H238" s="201" t="s">
        <v>1</v>
      </c>
      <c r="I238" s="203"/>
      <c r="J238" s="13"/>
      <c r="K238" s="13"/>
      <c r="L238" s="199"/>
      <c r="M238" s="204"/>
      <c r="N238" s="205"/>
      <c r="O238" s="205"/>
      <c r="P238" s="205"/>
      <c r="Q238" s="205"/>
      <c r="R238" s="205"/>
      <c r="S238" s="205"/>
      <c r="T238" s="20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01" t="s">
        <v>136</v>
      </c>
      <c r="AU238" s="201" t="s">
        <v>85</v>
      </c>
      <c r="AV238" s="13" t="s">
        <v>85</v>
      </c>
      <c r="AW238" s="13" t="s">
        <v>34</v>
      </c>
      <c r="AX238" s="13" t="s">
        <v>77</v>
      </c>
      <c r="AY238" s="201" t="s">
        <v>129</v>
      </c>
    </row>
    <row r="239" s="13" customFormat="1">
      <c r="A239" s="13"/>
      <c r="B239" s="199"/>
      <c r="C239" s="13"/>
      <c r="D239" s="200" t="s">
        <v>136</v>
      </c>
      <c r="E239" s="201" t="s">
        <v>1</v>
      </c>
      <c r="F239" s="202" t="s">
        <v>286</v>
      </c>
      <c r="G239" s="13"/>
      <c r="H239" s="201" t="s">
        <v>1</v>
      </c>
      <c r="I239" s="203"/>
      <c r="J239" s="13"/>
      <c r="K239" s="13"/>
      <c r="L239" s="199"/>
      <c r="M239" s="204"/>
      <c r="N239" s="205"/>
      <c r="O239" s="205"/>
      <c r="P239" s="205"/>
      <c r="Q239" s="205"/>
      <c r="R239" s="205"/>
      <c r="S239" s="205"/>
      <c r="T239" s="20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01" t="s">
        <v>136</v>
      </c>
      <c r="AU239" s="201" t="s">
        <v>85</v>
      </c>
      <c r="AV239" s="13" t="s">
        <v>85</v>
      </c>
      <c r="AW239" s="13" t="s">
        <v>34</v>
      </c>
      <c r="AX239" s="13" t="s">
        <v>77</v>
      </c>
      <c r="AY239" s="201" t="s">
        <v>129</v>
      </c>
    </row>
    <row r="240" s="13" customFormat="1">
      <c r="A240" s="13"/>
      <c r="B240" s="199"/>
      <c r="C240" s="13"/>
      <c r="D240" s="200" t="s">
        <v>136</v>
      </c>
      <c r="E240" s="201" t="s">
        <v>1</v>
      </c>
      <c r="F240" s="202" t="s">
        <v>287</v>
      </c>
      <c r="G240" s="13"/>
      <c r="H240" s="201" t="s">
        <v>1</v>
      </c>
      <c r="I240" s="203"/>
      <c r="J240" s="13"/>
      <c r="K240" s="13"/>
      <c r="L240" s="199"/>
      <c r="M240" s="204"/>
      <c r="N240" s="205"/>
      <c r="O240" s="205"/>
      <c r="P240" s="205"/>
      <c r="Q240" s="205"/>
      <c r="R240" s="205"/>
      <c r="S240" s="205"/>
      <c r="T240" s="20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01" t="s">
        <v>136</v>
      </c>
      <c r="AU240" s="201" t="s">
        <v>85</v>
      </c>
      <c r="AV240" s="13" t="s">
        <v>85</v>
      </c>
      <c r="AW240" s="13" t="s">
        <v>34</v>
      </c>
      <c r="AX240" s="13" t="s">
        <v>77</v>
      </c>
      <c r="AY240" s="201" t="s">
        <v>129</v>
      </c>
    </row>
    <row r="241" s="13" customFormat="1">
      <c r="A241" s="13"/>
      <c r="B241" s="199"/>
      <c r="C241" s="13"/>
      <c r="D241" s="200" t="s">
        <v>136</v>
      </c>
      <c r="E241" s="201" t="s">
        <v>1</v>
      </c>
      <c r="F241" s="202" t="s">
        <v>288</v>
      </c>
      <c r="G241" s="13"/>
      <c r="H241" s="201" t="s">
        <v>1</v>
      </c>
      <c r="I241" s="203"/>
      <c r="J241" s="13"/>
      <c r="K241" s="13"/>
      <c r="L241" s="199"/>
      <c r="M241" s="204"/>
      <c r="N241" s="205"/>
      <c r="O241" s="205"/>
      <c r="P241" s="205"/>
      <c r="Q241" s="205"/>
      <c r="R241" s="205"/>
      <c r="S241" s="205"/>
      <c r="T241" s="20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01" t="s">
        <v>136</v>
      </c>
      <c r="AU241" s="201" t="s">
        <v>85</v>
      </c>
      <c r="AV241" s="13" t="s">
        <v>85</v>
      </c>
      <c r="AW241" s="13" t="s">
        <v>34</v>
      </c>
      <c r="AX241" s="13" t="s">
        <v>77</v>
      </c>
      <c r="AY241" s="201" t="s">
        <v>129</v>
      </c>
    </row>
    <row r="242" s="13" customFormat="1">
      <c r="A242" s="13"/>
      <c r="B242" s="199"/>
      <c r="C242" s="13"/>
      <c r="D242" s="200" t="s">
        <v>136</v>
      </c>
      <c r="E242" s="201" t="s">
        <v>1</v>
      </c>
      <c r="F242" s="202" t="s">
        <v>289</v>
      </c>
      <c r="G242" s="13"/>
      <c r="H242" s="201" t="s">
        <v>1</v>
      </c>
      <c r="I242" s="203"/>
      <c r="J242" s="13"/>
      <c r="K242" s="13"/>
      <c r="L242" s="199"/>
      <c r="M242" s="204"/>
      <c r="N242" s="205"/>
      <c r="O242" s="205"/>
      <c r="P242" s="205"/>
      <c r="Q242" s="205"/>
      <c r="R242" s="205"/>
      <c r="S242" s="205"/>
      <c r="T242" s="20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01" t="s">
        <v>136</v>
      </c>
      <c r="AU242" s="201" t="s">
        <v>85</v>
      </c>
      <c r="AV242" s="13" t="s">
        <v>85</v>
      </c>
      <c r="AW242" s="13" t="s">
        <v>34</v>
      </c>
      <c r="AX242" s="13" t="s">
        <v>77</v>
      </c>
      <c r="AY242" s="201" t="s">
        <v>129</v>
      </c>
    </row>
    <row r="243" s="13" customFormat="1">
      <c r="A243" s="13"/>
      <c r="B243" s="199"/>
      <c r="C243" s="13"/>
      <c r="D243" s="200" t="s">
        <v>136</v>
      </c>
      <c r="E243" s="201" t="s">
        <v>1</v>
      </c>
      <c r="F243" s="202" t="s">
        <v>290</v>
      </c>
      <c r="G243" s="13"/>
      <c r="H243" s="201" t="s">
        <v>1</v>
      </c>
      <c r="I243" s="203"/>
      <c r="J243" s="13"/>
      <c r="K243" s="13"/>
      <c r="L243" s="199"/>
      <c r="M243" s="204"/>
      <c r="N243" s="205"/>
      <c r="O243" s="205"/>
      <c r="P243" s="205"/>
      <c r="Q243" s="205"/>
      <c r="R243" s="205"/>
      <c r="S243" s="205"/>
      <c r="T243" s="20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01" t="s">
        <v>136</v>
      </c>
      <c r="AU243" s="201" t="s">
        <v>85</v>
      </c>
      <c r="AV243" s="13" t="s">
        <v>85</v>
      </c>
      <c r="AW243" s="13" t="s">
        <v>34</v>
      </c>
      <c r="AX243" s="13" t="s">
        <v>77</v>
      </c>
      <c r="AY243" s="201" t="s">
        <v>129</v>
      </c>
    </row>
    <row r="244" s="13" customFormat="1">
      <c r="A244" s="13"/>
      <c r="B244" s="199"/>
      <c r="C244" s="13"/>
      <c r="D244" s="200" t="s">
        <v>136</v>
      </c>
      <c r="E244" s="201" t="s">
        <v>1</v>
      </c>
      <c r="F244" s="202" t="s">
        <v>291</v>
      </c>
      <c r="G244" s="13"/>
      <c r="H244" s="201" t="s">
        <v>1</v>
      </c>
      <c r="I244" s="203"/>
      <c r="J244" s="13"/>
      <c r="K244" s="13"/>
      <c r="L244" s="199"/>
      <c r="M244" s="204"/>
      <c r="N244" s="205"/>
      <c r="O244" s="205"/>
      <c r="P244" s="205"/>
      <c r="Q244" s="205"/>
      <c r="R244" s="205"/>
      <c r="S244" s="205"/>
      <c r="T244" s="20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01" t="s">
        <v>136</v>
      </c>
      <c r="AU244" s="201" t="s">
        <v>85</v>
      </c>
      <c r="AV244" s="13" t="s">
        <v>85</v>
      </c>
      <c r="AW244" s="13" t="s">
        <v>34</v>
      </c>
      <c r="AX244" s="13" t="s">
        <v>77</v>
      </c>
      <c r="AY244" s="201" t="s">
        <v>129</v>
      </c>
    </row>
    <row r="245" s="13" customFormat="1">
      <c r="A245" s="13"/>
      <c r="B245" s="199"/>
      <c r="C245" s="13"/>
      <c r="D245" s="200" t="s">
        <v>136</v>
      </c>
      <c r="E245" s="201" t="s">
        <v>1</v>
      </c>
      <c r="F245" s="202" t="s">
        <v>292</v>
      </c>
      <c r="G245" s="13"/>
      <c r="H245" s="201" t="s">
        <v>1</v>
      </c>
      <c r="I245" s="203"/>
      <c r="J245" s="13"/>
      <c r="K245" s="13"/>
      <c r="L245" s="199"/>
      <c r="M245" s="204"/>
      <c r="N245" s="205"/>
      <c r="O245" s="205"/>
      <c r="P245" s="205"/>
      <c r="Q245" s="205"/>
      <c r="R245" s="205"/>
      <c r="S245" s="205"/>
      <c r="T245" s="20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01" t="s">
        <v>136</v>
      </c>
      <c r="AU245" s="201" t="s">
        <v>85</v>
      </c>
      <c r="AV245" s="13" t="s">
        <v>85</v>
      </c>
      <c r="AW245" s="13" t="s">
        <v>34</v>
      </c>
      <c r="AX245" s="13" t="s">
        <v>77</v>
      </c>
      <c r="AY245" s="201" t="s">
        <v>129</v>
      </c>
    </row>
    <row r="246" s="13" customFormat="1">
      <c r="A246" s="13"/>
      <c r="B246" s="199"/>
      <c r="C246" s="13"/>
      <c r="D246" s="200" t="s">
        <v>136</v>
      </c>
      <c r="E246" s="201" t="s">
        <v>1</v>
      </c>
      <c r="F246" s="202" t="s">
        <v>293</v>
      </c>
      <c r="G246" s="13"/>
      <c r="H246" s="201" t="s">
        <v>1</v>
      </c>
      <c r="I246" s="203"/>
      <c r="J246" s="13"/>
      <c r="K246" s="13"/>
      <c r="L246" s="199"/>
      <c r="M246" s="204"/>
      <c r="N246" s="205"/>
      <c r="O246" s="205"/>
      <c r="P246" s="205"/>
      <c r="Q246" s="205"/>
      <c r="R246" s="205"/>
      <c r="S246" s="205"/>
      <c r="T246" s="20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01" t="s">
        <v>136</v>
      </c>
      <c r="AU246" s="201" t="s">
        <v>85</v>
      </c>
      <c r="AV246" s="13" t="s">
        <v>85</v>
      </c>
      <c r="AW246" s="13" t="s">
        <v>34</v>
      </c>
      <c r="AX246" s="13" t="s">
        <v>77</v>
      </c>
      <c r="AY246" s="201" t="s">
        <v>129</v>
      </c>
    </row>
    <row r="247" s="13" customFormat="1">
      <c r="A247" s="13"/>
      <c r="B247" s="199"/>
      <c r="C247" s="13"/>
      <c r="D247" s="200" t="s">
        <v>136</v>
      </c>
      <c r="E247" s="201" t="s">
        <v>1</v>
      </c>
      <c r="F247" s="202" t="s">
        <v>294</v>
      </c>
      <c r="G247" s="13"/>
      <c r="H247" s="201" t="s">
        <v>1</v>
      </c>
      <c r="I247" s="203"/>
      <c r="J247" s="13"/>
      <c r="K247" s="13"/>
      <c r="L247" s="199"/>
      <c r="M247" s="204"/>
      <c r="N247" s="205"/>
      <c r="O247" s="205"/>
      <c r="P247" s="205"/>
      <c r="Q247" s="205"/>
      <c r="R247" s="205"/>
      <c r="S247" s="205"/>
      <c r="T247" s="20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01" t="s">
        <v>136</v>
      </c>
      <c r="AU247" s="201" t="s">
        <v>85</v>
      </c>
      <c r="AV247" s="13" t="s">
        <v>85</v>
      </c>
      <c r="AW247" s="13" t="s">
        <v>34</v>
      </c>
      <c r="AX247" s="13" t="s">
        <v>77</v>
      </c>
      <c r="AY247" s="201" t="s">
        <v>129</v>
      </c>
    </row>
    <row r="248" s="14" customFormat="1">
      <c r="A248" s="14"/>
      <c r="B248" s="207"/>
      <c r="C248" s="14"/>
      <c r="D248" s="200" t="s">
        <v>136</v>
      </c>
      <c r="E248" s="208" t="s">
        <v>1</v>
      </c>
      <c r="F248" s="209" t="s">
        <v>295</v>
      </c>
      <c r="G248" s="14"/>
      <c r="H248" s="210">
        <v>8</v>
      </c>
      <c r="I248" s="211"/>
      <c r="J248" s="14"/>
      <c r="K248" s="14"/>
      <c r="L248" s="207"/>
      <c r="M248" s="212"/>
      <c r="N248" s="213"/>
      <c r="O248" s="213"/>
      <c r="P248" s="213"/>
      <c r="Q248" s="213"/>
      <c r="R248" s="213"/>
      <c r="S248" s="213"/>
      <c r="T248" s="2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8" t="s">
        <v>136</v>
      </c>
      <c r="AU248" s="208" t="s">
        <v>85</v>
      </c>
      <c r="AV248" s="14" t="s">
        <v>87</v>
      </c>
      <c r="AW248" s="14" t="s">
        <v>34</v>
      </c>
      <c r="AX248" s="14" t="s">
        <v>85</v>
      </c>
      <c r="AY248" s="208" t="s">
        <v>129</v>
      </c>
    </row>
    <row r="249" s="2" customFormat="1" ht="16.5" customHeight="1">
      <c r="A249" s="37"/>
      <c r="B249" s="185"/>
      <c r="C249" s="223" t="s">
        <v>7</v>
      </c>
      <c r="D249" s="223" t="s">
        <v>179</v>
      </c>
      <c r="E249" s="224" t="s">
        <v>296</v>
      </c>
      <c r="F249" s="225" t="s">
        <v>297</v>
      </c>
      <c r="G249" s="226" t="s">
        <v>171</v>
      </c>
      <c r="H249" s="227">
        <v>332</v>
      </c>
      <c r="I249" s="228"/>
      <c r="J249" s="229">
        <f>ROUND(I249*H249,2)</f>
        <v>0</v>
      </c>
      <c r="K249" s="225" t="s">
        <v>1</v>
      </c>
      <c r="L249" s="230"/>
      <c r="M249" s="231" t="s">
        <v>1</v>
      </c>
      <c r="N249" s="232" t="s">
        <v>42</v>
      </c>
      <c r="O249" s="76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7" t="s">
        <v>182</v>
      </c>
      <c r="AT249" s="197" t="s">
        <v>179</v>
      </c>
      <c r="AU249" s="197" t="s">
        <v>85</v>
      </c>
      <c r="AY249" s="18" t="s">
        <v>129</v>
      </c>
      <c r="BE249" s="198">
        <f>IF(N249="základní",J249,0)</f>
        <v>0</v>
      </c>
      <c r="BF249" s="198">
        <f>IF(N249="snížená",J249,0)</f>
        <v>0</v>
      </c>
      <c r="BG249" s="198">
        <f>IF(N249="zákl. přenesená",J249,0)</f>
        <v>0</v>
      </c>
      <c r="BH249" s="198">
        <f>IF(N249="sníž. přenesená",J249,0)</f>
        <v>0</v>
      </c>
      <c r="BI249" s="198">
        <f>IF(N249="nulová",J249,0)</f>
        <v>0</v>
      </c>
      <c r="BJ249" s="18" t="s">
        <v>85</v>
      </c>
      <c r="BK249" s="198">
        <f>ROUND(I249*H249,2)</f>
        <v>0</v>
      </c>
      <c r="BL249" s="18" t="s">
        <v>134</v>
      </c>
      <c r="BM249" s="197" t="s">
        <v>298</v>
      </c>
    </row>
    <row r="250" s="2" customFormat="1" ht="48" customHeight="1">
      <c r="A250" s="37"/>
      <c r="B250" s="185"/>
      <c r="C250" s="186" t="s">
        <v>299</v>
      </c>
      <c r="D250" s="186" t="s">
        <v>130</v>
      </c>
      <c r="E250" s="187" t="s">
        <v>300</v>
      </c>
      <c r="F250" s="188" t="s">
        <v>301</v>
      </c>
      <c r="G250" s="189" t="s">
        <v>187</v>
      </c>
      <c r="H250" s="190">
        <v>520</v>
      </c>
      <c r="I250" s="191"/>
      <c r="J250" s="192">
        <f>ROUND(I250*H250,2)</f>
        <v>0</v>
      </c>
      <c r="K250" s="188" t="s">
        <v>1</v>
      </c>
      <c r="L250" s="38"/>
      <c r="M250" s="193" t="s">
        <v>1</v>
      </c>
      <c r="N250" s="194" t="s">
        <v>42</v>
      </c>
      <c r="O250" s="76"/>
      <c r="P250" s="195">
        <f>O250*H250</f>
        <v>0</v>
      </c>
      <c r="Q250" s="195">
        <v>0.056489999999999999</v>
      </c>
      <c r="R250" s="195">
        <f>Q250*H250</f>
        <v>29.3748</v>
      </c>
      <c r="S250" s="195">
        <v>0</v>
      </c>
      <c r="T250" s="19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97" t="s">
        <v>134</v>
      </c>
      <c r="AT250" s="197" t="s">
        <v>130</v>
      </c>
      <c r="AU250" s="197" t="s">
        <v>85</v>
      </c>
      <c r="AY250" s="18" t="s">
        <v>129</v>
      </c>
      <c r="BE250" s="198">
        <f>IF(N250="základní",J250,0)</f>
        <v>0</v>
      </c>
      <c r="BF250" s="198">
        <f>IF(N250="snížená",J250,0)</f>
        <v>0</v>
      </c>
      <c r="BG250" s="198">
        <f>IF(N250="zákl. přenesená",J250,0)</f>
        <v>0</v>
      </c>
      <c r="BH250" s="198">
        <f>IF(N250="sníž. přenesená",J250,0)</f>
        <v>0</v>
      </c>
      <c r="BI250" s="198">
        <f>IF(N250="nulová",J250,0)</f>
        <v>0</v>
      </c>
      <c r="BJ250" s="18" t="s">
        <v>85</v>
      </c>
      <c r="BK250" s="198">
        <f>ROUND(I250*H250,2)</f>
        <v>0</v>
      </c>
      <c r="BL250" s="18" t="s">
        <v>134</v>
      </c>
      <c r="BM250" s="197" t="s">
        <v>302</v>
      </c>
    </row>
    <row r="251" s="13" customFormat="1">
      <c r="A251" s="13"/>
      <c r="B251" s="199"/>
      <c r="C251" s="13"/>
      <c r="D251" s="200" t="s">
        <v>136</v>
      </c>
      <c r="E251" s="201" t="s">
        <v>1</v>
      </c>
      <c r="F251" s="202" t="s">
        <v>303</v>
      </c>
      <c r="G251" s="13"/>
      <c r="H251" s="201" t="s">
        <v>1</v>
      </c>
      <c r="I251" s="203"/>
      <c r="J251" s="13"/>
      <c r="K251" s="13"/>
      <c r="L251" s="199"/>
      <c r="M251" s="204"/>
      <c r="N251" s="205"/>
      <c r="O251" s="205"/>
      <c r="P251" s="205"/>
      <c r="Q251" s="205"/>
      <c r="R251" s="205"/>
      <c r="S251" s="205"/>
      <c r="T251" s="20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01" t="s">
        <v>136</v>
      </c>
      <c r="AU251" s="201" t="s">
        <v>85</v>
      </c>
      <c r="AV251" s="13" t="s">
        <v>85</v>
      </c>
      <c r="AW251" s="13" t="s">
        <v>34</v>
      </c>
      <c r="AX251" s="13" t="s">
        <v>77</v>
      </c>
      <c r="AY251" s="201" t="s">
        <v>129</v>
      </c>
    </row>
    <row r="252" s="13" customFormat="1">
      <c r="A252" s="13"/>
      <c r="B252" s="199"/>
      <c r="C252" s="13"/>
      <c r="D252" s="200" t="s">
        <v>136</v>
      </c>
      <c r="E252" s="201" t="s">
        <v>1</v>
      </c>
      <c r="F252" s="202" t="s">
        <v>304</v>
      </c>
      <c r="G252" s="13"/>
      <c r="H252" s="201" t="s">
        <v>1</v>
      </c>
      <c r="I252" s="203"/>
      <c r="J252" s="13"/>
      <c r="K252" s="13"/>
      <c r="L252" s="199"/>
      <c r="M252" s="204"/>
      <c r="N252" s="205"/>
      <c r="O252" s="205"/>
      <c r="P252" s="205"/>
      <c r="Q252" s="205"/>
      <c r="R252" s="205"/>
      <c r="S252" s="205"/>
      <c r="T252" s="20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01" t="s">
        <v>136</v>
      </c>
      <c r="AU252" s="201" t="s">
        <v>85</v>
      </c>
      <c r="AV252" s="13" t="s">
        <v>85</v>
      </c>
      <c r="AW252" s="13" t="s">
        <v>34</v>
      </c>
      <c r="AX252" s="13" t="s">
        <v>77</v>
      </c>
      <c r="AY252" s="201" t="s">
        <v>129</v>
      </c>
    </row>
    <row r="253" s="13" customFormat="1">
      <c r="A253" s="13"/>
      <c r="B253" s="199"/>
      <c r="C253" s="13"/>
      <c r="D253" s="200" t="s">
        <v>136</v>
      </c>
      <c r="E253" s="201" t="s">
        <v>1</v>
      </c>
      <c r="F253" s="202" t="s">
        <v>305</v>
      </c>
      <c r="G253" s="13"/>
      <c r="H253" s="201" t="s">
        <v>1</v>
      </c>
      <c r="I253" s="203"/>
      <c r="J253" s="13"/>
      <c r="K253" s="13"/>
      <c r="L253" s="199"/>
      <c r="M253" s="204"/>
      <c r="N253" s="205"/>
      <c r="O253" s="205"/>
      <c r="P253" s="205"/>
      <c r="Q253" s="205"/>
      <c r="R253" s="205"/>
      <c r="S253" s="205"/>
      <c r="T253" s="20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01" t="s">
        <v>136</v>
      </c>
      <c r="AU253" s="201" t="s">
        <v>85</v>
      </c>
      <c r="AV253" s="13" t="s">
        <v>85</v>
      </c>
      <c r="AW253" s="13" t="s">
        <v>34</v>
      </c>
      <c r="AX253" s="13" t="s">
        <v>77</v>
      </c>
      <c r="AY253" s="201" t="s">
        <v>129</v>
      </c>
    </row>
    <row r="254" s="13" customFormat="1">
      <c r="A254" s="13"/>
      <c r="B254" s="199"/>
      <c r="C254" s="13"/>
      <c r="D254" s="200" t="s">
        <v>136</v>
      </c>
      <c r="E254" s="201" t="s">
        <v>1</v>
      </c>
      <c r="F254" s="202" t="s">
        <v>306</v>
      </c>
      <c r="G254" s="13"/>
      <c r="H254" s="201" t="s">
        <v>1</v>
      </c>
      <c r="I254" s="203"/>
      <c r="J254" s="13"/>
      <c r="K254" s="13"/>
      <c r="L254" s="199"/>
      <c r="M254" s="204"/>
      <c r="N254" s="205"/>
      <c r="O254" s="205"/>
      <c r="P254" s="205"/>
      <c r="Q254" s="205"/>
      <c r="R254" s="205"/>
      <c r="S254" s="205"/>
      <c r="T254" s="20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01" t="s">
        <v>136</v>
      </c>
      <c r="AU254" s="201" t="s">
        <v>85</v>
      </c>
      <c r="AV254" s="13" t="s">
        <v>85</v>
      </c>
      <c r="AW254" s="13" t="s">
        <v>34</v>
      </c>
      <c r="AX254" s="13" t="s">
        <v>77</v>
      </c>
      <c r="AY254" s="201" t="s">
        <v>129</v>
      </c>
    </row>
    <row r="255" s="14" customFormat="1">
      <c r="A255" s="14"/>
      <c r="B255" s="207"/>
      <c r="C255" s="14"/>
      <c r="D255" s="200" t="s">
        <v>136</v>
      </c>
      <c r="E255" s="208" t="s">
        <v>1</v>
      </c>
      <c r="F255" s="209" t="s">
        <v>307</v>
      </c>
      <c r="G255" s="14"/>
      <c r="H255" s="210">
        <v>56</v>
      </c>
      <c r="I255" s="211"/>
      <c r="J255" s="14"/>
      <c r="K255" s="14"/>
      <c r="L255" s="207"/>
      <c r="M255" s="212"/>
      <c r="N255" s="213"/>
      <c r="O255" s="213"/>
      <c r="P255" s="213"/>
      <c r="Q255" s="213"/>
      <c r="R255" s="213"/>
      <c r="S255" s="213"/>
      <c r="T255" s="2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08" t="s">
        <v>136</v>
      </c>
      <c r="AU255" s="208" t="s">
        <v>85</v>
      </c>
      <c r="AV255" s="14" t="s">
        <v>87</v>
      </c>
      <c r="AW255" s="14" t="s">
        <v>34</v>
      </c>
      <c r="AX255" s="14" t="s">
        <v>77</v>
      </c>
      <c r="AY255" s="208" t="s">
        <v>129</v>
      </c>
    </row>
    <row r="256" s="14" customFormat="1">
      <c r="A256" s="14"/>
      <c r="B256" s="207"/>
      <c r="C256" s="14"/>
      <c r="D256" s="200" t="s">
        <v>136</v>
      </c>
      <c r="E256" s="208" t="s">
        <v>1</v>
      </c>
      <c r="F256" s="209" t="s">
        <v>308</v>
      </c>
      <c r="G256" s="14"/>
      <c r="H256" s="210">
        <v>136</v>
      </c>
      <c r="I256" s="211"/>
      <c r="J256" s="14"/>
      <c r="K256" s="14"/>
      <c r="L256" s="207"/>
      <c r="M256" s="212"/>
      <c r="N256" s="213"/>
      <c r="O256" s="213"/>
      <c r="P256" s="213"/>
      <c r="Q256" s="213"/>
      <c r="R256" s="213"/>
      <c r="S256" s="213"/>
      <c r="T256" s="2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8" t="s">
        <v>136</v>
      </c>
      <c r="AU256" s="208" t="s">
        <v>85</v>
      </c>
      <c r="AV256" s="14" t="s">
        <v>87</v>
      </c>
      <c r="AW256" s="14" t="s">
        <v>34</v>
      </c>
      <c r="AX256" s="14" t="s">
        <v>77</v>
      </c>
      <c r="AY256" s="208" t="s">
        <v>129</v>
      </c>
    </row>
    <row r="257" s="14" customFormat="1">
      <c r="A257" s="14"/>
      <c r="B257" s="207"/>
      <c r="C257" s="14"/>
      <c r="D257" s="200" t="s">
        <v>136</v>
      </c>
      <c r="E257" s="208" t="s">
        <v>1</v>
      </c>
      <c r="F257" s="209" t="s">
        <v>309</v>
      </c>
      <c r="G257" s="14"/>
      <c r="H257" s="210">
        <v>328</v>
      </c>
      <c r="I257" s="211"/>
      <c r="J257" s="14"/>
      <c r="K257" s="14"/>
      <c r="L257" s="207"/>
      <c r="M257" s="212"/>
      <c r="N257" s="213"/>
      <c r="O257" s="213"/>
      <c r="P257" s="213"/>
      <c r="Q257" s="213"/>
      <c r="R257" s="213"/>
      <c r="S257" s="213"/>
      <c r="T257" s="2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8" t="s">
        <v>136</v>
      </c>
      <c r="AU257" s="208" t="s">
        <v>85</v>
      </c>
      <c r="AV257" s="14" t="s">
        <v>87</v>
      </c>
      <c r="AW257" s="14" t="s">
        <v>34</v>
      </c>
      <c r="AX257" s="14" t="s">
        <v>77</v>
      </c>
      <c r="AY257" s="208" t="s">
        <v>129</v>
      </c>
    </row>
    <row r="258" s="15" customFormat="1">
      <c r="A258" s="15"/>
      <c r="B258" s="215"/>
      <c r="C258" s="15"/>
      <c r="D258" s="200" t="s">
        <v>136</v>
      </c>
      <c r="E258" s="216" t="s">
        <v>1</v>
      </c>
      <c r="F258" s="217" t="s">
        <v>144</v>
      </c>
      <c r="G258" s="15"/>
      <c r="H258" s="218">
        <v>520</v>
      </c>
      <c r="I258" s="219"/>
      <c r="J258" s="15"/>
      <c r="K258" s="15"/>
      <c r="L258" s="215"/>
      <c r="M258" s="220"/>
      <c r="N258" s="221"/>
      <c r="O258" s="221"/>
      <c r="P258" s="221"/>
      <c r="Q258" s="221"/>
      <c r="R258" s="221"/>
      <c r="S258" s="221"/>
      <c r="T258" s="222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16" t="s">
        <v>136</v>
      </c>
      <c r="AU258" s="216" t="s">
        <v>85</v>
      </c>
      <c r="AV258" s="15" t="s">
        <v>134</v>
      </c>
      <c r="AW258" s="15" t="s">
        <v>34</v>
      </c>
      <c r="AX258" s="15" t="s">
        <v>85</v>
      </c>
      <c r="AY258" s="216" t="s">
        <v>129</v>
      </c>
    </row>
    <row r="259" s="2" customFormat="1" ht="24" customHeight="1">
      <c r="A259" s="37"/>
      <c r="B259" s="185"/>
      <c r="C259" s="186" t="s">
        <v>310</v>
      </c>
      <c r="D259" s="186" t="s">
        <v>130</v>
      </c>
      <c r="E259" s="187" t="s">
        <v>311</v>
      </c>
      <c r="F259" s="188" t="s">
        <v>312</v>
      </c>
      <c r="G259" s="189" t="s">
        <v>171</v>
      </c>
      <c r="H259" s="190">
        <v>3</v>
      </c>
      <c r="I259" s="191"/>
      <c r="J259" s="192">
        <f>ROUND(I259*H259,2)</f>
        <v>0</v>
      </c>
      <c r="K259" s="188" t="s">
        <v>1</v>
      </c>
      <c r="L259" s="38"/>
      <c r="M259" s="193" t="s">
        <v>1</v>
      </c>
      <c r="N259" s="194" t="s">
        <v>42</v>
      </c>
      <c r="O259" s="76"/>
      <c r="P259" s="195">
        <f>O259*H259</f>
        <v>0</v>
      </c>
      <c r="Q259" s="195">
        <v>0</v>
      </c>
      <c r="R259" s="195">
        <f>Q259*H259</f>
        <v>0</v>
      </c>
      <c r="S259" s="195">
        <v>0</v>
      </c>
      <c r="T259" s="196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7" t="s">
        <v>313</v>
      </c>
      <c r="AT259" s="197" t="s">
        <v>130</v>
      </c>
      <c r="AU259" s="197" t="s">
        <v>85</v>
      </c>
      <c r="AY259" s="18" t="s">
        <v>129</v>
      </c>
      <c r="BE259" s="198">
        <f>IF(N259="základní",J259,0)</f>
        <v>0</v>
      </c>
      <c r="BF259" s="198">
        <f>IF(N259="snížená",J259,0)</f>
        <v>0</v>
      </c>
      <c r="BG259" s="198">
        <f>IF(N259="zákl. přenesená",J259,0)</f>
        <v>0</v>
      </c>
      <c r="BH259" s="198">
        <f>IF(N259="sníž. přenesená",J259,0)</f>
        <v>0</v>
      </c>
      <c r="BI259" s="198">
        <f>IF(N259="nulová",J259,0)</f>
        <v>0</v>
      </c>
      <c r="BJ259" s="18" t="s">
        <v>85</v>
      </c>
      <c r="BK259" s="198">
        <f>ROUND(I259*H259,2)</f>
        <v>0</v>
      </c>
      <c r="BL259" s="18" t="s">
        <v>313</v>
      </c>
      <c r="BM259" s="197" t="s">
        <v>314</v>
      </c>
    </row>
    <row r="260" s="14" customFormat="1">
      <c r="A260" s="14"/>
      <c r="B260" s="207"/>
      <c r="C260" s="14"/>
      <c r="D260" s="200" t="s">
        <v>136</v>
      </c>
      <c r="E260" s="208" t="s">
        <v>1</v>
      </c>
      <c r="F260" s="209" t="s">
        <v>315</v>
      </c>
      <c r="G260" s="14"/>
      <c r="H260" s="210">
        <v>3</v>
      </c>
      <c r="I260" s="211"/>
      <c r="J260" s="14"/>
      <c r="K260" s="14"/>
      <c r="L260" s="207"/>
      <c r="M260" s="212"/>
      <c r="N260" s="213"/>
      <c r="O260" s="213"/>
      <c r="P260" s="213"/>
      <c r="Q260" s="213"/>
      <c r="R260" s="213"/>
      <c r="S260" s="213"/>
      <c r="T260" s="2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8" t="s">
        <v>136</v>
      </c>
      <c r="AU260" s="208" t="s">
        <v>85</v>
      </c>
      <c r="AV260" s="14" t="s">
        <v>87</v>
      </c>
      <c r="AW260" s="14" t="s">
        <v>34</v>
      </c>
      <c r="AX260" s="14" t="s">
        <v>85</v>
      </c>
      <c r="AY260" s="208" t="s">
        <v>129</v>
      </c>
    </row>
    <row r="261" s="2" customFormat="1" ht="16.5" customHeight="1">
      <c r="A261" s="37"/>
      <c r="B261" s="185"/>
      <c r="C261" s="186" t="s">
        <v>316</v>
      </c>
      <c r="D261" s="186" t="s">
        <v>130</v>
      </c>
      <c r="E261" s="187" t="s">
        <v>317</v>
      </c>
      <c r="F261" s="188" t="s">
        <v>318</v>
      </c>
      <c r="G261" s="189" t="s">
        <v>171</v>
      </c>
      <c r="H261" s="190">
        <v>13</v>
      </c>
      <c r="I261" s="191"/>
      <c r="J261" s="192">
        <f>ROUND(I261*H261,2)</f>
        <v>0</v>
      </c>
      <c r="K261" s="188" t="s">
        <v>1</v>
      </c>
      <c r="L261" s="38"/>
      <c r="M261" s="193" t="s">
        <v>1</v>
      </c>
      <c r="N261" s="194" t="s">
        <v>42</v>
      </c>
      <c r="O261" s="76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7" t="s">
        <v>313</v>
      </c>
      <c r="AT261" s="197" t="s">
        <v>130</v>
      </c>
      <c r="AU261" s="197" t="s">
        <v>85</v>
      </c>
      <c r="AY261" s="18" t="s">
        <v>129</v>
      </c>
      <c r="BE261" s="198">
        <f>IF(N261="základní",J261,0)</f>
        <v>0</v>
      </c>
      <c r="BF261" s="198">
        <f>IF(N261="snížená",J261,0)</f>
        <v>0</v>
      </c>
      <c r="BG261" s="198">
        <f>IF(N261="zákl. přenesená",J261,0)</f>
        <v>0</v>
      </c>
      <c r="BH261" s="198">
        <f>IF(N261="sníž. přenesená",J261,0)</f>
        <v>0</v>
      </c>
      <c r="BI261" s="198">
        <f>IF(N261="nulová",J261,0)</f>
        <v>0</v>
      </c>
      <c r="BJ261" s="18" t="s">
        <v>85</v>
      </c>
      <c r="BK261" s="198">
        <f>ROUND(I261*H261,2)</f>
        <v>0</v>
      </c>
      <c r="BL261" s="18" t="s">
        <v>313</v>
      </c>
      <c r="BM261" s="197" t="s">
        <v>319</v>
      </c>
    </row>
    <row r="262" s="14" customFormat="1">
      <c r="A262" s="14"/>
      <c r="B262" s="207"/>
      <c r="C262" s="14"/>
      <c r="D262" s="200" t="s">
        <v>136</v>
      </c>
      <c r="E262" s="208" t="s">
        <v>1</v>
      </c>
      <c r="F262" s="209" t="s">
        <v>320</v>
      </c>
      <c r="G262" s="14"/>
      <c r="H262" s="210">
        <v>13</v>
      </c>
      <c r="I262" s="211"/>
      <c r="J262" s="14"/>
      <c r="K262" s="14"/>
      <c r="L262" s="207"/>
      <c r="M262" s="212"/>
      <c r="N262" s="213"/>
      <c r="O262" s="213"/>
      <c r="P262" s="213"/>
      <c r="Q262" s="213"/>
      <c r="R262" s="213"/>
      <c r="S262" s="213"/>
      <c r="T262" s="2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08" t="s">
        <v>136</v>
      </c>
      <c r="AU262" s="208" t="s">
        <v>85</v>
      </c>
      <c r="AV262" s="14" t="s">
        <v>87</v>
      </c>
      <c r="AW262" s="14" t="s">
        <v>34</v>
      </c>
      <c r="AX262" s="14" t="s">
        <v>85</v>
      </c>
      <c r="AY262" s="208" t="s">
        <v>129</v>
      </c>
    </row>
    <row r="263" s="2" customFormat="1" ht="24" customHeight="1">
      <c r="A263" s="37"/>
      <c r="B263" s="185"/>
      <c r="C263" s="186" t="s">
        <v>321</v>
      </c>
      <c r="D263" s="186" t="s">
        <v>130</v>
      </c>
      <c r="E263" s="187" t="s">
        <v>322</v>
      </c>
      <c r="F263" s="188" t="s">
        <v>323</v>
      </c>
      <c r="G263" s="189" t="s">
        <v>187</v>
      </c>
      <c r="H263" s="190">
        <v>4184.21</v>
      </c>
      <c r="I263" s="191"/>
      <c r="J263" s="192">
        <f>ROUND(I263*H263,2)</f>
        <v>0</v>
      </c>
      <c r="K263" s="188" t="s">
        <v>1</v>
      </c>
      <c r="L263" s="38"/>
      <c r="M263" s="193" t="s">
        <v>1</v>
      </c>
      <c r="N263" s="194" t="s">
        <v>42</v>
      </c>
      <c r="O263" s="76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97" t="s">
        <v>134</v>
      </c>
      <c r="AT263" s="197" t="s">
        <v>130</v>
      </c>
      <c r="AU263" s="197" t="s">
        <v>85</v>
      </c>
      <c r="AY263" s="18" t="s">
        <v>129</v>
      </c>
      <c r="BE263" s="198">
        <f>IF(N263="základní",J263,0)</f>
        <v>0</v>
      </c>
      <c r="BF263" s="198">
        <f>IF(N263="snížená",J263,0)</f>
        <v>0</v>
      </c>
      <c r="BG263" s="198">
        <f>IF(N263="zákl. přenesená",J263,0)</f>
        <v>0</v>
      </c>
      <c r="BH263" s="198">
        <f>IF(N263="sníž. přenesená",J263,0)</f>
        <v>0</v>
      </c>
      <c r="BI263" s="198">
        <f>IF(N263="nulová",J263,0)</f>
        <v>0</v>
      </c>
      <c r="BJ263" s="18" t="s">
        <v>85</v>
      </c>
      <c r="BK263" s="198">
        <f>ROUND(I263*H263,2)</f>
        <v>0</v>
      </c>
      <c r="BL263" s="18" t="s">
        <v>134</v>
      </c>
      <c r="BM263" s="197" t="s">
        <v>324</v>
      </c>
    </row>
    <row r="264" s="14" customFormat="1">
      <c r="A264" s="14"/>
      <c r="B264" s="207"/>
      <c r="C264" s="14"/>
      <c r="D264" s="200" t="s">
        <v>136</v>
      </c>
      <c r="E264" s="208" t="s">
        <v>1</v>
      </c>
      <c r="F264" s="209" t="s">
        <v>253</v>
      </c>
      <c r="G264" s="14"/>
      <c r="H264" s="210">
        <v>2091.2600000000002</v>
      </c>
      <c r="I264" s="211"/>
      <c r="J264" s="14"/>
      <c r="K264" s="14"/>
      <c r="L264" s="207"/>
      <c r="M264" s="212"/>
      <c r="N264" s="213"/>
      <c r="O264" s="213"/>
      <c r="P264" s="213"/>
      <c r="Q264" s="213"/>
      <c r="R264" s="213"/>
      <c r="S264" s="213"/>
      <c r="T264" s="2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8" t="s">
        <v>136</v>
      </c>
      <c r="AU264" s="208" t="s">
        <v>85</v>
      </c>
      <c r="AV264" s="14" t="s">
        <v>87</v>
      </c>
      <c r="AW264" s="14" t="s">
        <v>34</v>
      </c>
      <c r="AX264" s="14" t="s">
        <v>77</v>
      </c>
      <c r="AY264" s="208" t="s">
        <v>129</v>
      </c>
    </row>
    <row r="265" s="14" customFormat="1">
      <c r="A265" s="14"/>
      <c r="B265" s="207"/>
      <c r="C265" s="14"/>
      <c r="D265" s="200" t="s">
        <v>136</v>
      </c>
      <c r="E265" s="208" t="s">
        <v>1</v>
      </c>
      <c r="F265" s="209" t="s">
        <v>325</v>
      </c>
      <c r="G265" s="14"/>
      <c r="H265" s="210">
        <v>2092.9499999999998</v>
      </c>
      <c r="I265" s="211"/>
      <c r="J265" s="14"/>
      <c r="K265" s="14"/>
      <c r="L265" s="207"/>
      <c r="M265" s="212"/>
      <c r="N265" s="213"/>
      <c r="O265" s="213"/>
      <c r="P265" s="213"/>
      <c r="Q265" s="213"/>
      <c r="R265" s="213"/>
      <c r="S265" s="213"/>
      <c r="T265" s="2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08" t="s">
        <v>136</v>
      </c>
      <c r="AU265" s="208" t="s">
        <v>85</v>
      </c>
      <c r="AV265" s="14" t="s">
        <v>87</v>
      </c>
      <c r="AW265" s="14" t="s">
        <v>34</v>
      </c>
      <c r="AX265" s="14" t="s">
        <v>77</v>
      </c>
      <c r="AY265" s="208" t="s">
        <v>129</v>
      </c>
    </row>
    <row r="266" s="15" customFormat="1">
      <c r="A266" s="15"/>
      <c r="B266" s="215"/>
      <c r="C266" s="15"/>
      <c r="D266" s="200" t="s">
        <v>136</v>
      </c>
      <c r="E266" s="216" t="s">
        <v>1</v>
      </c>
      <c r="F266" s="217" t="s">
        <v>144</v>
      </c>
      <c r="G266" s="15"/>
      <c r="H266" s="218">
        <v>4184.21</v>
      </c>
      <c r="I266" s="219"/>
      <c r="J266" s="15"/>
      <c r="K266" s="15"/>
      <c r="L266" s="215"/>
      <c r="M266" s="220"/>
      <c r="N266" s="221"/>
      <c r="O266" s="221"/>
      <c r="P266" s="221"/>
      <c r="Q266" s="221"/>
      <c r="R266" s="221"/>
      <c r="S266" s="221"/>
      <c r="T266" s="222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16" t="s">
        <v>136</v>
      </c>
      <c r="AU266" s="216" t="s">
        <v>85</v>
      </c>
      <c r="AV266" s="15" t="s">
        <v>134</v>
      </c>
      <c r="AW266" s="15" t="s">
        <v>34</v>
      </c>
      <c r="AX266" s="15" t="s">
        <v>85</v>
      </c>
      <c r="AY266" s="216" t="s">
        <v>129</v>
      </c>
    </row>
    <row r="267" s="12" customFormat="1" ht="25.92" customHeight="1">
      <c r="A267" s="12"/>
      <c r="B267" s="174"/>
      <c r="C267" s="12"/>
      <c r="D267" s="175" t="s">
        <v>76</v>
      </c>
      <c r="E267" s="176" t="s">
        <v>326</v>
      </c>
      <c r="F267" s="176" t="s">
        <v>327</v>
      </c>
      <c r="G267" s="12"/>
      <c r="H267" s="12"/>
      <c r="I267" s="177"/>
      <c r="J267" s="178">
        <f>BK267</f>
        <v>0</v>
      </c>
      <c r="K267" s="12"/>
      <c r="L267" s="174"/>
      <c r="M267" s="179"/>
      <c r="N267" s="180"/>
      <c r="O267" s="180"/>
      <c r="P267" s="181">
        <f>P268+P269</f>
        <v>0</v>
      </c>
      <c r="Q267" s="180"/>
      <c r="R267" s="181">
        <f>R268+R269</f>
        <v>0</v>
      </c>
      <c r="S267" s="180"/>
      <c r="T267" s="182">
        <f>T268+T269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75" t="s">
        <v>85</v>
      </c>
      <c r="AT267" s="183" t="s">
        <v>76</v>
      </c>
      <c r="AU267" s="183" t="s">
        <v>77</v>
      </c>
      <c r="AY267" s="175" t="s">
        <v>129</v>
      </c>
      <c r="BK267" s="184">
        <f>BK268+BK269</f>
        <v>0</v>
      </c>
    </row>
    <row r="268" s="2" customFormat="1" ht="36" customHeight="1">
      <c r="A268" s="37"/>
      <c r="B268" s="185"/>
      <c r="C268" s="186" t="s">
        <v>177</v>
      </c>
      <c r="D268" s="186" t="s">
        <v>130</v>
      </c>
      <c r="E268" s="187" t="s">
        <v>328</v>
      </c>
      <c r="F268" s="188" t="s">
        <v>329</v>
      </c>
      <c r="G268" s="189" t="s">
        <v>217</v>
      </c>
      <c r="H268" s="190">
        <v>18963.315999999999</v>
      </c>
      <c r="I268" s="191"/>
      <c r="J268" s="192">
        <f>ROUND(I268*H268,2)</f>
        <v>0</v>
      </c>
      <c r="K268" s="188" t="s">
        <v>158</v>
      </c>
      <c r="L268" s="38"/>
      <c r="M268" s="193" t="s">
        <v>1</v>
      </c>
      <c r="N268" s="194" t="s">
        <v>42</v>
      </c>
      <c r="O268" s="76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97" t="s">
        <v>134</v>
      </c>
      <c r="AT268" s="197" t="s">
        <v>130</v>
      </c>
      <c r="AU268" s="197" t="s">
        <v>85</v>
      </c>
      <c r="AY268" s="18" t="s">
        <v>129</v>
      </c>
      <c r="BE268" s="198">
        <f>IF(N268="základní",J268,0)</f>
        <v>0</v>
      </c>
      <c r="BF268" s="198">
        <f>IF(N268="snížená",J268,0)</f>
        <v>0</v>
      </c>
      <c r="BG268" s="198">
        <f>IF(N268="zákl. přenesená",J268,0)</f>
        <v>0</v>
      </c>
      <c r="BH268" s="198">
        <f>IF(N268="sníž. přenesená",J268,0)</f>
        <v>0</v>
      </c>
      <c r="BI268" s="198">
        <f>IF(N268="nulová",J268,0)</f>
        <v>0</v>
      </c>
      <c r="BJ268" s="18" t="s">
        <v>85</v>
      </c>
      <c r="BK268" s="198">
        <f>ROUND(I268*H268,2)</f>
        <v>0</v>
      </c>
      <c r="BL268" s="18" t="s">
        <v>134</v>
      </c>
      <c r="BM268" s="197" t="s">
        <v>330</v>
      </c>
    </row>
    <row r="269" s="12" customFormat="1" ht="22.8" customHeight="1">
      <c r="A269" s="12"/>
      <c r="B269" s="174"/>
      <c r="C269" s="12"/>
      <c r="D269" s="175" t="s">
        <v>76</v>
      </c>
      <c r="E269" s="233" t="s">
        <v>331</v>
      </c>
      <c r="F269" s="233" t="s">
        <v>332</v>
      </c>
      <c r="G269" s="12"/>
      <c r="H269" s="12"/>
      <c r="I269" s="177"/>
      <c r="J269" s="234">
        <f>BK269</f>
        <v>0</v>
      </c>
      <c r="K269" s="12"/>
      <c r="L269" s="174"/>
      <c r="M269" s="179"/>
      <c r="N269" s="180"/>
      <c r="O269" s="180"/>
      <c r="P269" s="181">
        <f>SUM(P270:P347)</f>
        <v>0</v>
      </c>
      <c r="Q269" s="180"/>
      <c r="R269" s="181">
        <f>SUM(R270:R347)</f>
        <v>0</v>
      </c>
      <c r="S269" s="180"/>
      <c r="T269" s="182">
        <f>SUM(T270:T347)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75" t="s">
        <v>85</v>
      </c>
      <c r="AT269" s="183" t="s">
        <v>76</v>
      </c>
      <c r="AU269" s="183" t="s">
        <v>85</v>
      </c>
      <c r="AY269" s="175" t="s">
        <v>129</v>
      </c>
      <c r="BK269" s="184">
        <f>SUM(BK270:BK347)</f>
        <v>0</v>
      </c>
    </row>
    <row r="270" s="2" customFormat="1" ht="24" customHeight="1">
      <c r="A270" s="37"/>
      <c r="B270" s="185"/>
      <c r="C270" s="186" t="s">
        <v>333</v>
      </c>
      <c r="D270" s="186" t="s">
        <v>130</v>
      </c>
      <c r="E270" s="187" t="s">
        <v>334</v>
      </c>
      <c r="F270" s="188" t="s">
        <v>335</v>
      </c>
      <c r="G270" s="189" t="s">
        <v>217</v>
      </c>
      <c r="H270" s="190">
        <v>3.25</v>
      </c>
      <c r="I270" s="191"/>
      <c r="J270" s="192">
        <f>ROUND(I270*H270,2)</f>
        <v>0</v>
      </c>
      <c r="K270" s="188" t="s">
        <v>158</v>
      </c>
      <c r="L270" s="38"/>
      <c r="M270" s="193" t="s">
        <v>1</v>
      </c>
      <c r="N270" s="194" t="s">
        <v>42</v>
      </c>
      <c r="O270" s="76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97" t="s">
        <v>134</v>
      </c>
      <c r="AT270" s="197" t="s">
        <v>130</v>
      </c>
      <c r="AU270" s="197" t="s">
        <v>87</v>
      </c>
      <c r="AY270" s="18" t="s">
        <v>129</v>
      </c>
      <c r="BE270" s="198">
        <f>IF(N270="základní",J270,0)</f>
        <v>0</v>
      </c>
      <c r="BF270" s="198">
        <f>IF(N270="snížená",J270,0)</f>
        <v>0</v>
      </c>
      <c r="BG270" s="198">
        <f>IF(N270="zákl. přenesená",J270,0)</f>
        <v>0</v>
      </c>
      <c r="BH270" s="198">
        <f>IF(N270="sníž. přenesená",J270,0)</f>
        <v>0</v>
      </c>
      <c r="BI270" s="198">
        <f>IF(N270="nulová",J270,0)</f>
        <v>0</v>
      </c>
      <c r="BJ270" s="18" t="s">
        <v>85</v>
      </c>
      <c r="BK270" s="198">
        <f>ROUND(I270*H270,2)</f>
        <v>0</v>
      </c>
      <c r="BL270" s="18" t="s">
        <v>134</v>
      </c>
      <c r="BM270" s="197" t="s">
        <v>336</v>
      </c>
    </row>
    <row r="271" s="13" customFormat="1">
      <c r="A271" s="13"/>
      <c r="B271" s="199"/>
      <c r="C271" s="13"/>
      <c r="D271" s="200" t="s">
        <v>136</v>
      </c>
      <c r="E271" s="201" t="s">
        <v>1</v>
      </c>
      <c r="F271" s="202" t="s">
        <v>337</v>
      </c>
      <c r="G271" s="13"/>
      <c r="H271" s="201" t="s">
        <v>1</v>
      </c>
      <c r="I271" s="203"/>
      <c r="J271" s="13"/>
      <c r="K271" s="13"/>
      <c r="L271" s="199"/>
      <c r="M271" s="204"/>
      <c r="N271" s="205"/>
      <c r="O271" s="205"/>
      <c r="P271" s="205"/>
      <c r="Q271" s="205"/>
      <c r="R271" s="205"/>
      <c r="S271" s="205"/>
      <c r="T271" s="20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01" t="s">
        <v>136</v>
      </c>
      <c r="AU271" s="201" t="s">
        <v>87</v>
      </c>
      <c r="AV271" s="13" t="s">
        <v>85</v>
      </c>
      <c r="AW271" s="13" t="s">
        <v>34</v>
      </c>
      <c r="AX271" s="13" t="s">
        <v>77</v>
      </c>
      <c r="AY271" s="201" t="s">
        <v>129</v>
      </c>
    </row>
    <row r="272" s="14" customFormat="1">
      <c r="A272" s="14"/>
      <c r="B272" s="207"/>
      <c r="C272" s="14"/>
      <c r="D272" s="200" t="s">
        <v>136</v>
      </c>
      <c r="E272" s="208" t="s">
        <v>1</v>
      </c>
      <c r="F272" s="209" t="s">
        <v>338</v>
      </c>
      <c r="G272" s="14"/>
      <c r="H272" s="210">
        <v>2.0939999999999999</v>
      </c>
      <c r="I272" s="211"/>
      <c r="J272" s="14"/>
      <c r="K272" s="14"/>
      <c r="L272" s="207"/>
      <c r="M272" s="212"/>
      <c r="N272" s="213"/>
      <c r="O272" s="213"/>
      <c r="P272" s="213"/>
      <c r="Q272" s="213"/>
      <c r="R272" s="213"/>
      <c r="S272" s="213"/>
      <c r="T272" s="2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08" t="s">
        <v>136</v>
      </c>
      <c r="AU272" s="208" t="s">
        <v>87</v>
      </c>
      <c r="AV272" s="14" t="s">
        <v>87</v>
      </c>
      <c r="AW272" s="14" t="s">
        <v>34</v>
      </c>
      <c r="AX272" s="14" t="s">
        <v>77</v>
      </c>
      <c r="AY272" s="208" t="s">
        <v>129</v>
      </c>
    </row>
    <row r="273" s="13" customFormat="1">
      <c r="A273" s="13"/>
      <c r="B273" s="199"/>
      <c r="C273" s="13"/>
      <c r="D273" s="200" t="s">
        <v>136</v>
      </c>
      <c r="E273" s="201" t="s">
        <v>1</v>
      </c>
      <c r="F273" s="202" t="s">
        <v>339</v>
      </c>
      <c r="G273" s="13"/>
      <c r="H273" s="201" t="s">
        <v>1</v>
      </c>
      <c r="I273" s="203"/>
      <c r="J273" s="13"/>
      <c r="K273" s="13"/>
      <c r="L273" s="199"/>
      <c r="M273" s="204"/>
      <c r="N273" s="205"/>
      <c r="O273" s="205"/>
      <c r="P273" s="205"/>
      <c r="Q273" s="205"/>
      <c r="R273" s="205"/>
      <c r="S273" s="205"/>
      <c r="T273" s="20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01" t="s">
        <v>136</v>
      </c>
      <c r="AU273" s="201" t="s">
        <v>87</v>
      </c>
      <c r="AV273" s="13" t="s">
        <v>85</v>
      </c>
      <c r="AW273" s="13" t="s">
        <v>34</v>
      </c>
      <c r="AX273" s="13" t="s">
        <v>77</v>
      </c>
      <c r="AY273" s="201" t="s">
        <v>129</v>
      </c>
    </row>
    <row r="274" s="14" customFormat="1">
      <c r="A274" s="14"/>
      <c r="B274" s="207"/>
      <c r="C274" s="14"/>
      <c r="D274" s="200" t="s">
        <v>136</v>
      </c>
      <c r="E274" s="208" t="s">
        <v>1</v>
      </c>
      <c r="F274" s="209" t="s">
        <v>340</v>
      </c>
      <c r="G274" s="14"/>
      <c r="H274" s="210">
        <v>1.1559999999999999</v>
      </c>
      <c r="I274" s="211"/>
      <c r="J274" s="14"/>
      <c r="K274" s="14"/>
      <c r="L274" s="207"/>
      <c r="M274" s="212"/>
      <c r="N274" s="213"/>
      <c r="O274" s="213"/>
      <c r="P274" s="213"/>
      <c r="Q274" s="213"/>
      <c r="R274" s="213"/>
      <c r="S274" s="213"/>
      <c r="T274" s="2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8" t="s">
        <v>136</v>
      </c>
      <c r="AU274" s="208" t="s">
        <v>87</v>
      </c>
      <c r="AV274" s="14" t="s">
        <v>87</v>
      </c>
      <c r="AW274" s="14" t="s">
        <v>34</v>
      </c>
      <c r="AX274" s="14" t="s">
        <v>77</v>
      </c>
      <c r="AY274" s="208" t="s">
        <v>129</v>
      </c>
    </row>
    <row r="275" s="15" customFormat="1">
      <c r="A275" s="15"/>
      <c r="B275" s="215"/>
      <c r="C275" s="15"/>
      <c r="D275" s="200" t="s">
        <v>136</v>
      </c>
      <c r="E275" s="216" t="s">
        <v>1</v>
      </c>
      <c r="F275" s="217" t="s">
        <v>144</v>
      </c>
      <c r="G275" s="15"/>
      <c r="H275" s="218">
        <v>3.25</v>
      </c>
      <c r="I275" s="219"/>
      <c r="J275" s="15"/>
      <c r="K275" s="15"/>
      <c r="L275" s="215"/>
      <c r="M275" s="220"/>
      <c r="N275" s="221"/>
      <c r="O275" s="221"/>
      <c r="P275" s="221"/>
      <c r="Q275" s="221"/>
      <c r="R275" s="221"/>
      <c r="S275" s="221"/>
      <c r="T275" s="222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16" t="s">
        <v>136</v>
      </c>
      <c r="AU275" s="216" t="s">
        <v>87</v>
      </c>
      <c r="AV275" s="15" t="s">
        <v>134</v>
      </c>
      <c r="AW275" s="15" t="s">
        <v>34</v>
      </c>
      <c r="AX275" s="15" t="s">
        <v>85</v>
      </c>
      <c r="AY275" s="216" t="s">
        <v>129</v>
      </c>
    </row>
    <row r="276" s="2" customFormat="1" ht="36" customHeight="1">
      <c r="A276" s="37"/>
      <c r="B276" s="185"/>
      <c r="C276" s="186" t="s">
        <v>341</v>
      </c>
      <c r="D276" s="186" t="s">
        <v>130</v>
      </c>
      <c r="E276" s="187" t="s">
        <v>342</v>
      </c>
      <c r="F276" s="188" t="s">
        <v>343</v>
      </c>
      <c r="G276" s="189" t="s">
        <v>217</v>
      </c>
      <c r="H276" s="190">
        <v>9.75</v>
      </c>
      <c r="I276" s="191"/>
      <c r="J276" s="192">
        <f>ROUND(I276*H276,2)</f>
        <v>0</v>
      </c>
      <c r="K276" s="188" t="s">
        <v>158</v>
      </c>
      <c r="L276" s="38"/>
      <c r="M276" s="193" t="s">
        <v>1</v>
      </c>
      <c r="N276" s="194" t="s">
        <v>42</v>
      </c>
      <c r="O276" s="76"/>
      <c r="P276" s="195">
        <f>O276*H276</f>
        <v>0</v>
      </c>
      <c r="Q276" s="195">
        <v>0</v>
      </c>
      <c r="R276" s="195">
        <f>Q276*H276</f>
        <v>0</v>
      </c>
      <c r="S276" s="195">
        <v>0</v>
      </c>
      <c r="T276" s="196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7" t="s">
        <v>134</v>
      </c>
      <c r="AT276" s="197" t="s">
        <v>130</v>
      </c>
      <c r="AU276" s="197" t="s">
        <v>87</v>
      </c>
      <c r="AY276" s="18" t="s">
        <v>129</v>
      </c>
      <c r="BE276" s="198">
        <f>IF(N276="základní",J276,0)</f>
        <v>0</v>
      </c>
      <c r="BF276" s="198">
        <f>IF(N276="snížená",J276,0)</f>
        <v>0</v>
      </c>
      <c r="BG276" s="198">
        <f>IF(N276="zákl. přenesená",J276,0)</f>
        <v>0</v>
      </c>
      <c r="BH276" s="198">
        <f>IF(N276="sníž. přenesená",J276,0)</f>
        <v>0</v>
      </c>
      <c r="BI276" s="198">
        <f>IF(N276="nulová",J276,0)</f>
        <v>0</v>
      </c>
      <c r="BJ276" s="18" t="s">
        <v>85</v>
      </c>
      <c r="BK276" s="198">
        <f>ROUND(I276*H276,2)</f>
        <v>0</v>
      </c>
      <c r="BL276" s="18" t="s">
        <v>134</v>
      </c>
      <c r="BM276" s="197" t="s">
        <v>344</v>
      </c>
    </row>
    <row r="277" s="14" customFormat="1">
      <c r="A277" s="14"/>
      <c r="B277" s="207"/>
      <c r="C277" s="14"/>
      <c r="D277" s="200" t="s">
        <v>136</v>
      </c>
      <c r="E277" s="208" t="s">
        <v>1</v>
      </c>
      <c r="F277" s="209" t="s">
        <v>345</v>
      </c>
      <c r="G277" s="14"/>
      <c r="H277" s="210">
        <v>9.75</v>
      </c>
      <c r="I277" s="211"/>
      <c r="J277" s="14"/>
      <c r="K277" s="14"/>
      <c r="L277" s="207"/>
      <c r="M277" s="212"/>
      <c r="N277" s="213"/>
      <c r="O277" s="213"/>
      <c r="P277" s="213"/>
      <c r="Q277" s="213"/>
      <c r="R277" s="213"/>
      <c r="S277" s="213"/>
      <c r="T277" s="2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08" t="s">
        <v>136</v>
      </c>
      <c r="AU277" s="208" t="s">
        <v>87</v>
      </c>
      <c r="AV277" s="14" t="s">
        <v>87</v>
      </c>
      <c r="AW277" s="14" t="s">
        <v>34</v>
      </c>
      <c r="AX277" s="14" t="s">
        <v>85</v>
      </c>
      <c r="AY277" s="208" t="s">
        <v>129</v>
      </c>
    </row>
    <row r="278" s="2" customFormat="1" ht="36" customHeight="1">
      <c r="A278" s="37"/>
      <c r="B278" s="185"/>
      <c r="C278" s="186" t="s">
        <v>346</v>
      </c>
      <c r="D278" s="186" t="s">
        <v>130</v>
      </c>
      <c r="E278" s="187" t="s">
        <v>347</v>
      </c>
      <c r="F278" s="188" t="s">
        <v>348</v>
      </c>
      <c r="G278" s="189" t="s">
        <v>217</v>
      </c>
      <c r="H278" s="190">
        <v>1026.54</v>
      </c>
      <c r="I278" s="191"/>
      <c r="J278" s="192">
        <f>ROUND(I278*H278,2)</f>
        <v>0</v>
      </c>
      <c r="K278" s="188" t="s">
        <v>158</v>
      </c>
      <c r="L278" s="38"/>
      <c r="M278" s="193" t="s">
        <v>1</v>
      </c>
      <c r="N278" s="194" t="s">
        <v>42</v>
      </c>
      <c r="O278" s="76"/>
      <c r="P278" s="195">
        <f>O278*H278</f>
        <v>0</v>
      </c>
      <c r="Q278" s="195">
        <v>0</v>
      </c>
      <c r="R278" s="195">
        <f>Q278*H278</f>
        <v>0</v>
      </c>
      <c r="S278" s="195">
        <v>0</v>
      </c>
      <c r="T278" s="196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97" t="s">
        <v>134</v>
      </c>
      <c r="AT278" s="197" t="s">
        <v>130</v>
      </c>
      <c r="AU278" s="197" t="s">
        <v>87</v>
      </c>
      <c r="AY278" s="18" t="s">
        <v>129</v>
      </c>
      <c r="BE278" s="198">
        <f>IF(N278="základní",J278,0)</f>
        <v>0</v>
      </c>
      <c r="BF278" s="198">
        <f>IF(N278="snížená",J278,0)</f>
        <v>0</v>
      </c>
      <c r="BG278" s="198">
        <f>IF(N278="zákl. přenesená",J278,0)</f>
        <v>0</v>
      </c>
      <c r="BH278" s="198">
        <f>IF(N278="sníž. přenesená",J278,0)</f>
        <v>0</v>
      </c>
      <c r="BI278" s="198">
        <f>IF(N278="nulová",J278,0)</f>
        <v>0</v>
      </c>
      <c r="BJ278" s="18" t="s">
        <v>85</v>
      </c>
      <c r="BK278" s="198">
        <f>ROUND(I278*H278,2)</f>
        <v>0</v>
      </c>
      <c r="BL278" s="18" t="s">
        <v>134</v>
      </c>
      <c r="BM278" s="197" t="s">
        <v>349</v>
      </c>
    </row>
    <row r="279" s="13" customFormat="1">
      <c r="A279" s="13"/>
      <c r="B279" s="199"/>
      <c r="C279" s="13"/>
      <c r="D279" s="200" t="s">
        <v>136</v>
      </c>
      <c r="E279" s="201" t="s">
        <v>1</v>
      </c>
      <c r="F279" s="202" t="s">
        <v>350</v>
      </c>
      <c r="G279" s="13"/>
      <c r="H279" s="201" t="s">
        <v>1</v>
      </c>
      <c r="I279" s="203"/>
      <c r="J279" s="13"/>
      <c r="K279" s="13"/>
      <c r="L279" s="199"/>
      <c r="M279" s="204"/>
      <c r="N279" s="205"/>
      <c r="O279" s="205"/>
      <c r="P279" s="205"/>
      <c r="Q279" s="205"/>
      <c r="R279" s="205"/>
      <c r="S279" s="205"/>
      <c r="T279" s="20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01" t="s">
        <v>136</v>
      </c>
      <c r="AU279" s="201" t="s">
        <v>87</v>
      </c>
      <c r="AV279" s="13" t="s">
        <v>85</v>
      </c>
      <c r="AW279" s="13" t="s">
        <v>34</v>
      </c>
      <c r="AX279" s="13" t="s">
        <v>77</v>
      </c>
      <c r="AY279" s="201" t="s">
        <v>129</v>
      </c>
    </row>
    <row r="280" s="13" customFormat="1">
      <c r="A280" s="13"/>
      <c r="B280" s="199"/>
      <c r="C280" s="13"/>
      <c r="D280" s="200" t="s">
        <v>136</v>
      </c>
      <c r="E280" s="201" t="s">
        <v>1</v>
      </c>
      <c r="F280" s="202" t="s">
        <v>351</v>
      </c>
      <c r="G280" s="13"/>
      <c r="H280" s="201" t="s">
        <v>1</v>
      </c>
      <c r="I280" s="203"/>
      <c r="J280" s="13"/>
      <c r="K280" s="13"/>
      <c r="L280" s="199"/>
      <c r="M280" s="204"/>
      <c r="N280" s="205"/>
      <c r="O280" s="205"/>
      <c r="P280" s="205"/>
      <c r="Q280" s="205"/>
      <c r="R280" s="205"/>
      <c r="S280" s="205"/>
      <c r="T280" s="20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01" t="s">
        <v>136</v>
      </c>
      <c r="AU280" s="201" t="s">
        <v>87</v>
      </c>
      <c r="AV280" s="13" t="s">
        <v>85</v>
      </c>
      <c r="AW280" s="13" t="s">
        <v>34</v>
      </c>
      <c r="AX280" s="13" t="s">
        <v>77</v>
      </c>
      <c r="AY280" s="201" t="s">
        <v>129</v>
      </c>
    </row>
    <row r="281" s="14" customFormat="1">
      <c r="A281" s="14"/>
      <c r="B281" s="207"/>
      <c r="C281" s="14"/>
      <c r="D281" s="200" t="s">
        <v>136</v>
      </c>
      <c r="E281" s="208" t="s">
        <v>1</v>
      </c>
      <c r="F281" s="209" t="s">
        <v>352</v>
      </c>
      <c r="G281" s="14"/>
      <c r="H281" s="210">
        <v>1266.3</v>
      </c>
      <c r="I281" s="211"/>
      <c r="J281" s="14"/>
      <c r="K281" s="14"/>
      <c r="L281" s="207"/>
      <c r="M281" s="212"/>
      <c r="N281" s="213"/>
      <c r="O281" s="213"/>
      <c r="P281" s="213"/>
      <c r="Q281" s="213"/>
      <c r="R281" s="213"/>
      <c r="S281" s="213"/>
      <c r="T281" s="2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8" t="s">
        <v>136</v>
      </c>
      <c r="AU281" s="208" t="s">
        <v>87</v>
      </c>
      <c r="AV281" s="14" t="s">
        <v>87</v>
      </c>
      <c r="AW281" s="14" t="s">
        <v>34</v>
      </c>
      <c r="AX281" s="14" t="s">
        <v>77</v>
      </c>
      <c r="AY281" s="208" t="s">
        <v>129</v>
      </c>
    </row>
    <row r="282" s="14" customFormat="1">
      <c r="A282" s="14"/>
      <c r="B282" s="207"/>
      <c r="C282" s="14"/>
      <c r="D282" s="200" t="s">
        <v>136</v>
      </c>
      <c r="E282" s="208" t="s">
        <v>1</v>
      </c>
      <c r="F282" s="209" t="s">
        <v>353</v>
      </c>
      <c r="G282" s="14"/>
      <c r="H282" s="210">
        <v>-239.75999999999999</v>
      </c>
      <c r="I282" s="211"/>
      <c r="J282" s="14"/>
      <c r="K282" s="14"/>
      <c r="L282" s="207"/>
      <c r="M282" s="212"/>
      <c r="N282" s="213"/>
      <c r="O282" s="213"/>
      <c r="P282" s="213"/>
      <c r="Q282" s="213"/>
      <c r="R282" s="213"/>
      <c r="S282" s="213"/>
      <c r="T282" s="2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08" t="s">
        <v>136</v>
      </c>
      <c r="AU282" s="208" t="s">
        <v>87</v>
      </c>
      <c r="AV282" s="14" t="s">
        <v>87</v>
      </c>
      <c r="AW282" s="14" t="s">
        <v>34</v>
      </c>
      <c r="AX282" s="14" t="s">
        <v>77</v>
      </c>
      <c r="AY282" s="208" t="s">
        <v>129</v>
      </c>
    </row>
    <row r="283" s="15" customFormat="1">
      <c r="A283" s="15"/>
      <c r="B283" s="215"/>
      <c r="C283" s="15"/>
      <c r="D283" s="200" t="s">
        <v>136</v>
      </c>
      <c r="E283" s="216" t="s">
        <v>1</v>
      </c>
      <c r="F283" s="217" t="s">
        <v>144</v>
      </c>
      <c r="G283" s="15"/>
      <c r="H283" s="218">
        <v>1026.54</v>
      </c>
      <c r="I283" s="219"/>
      <c r="J283" s="15"/>
      <c r="K283" s="15"/>
      <c r="L283" s="215"/>
      <c r="M283" s="220"/>
      <c r="N283" s="221"/>
      <c r="O283" s="221"/>
      <c r="P283" s="221"/>
      <c r="Q283" s="221"/>
      <c r="R283" s="221"/>
      <c r="S283" s="221"/>
      <c r="T283" s="222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16" t="s">
        <v>136</v>
      </c>
      <c r="AU283" s="216" t="s">
        <v>87</v>
      </c>
      <c r="AV283" s="15" t="s">
        <v>134</v>
      </c>
      <c r="AW283" s="15" t="s">
        <v>34</v>
      </c>
      <c r="AX283" s="15" t="s">
        <v>85</v>
      </c>
      <c r="AY283" s="216" t="s">
        <v>129</v>
      </c>
    </row>
    <row r="284" s="2" customFormat="1" ht="36" customHeight="1">
      <c r="A284" s="37"/>
      <c r="B284" s="185"/>
      <c r="C284" s="186" t="s">
        <v>354</v>
      </c>
      <c r="D284" s="186" t="s">
        <v>130</v>
      </c>
      <c r="E284" s="187" t="s">
        <v>355</v>
      </c>
      <c r="F284" s="188" t="s">
        <v>356</v>
      </c>
      <c r="G284" s="189" t="s">
        <v>217</v>
      </c>
      <c r="H284" s="190">
        <v>156.06</v>
      </c>
      <c r="I284" s="191"/>
      <c r="J284" s="192">
        <f>ROUND(I284*H284,2)</f>
        <v>0</v>
      </c>
      <c r="K284" s="188" t="s">
        <v>1</v>
      </c>
      <c r="L284" s="38"/>
      <c r="M284" s="193" t="s">
        <v>1</v>
      </c>
      <c r="N284" s="194" t="s">
        <v>42</v>
      </c>
      <c r="O284" s="76"/>
      <c r="P284" s="195">
        <f>O284*H284</f>
        <v>0</v>
      </c>
      <c r="Q284" s="195">
        <v>0</v>
      </c>
      <c r="R284" s="195">
        <f>Q284*H284</f>
        <v>0</v>
      </c>
      <c r="S284" s="195">
        <v>0</v>
      </c>
      <c r="T284" s="196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7" t="s">
        <v>134</v>
      </c>
      <c r="AT284" s="197" t="s">
        <v>130</v>
      </c>
      <c r="AU284" s="197" t="s">
        <v>87</v>
      </c>
      <c r="AY284" s="18" t="s">
        <v>129</v>
      </c>
      <c r="BE284" s="198">
        <f>IF(N284="základní",J284,0)</f>
        <v>0</v>
      </c>
      <c r="BF284" s="198">
        <f>IF(N284="snížená",J284,0)</f>
        <v>0</v>
      </c>
      <c r="BG284" s="198">
        <f>IF(N284="zákl. přenesená",J284,0)</f>
        <v>0</v>
      </c>
      <c r="BH284" s="198">
        <f>IF(N284="sníž. přenesená",J284,0)</f>
        <v>0</v>
      </c>
      <c r="BI284" s="198">
        <f>IF(N284="nulová",J284,0)</f>
        <v>0</v>
      </c>
      <c r="BJ284" s="18" t="s">
        <v>85</v>
      </c>
      <c r="BK284" s="198">
        <f>ROUND(I284*H284,2)</f>
        <v>0</v>
      </c>
      <c r="BL284" s="18" t="s">
        <v>134</v>
      </c>
      <c r="BM284" s="197" t="s">
        <v>357</v>
      </c>
    </row>
    <row r="285" s="13" customFormat="1">
      <c r="A285" s="13"/>
      <c r="B285" s="199"/>
      <c r="C285" s="13"/>
      <c r="D285" s="200" t="s">
        <v>136</v>
      </c>
      <c r="E285" s="201" t="s">
        <v>1</v>
      </c>
      <c r="F285" s="202" t="s">
        <v>358</v>
      </c>
      <c r="G285" s="13"/>
      <c r="H285" s="201" t="s">
        <v>1</v>
      </c>
      <c r="I285" s="203"/>
      <c r="J285" s="13"/>
      <c r="K285" s="13"/>
      <c r="L285" s="199"/>
      <c r="M285" s="204"/>
      <c r="N285" s="205"/>
      <c r="O285" s="205"/>
      <c r="P285" s="205"/>
      <c r="Q285" s="205"/>
      <c r="R285" s="205"/>
      <c r="S285" s="205"/>
      <c r="T285" s="20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01" t="s">
        <v>136</v>
      </c>
      <c r="AU285" s="201" t="s">
        <v>87</v>
      </c>
      <c r="AV285" s="13" t="s">
        <v>85</v>
      </c>
      <c r="AW285" s="13" t="s">
        <v>34</v>
      </c>
      <c r="AX285" s="13" t="s">
        <v>77</v>
      </c>
      <c r="AY285" s="201" t="s">
        <v>129</v>
      </c>
    </row>
    <row r="286" s="13" customFormat="1">
      <c r="A286" s="13"/>
      <c r="B286" s="199"/>
      <c r="C286" s="13"/>
      <c r="D286" s="200" t="s">
        <v>136</v>
      </c>
      <c r="E286" s="201" t="s">
        <v>1</v>
      </c>
      <c r="F286" s="202" t="s">
        <v>351</v>
      </c>
      <c r="G286" s="13"/>
      <c r="H286" s="201" t="s">
        <v>1</v>
      </c>
      <c r="I286" s="203"/>
      <c r="J286" s="13"/>
      <c r="K286" s="13"/>
      <c r="L286" s="199"/>
      <c r="M286" s="204"/>
      <c r="N286" s="205"/>
      <c r="O286" s="205"/>
      <c r="P286" s="205"/>
      <c r="Q286" s="205"/>
      <c r="R286" s="205"/>
      <c r="S286" s="205"/>
      <c r="T286" s="20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01" t="s">
        <v>136</v>
      </c>
      <c r="AU286" s="201" t="s">
        <v>87</v>
      </c>
      <c r="AV286" s="13" t="s">
        <v>85</v>
      </c>
      <c r="AW286" s="13" t="s">
        <v>34</v>
      </c>
      <c r="AX286" s="13" t="s">
        <v>77</v>
      </c>
      <c r="AY286" s="201" t="s">
        <v>129</v>
      </c>
    </row>
    <row r="287" s="14" customFormat="1">
      <c r="A287" s="14"/>
      <c r="B287" s="207"/>
      <c r="C287" s="14"/>
      <c r="D287" s="200" t="s">
        <v>136</v>
      </c>
      <c r="E287" s="208" t="s">
        <v>1</v>
      </c>
      <c r="F287" s="209" t="s">
        <v>359</v>
      </c>
      <c r="G287" s="14"/>
      <c r="H287" s="210">
        <v>156.06</v>
      </c>
      <c r="I287" s="211"/>
      <c r="J287" s="14"/>
      <c r="K287" s="14"/>
      <c r="L287" s="207"/>
      <c r="M287" s="212"/>
      <c r="N287" s="213"/>
      <c r="O287" s="213"/>
      <c r="P287" s="213"/>
      <c r="Q287" s="213"/>
      <c r="R287" s="213"/>
      <c r="S287" s="213"/>
      <c r="T287" s="2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8" t="s">
        <v>136</v>
      </c>
      <c r="AU287" s="208" t="s">
        <v>87</v>
      </c>
      <c r="AV287" s="14" t="s">
        <v>87</v>
      </c>
      <c r="AW287" s="14" t="s">
        <v>34</v>
      </c>
      <c r="AX287" s="14" t="s">
        <v>85</v>
      </c>
      <c r="AY287" s="208" t="s">
        <v>129</v>
      </c>
    </row>
    <row r="288" s="2" customFormat="1" ht="36" customHeight="1">
      <c r="A288" s="37"/>
      <c r="B288" s="185"/>
      <c r="C288" s="186" t="s">
        <v>360</v>
      </c>
      <c r="D288" s="186" t="s">
        <v>130</v>
      </c>
      <c r="E288" s="187" t="s">
        <v>361</v>
      </c>
      <c r="F288" s="188" t="s">
        <v>362</v>
      </c>
      <c r="G288" s="189" t="s">
        <v>217</v>
      </c>
      <c r="H288" s="190">
        <v>3.25</v>
      </c>
      <c r="I288" s="191"/>
      <c r="J288" s="192">
        <f>ROUND(I288*H288,2)</f>
        <v>0</v>
      </c>
      <c r="K288" s="188" t="s">
        <v>158</v>
      </c>
      <c r="L288" s="38"/>
      <c r="M288" s="193" t="s">
        <v>1</v>
      </c>
      <c r="N288" s="194" t="s">
        <v>42</v>
      </c>
      <c r="O288" s="76"/>
      <c r="P288" s="195">
        <f>O288*H288</f>
        <v>0</v>
      </c>
      <c r="Q288" s="195">
        <v>0</v>
      </c>
      <c r="R288" s="195">
        <f>Q288*H288</f>
        <v>0</v>
      </c>
      <c r="S288" s="195">
        <v>0</v>
      </c>
      <c r="T288" s="196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7" t="s">
        <v>134</v>
      </c>
      <c r="AT288" s="197" t="s">
        <v>130</v>
      </c>
      <c r="AU288" s="197" t="s">
        <v>87</v>
      </c>
      <c r="AY288" s="18" t="s">
        <v>129</v>
      </c>
      <c r="BE288" s="198">
        <f>IF(N288="základní",J288,0)</f>
        <v>0</v>
      </c>
      <c r="BF288" s="198">
        <f>IF(N288="snížená",J288,0)</f>
        <v>0</v>
      </c>
      <c r="BG288" s="198">
        <f>IF(N288="zákl. přenesená",J288,0)</f>
        <v>0</v>
      </c>
      <c r="BH288" s="198">
        <f>IF(N288="sníž. přenesená",J288,0)</f>
        <v>0</v>
      </c>
      <c r="BI288" s="198">
        <f>IF(N288="nulová",J288,0)</f>
        <v>0</v>
      </c>
      <c r="BJ288" s="18" t="s">
        <v>85</v>
      </c>
      <c r="BK288" s="198">
        <f>ROUND(I288*H288,2)</f>
        <v>0</v>
      </c>
      <c r="BL288" s="18" t="s">
        <v>134</v>
      </c>
      <c r="BM288" s="197" t="s">
        <v>363</v>
      </c>
    </row>
    <row r="289" s="2" customFormat="1" ht="36" customHeight="1">
      <c r="A289" s="37"/>
      <c r="B289" s="185"/>
      <c r="C289" s="186" t="s">
        <v>364</v>
      </c>
      <c r="D289" s="186" t="s">
        <v>130</v>
      </c>
      <c r="E289" s="187" t="s">
        <v>365</v>
      </c>
      <c r="F289" s="188" t="s">
        <v>366</v>
      </c>
      <c r="G289" s="189" t="s">
        <v>217</v>
      </c>
      <c r="H289" s="190">
        <v>1182.5999999999999</v>
      </c>
      <c r="I289" s="191"/>
      <c r="J289" s="192">
        <f>ROUND(I289*H289,2)</f>
        <v>0</v>
      </c>
      <c r="K289" s="188" t="s">
        <v>158</v>
      </c>
      <c r="L289" s="38"/>
      <c r="M289" s="193" t="s">
        <v>1</v>
      </c>
      <c r="N289" s="194" t="s">
        <v>42</v>
      </c>
      <c r="O289" s="76"/>
      <c r="P289" s="195">
        <f>O289*H289</f>
        <v>0</v>
      </c>
      <c r="Q289" s="195">
        <v>0</v>
      </c>
      <c r="R289" s="195">
        <f>Q289*H289</f>
        <v>0</v>
      </c>
      <c r="S289" s="195">
        <v>0</v>
      </c>
      <c r="T289" s="196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7" t="s">
        <v>134</v>
      </c>
      <c r="AT289" s="197" t="s">
        <v>130</v>
      </c>
      <c r="AU289" s="197" t="s">
        <v>87</v>
      </c>
      <c r="AY289" s="18" t="s">
        <v>129</v>
      </c>
      <c r="BE289" s="198">
        <f>IF(N289="základní",J289,0)</f>
        <v>0</v>
      </c>
      <c r="BF289" s="198">
        <f>IF(N289="snížená",J289,0)</f>
        <v>0</v>
      </c>
      <c r="BG289" s="198">
        <f>IF(N289="zákl. přenesená",J289,0)</f>
        <v>0</v>
      </c>
      <c r="BH289" s="198">
        <f>IF(N289="sníž. přenesená",J289,0)</f>
        <v>0</v>
      </c>
      <c r="BI289" s="198">
        <f>IF(N289="nulová",J289,0)</f>
        <v>0</v>
      </c>
      <c r="BJ289" s="18" t="s">
        <v>85</v>
      </c>
      <c r="BK289" s="198">
        <f>ROUND(I289*H289,2)</f>
        <v>0</v>
      </c>
      <c r="BL289" s="18" t="s">
        <v>134</v>
      </c>
      <c r="BM289" s="197" t="s">
        <v>367</v>
      </c>
    </row>
    <row r="290" s="13" customFormat="1">
      <c r="A290" s="13"/>
      <c r="B290" s="199"/>
      <c r="C290" s="13"/>
      <c r="D290" s="200" t="s">
        <v>136</v>
      </c>
      <c r="E290" s="201" t="s">
        <v>1</v>
      </c>
      <c r="F290" s="202" t="s">
        <v>368</v>
      </c>
      <c r="G290" s="13"/>
      <c r="H290" s="201" t="s">
        <v>1</v>
      </c>
      <c r="I290" s="203"/>
      <c r="J290" s="13"/>
      <c r="K290" s="13"/>
      <c r="L290" s="199"/>
      <c r="M290" s="204"/>
      <c r="N290" s="205"/>
      <c r="O290" s="205"/>
      <c r="P290" s="205"/>
      <c r="Q290" s="205"/>
      <c r="R290" s="205"/>
      <c r="S290" s="205"/>
      <c r="T290" s="20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01" t="s">
        <v>136</v>
      </c>
      <c r="AU290" s="201" t="s">
        <v>87</v>
      </c>
      <c r="AV290" s="13" t="s">
        <v>85</v>
      </c>
      <c r="AW290" s="13" t="s">
        <v>34</v>
      </c>
      <c r="AX290" s="13" t="s">
        <v>77</v>
      </c>
      <c r="AY290" s="201" t="s">
        <v>129</v>
      </c>
    </row>
    <row r="291" s="13" customFormat="1">
      <c r="A291" s="13"/>
      <c r="B291" s="199"/>
      <c r="C291" s="13"/>
      <c r="D291" s="200" t="s">
        <v>136</v>
      </c>
      <c r="E291" s="201" t="s">
        <v>1</v>
      </c>
      <c r="F291" s="202" t="s">
        <v>369</v>
      </c>
      <c r="G291" s="13"/>
      <c r="H291" s="201" t="s">
        <v>1</v>
      </c>
      <c r="I291" s="203"/>
      <c r="J291" s="13"/>
      <c r="K291" s="13"/>
      <c r="L291" s="199"/>
      <c r="M291" s="204"/>
      <c r="N291" s="205"/>
      <c r="O291" s="205"/>
      <c r="P291" s="205"/>
      <c r="Q291" s="205"/>
      <c r="R291" s="205"/>
      <c r="S291" s="205"/>
      <c r="T291" s="20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01" t="s">
        <v>136</v>
      </c>
      <c r="AU291" s="201" t="s">
        <v>87</v>
      </c>
      <c r="AV291" s="13" t="s">
        <v>85</v>
      </c>
      <c r="AW291" s="13" t="s">
        <v>34</v>
      </c>
      <c r="AX291" s="13" t="s">
        <v>77</v>
      </c>
      <c r="AY291" s="201" t="s">
        <v>129</v>
      </c>
    </row>
    <row r="292" s="14" customFormat="1">
      <c r="A292" s="14"/>
      <c r="B292" s="207"/>
      <c r="C292" s="14"/>
      <c r="D292" s="200" t="s">
        <v>136</v>
      </c>
      <c r="E292" s="208" t="s">
        <v>1</v>
      </c>
      <c r="F292" s="209" t="s">
        <v>352</v>
      </c>
      <c r="G292" s="14"/>
      <c r="H292" s="210">
        <v>1266.3</v>
      </c>
      <c r="I292" s="211"/>
      <c r="J292" s="14"/>
      <c r="K292" s="14"/>
      <c r="L292" s="207"/>
      <c r="M292" s="212"/>
      <c r="N292" s="213"/>
      <c r="O292" s="213"/>
      <c r="P292" s="213"/>
      <c r="Q292" s="213"/>
      <c r="R292" s="213"/>
      <c r="S292" s="213"/>
      <c r="T292" s="2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08" t="s">
        <v>136</v>
      </c>
      <c r="AU292" s="208" t="s">
        <v>87</v>
      </c>
      <c r="AV292" s="14" t="s">
        <v>87</v>
      </c>
      <c r="AW292" s="14" t="s">
        <v>34</v>
      </c>
      <c r="AX292" s="14" t="s">
        <v>77</v>
      </c>
      <c r="AY292" s="208" t="s">
        <v>129</v>
      </c>
    </row>
    <row r="293" s="14" customFormat="1">
      <c r="A293" s="14"/>
      <c r="B293" s="207"/>
      <c r="C293" s="14"/>
      <c r="D293" s="200" t="s">
        <v>136</v>
      </c>
      <c r="E293" s="208" t="s">
        <v>1</v>
      </c>
      <c r="F293" s="209" t="s">
        <v>370</v>
      </c>
      <c r="G293" s="14"/>
      <c r="H293" s="210">
        <v>-239.75999999999999</v>
      </c>
      <c r="I293" s="211"/>
      <c r="J293" s="14"/>
      <c r="K293" s="14"/>
      <c r="L293" s="207"/>
      <c r="M293" s="212"/>
      <c r="N293" s="213"/>
      <c r="O293" s="213"/>
      <c r="P293" s="213"/>
      <c r="Q293" s="213"/>
      <c r="R293" s="213"/>
      <c r="S293" s="213"/>
      <c r="T293" s="2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8" t="s">
        <v>136</v>
      </c>
      <c r="AU293" s="208" t="s">
        <v>87</v>
      </c>
      <c r="AV293" s="14" t="s">
        <v>87</v>
      </c>
      <c r="AW293" s="14" t="s">
        <v>34</v>
      </c>
      <c r="AX293" s="14" t="s">
        <v>77</v>
      </c>
      <c r="AY293" s="208" t="s">
        <v>129</v>
      </c>
    </row>
    <row r="294" s="14" customFormat="1">
      <c r="A294" s="14"/>
      <c r="B294" s="207"/>
      <c r="C294" s="14"/>
      <c r="D294" s="200" t="s">
        <v>136</v>
      </c>
      <c r="E294" s="208" t="s">
        <v>1</v>
      </c>
      <c r="F294" s="209" t="s">
        <v>359</v>
      </c>
      <c r="G294" s="14"/>
      <c r="H294" s="210">
        <v>156.06</v>
      </c>
      <c r="I294" s="211"/>
      <c r="J294" s="14"/>
      <c r="K294" s="14"/>
      <c r="L294" s="207"/>
      <c r="M294" s="212"/>
      <c r="N294" s="213"/>
      <c r="O294" s="213"/>
      <c r="P294" s="213"/>
      <c r="Q294" s="213"/>
      <c r="R294" s="213"/>
      <c r="S294" s="213"/>
      <c r="T294" s="2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8" t="s">
        <v>136</v>
      </c>
      <c r="AU294" s="208" t="s">
        <v>87</v>
      </c>
      <c r="AV294" s="14" t="s">
        <v>87</v>
      </c>
      <c r="AW294" s="14" t="s">
        <v>34</v>
      </c>
      <c r="AX294" s="14" t="s">
        <v>77</v>
      </c>
      <c r="AY294" s="208" t="s">
        <v>129</v>
      </c>
    </row>
    <row r="295" s="15" customFormat="1">
      <c r="A295" s="15"/>
      <c r="B295" s="215"/>
      <c r="C295" s="15"/>
      <c r="D295" s="200" t="s">
        <v>136</v>
      </c>
      <c r="E295" s="216" t="s">
        <v>1</v>
      </c>
      <c r="F295" s="217" t="s">
        <v>144</v>
      </c>
      <c r="G295" s="15"/>
      <c r="H295" s="218">
        <v>1182.5999999999999</v>
      </c>
      <c r="I295" s="219"/>
      <c r="J295" s="15"/>
      <c r="K295" s="15"/>
      <c r="L295" s="215"/>
      <c r="M295" s="220"/>
      <c r="N295" s="221"/>
      <c r="O295" s="221"/>
      <c r="P295" s="221"/>
      <c r="Q295" s="221"/>
      <c r="R295" s="221"/>
      <c r="S295" s="221"/>
      <c r="T295" s="222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16" t="s">
        <v>136</v>
      </c>
      <c r="AU295" s="216" t="s">
        <v>87</v>
      </c>
      <c r="AV295" s="15" t="s">
        <v>134</v>
      </c>
      <c r="AW295" s="15" t="s">
        <v>34</v>
      </c>
      <c r="AX295" s="15" t="s">
        <v>85</v>
      </c>
      <c r="AY295" s="216" t="s">
        <v>129</v>
      </c>
    </row>
    <row r="296" s="2" customFormat="1" ht="48" customHeight="1">
      <c r="A296" s="37"/>
      <c r="B296" s="185"/>
      <c r="C296" s="186" t="s">
        <v>371</v>
      </c>
      <c r="D296" s="186" t="s">
        <v>130</v>
      </c>
      <c r="E296" s="187" t="s">
        <v>372</v>
      </c>
      <c r="F296" s="188" t="s">
        <v>373</v>
      </c>
      <c r="G296" s="189" t="s">
        <v>217</v>
      </c>
      <c r="H296" s="190">
        <v>5913</v>
      </c>
      <c r="I296" s="191"/>
      <c r="J296" s="192">
        <f>ROUND(I296*H296,2)</f>
        <v>0</v>
      </c>
      <c r="K296" s="188" t="s">
        <v>158</v>
      </c>
      <c r="L296" s="38"/>
      <c r="M296" s="193" t="s">
        <v>1</v>
      </c>
      <c r="N296" s="194" t="s">
        <v>42</v>
      </c>
      <c r="O296" s="76"/>
      <c r="P296" s="195">
        <f>O296*H296</f>
        <v>0</v>
      </c>
      <c r="Q296" s="195">
        <v>0</v>
      </c>
      <c r="R296" s="195">
        <f>Q296*H296</f>
        <v>0</v>
      </c>
      <c r="S296" s="195">
        <v>0</v>
      </c>
      <c r="T296" s="196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97" t="s">
        <v>134</v>
      </c>
      <c r="AT296" s="197" t="s">
        <v>130</v>
      </c>
      <c r="AU296" s="197" t="s">
        <v>87</v>
      </c>
      <c r="AY296" s="18" t="s">
        <v>129</v>
      </c>
      <c r="BE296" s="198">
        <f>IF(N296="základní",J296,0)</f>
        <v>0</v>
      </c>
      <c r="BF296" s="198">
        <f>IF(N296="snížená",J296,0)</f>
        <v>0</v>
      </c>
      <c r="BG296" s="198">
        <f>IF(N296="zákl. přenesená",J296,0)</f>
        <v>0</v>
      </c>
      <c r="BH296" s="198">
        <f>IF(N296="sníž. přenesená",J296,0)</f>
        <v>0</v>
      </c>
      <c r="BI296" s="198">
        <f>IF(N296="nulová",J296,0)</f>
        <v>0</v>
      </c>
      <c r="BJ296" s="18" t="s">
        <v>85</v>
      </c>
      <c r="BK296" s="198">
        <f>ROUND(I296*H296,2)</f>
        <v>0</v>
      </c>
      <c r="BL296" s="18" t="s">
        <v>134</v>
      </c>
      <c r="BM296" s="197" t="s">
        <v>374</v>
      </c>
    </row>
    <row r="297" s="14" customFormat="1">
      <c r="A297" s="14"/>
      <c r="B297" s="207"/>
      <c r="C297" s="14"/>
      <c r="D297" s="200" t="s">
        <v>136</v>
      </c>
      <c r="E297" s="208" t="s">
        <v>1</v>
      </c>
      <c r="F297" s="209" t="s">
        <v>375</v>
      </c>
      <c r="G297" s="14"/>
      <c r="H297" s="210">
        <v>5913</v>
      </c>
      <c r="I297" s="211"/>
      <c r="J297" s="14"/>
      <c r="K297" s="14"/>
      <c r="L297" s="207"/>
      <c r="M297" s="212"/>
      <c r="N297" s="213"/>
      <c r="O297" s="213"/>
      <c r="P297" s="213"/>
      <c r="Q297" s="213"/>
      <c r="R297" s="213"/>
      <c r="S297" s="213"/>
      <c r="T297" s="2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08" t="s">
        <v>136</v>
      </c>
      <c r="AU297" s="208" t="s">
        <v>87</v>
      </c>
      <c r="AV297" s="14" t="s">
        <v>87</v>
      </c>
      <c r="AW297" s="14" t="s">
        <v>34</v>
      </c>
      <c r="AX297" s="14" t="s">
        <v>85</v>
      </c>
      <c r="AY297" s="208" t="s">
        <v>129</v>
      </c>
    </row>
    <row r="298" s="2" customFormat="1" ht="36" customHeight="1">
      <c r="A298" s="37"/>
      <c r="B298" s="185"/>
      <c r="C298" s="186" t="s">
        <v>376</v>
      </c>
      <c r="D298" s="186" t="s">
        <v>130</v>
      </c>
      <c r="E298" s="187" t="s">
        <v>377</v>
      </c>
      <c r="F298" s="188" t="s">
        <v>378</v>
      </c>
      <c r="G298" s="189" t="s">
        <v>217</v>
      </c>
      <c r="H298" s="190">
        <v>354.31700000000001</v>
      </c>
      <c r="I298" s="191"/>
      <c r="J298" s="192">
        <f>ROUND(I298*H298,2)</f>
        <v>0</v>
      </c>
      <c r="K298" s="188" t="s">
        <v>158</v>
      </c>
      <c r="L298" s="38"/>
      <c r="M298" s="193" t="s">
        <v>1</v>
      </c>
      <c r="N298" s="194" t="s">
        <v>42</v>
      </c>
      <c r="O298" s="76"/>
      <c r="P298" s="195">
        <f>O298*H298</f>
        <v>0</v>
      </c>
      <c r="Q298" s="195">
        <v>0</v>
      </c>
      <c r="R298" s="195">
        <f>Q298*H298</f>
        <v>0</v>
      </c>
      <c r="S298" s="195">
        <v>0</v>
      </c>
      <c r="T298" s="196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97" t="s">
        <v>134</v>
      </c>
      <c r="AT298" s="197" t="s">
        <v>130</v>
      </c>
      <c r="AU298" s="197" t="s">
        <v>87</v>
      </c>
      <c r="AY298" s="18" t="s">
        <v>129</v>
      </c>
      <c r="BE298" s="198">
        <f>IF(N298="základní",J298,0)</f>
        <v>0</v>
      </c>
      <c r="BF298" s="198">
        <f>IF(N298="snížená",J298,0)</f>
        <v>0</v>
      </c>
      <c r="BG298" s="198">
        <f>IF(N298="zákl. přenesená",J298,0)</f>
        <v>0</v>
      </c>
      <c r="BH298" s="198">
        <f>IF(N298="sníž. přenesená",J298,0)</f>
        <v>0</v>
      </c>
      <c r="BI298" s="198">
        <f>IF(N298="nulová",J298,0)</f>
        <v>0</v>
      </c>
      <c r="BJ298" s="18" t="s">
        <v>85</v>
      </c>
      <c r="BK298" s="198">
        <f>ROUND(I298*H298,2)</f>
        <v>0</v>
      </c>
      <c r="BL298" s="18" t="s">
        <v>134</v>
      </c>
      <c r="BM298" s="197" t="s">
        <v>379</v>
      </c>
    </row>
    <row r="299" s="13" customFormat="1">
      <c r="A299" s="13"/>
      <c r="B299" s="199"/>
      <c r="C299" s="13"/>
      <c r="D299" s="200" t="s">
        <v>136</v>
      </c>
      <c r="E299" s="201" t="s">
        <v>1</v>
      </c>
      <c r="F299" s="202" t="s">
        <v>380</v>
      </c>
      <c r="G299" s="13"/>
      <c r="H299" s="201" t="s">
        <v>1</v>
      </c>
      <c r="I299" s="203"/>
      <c r="J299" s="13"/>
      <c r="K299" s="13"/>
      <c r="L299" s="199"/>
      <c r="M299" s="204"/>
      <c r="N299" s="205"/>
      <c r="O299" s="205"/>
      <c r="P299" s="205"/>
      <c r="Q299" s="205"/>
      <c r="R299" s="205"/>
      <c r="S299" s="205"/>
      <c r="T299" s="20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01" t="s">
        <v>136</v>
      </c>
      <c r="AU299" s="201" t="s">
        <v>87</v>
      </c>
      <c r="AV299" s="13" t="s">
        <v>85</v>
      </c>
      <c r="AW299" s="13" t="s">
        <v>34</v>
      </c>
      <c r="AX299" s="13" t="s">
        <v>77</v>
      </c>
      <c r="AY299" s="201" t="s">
        <v>129</v>
      </c>
    </row>
    <row r="300" s="13" customFormat="1">
      <c r="A300" s="13"/>
      <c r="B300" s="199"/>
      <c r="C300" s="13"/>
      <c r="D300" s="200" t="s">
        <v>136</v>
      </c>
      <c r="E300" s="201" t="s">
        <v>1</v>
      </c>
      <c r="F300" s="202" t="s">
        <v>369</v>
      </c>
      <c r="G300" s="13"/>
      <c r="H300" s="201" t="s">
        <v>1</v>
      </c>
      <c r="I300" s="203"/>
      <c r="J300" s="13"/>
      <c r="K300" s="13"/>
      <c r="L300" s="199"/>
      <c r="M300" s="204"/>
      <c r="N300" s="205"/>
      <c r="O300" s="205"/>
      <c r="P300" s="205"/>
      <c r="Q300" s="205"/>
      <c r="R300" s="205"/>
      <c r="S300" s="205"/>
      <c r="T300" s="20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01" t="s">
        <v>136</v>
      </c>
      <c r="AU300" s="201" t="s">
        <v>87</v>
      </c>
      <c r="AV300" s="13" t="s">
        <v>85</v>
      </c>
      <c r="AW300" s="13" t="s">
        <v>34</v>
      </c>
      <c r="AX300" s="13" t="s">
        <v>77</v>
      </c>
      <c r="AY300" s="201" t="s">
        <v>129</v>
      </c>
    </row>
    <row r="301" s="14" customFormat="1">
      <c r="A301" s="14"/>
      <c r="B301" s="207"/>
      <c r="C301" s="14"/>
      <c r="D301" s="200" t="s">
        <v>136</v>
      </c>
      <c r="E301" s="208" t="s">
        <v>1</v>
      </c>
      <c r="F301" s="209" t="s">
        <v>381</v>
      </c>
      <c r="G301" s="14"/>
      <c r="H301" s="210">
        <v>206.57499999999999</v>
      </c>
      <c r="I301" s="211"/>
      <c r="J301" s="14"/>
      <c r="K301" s="14"/>
      <c r="L301" s="207"/>
      <c r="M301" s="212"/>
      <c r="N301" s="213"/>
      <c r="O301" s="213"/>
      <c r="P301" s="213"/>
      <c r="Q301" s="213"/>
      <c r="R301" s="213"/>
      <c r="S301" s="213"/>
      <c r="T301" s="2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8" t="s">
        <v>136</v>
      </c>
      <c r="AU301" s="208" t="s">
        <v>87</v>
      </c>
      <c r="AV301" s="14" t="s">
        <v>87</v>
      </c>
      <c r="AW301" s="14" t="s">
        <v>34</v>
      </c>
      <c r="AX301" s="14" t="s">
        <v>77</v>
      </c>
      <c r="AY301" s="208" t="s">
        <v>129</v>
      </c>
    </row>
    <row r="302" s="14" customFormat="1">
      <c r="A302" s="14"/>
      <c r="B302" s="207"/>
      <c r="C302" s="14"/>
      <c r="D302" s="200" t="s">
        <v>136</v>
      </c>
      <c r="E302" s="208" t="s">
        <v>1</v>
      </c>
      <c r="F302" s="209" t="s">
        <v>382</v>
      </c>
      <c r="G302" s="14"/>
      <c r="H302" s="210">
        <v>206.74199999999999</v>
      </c>
      <c r="I302" s="211"/>
      <c r="J302" s="14"/>
      <c r="K302" s="14"/>
      <c r="L302" s="207"/>
      <c r="M302" s="212"/>
      <c r="N302" s="213"/>
      <c r="O302" s="213"/>
      <c r="P302" s="213"/>
      <c r="Q302" s="213"/>
      <c r="R302" s="213"/>
      <c r="S302" s="213"/>
      <c r="T302" s="2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8" t="s">
        <v>136</v>
      </c>
      <c r="AU302" s="208" t="s">
        <v>87</v>
      </c>
      <c r="AV302" s="14" t="s">
        <v>87</v>
      </c>
      <c r="AW302" s="14" t="s">
        <v>34</v>
      </c>
      <c r="AX302" s="14" t="s">
        <v>77</v>
      </c>
      <c r="AY302" s="208" t="s">
        <v>129</v>
      </c>
    </row>
    <row r="303" s="14" customFormat="1">
      <c r="A303" s="14"/>
      <c r="B303" s="207"/>
      <c r="C303" s="14"/>
      <c r="D303" s="200" t="s">
        <v>136</v>
      </c>
      <c r="E303" s="208" t="s">
        <v>1</v>
      </c>
      <c r="F303" s="209" t="s">
        <v>383</v>
      </c>
      <c r="G303" s="14"/>
      <c r="H303" s="210">
        <v>-59</v>
      </c>
      <c r="I303" s="211"/>
      <c r="J303" s="14"/>
      <c r="K303" s="14"/>
      <c r="L303" s="207"/>
      <c r="M303" s="212"/>
      <c r="N303" s="213"/>
      <c r="O303" s="213"/>
      <c r="P303" s="213"/>
      <c r="Q303" s="213"/>
      <c r="R303" s="213"/>
      <c r="S303" s="213"/>
      <c r="T303" s="2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8" t="s">
        <v>136</v>
      </c>
      <c r="AU303" s="208" t="s">
        <v>87</v>
      </c>
      <c r="AV303" s="14" t="s">
        <v>87</v>
      </c>
      <c r="AW303" s="14" t="s">
        <v>34</v>
      </c>
      <c r="AX303" s="14" t="s">
        <v>77</v>
      </c>
      <c r="AY303" s="208" t="s">
        <v>129</v>
      </c>
    </row>
    <row r="304" s="15" customFormat="1">
      <c r="A304" s="15"/>
      <c r="B304" s="215"/>
      <c r="C304" s="15"/>
      <c r="D304" s="200" t="s">
        <v>136</v>
      </c>
      <c r="E304" s="216" t="s">
        <v>1</v>
      </c>
      <c r="F304" s="217" t="s">
        <v>144</v>
      </c>
      <c r="G304" s="15"/>
      <c r="H304" s="218">
        <v>354.31700000000001</v>
      </c>
      <c r="I304" s="219"/>
      <c r="J304" s="15"/>
      <c r="K304" s="15"/>
      <c r="L304" s="215"/>
      <c r="M304" s="220"/>
      <c r="N304" s="221"/>
      <c r="O304" s="221"/>
      <c r="P304" s="221"/>
      <c r="Q304" s="221"/>
      <c r="R304" s="221"/>
      <c r="S304" s="221"/>
      <c r="T304" s="222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16" t="s">
        <v>136</v>
      </c>
      <c r="AU304" s="216" t="s">
        <v>87</v>
      </c>
      <c r="AV304" s="15" t="s">
        <v>134</v>
      </c>
      <c r="AW304" s="15" t="s">
        <v>34</v>
      </c>
      <c r="AX304" s="15" t="s">
        <v>85</v>
      </c>
      <c r="AY304" s="216" t="s">
        <v>129</v>
      </c>
    </row>
    <row r="305" s="2" customFormat="1" ht="48" customHeight="1">
      <c r="A305" s="37"/>
      <c r="B305" s="185"/>
      <c r="C305" s="186" t="s">
        <v>384</v>
      </c>
      <c r="D305" s="186" t="s">
        <v>130</v>
      </c>
      <c r="E305" s="187" t="s">
        <v>385</v>
      </c>
      <c r="F305" s="188" t="s">
        <v>386</v>
      </c>
      <c r="G305" s="189" t="s">
        <v>217</v>
      </c>
      <c r="H305" s="190">
        <v>1771.585</v>
      </c>
      <c r="I305" s="191"/>
      <c r="J305" s="192">
        <f>ROUND(I305*H305,2)</f>
        <v>0</v>
      </c>
      <c r="K305" s="188" t="s">
        <v>158</v>
      </c>
      <c r="L305" s="38"/>
      <c r="M305" s="193" t="s">
        <v>1</v>
      </c>
      <c r="N305" s="194" t="s">
        <v>42</v>
      </c>
      <c r="O305" s="76"/>
      <c r="P305" s="195">
        <f>O305*H305</f>
        <v>0</v>
      </c>
      <c r="Q305" s="195">
        <v>0</v>
      </c>
      <c r="R305" s="195">
        <f>Q305*H305</f>
        <v>0</v>
      </c>
      <c r="S305" s="195">
        <v>0</v>
      </c>
      <c r="T305" s="196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97" t="s">
        <v>134</v>
      </c>
      <c r="AT305" s="197" t="s">
        <v>130</v>
      </c>
      <c r="AU305" s="197" t="s">
        <v>87</v>
      </c>
      <c r="AY305" s="18" t="s">
        <v>129</v>
      </c>
      <c r="BE305" s="198">
        <f>IF(N305="základní",J305,0)</f>
        <v>0</v>
      </c>
      <c r="BF305" s="198">
        <f>IF(N305="snížená",J305,0)</f>
        <v>0</v>
      </c>
      <c r="BG305" s="198">
        <f>IF(N305="zákl. přenesená",J305,0)</f>
        <v>0</v>
      </c>
      <c r="BH305" s="198">
        <f>IF(N305="sníž. přenesená",J305,0)</f>
        <v>0</v>
      </c>
      <c r="BI305" s="198">
        <f>IF(N305="nulová",J305,0)</f>
        <v>0</v>
      </c>
      <c r="BJ305" s="18" t="s">
        <v>85</v>
      </c>
      <c r="BK305" s="198">
        <f>ROUND(I305*H305,2)</f>
        <v>0</v>
      </c>
      <c r="BL305" s="18" t="s">
        <v>134</v>
      </c>
      <c r="BM305" s="197" t="s">
        <v>387</v>
      </c>
    </row>
    <row r="306" s="14" customFormat="1">
      <c r="A306" s="14"/>
      <c r="B306" s="207"/>
      <c r="C306" s="14"/>
      <c r="D306" s="200" t="s">
        <v>136</v>
      </c>
      <c r="E306" s="208" t="s">
        <v>1</v>
      </c>
      <c r="F306" s="209" t="s">
        <v>388</v>
      </c>
      <c r="G306" s="14"/>
      <c r="H306" s="210">
        <v>1771.585</v>
      </c>
      <c r="I306" s="211"/>
      <c r="J306" s="14"/>
      <c r="K306" s="14"/>
      <c r="L306" s="207"/>
      <c r="M306" s="212"/>
      <c r="N306" s="213"/>
      <c r="O306" s="213"/>
      <c r="P306" s="213"/>
      <c r="Q306" s="213"/>
      <c r="R306" s="213"/>
      <c r="S306" s="213"/>
      <c r="T306" s="2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8" t="s">
        <v>136</v>
      </c>
      <c r="AU306" s="208" t="s">
        <v>87</v>
      </c>
      <c r="AV306" s="14" t="s">
        <v>87</v>
      </c>
      <c r="AW306" s="14" t="s">
        <v>34</v>
      </c>
      <c r="AX306" s="14" t="s">
        <v>85</v>
      </c>
      <c r="AY306" s="208" t="s">
        <v>129</v>
      </c>
    </row>
    <row r="307" s="2" customFormat="1" ht="36" customHeight="1">
      <c r="A307" s="37"/>
      <c r="B307" s="185"/>
      <c r="C307" s="186" t="s">
        <v>389</v>
      </c>
      <c r="D307" s="186" t="s">
        <v>130</v>
      </c>
      <c r="E307" s="187" t="s">
        <v>390</v>
      </c>
      <c r="F307" s="188" t="s">
        <v>391</v>
      </c>
      <c r="G307" s="189" t="s">
        <v>217</v>
      </c>
      <c r="H307" s="190">
        <v>163.32400000000001</v>
      </c>
      <c r="I307" s="191"/>
      <c r="J307" s="192">
        <f>ROUND(I307*H307,2)</f>
        <v>0</v>
      </c>
      <c r="K307" s="188" t="s">
        <v>158</v>
      </c>
      <c r="L307" s="38"/>
      <c r="M307" s="193" t="s">
        <v>1</v>
      </c>
      <c r="N307" s="194" t="s">
        <v>42</v>
      </c>
      <c r="O307" s="76"/>
      <c r="P307" s="195">
        <f>O307*H307</f>
        <v>0</v>
      </c>
      <c r="Q307" s="195">
        <v>0</v>
      </c>
      <c r="R307" s="195">
        <f>Q307*H307</f>
        <v>0</v>
      </c>
      <c r="S307" s="195">
        <v>0</v>
      </c>
      <c r="T307" s="196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97" t="s">
        <v>134</v>
      </c>
      <c r="AT307" s="197" t="s">
        <v>130</v>
      </c>
      <c r="AU307" s="197" t="s">
        <v>87</v>
      </c>
      <c r="AY307" s="18" t="s">
        <v>129</v>
      </c>
      <c r="BE307" s="198">
        <f>IF(N307="základní",J307,0)</f>
        <v>0</v>
      </c>
      <c r="BF307" s="198">
        <f>IF(N307="snížená",J307,0)</f>
        <v>0</v>
      </c>
      <c r="BG307" s="198">
        <f>IF(N307="zákl. přenesená",J307,0)</f>
        <v>0</v>
      </c>
      <c r="BH307" s="198">
        <f>IF(N307="sníž. přenesená",J307,0)</f>
        <v>0</v>
      </c>
      <c r="BI307" s="198">
        <f>IF(N307="nulová",J307,0)</f>
        <v>0</v>
      </c>
      <c r="BJ307" s="18" t="s">
        <v>85</v>
      </c>
      <c r="BK307" s="198">
        <f>ROUND(I307*H307,2)</f>
        <v>0</v>
      </c>
      <c r="BL307" s="18" t="s">
        <v>134</v>
      </c>
      <c r="BM307" s="197" t="s">
        <v>392</v>
      </c>
    </row>
    <row r="308" s="13" customFormat="1">
      <c r="A308" s="13"/>
      <c r="B308" s="199"/>
      <c r="C308" s="13"/>
      <c r="D308" s="200" t="s">
        <v>136</v>
      </c>
      <c r="E308" s="201" t="s">
        <v>1</v>
      </c>
      <c r="F308" s="202" t="s">
        <v>393</v>
      </c>
      <c r="G308" s="13"/>
      <c r="H308" s="201" t="s">
        <v>1</v>
      </c>
      <c r="I308" s="203"/>
      <c r="J308" s="13"/>
      <c r="K308" s="13"/>
      <c r="L308" s="199"/>
      <c r="M308" s="204"/>
      <c r="N308" s="205"/>
      <c r="O308" s="205"/>
      <c r="P308" s="205"/>
      <c r="Q308" s="205"/>
      <c r="R308" s="205"/>
      <c r="S308" s="205"/>
      <c r="T308" s="20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01" t="s">
        <v>136</v>
      </c>
      <c r="AU308" s="201" t="s">
        <v>87</v>
      </c>
      <c r="AV308" s="13" t="s">
        <v>85</v>
      </c>
      <c r="AW308" s="13" t="s">
        <v>34</v>
      </c>
      <c r="AX308" s="13" t="s">
        <v>77</v>
      </c>
      <c r="AY308" s="201" t="s">
        <v>129</v>
      </c>
    </row>
    <row r="309" s="13" customFormat="1">
      <c r="A309" s="13"/>
      <c r="B309" s="199"/>
      <c r="C309" s="13"/>
      <c r="D309" s="200" t="s">
        <v>136</v>
      </c>
      <c r="E309" s="201" t="s">
        <v>1</v>
      </c>
      <c r="F309" s="202" t="s">
        <v>369</v>
      </c>
      <c r="G309" s="13"/>
      <c r="H309" s="201" t="s">
        <v>1</v>
      </c>
      <c r="I309" s="203"/>
      <c r="J309" s="13"/>
      <c r="K309" s="13"/>
      <c r="L309" s="199"/>
      <c r="M309" s="204"/>
      <c r="N309" s="205"/>
      <c r="O309" s="205"/>
      <c r="P309" s="205"/>
      <c r="Q309" s="205"/>
      <c r="R309" s="205"/>
      <c r="S309" s="205"/>
      <c r="T309" s="20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01" t="s">
        <v>136</v>
      </c>
      <c r="AU309" s="201" t="s">
        <v>87</v>
      </c>
      <c r="AV309" s="13" t="s">
        <v>85</v>
      </c>
      <c r="AW309" s="13" t="s">
        <v>34</v>
      </c>
      <c r="AX309" s="13" t="s">
        <v>77</v>
      </c>
      <c r="AY309" s="201" t="s">
        <v>129</v>
      </c>
    </row>
    <row r="310" s="14" customFormat="1">
      <c r="A310" s="14"/>
      <c r="B310" s="207"/>
      <c r="C310" s="14"/>
      <c r="D310" s="200" t="s">
        <v>136</v>
      </c>
      <c r="E310" s="208" t="s">
        <v>1</v>
      </c>
      <c r="F310" s="209" t="s">
        <v>394</v>
      </c>
      <c r="G310" s="14"/>
      <c r="H310" s="210">
        <v>81.629000000000005</v>
      </c>
      <c r="I310" s="211"/>
      <c r="J310" s="14"/>
      <c r="K310" s="14"/>
      <c r="L310" s="207"/>
      <c r="M310" s="212"/>
      <c r="N310" s="213"/>
      <c r="O310" s="213"/>
      <c r="P310" s="213"/>
      <c r="Q310" s="213"/>
      <c r="R310" s="213"/>
      <c r="S310" s="213"/>
      <c r="T310" s="2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8" t="s">
        <v>136</v>
      </c>
      <c r="AU310" s="208" t="s">
        <v>87</v>
      </c>
      <c r="AV310" s="14" t="s">
        <v>87</v>
      </c>
      <c r="AW310" s="14" t="s">
        <v>34</v>
      </c>
      <c r="AX310" s="14" t="s">
        <v>77</v>
      </c>
      <c r="AY310" s="208" t="s">
        <v>129</v>
      </c>
    </row>
    <row r="311" s="14" customFormat="1">
      <c r="A311" s="14"/>
      <c r="B311" s="207"/>
      <c r="C311" s="14"/>
      <c r="D311" s="200" t="s">
        <v>136</v>
      </c>
      <c r="E311" s="208" t="s">
        <v>1</v>
      </c>
      <c r="F311" s="209" t="s">
        <v>395</v>
      </c>
      <c r="G311" s="14"/>
      <c r="H311" s="210">
        <v>81.694999999999993</v>
      </c>
      <c r="I311" s="211"/>
      <c r="J311" s="14"/>
      <c r="K311" s="14"/>
      <c r="L311" s="207"/>
      <c r="M311" s="212"/>
      <c r="N311" s="213"/>
      <c r="O311" s="213"/>
      <c r="P311" s="213"/>
      <c r="Q311" s="213"/>
      <c r="R311" s="213"/>
      <c r="S311" s="213"/>
      <c r="T311" s="2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08" t="s">
        <v>136</v>
      </c>
      <c r="AU311" s="208" t="s">
        <v>87</v>
      </c>
      <c r="AV311" s="14" t="s">
        <v>87</v>
      </c>
      <c r="AW311" s="14" t="s">
        <v>34</v>
      </c>
      <c r="AX311" s="14" t="s">
        <v>77</v>
      </c>
      <c r="AY311" s="208" t="s">
        <v>129</v>
      </c>
    </row>
    <row r="312" s="15" customFormat="1">
      <c r="A312" s="15"/>
      <c r="B312" s="215"/>
      <c r="C312" s="15"/>
      <c r="D312" s="200" t="s">
        <v>136</v>
      </c>
      <c r="E312" s="216" t="s">
        <v>1</v>
      </c>
      <c r="F312" s="217" t="s">
        <v>144</v>
      </c>
      <c r="G312" s="15"/>
      <c r="H312" s="218">
        <v>163.32400000000001</v>
      </c>
      <c r="I312" s="219"/>
      <c r="J312" s="15"/>
      <c r="K312" s="15"/>
      <c r="L312" s="215"/>
      <c r="M312" s="220"/>
      <c r="N312" s="221"/>
      <c r="O312" s="221"/>
      <c r="P312" s="221"/>
      <c r="Q312" s="221"/>
      <c r="R312" s="221"/>
      <c r="S312" s="221"/>
      <c r="T312" s="222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16" t="s">
        <v>136</v>
      </c>
      <c r="AU312" s="216" t="s">
        <v>87</v>
      </c>
      <c r="AV312" s="15" t="s">
        <v>134</v>
      </c>
      <c r="AW312" s="15" t="s">
        <v>34</v>
      </c>
      <c r="AX312" s="15" t="s">
        <v>85</v>
      </c>
      <c r="AY312" s="216" t="s">
        <v>129</v>
      </c>
    </row>
    <row r="313" s="2" customFormat="1" ht="48" customHeight="1">
      <c r="A313" s="37"/>
      <c r="B313" s="185"/>
      <c r="C313" s="186" t="s">
        <v>396</v>
      </c>
      <c r="D313" s="186" t="s">
        <v>130</v>
      </c>
      <c r="E313" s="187" t="s">
        <v>397</v>
      </c>
      <c r="F313" s="188" t="s">
        <v>398</v>
      </c>
      <c r="G313" s="189" t="s">
        <v>217</v>
      </c>
      <c r="H313" s="190">
        <v>816.62</v>
      </c>
      <c r="I313" s="191"/>
      <c r="J313" s="192">
        <f>ROUND(I313*H313,2)</f>
        <v>0</v>
      </c>
      <c r="K313" s="188" t="s">
        <v>158</v>
      </c>
      <c r="L313" s="38"/>
      <c r="M313" s="193" t="s">
        <v>1</v>
      </c>
      <c r="N313" s="194" t="s">
        <v>42</v>
      </c>
      <c r="O313" s="76"/>
      <c r="P313" s="195">
        <f>O313*H313</f>
        <v>0</v>
      </c>
      <c r="Q313" s="195">
        <v>0</v>
      </c>
      <c r="R313" s="195">
        <f>Q313*H313</f>
        <v>0</v>
      </c>
      <c r="S313" s="195">
        <v>0</v>
      </c>
      <c r="T313" s="196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97" t="s">
        <v>134</v>
      </c>
      <c r="AT313" s="197" t="s">
        <v>130</v>
      </c>
      <c r="AU313" s="197" t="s">
        <v>87</v>
      </c>
      <c r="AY313" s="18" t="s">
        <v>129</v>
      </c>
      <c r="BE313" s="198">
        <f>IF(N313="základní",J313,0)</f>
        <v>0</v>
      </c>
      <c r="BF313" s="198">
        <f>IF(N313="snížená",J313,0)</f>
        <v>0</v>
      </c>
      <c r="BG313" s="198">
        <f>IF(N313="zákl. přenesená",J313,0)</f>
        <v>0</v>
      </c>
      <c r="BH313" s="198">
        <f>IF(N313="sníž. přenesená",J313,0)</f>
        <v>0</v>
      </c>
      <c r="BI313" s="198">
        <f>IF(N313="nulová",J313,0)</f>
        <v>0</v>
      </c>
      <c r="BJ313" s="18" t="s">
        <v>85</v>
      </c>
      <c r="BK313" s="198">
        <f>ROUND(I313*H313,2)</f>
        <v>0</v>
      </c>
      <c r="BL313" s="18" t="s">
        <v>134</v>
      </c>
      <c r="BM313" s="197" t="s">
        <v>399</v>
      </c>
    </row>
    <row r="314" s="14" customFormat="1">
      <c r="A314" s="14"/>
      <c r="B314" s="207"/>
      <c r="C314" s="14"/>
      <c r="D314" s="200" t="s">
        <v>136</v>
      </c>
      <c r="E314" s="208" t="s">
        <v>1</v>
      </c>
      <c r="F314" s="209" t="s">
        <v>400</v>
      </c>
      <c r="G314" s="14"/>
      <c r="H314" s="210">
        <v>816.62</v>
      </c>
      <c r="I314" s="211"/>
      <c r="J314" s="14"/>
      <c r="K314" s="14"/>
      <c r="L314" s="207"/>
      <c r="M314" s="212"/>
      <c r="N314" s="213"/>
      <c r="O314" s="213"/>
      <c r="P314" s="213"/>
      <c r="Q314" s="213"/>
      <c r="R314" s="213"/>
      <c r="S314" s="213"/>
      <c r="T314" s="2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8" t="s">
        <v>136</v>
      </c>
      <c r="AU314" s="208" t="s">
        <v>87</v>
      </c>
      <c r="AV314" s="14" t="s">
        <v>87</v>
      </c>
      <c r="AW314" s="14" t="s">
        <v>34</v>
      </c>
      <c r="AX314" s="14" t="s">
        <v>85</v>
      </c>
      <c r="AY314" s="208" t="s">
        <v>129</v>
      </c>
    </row>
    <row r="315" s="2" customFormat="1" ht="16.5" customHeight="1">
      <c r="A315" s="37"/>
      <c r="B315" s="185"/>
      <c r="C315" s="186" t="s">
        <v>401</v>
      </c>
      <c r="D315" s="186" t="s">
        <v>130</v>
      </c>
      <c r="E315" s="187" t="s">
        <v>402</v>
      </c>
      <c r="F315" s="188" t="s">
        <v>403</v>
      </c>
      <c r="G315" s="189" t="s">
        <v>217</v>
      </c>
      <c r="H315" s="190">
        <v>354.31700000000001</v>
      </c>
      <c r="I315" s="191"/>
      <c r="J315" s="192">
        <f>ROUND(I315*H315,2)</f>
        <v>0</v>
      </c>
      <c r="K315" s="188" t="s">
        <v>1</v>
      </c>
      <c r="L315" s="38"/>
      <c r="M315" s="193" t="s">
        <v>1</v>
      </c>
      <c r="N315" s="194" t="s">
        <v>42</v>
      </c>
      <c r="O315" s="76"/>
      <c r="P315" s="195">
        <f>O315*H315</f>
        <v>0</v>
      </c>
      <c r="Q315" s="195">
        <v>0</v>
      </c>
      <c r="R315" s="195">
        <f>Q315*H315</f>
        <v>0</v>
      </c>
      <c r="S315" s="195">
        <v>0</v>
      </c>
      <c r="T315" s="196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97" t="s">
        <v>134</v>
      </c>
      <c r="AT315" s="197" t="s">
        <v>130</v>
      </c>
      <c r="AU315" s="197" t="s">
        <v>87</v>
      </c>
      <c r="AY315" s="18" t="s">
        <v>129</v>
      </c>
      <c r="BE315" s="198">
        <f>IF(N315="základní",J315,0)</f>
        <v>0</v>
      </c>
      <c r="BF315" s="198">
        <f>IF(N315="snížená",J315,0)</f>
        <v>0</v>
      </c>
      <c r="BG315" s="198">
        <f>IF(N315="zákl. přenesená",J315,0)</f>
        <v>0</v>
      </c>
      <c r="BH315" s="198">
        <f>IF(N315="sníž. přenesená",J315,0)</f>
        <v>0</v>
      </c>
      <c r="BI315" s="198">
        <f>IF(N315="nulová",J315,0)</f>
        <v>0</v>
      </c>
      <c r="BJ315" s="18" t="s">
        <v>85</v>
      </c>
      <c r="BK315" s="198">
        <f>ROUND(I315*H315,2)</f>
        <v>0</v>
      </c>
      <c r="BL315" s="18" t="s">
        <v>134</v>
      </c>
      <c r="BM315" s="197" t="s">
        <v>404</v>
      </c>
    </row>
    <row r="316" s="14" customFormat="1">
      <c r="A316" s="14"/>
      <c r="B316" s="207"/>
      <c r="C316" s="14"/>
      <c r="D316" s="200" t="s">
        <v>136</v>
      </c>
      <c r="E316" s="208" t="s">
        <v>1</v>
      </c>
      <c r="F316" s="209" t="s">
        <v>405</v>
      </c>
      <c r="G316" s="14"/>
      <c r="H316" s="210">
        <v>413.31700000000001</v>
      </c>
      <c r="I316" s="211"/>
      <c r="J316" s="14"/>
      <c r="K316" s="14"/>
      <c r="L316" s="207"/>
      <c r="M316" s="212"/>
      <c r="N316" s="213"/>
      <c r="O316" s="213"/>
      <c r="P316" s="213"/>
      <c r="Q316" s="213"/>
      <c r="R316" s="213"/>
      <c r="S316" s="213"/>
      <c r="T316" s="2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8" t="s">
        <v>136</v>
      </c>
      <c r="AU316" s="208" t="s">
        <v>87</v>
      </c>
      <c r="AV316" s="14" t="s">
        <v>87</v>
      </c>
      <c r="AW316" s="14" t="s">
        <v>34</v>
      </c>
      <c r="AX316" s="14" t="s">
        <v>77</v>
      </c>
      <c r="AY316" s="208" t="s">
        <v>129</v>
      </c>
    </row>
    <row r="317" s="13" customFormat="1">
      <c r="A317" s="13"/>
      <c r="B317" s="199"/>
      <c r="C317" s="13"/>
      <c r="D317" s="200" t="s">
        <v>136</v>
      </c>
      <c r="E317" s="201" t="s">
        <v>1</v>
      </c>
      <c r="F317" s="202" t="s">
        <v>242</v>
      </c>
      <c r="G317" s="13"/>
      <c r="H317" s="201" t="s">
        <v>1</v>
      </c>
      <c r="I317" s="203"/>
      <c r="J317" s="13"/>
      <c r="K317" s="13"/>
      <c r="L317" s="199"/>
      <c r="M317" s="204"/>
      <c r="N317" s="205"/>
      <c r="O317" s="205"/>
      <c r="P317" s="205"/>
      <c r="Q317" s="205"/>
      <c r="R317" s="205"/>
      <c r="S317" s="205"/>
      <c r="T317" s="20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01" t="s">
        <v>136</v>
      </c>
      <c r="AU317" s="201" t="s">
        <v>87</v>
      </c>
      <c r="AV317" s="13" t="s">
        <v>85</v>
      </c>
      <c r="AW317" s="13" t="s">
        <v>34</v>
      </c>
      <c r="AX317" s="13" t="s">
        <v>77</v>
      </c>
      <c r="AY317" s="201" t="s">
        <v>129</v>
      </c>
    </row>
    <row r="318" s="13" customFormat="1">
      <c r="A318" s="13"/>
      <c r="B318" s="199"/>
      <c r="C318" s="13"/>
      <c r="D318" s="200" t="s">
        <v>136</v>
      </c>
      <c r="E318" s="201" t="s">
        <v>1</v>
      </c>
      <c r="F318" s="202" t="s">
        <v>243</v>
      </c>
      <c r="G318" s="13"/>
      <c r="H318" s="201" t="s">
        <v>1</v>
      </c>
      <c r="I318" s="203"/>
      <c r="J318" s="13"/>
      <c r="K318" s="13"/>
      <c r="L318" s="199"/>
      <c r="M318" s="204"/>
      <c r="N318" s="205"/>
      <c r="O318" s="205"/>
      <c r="P318" s="205"/>
      <c r="Q318" s="205"/>
      <c r="R318" s="205"/>
      <c r="S318" s="205"/>
      <c r="T318" s="20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01" t="s">
        <v>136</v>
      </c>
      <c r="AU318" s="201" t="s">
        <v>87</v>
      </c>
      <c r="AV318" s="13" t="s">
        <v>85</v>
      </c>
      <c r="AW318" s="13" t="s">
        <v>34</v>
      </c>
      <c r="AX318" s="13" t="s">
        <v>77</v>
      </c>
      <c r="AY318" s="201" t="s">
        <v>129</v>
      </c>
    </row>
    <row r="319" s="14" customFormat="1">
      <c r="A319" s="14"/>
      <c r="B319" s="207"/>
      <c r="C319" s="14"/>
      <c r="D319" s="200" t="s">
        <v>136</v>
      </c>
      <c r="E319" s="208" t="s">
        <v>1</v>
      </c>
      <c r="F319" s="209" t="s">
        <v>406</v>
      </c>
      <c r="G319" s="14"/>
      <c r="H319" s="210">
        <v>-59</v>
      </c>
      <c r="I319" s="211"/>
      <c r="J319" s="14"/>
      <c r="K319" s="14"/>
      <c r="L319" s="207"/>
      <c r="M319" s="212"/>
      <c r="N319" s="213"/>
      <c r="O319" s="213"/>
      <c r="P319" s="213"/>
      <c r="Q319" s="213"/>
      <c r="R319" s="213"/>
      <c r="S319" s="213"/>
      <c r="T319" s="2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08" t="s">
        <v>136</v>
      </c>
      <c r="AU319" s="208" t="s">
        <v>87</v>
      </c>
      <c r="AV319" s="14" t="s">
        <v>87</v>
      </c>
      <c r="AW319" s="14" t="s">
        <v>34</v>
      </c>
      <c r="AX319" s="14" t="s">
        <v>77</v>
      </c>
      <c r="AY319" s="208" t="s">
        <v>129</v>
      </c>
    </row>
    <row r="320" s="15" customFormat="1">
      <c r="A320" s="15"/>
      <c r="B320" s="215"/>
      <c r="C320" s="15"/>
      <c r="D320" s="200" t="s">
        <v>136</v>
      </c>
      <c r="E320" s="216" t="s">
        <v>1</v>
      </c>
      <c r="F320" s="217" t="s">
        <v>144</v>
      </c>
      <c r="G320" s="15"/>
      <c r="H320" s="218">
        <v>354.31700000000001</v>
      </c>
      <c r="I320" s="219"/>
      <c r="J320" s="15"/>
      <c r="K320" s="15"/>
      <c r="L320" s="215"/>
      <c r="M320" s="220"/>
      <c r="N320" s="221"/>
      <c r="O320" s="221"/>
      <c r="P320" s="221"/>
      <c r="Q320" s="221"/>
      <c r="R320" s="221"/>
      <c r="S320" s="221"/>
      <c r="T320" s="222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16" t="s">
        <v>136</v>
      </c>
      <c r="AU320" s="216" t="s">
        <v>87</v>
      </c>
      <c r="AV320" s="15" t="s">
        <v>134</v>
      </c>
      <c r="AW320" s="15" t="s">
        <v>34</v>
      </c>
      <c r="AX320" s="15" t="s">
        <v>85</v>
      </c>
      <c r="AY320" s="216" t="s">
        <v>129</v>
      </c>
    </row>
    <row r="321" s="2" customFormat="1" ht="16.5" customHeight="1">
      <c r="A321" s="37"/>
      <c r="B321" s="185"/>
      <c r="C321" s="186" t="s">
        <v>407</v>
      </c>
      <c r="D321" s="186" t="s">
        <v>130</v>
      </c>
      <c r="E321" s="187" t="s">
        <v>408</v>
      </c>
      <c r="F321" s="188" t="s">
        <v>409</v>
      </c>
      <c r="G321" s="189" t="s">
        <v>217</v>
      </c>
      <c r="H321" s="190">
        <v>163.32400000000001</v>
      </c>
      <c r="I321" s="191"/>
      <c r="J321" s="192">
        <f>ROUND(I321*H321,2)</f>
        <v>0</v>
      </c>
      <c r="K321" s="188" t="s">
        <v>1</v>
      </c>
      <c r="L321" s="38"/>
      <c r="M321" s="193" t="s">
        <v>1</v>
      </c>
      <c r="N321" s="194" t="s">
        <v>42</v>
      </c>
      <c r="O321" s="76"/>
      <c r="P321" s="195">
        <f>O321*H321</f>
        <v>0</v>
      </c>
      <c r="Q321" s="195">
        <v>0</v>
      </c>
      <c r="R321" s="195">
        <f>Q321*H321</f>
        <v>0</v>
      </c>
      <c r="S321" s="195">
        <v>0</v>
      </c>
      <c r="T321" s="196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97" t="s">
        <v>134</v>
      </c>
      <c r="AT321" s="197" t="s">
        <v>130</v>
      </c>
      <c r="AU321" s="197" t="s">
        <v>87</v>
      </c>
      <c r="AY321" s="18" t="s">
        <v>129</v>
      </c>
      <c r="BE321" s="198">
        <f>IF(N321="základní",J321,0)</f>
        <v>0</v>
      </c>
      <c r="BF321" s="198">
        <f>IF(N321="snížená",J321,0)</f>
        <v>0</v>
      </c>
      <c r="BG321" s="198">
        <f>IF(N321="zákl. přenesená",J321,0)</f>
        <v>0</v>
      </c>
      <c r="BH321" s="198">
        <f>IF(N321="sníž. přenesená",J321,0)</f>
        <v>0</v>
      </c>
      <c r="BI321" s="198">
        <f>IF(N321="nulová",J321,0)</f>
        <v>0</v>
      </c>
      <c r="BJ321" s="18" t="s">
        <v>85</v>
      </c>
      <c r="BK321" s="198">
        <f>ROUND(I321*H321,2)</f>
        <v>0</v>
      </c>
      <c r="BL321" s="18" t="s">
        <v>134</v>
      </c>
      <c r="BM321" s="197" t="s">
        <v>410</v>
      </c>
    </row>
    <row r="322" s="2" customFormat="1" ht="16.5" customHeight="1">
      <c r="A322" s="37"/>
      <c r="B322" s="185"/>
      <c r="C322" s="186" t="s">
        <v>411</v>
      </c>
      <c r="D322" s="186" t="s">
        <v>130</v>
      </c>
      <c r="E322" s="187" t="s">
        <v>412</v>
      </c>
      <c r="F322" s="188" t="s">
        <v>413</v>
      </c>
      <c r="G322" s="189" t="s">
        <v>171</v>
      </c>
      <c r="H322" s="190">
        <v>3802</v>
      </c>
      <c r="I322" s="191"/>
      <c r="J322" s="192">
        <f>ROUND(I322*H322,2)</f>
        <v>0</v>
      </c>
      <c r="K322" s="188" t="s">
        <v>1</v>
      </c>
      <c r="L322" s="38"/>
      <c r="M322" s="193" t="s">
        <v>1</v>
      </c>
      <c r="N322" s="194" t="s">
        <v>42</v>
      </c>
      <c r="O322" s="76"/>
      <c r="P322" s="195">
        <f>O322*H322</f>
        <v>0</v>
      </c>
      <c r="Q322" s="195">
        <v>0</v>
      </c>
      <c r="R322" s="195">
        <f>Q322*H322</f>
        <v>0</v>
      </c>
      <c r="S322" s="195">
        <v>0</v>
      </c>
      <c r="T322" s="196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97" t="s">
        <v>134</v>
      </c>
      <c r="AT322" s="197" t="s">
        <v>130</v>
      </c>
      <c r="AU322" s="197" t="s">
        <v>87</v>
      </c>
      <c r="AY322" s="18" t="s">
        <v>129</v>
      </c>
      <c r="BE322" s="198">
        <f>IF(N322="základní",J322,0)</f>
        <v>0</v>
      </c>
      <c r="BF322" s="198">
        <f>IF(N322="snížená",J322,0)</f>
        <v>0</v>
      </c>
      <c r="BG322" s="198">
        <f>IF(N322="zákl. přenesená",J322,0)</f>
        <v>0</v>
      </c>
      <c r="BH322" s="198">
        <f>IF(N322="sníž. přenesená",J322,0)</f>
        <v>0</v>
      </c>
      <c r="BI322" s="198">
        <f>IF(N322="nulová",J322,0)</f>
        <v>0</v>
      </c>
      <c r="BJ322" s="18" t="s">
        <v>85</v>
      </c>
      <c r="BK322" s="198">
        <f>ROUND(I322*H322,2)</f>
        <v>0</v>
      </c>
      <c r="BL322" s="18" t="s">
        <v>134</v>
      </c>
      <c r="BM322" s="197" t="s">
        <v>414</v>
      </c>
    </row>
    <row r="323" s="14" customFormat="1">
      <c r="A323" s="14"/>
      <c r="B323" s="207"/>
      <c r="C323" s="14"/>
      <c r="D323" s="200" t="s">
        <v>136</v>
      </c>
      <c r="E323" s="208" t="s">
        <v>1</v>
      </c>
      <c r="F323" s="209" t="s">
        <v>415</v>
      </c>
      <c r="G323" s="14"/>
      <c r="H323" s="210">
        <v>4690</v>
      </c>
      <c r="I323" s="211"/>
      <c r="J323" s="14"/>
      <c r="K323" s="14"/>
      <c r="L323" s="207"/>
      <c r="M323" s="212"/>
      <c r="N323" s="213"/>
      <c r="O323" s="213"/>
      <c r="P323" s="213"/>
      <c r="Q323" s="213"/>
      <c r="R323" s="213"/>
      <c r="S323" s="213"/>
      <c r="T323" s="2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08" t="s">
        <v>136</v>
      </c>
      <c r="AU323" s="208" t="s">
        <v>87</v>
      </c>
      <c r="AV323" s="14" t="s">
        <v>87</v>
      </c>
      <c r="AW323" s="14" t="s">
        <v>34</v>
      </c>
      <c r="AX323" s="14" t="s">
        <v>77</v>
      </c>
      <c r="AY323" s="208" t="s">
        <v>129</v>
      </c>
    </row>
    <row r="324" s="13" customFormat="1">
      <c r="A324" s="13"/>
      <c r="B324" s="199"/>
      <c r="C324" s="13"/>
      <c r="D324" s="200" t="s">
        <v>136</v>
      </c>
      <c r="E324" s="201" t="s">
        <v>1</v>
      </c>
      <c r="F324" s="202" t="s">
        <v>242</v>
      </c>
      <c r="G324" s="13"/>
      <c r="H324" s="201" t="s">
        <v>1</v>
      </c>
      <c r="I324" s="203"/>
      <c r="J324" s="13"/>
      <c r="K324" s="13"/>
      <c r="L324" s="199"/>
      <c r="M324" s="204"/>
      <c r="N324" s="205"/>
      <c r="O324" s="205"/>
      <c r="P324" s="205"/>
      <c r="Q324" s="205"/>
      <c r="R324" s="205"/>
      <c r="S324" s="205"/>
      <c r="T324" s="20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01" t="s">
        <v>136</v>
      </c>
      <c r="AU324" s="201" t="s">
        <v>87</v>
      </c>
      <c r="AV324" s="13" t="s">
        <v>85</v>
      </c>
      <c r="AW324" s="13" t="s">
        <v>34</v>
      </c>
      <c r="AX324" s="13" t="s">
        <v>77</v>
      </c>
      <c r="AY324" s="201" t="s">
        <v>129</v>
      </c>
    </row>
    <row r="325" s="13" customFormat="1">
      <c r="A325" s="13"/>
      <c r="B325" s="199"/>
      <c r="C325" s="13"/>
      <c r="D325" s="200" t="s">
        <v>136</v>
      </c>
      <c r="E325" s="201" t="s">
        <v>1</v>
      </c>
      <c r="F325" s="202" t="s">
        <v>243</v>
      </c>
      <c r="G325" s="13"/>
      <c r="H325" s="201" t="s">
        <v>1</v>
      </c>
      <c r="I325" s="203"/>
      <c r="J325" s="13"/>
      <c r="K325" s="13"/>
      <c r="L325" s="199"/>
      <c r="M325" s="204"/>
      <c r="N325" s="205"/>
      <c r="O325" s="205"/>
      <c r="P325" s="205"/>
      <c r="Q325" s="205"/>
      <c r="R325" s="205"/>
      <c r="S325" s="205"/>
      <c r="T325" s="20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01" t="s">
        <v>136</v>
      </c>
      <c r="AU325" s="201" t="s">
        <v>87</v>
      </c>
      <c r="AV325" s="13" t="s">
        <v>85</v>
      </c>
      <c r="AW325" s="13" t="s">
        <v>34</v>
      </c>
      <c r="AX325" s="13" t="s">
        <v>77</v>
      </c>
      <c r="AY325" s="201" t="s">
        <v>129</v>
      </c>
    </row>
    <row r="326" s="14" customFormat="1">
      <c r="A326" s="14"/>
      <c r="B326" s="207"/>
      <c r="C326" s="14"/>
      <c r="D326" s="200" t="s">
        <v>136</v>
      </c>
      <c r="E326" s="208" t="s">
        <v>1</v>
      </c>
      <c r="F326" s="209" t="s">
        <v>416</v>
      </c>
      <c r="G326" s="14"/>
      <c r="H326" s="210">
        <v>-888</v>
      </c>
      <c r="I326" s="211"/>
      <c r="J326" s="14"/>
      <c r="K326" s="14"/>
      <c r="L326" s="207"/>
      <c r="M326" s="212"/>
      <c r="N326" s="213"/>
      <c r="O326" s="213"/>
      <c r="P326" s="213"/>
      <c r="Q326" s="213"/>
      <c r="R326" s="213"/>
      <c r="S326" s="213"/>
      <c r="T326" s="2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08" t="s">
        <v>136</v>
      </c>
      <c r="AU326" s="208" t="s">
        <v>87</v>
      </c>
      <c r="AV326" s="14" t="s">
        <v>87</v>
      </c>
      <c r="AW326" s="14" t="s">
        <v>34</v>
      </c>
      <c r="AX326" s="14" t="s">
        <v>77</v>
      </c>
      <c r="AY326" s="208" t="s">
        <v>129</v>
      </c>
    </row>
    <row r="327" s="15" customFormat="1">
      <c r="A327" s="15"/>
      <c r="B327" s="215"/>
      <c r="C327" s="15"/>
      <c r="D327" s="200" t="s">
        <v>136</v>
      </c>
      <c r="E327" s="216" t="s">
        <v>1</v>
      </c>
      <c r="F327" s="217" t="s">
        <v>144</v>
      </c>
      <c r="G327" s="15"/>
      <c r="H327" s="218">
        <v>3802</v>
      </c>
      <c r="I327" s="219"/>
      <c r="J327" s="15"/>
      <c r="K327" s="15"/>
      <c r="L327" s="215"/>
      <c r="M327" s="220"/>
      <c r="N327" s="221"/>
      <c r="O327" s="221"/>
      <c r="P327" s="221"/>
      <c r="Q327" s="221"/>
      <c r="R327" s="221"/>
      <c r="S327" s="221"/>
      <c r="T327" s="222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16" t="s">
        <v>136</v>
      </c>
      <c r="AU327" s="216" t="s">
        <v>87</v>
      </c>
      <c r="AV327" s="15" t="s">
        <v>134</v>
      </c>
      <c r="AW327" s="15" t="s">
        <v>34</v>
      </c>
      <c r="AX327" s="15" t="s">
        <v>85</v>
      </c>
      <c r="AY327" s="216" t="s">
        <v>129</v>
      </c>
    </row>
    <row r="328" s="2" customFormat="1" ht="16.5" customHeight="1">
      <c r="A328" s="37"/>
      <c r="B328" s="185"/>
      <c r="C328" s="186" t="s">
        <v>417</v>
      </c>
      <c r="D328" s="186" t="s">
        <v>130</v>
      </c>
      <c r="E328" s="187" t="s">
        <v>418</v>
      </c>
      <c r="F328" s="188" t="s">
        <v>419</v>
      </c>
      <c r="G328" s="189" t="s">
        <v>171</v>
      </c>
      <c r="H328" s="190">
        <v>1734</v>
      </c>
      <c r="I328" s="191"/>
      <c r="J328" s="192">
        <f>ROUND(I328*H328,2)</f>
        <v>0</v>
      </c>
      <c r="K328" s="188" t="s">
        <v>1</v>
      </c>
      <c r="L328" s="38"/>
      <c r="M328" s="193" t="s">
        <v>1</v>
      </c>
      <c r="N328" s="194" t="s">
        <v>42</v>
      </c>
      <c r="O328" s="76"/>
      <c r="P328" s="195">
        <f>O328*H328</f>
        <v>0</v>
      </c>
      <c r="Q328" s="195">
        <v>0</v>
      </c>
      <c r="R328" s="195">
        <f>Q328*H328</f>
        <v>0</v>
      </c>
      <c r="S328" s="195">
        <v>0</v>
      </c>
      <c r="T328" s="196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97" t="s">
        <v>134</v>
      </c>
      <c r="AT328" s="197" t="s">
        <v>130</v>
      </c>
      <c r="AU328" s="197" t="s">
        <v>87</v>
      </c>
      <c r="AY328" s="18" t="s">
        <v>129</v>
      </c>
      <c r="BE328" s="198">
        <f>IF(N328="základní",J328,0)</f>
        <v>0</v>
      </c>
      <c r="BF328" s="198">
        <f>IF(N328="snížená",J328,0)</f>
        <v>0</v>
      </c>
      <c r="BG328" s="198">
        <f>IF(N328="zákl. přenesená",J328,0)</f>
        <v>0</v>
      </c>
      <c r="BH328" s="198">
        <f>IF(N328="sníž. přenesená",J328,0)</f>
        <v>0</v>
      </c>
      <c r="BI328" s="198">
        <f>IF(N328="nulová",J328,0)</f>
        <v>0</v>
      </c>
      <c r="BJ328" s="18" t="s">
        <v>85</v>
      </c>
      <c r="BK328" s="198">
        <f>ROUND(I328*H328,2)</f>
        <v>0</v>
      </c>
      <c r="BL328" s="18" t="s">
        <v>134</v>
      </c>
      <c r="BM328" s="197" t="s">
        <v>420</v>
      </c>
    </row>
    <row r="329" s="2" customFormat="1" ht="16.5" customHeight="1">
      <c r="A329" s="37"/>
      <c r="B329" s="185"/>
      <c r="C329" s="186" t="s">
        <v>421</v>
      </c>
      <c r="D329" s="186" t="s">
        <v>130</v>
      </c>
      <c r="E329" s="187" t="s">
        <v>422</v>
      </c>
      <c r="F329" s="188" t="s">
        <v>423</v>
      </c>
      <c r="G329" s="189" t="s">
        <v>217</v>
      </c>
      <c r="H329" s="190">
        <v>11700.151</v>
      </c>
      <c r="I329" s="191"/>
      <c r="J329" s="192">
        <f>ROUND(I329*H329,2)</f>
        <v>0</v>
      </c>
      <c r="K329" s="188" t="s">
        <v>1</v>
      </c>
      <c r="L329" s="38"/>
      <c r="M329" s="193" t="s">
        <v>1</v>
      </c>
      <c r="N329" s="194" t="s">
        <v>42</v>
      </c>
      <c r="O329" s="76"/>
      <c r="P329" s="195">
        <f>O329*H329</f>
        <v>0</v>
      </c>
      <c r="Q329" s="195">
        <v>0</v>
      </c>
      <c r="R329" s="195">
        <f>Q329*H329</f>
        <v>0</v>
      </c>
      <c r="S329" s="195">
        <v>0</v>
      </c>
      <c r="T329" s="196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97" t="s">
        <v>134</v>
      </c>
      <c r="AT329" s="197" t="s">
        <v>130</v>
      </c>
      <c r="AU329" s="197" t="s">
        <v>87</v>
      </c>
      <c r="AY329" s="18" t="s">
        <v>129</v>
      </c>
      <c r="BE329" s="198">
        <f>IF(N329="základní",J329,0)</f>
        <v>0</v>
      </c>
      <c r="BF329" s="198">
        <f>IF(N329="snížená",J329,0)</f>
        <v>0</v>
      </c>
      <c r="BG329" s="198">
        <f>IF(N329="zákl. přenesená",J329,0)</f>
        <v>0</v>
      </c>
      <c r="BH329" s="198">
        <f>IF(N329="sníž. přenesená",J329,0)</f>
        <v>0</v>
      </c>
      <c r="BI329" s="198">
        <f>IF(N329="nulová",J329,0)</f>
        <v>0</v>
      </c>
      <c r="BJ329" s="18" t="s">
        <v>85</v>
      </c>
      <c r="BK329" s="198">
        <f>ROUND(I329*H329,2)</f>
        <v>0</v>
      </c>
      <c r="BL329" s="18" t="s">
        <v>134</v>
      </c>
      <c r="BM329" s="197" t="s">
        <v>424</v>
      </c>
    </row>
    <row r="330" s="14" customFormat="1">
      <c r="A330" s="14"/>
      <c r="B330" s="207"/>
      <c r="C330" s="14"/>
      <c r="D330" s="200" t="s">
        <v>136</v>
      </c>
      <c r="E330" s="208" t="s">
        <v>1</v>
      </c>
      <c r="F330" s="209" t="s">
        <v>425</v>
      </c>
      <c r="G330" s="14"/>
      <c r="H330" s="210">
        <v>11700.151</v>
      </c>
      <c r="I330" s="211"/>
      <c r="J330" s="14"/>
      <c r="K330" s="14"/>
      <c r="L330" s="207"/>
      <c r="M330" s="212"/>
      <c r="N330" s="213"/>
      <c r="O330" s="213"/>
      <c r="P330" s="213"/>
      <c r="Q330" s="213"/>
      <c r="R330" s="213"/>
      <c r="S330" s="213"/>
      <c r="T330" s="2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08" t="s">
        <v>136</v>
      </c>
      <c r="AU330" s="208" t="s">
        <v>87</v>
      </c>
      <c r="AV330" s="14" t="s">
        <v>87</v>
      </c>
      <c r="AW330" s="14" t="s">
        <v>34</v>
      </c>
      <c r="AX330" s="14" t="s">
        <v>85</v>
      </c>
      <c r="AY330" s="208" t="s">
        <v>129</v>
      </c>
    </row>
    <row r="331" s="2" customFormat="1" ht="36" customHeight="1">
      <c r="A331" s="37"/>
      <c r="B331" s="185"/>
      <c r="C331" s="186" t="s">
        <v>426</v>
      </c>
      <c r="D331" s="186" t="s">
        <v>130</v>
      </c>
      <c r="E331" s="187" t="s">
        <v>427</v>
      </c>
      <c r="F331" s="188" t="s">
        <v>428</v>
      </c>
      <c r="G331" s="189" t="s">
        <v>217</v>
      </c>
      <c r="H331" s="190">
        <v>239.75999999999999</v>
      </c>
      <c r="I331" s="191"/>
      <c r="J331" s="192">
        <f>ROUND(I331*H331,2)</f>
        <v>0</v>
      </c>
      <c r="K331" s="188" t="s">
        <v>1</v>
      </c>
      <c r="L331" s="38"/>
      <c r="M331" s="193" t="s">
        <v>1</v>
      </c>
      <c r="N331" s="194" t="s">
        <v>42</v>
      </c>
      <c r="O331" s="76"/>
      <c r="P331" s="195">
        <f>O331*H331</f>
        <v>0</v>
      </c>
      <c r="Q331" s="195">
        <v>0</v>
      </c>
      <c r="R331" s="195">
        <f>Q331*H331</f>
        <v>0</v>
      </c>
      <c r="S331" s="195">
        <v>0</v>
      </c>
      <c r="T331" s="196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97" t="s">
        <v>134</v>
      </c>
      <c r="AT331" s="197" t="s">
        <v>130</v>
      </c>
      <c r="AU331" s="197" t="s">
        <v>87</v>
      </c>
      <c r="AY331" s="18" t="s">
        <v>129</v>
      </c>
      <c r="BE331" s="198">
        <f>IF(N331="základní",J331,0)</f>
        <v>0</v>
      </c>
      <c r="BF331" s="198">
        <f>IF(N331="snížená",J331,0)</f>
        <v>0</v>
      </c>
      <c r="BG331" s="198">
        <f>IF(N331="zákl. přenesená",J331,0)</f>
        <v>0</v>
      </c>
      <c r="BH331" s="198">
        <f>IF(N331="sníž. přenesená",J331,0)</f>
        <v>0</v>
      </c>
      <c r="BI331" s="198">
        <f>IF(N331="nulová",J331,0)</f>
        <v>0</v>
      </c>
      <c r="BJ331" s="18" t="s">
        <v>85</v>
      </c>
      <c r="BK331" s="198">
        <f>ROUND(I331*H331,2)</f>
        <v>0</v>
      </c>
      <c r="BL331" s="18" t="s">
        <v>134</v>
      </c>
      <c r="BM331" s="197" t="s">
        <v>429</v>
      </c>
    </row>
    <row r="332" s="13" customFormat="1">
      <c r="A332" s="13"/>
      <c r="B332" s="199"/>
      <c r="C332" s="13"/>
      <c r="D332" s="200" t="s">
        <v>136</v>
      </c>
      <c r="E332" s="201" t="s">
        <v>1</v>
      </c>
      <c r="F332" s="202" t="s">
        <v>430</v>
      </c>
      <c r="G332" s="13"/>
      <c r="H332" s="201" t="s">
        <v>1</v>
      </c>
      <c r="I332" s="203"/>
      <c r="J332" s="13"/>
      <c r="K332" s="13"/>
      <c r="L332" s="199"/>
      <c r="M332" s="204"/>
      <c r="N332" s="205"/>
      <c r="O332" s="205"/>
      <c r="P332" s="205"/>
      <c r="Q332" s="205"/>
      <c r="R332" s="205"/>
      <c r="S332" s="205"/>
      <c r="T332" s="20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01" t="s">
        <v>136</v>
      </c>
      <c r="AU332" s="201" t="s">
        <v>87</v>
      </c>
      <c r="AV332" s="13" t="s">
        <v>85</v>
      </c>
      <c r="AW332" s="13" t="s">
        <v>34</v>
      </c>
      <c r="AX332" s="13" t="s">
        <v>77</v>
      </c>
      <c r="AY332" s="201" t="s">
        <v>129</v>
      </c>
    </row>
    <row r="333" s="13" customFormat="1">
      <c r="A333" s="13"/>
      <c r="B333" s="199"/>
      <c r="C333" s="13"/>
      <c r="D333" s="200" t="s">
        <v>136</v>
      </c>
      <c r="E333" s="201" t="s">
        <v>1</v>
      </c>
      <c r="F333" s="202" t="s">
        <v>431</v>
      </c>
      <c r="G333" s="13"/>
      <c r="H333" s="201" t="s">
        <v>1</v>
      </c>
      <c r="I333" s="203"/>
      <c r="J333" s="13"/>
      <c r="K333" s="13"/>
      <c r="L333" s="199"/>
      <c r="M333" s="204"/>
      <c r="N333" s="205"/>
      <c r="O333" s="205"/>
      <c r="P333" s="205"/>
      <c r="Q333" s="205"/>
      <c r="R333" s="205"/>
      <c r="S333" s="205"/>
      <c r="T333" s="20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01" t="s">
        <v>136</v>
      </c>
      <c r="AU333" s="201" t="s">
        <v>87</v>
      </c>
      <c r="AV333" s="13" t="s">
        <v>85</v>
      </c>
      <c r="AW333" s="13" t="s">
        <v>34</v>
      </c>
      <c r="AX333" s="13" t="s">
        <v>77</v>
      </c>
      <c r="AY333" s="201" t="s">
        <v>129</v>
      </c>
    </row>
    <row r="334" s="14" customFormat="1">
      <c r="A334" s="14"/>
      <c r="B334" s="207"/>
      <c r="C334" s="14"/>
      <c r="D334" s="200" t="s">
        <v>136</v>
      </c>
      <c r="E334" s="208" t="s">
        <v>1</v>
      </c>
      <c r="F334" s="209" t="s">
        <v>432</v>
      </c>
      <c r="G334" s="14"/>
      <c r="H334" s="210">
        <v>239.75999999999999</v>
      </c>
      <c r="I334" s="211"/>
      <c r="J334" s="14"/>
      <c r="K334" s="14"/>
      <c r="L334" s="207"/>
      <c r="M334" s="212"/>
      <c r="N334" s="213"/>
      <c r="O334" s="213"/>
      <c r="P334" s="213"/>
      <c r="Q334" s="213"/>
      <c r="R334" s="213"/>
      <c r="S334" s="213"/>
      <c r="T334" s="2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08" t="s">
        <v>136</v>
      </c>
      <c r="AU334" s="208" t="s">
        <v>87</v>
      </c>
      <c r="AV334" s="14" t="s">
        <v>87</v>
      </c>
      <c r="AW334" s="14" t="s">
        <v>34</v>
      </c>
      <c r="AX334" s="14" t="s">
        <v>85</v>
      </c>
      <c r="AY334" s="208" t="s">
        <v>129</v>
      </c>
    </row>
    <row r="335" s="2" customFormat="1" ht="48" customHeight="1">
      <c r="A335" s="37"/>
      <c r="B335" s="185"/>
      <c r="C335" s="186" t="s">
        <v>433</v>
      </c>
      <c r="D335" s="186" t="s">
        <v>130</v>
      </c>
      <c r="E335" s="187" t="s">
        <v>434</v>
      </c>
      <c r="F335" s="188" t="s">
        <v>373</v>
      </c>
      <c r="G335" s="189" t="s">
        <v>217</v>
      </c>
      <c r="H335" s="190">
        <v>239.75999999999999</v>
      </c>
      <c r="I335" s="191"/>
      <c r="J335" s="192">
        <f>ROUND(I335*H335,2)</f>
        <v>0</v>
      </c>
      <c r="K335" s="188" t="s">
        <v>1</v>
      </c>
      <c r="L335" s="38"/>
      <c r="M335" s="193" t="s">
        <v>1</v>
      </c>
      <c r="N335" s="194" t="s">
        <v>42</v>
      </c>
      <c r="O335" s="76"/>
      <c r="P335" s="195">
        <f>O335*H335</f>
        <v>0</v>
      </c>
      <c r="Q335" s="195">
        <v>0</v>
      </c>
      <c r="R335" s="195">
        <f>Q335*H335</f>
        <v>0</v>
      </c>
      <c r="S335" s="195">
        <v>0</v>
      </c>
      <c r="T335" s="196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97" t="s">
        <v>134</v>
      </c>
      <c r="AT335" s="197" t="s">
        <v>130</v>
      </c>
      <c r="AU335" s="197" t="s">
        <v>87</v>
      </c>
      <c r="AY335" s="18" t="s">
        <v>129</v>
      </c>
      <c r="BE335" s="198">
        <f>IF(N335="základní",J335,0)</f>
        <v>0</v>
      </c>
      <c r="BF335" s="198">
        <f>IF(N335="snížená",J335,0)</f>
        <v>0</v>
      </c>
      <c r="BG335" s="198">
        <f>IF(N335="zákl. přenesená",J335,0)</f>
        <v>0</v>
      </c>
      <c r="BH335" s="198">
        <f>IF(N335="sníž. přenesená",J335,0)</f>
        <v>0</v>
      </c>
      <c r="BI335" s="198">
        <f>IF(N335="nulová",J335,0)</f>
        <v>0</v>
      </c>
      <c r="BJ335" s="18" t="s">
        <v>85</v>
      </c>
      <c r="BK335" s="198">
        <f>ROUND(I335*H335,2)</f>
        <v>0</v>
      </c>
      <c r="BL335" s="18" t="s">
        <v>134</v>
      </c>
      <c r="BM335" s="197" t="s">
        <v>435</v>
      </c>
    </row>
    <row r="336" s="13" customFormat="1">
      <c r="A336" s="13"/>
      <c r="B336" s="199"/>
      <c r="C336" s="13"/>
      <c r="D336" s="200" t="s">
        <v>136</v>
      </c>
      <c r="E336" s="201" t="s">
        <v>1</v>
      </c>
      <c r="F336" s="202" t="s">
        <v>430</v>
      </c>
      <c r="G336" s="13"/>
      <c r="H336" s="201" t="s">
        <v>1</v>
      </c>
      <c r="I336" s="203"/>
      <c r="J336" s="13"/>
      <c r="K336" s="13"/>
      <c r="L336" s="199"/>
      <c r="M336" s="204"/>
      <c r="N336" s="205"/>
      <c r="O336" s="205"/>
      <c r="P336" s="205"/>
      <c r="Q336" s="205"/>
      <c r="R336" s="205"/>
      <c r="S336" s="205"/>
      <c r="T336" s="20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01" t="s">
        <v>136</v>
      </c>
      <c r="AU336" s="201" t="s">
        <v>87</v>
      </c>
      <c r="AV336" s="13" t="s">
        <v>85</v>
      </c>
      <c r="AW336" s="13" t="s">
        <v>34</v>
      </c>
      <c r="AX336" s="13" t="s">
        <v>77</v>
      </c>
      <c r="AY336" s="201" t="s">
        <v>129</v>
      </c>
    </row>
    <row r="337" s="13" customFormat="1">
      <c r="A337" s="13"/>
      <c r="B337" s="199"/>
      <c r="C337" s="13"/>
      <c r="D337" s="200" t="s">
        <v>136</v>
      </c>
      <c r="E337" s="201" t="s">
        <v>1</v>
      </c>
      <c r="F337" s="202" t="s">
        <v>436</v>
      </c>
      <c r="G337" s="13"/>
      <c r="H337" s="201" t="s">
        <v>1</v>
      </c>
      <c r="I337" s="203"/>
      <c r="J337" s="13"/>
      <c r="K337" s="13"/>
      <c r="L337" s="199"/>
      <c r="M337" s="204"/>
      <c r="N337" s="205"/>
      <c r="O337" s="205"/>
      <c r="P337" s="205"/>
      <c r="Q337" s="205"/>
      <c r="R337" s="205"/>
      <c r="S337" s="205"/>
      <c r="T337" s="20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01" t="s">
        <v>136</v>
      </c>
      <c r="AU337" s="201" t="s">
        <v>87</v>
      </c>
      <c r="AV337" s="13" t="s">
        <v>85</v>
      </c>
      <c r="AW337" s="13" t="s">
        <v>34</v>
      </c>
      <c r="AX337" s="13" t="s">
        <v>77</v>
      </c>
      <c r="AY337" s="201" t="s">
        <v>129</v>
      </c>
    </row>
    <row r="338" s="14" customFormat="1">
      <c r="A338" s="14"/>
      <c r="B338" s="207"/>
      <c r="C338" s="14"/>
      <c r="D338" s="200" t="s">
        <v>136</v>
      </c>
      <c r="E338" s="208" t="s">
        <v>1</v>
      </c>
      <c r="F338" s="209" t="s">
        <v>437</v>
      </c>
      <c r="G338" s="14"/>
      <c r="H338" s="210">
        <v>239.75999999999999</v>
      </c>
      <c r="I338" s="211"/>
      <c r="J338" s="14"/>
      <c r="K338" s="14"/>
      <c r="L338" s="207"/>
      <c r="M338" s="212"/>
      <c r="N338" s="213"/>
      <c r="O338" s="213"/>
      <c r="P338" s="213"/>
      <c r="Q338" s="213"/>
      <c r="R338" s="213"/>
      <c r="S338" s="213"/>
      <c r="T338" s="2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08" t="s">
        <v>136</v>
      </c>
      <c r="AU338" s="208" t="s">
        <v>87</v>
      </c>
      <c r="AV338" s="14" t="s">
        <v>87</v>
      </c>
      <c r="AW338" s="14" t="s">
        <v>34</v>
      </c>
      <c r="AX338" s="14" t="s">
        <v>85</v>
      </c>
      <c r="AY338" s="208" t="s">
        <v>129</v>
      </c>
    </row>
    <row r="339" s="2" customFormat="1" ht="48" customHeight="1">
      <c r="A339" s="37"/>
      <c r="B339" s="185"/>
      <c r="C339" s="186" t="s">
        <v>438</v>
      </c>
      <c r="D339" s="186" t="s">
        <v>130</v>
      </c>
      <c r="E339" s="187" t="s">
        <v>439</v>
      </c>
      <c r="F339" s="188" t="s">
        <v>440</v>
      </c>
      <c r="G339" s="189" t="s">
        <v>217</v>
      </c>
      <c r="H339" s="190">
        <v>59</v>
      </c>
      <c r="I339" s="191"/>
      <c r="J339" s="192">
        <f>ROUND(I339*H339,2)</f>
        <v>0</v>
      </c>
      <c r="K339" s="188" t="s">
        <v>1</v>
      </c>
      <c r="L339" s="38"/>
      <c r="M339" s="193" t="s">
        <v>1</v>
      </c>
      <c r="N339" s="194" t="s">
        <v>42</v>
      </c>
      <c r="O339" s="76"/>
      <c r="P339" s="195">
        <f>O339*H339</f>
        <v>0</v>
      </c>
      <c r="Q339" s="195">
        <v>0</v>
      </c>
      <c r="R339" s="195">
        <f>Q339*H339</f>
        <v>0</v>
      </c>
      <c r="S339" s="195">
        <v>0</v>
      </c>
      <c r="T339" s="196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97" t="s">
        <v>134</v>
      </c>
      <c r="AT339" s="197" t="s">
        <v>130</v>
      </c>
      <c r="AU339" s="197" t="s">
        <v>87</v>
      </c>
      <c r="AY339" s="18" t="s">
        <v>129</v>
      </c>
      <c r="BE339" s="198">
        <f>IF(N339="základní",J339,0)</f>
        <v>0</v>
      </c>
      <c r="BF339" s="198">
        <f>IF(N339="snížená",J339,0)</f>
        <v>0</v>
      </c>
      <c r="BG339" s="198">
        <f>IF(N339="zákl. přenesená",J339,0)</f>
        <v>0</v>
      </c>
      <c r="BH339" s="198">
        <f>IF(N339="sníž. přenesená",J339,0)</f>
        <v>0</v>
      </c>
      <c r="BI339" s="198">
        <f>IF(N339="nulová",J339,0)</f>
        <v>0</v>
      </c>
      <c r="BJ339" s="18" t="s">
        <v>85</v>
      </c>
      <c r="BK339" s="198">
        <f>ROUND(I339*H339,2)</f>
        <v>0</v>
      </c>
      <c r="BL339" s="18" t="s">
        <v>134</v>
      </c>
      <c r="BM339" s="197" t="s">
        <v>441</v>
      </c>
    </row>
    <row r="340" s="13" customFormat="1">
      <c r="A340" s="13"/>
      <c r="B340" s="199"/>
      <c r="C340" s="13"/>
      <c r="D340" s="200" t="s">
        <v>136</v>
      </c>
      <c r="E340" s="201" t="s">
        <v>1</v>
      </c>
      <c r="F340" s="202" t="s">
        <v>442</v>
      </c>
      <c r="G340" s="13"/>
      <c r="H340" s="201" t="s">
        <v>1</v>
      </c>
      <c r="I340" s="203"/>
      <c r="J340" s="13"/>
      <c r="K340" s="13"/>
      <c r="L340" s="199"/>
      <c r="M340" s="204"/>
      <c r="N340" s="205"/>
      <c r="O340" s="205"/>
      <c r="P340" s="205"/>
      <c r="Q340" s="205"/>
      <c r="R340" s="205"/>
      <c r="S340" s="205"/>
      <c r="T340" s="20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01" t="s">
        <v>136</v>
      </c>
      <c r="AU340" s="201" t="s">
        <v>87</v>
      </c>
      <c r="AV340" s="13" t="s">
        <v>85</v>
      </c>
      <c r="AW340" s="13" t="s">
        <v>34</v>
      </c>
      <c r="AX340" s="13" t="s">
        <v>77</v>
      </c>
      <c r="AY340" s="201" t="s">
        <v>129</v>
      </c>
    </row>
    <row r="341" s="13" customFormat="1">
      <c r="A341" s="13"/>
      <c r="B341" s="199"/>
      <c r="C341" s="13"/>
      <c r="D341" s="200" t="s">
        <v>136</v>
      </c>
      <c r="E341" s="201" t="s">
        <v>1</v>
      </c>
      <c r="F341" s="202" t="s">
        <v>443</v>
      </c>
      <c r="G341" s="13"/>
      <c r="H341" s="201" t="s">
        <v>1</v>
      </c>
      <c r="I341" s="203"/>
      <c r="J341" s="13"/>
      <c r="K341" s="13"/>
      <c r="L341" s="199"/>
      <c r="M341" s="204"/>
      <c r="N341" s="205"/>
      <c r="O341" s="205"/>
      <c r="P341" s="205"/>
      <c r="Q341" s="205"/>
      <c r="R341" s="205"/>
      <c r="S341" s="205"/>
      <c r="T341" s="20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01" t="s">
        <v>136</v>
      </c>
      <c r="AU341" s="201" t="s">
        <v>87</v>
      </c>
      <c r="AV341" s="13" t="s">
        <v>85</v>
      </c>
      <c r="AW341" s="13" t="s">
        <v>34</v>
      </c>
      <c r="AX341" s="13" t="s">
        <v>77</v>
      </c>
      <c r="AY341" s="201" t="s">
        <v>129</v>
      </c>
    </row>
    <row r="342" s="13" customFormat="1">
      <c r="A342" s="13"/>
      <c r="B342" s="199"/>
      <c r="C342" s="13"/>
      <c r="D342" s="200" t="s">
        <v>136</v>
      </c>
      <c r="E342" s="201" t="s">
        <v>1</v>
      </c>
      <c r="F342" s="202" t="s">
        <v>444</v>
      </c>
      <c r="G342" s="13"/>
      <c r="H342" s="201" t="s">
        <v>1</v>
      </c>
      <c r="I342" s="203"/>
      <c r="J342" s="13"/>
      <c r="K342" s="13"/>
      <c r="L342" s="199"/>
      <c r="M342" s="204"/>
      <c r="N342" s="205"/>
      <c r="O342" s="205"/>
      <c r="P342" s="205"/>
      <c r="Q342" s="205"/>
      <c r="R342" s="205"/>
      <c r="S342" s="205"/>
      <c r="T342" s="20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01" t="s">
        <v>136</v>
      </c>
      <c r="AU342" s="201" t="s">
        <v>87</v>
      </c>
      <c r="AV342" s="13" t="s">
        <v>85</v>
      </c>
      <c r="AW342" s="13" t="s">
        <v>34</v>
      </c>
      <c r="AX342" s="13" t="s">
        <v>77</v>
      </c>
      <c r="AY342" s="201" t="s">
        <v>129</v>
      </c>
    </row>
    <row r="343" s="14" customFormat="1">
      <c r="A343" s="14"/>
      <c r="B343" s="207"/>
      <c r="C343" s="14"/>
      <c r="D343" s="200" t="s">
        <v>136</v>
      </c>
      <c r="E343" s="208" t="s">
        <v>1</v>
      </c>
      <c r="F343" s="209" t="s">
        <v>445</v>
      </c>
      <c r="G343" s="14"/>
      <c r="H343" s="210">
        <v>59</v>
      </c>
      <c r="I343" s="211"/>
      <c r="J343" s="14"/>
      <c r="K343" s="14"/>
      <c r="L343" s="207"/>
      <c r="M343" s="212"/>
      <c r="N343" s="213"/>
      <c r="O343" s="213"/>
      <c r="P343" s="213"/>
      <c r="Q343" s="213"/>
      <c r="R343" s="213"/>
      <c r="S343" s="213"/>
      <c r="T343" s="2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08" t="s">
        <v>136</v>
      </c>
      <c r="AU343" s="208" t="s">
        <v>87</v>
      </c>
      <c r="AV343" s="14" t="s">
        <v>87</v>
      </c>
      <c r="AW343" s="14" t="s">
        <v>34</v>
      </c>
      <c r="AX343" s="14" t="s">
        <v>85</v>
      </c>
      <c r="AY343" s="208" t="s">
        <v>129</v>
      </c>
    </row>
    <row r="344" s="2" customFormat="1" ht="48" customHeight="1">
      <c r="A344" s="37"/>
      <c r="B344" s="185"/>
      <c r="C344" s="186" t="s">
        <v>446</v>
      </c>
      <c r="D344" s="186" t="s">
        <v>130</v>
      </c>
      <c r="E344" s="187" t="s">
        <v>447</v>
      </c>
      <c r="F344" s="188" t="s">
        <v>386</v>
      </c>
      <c r="G344" s="189" t="s">
        <v>217</v>
      </c>
      <c r="H344" s="190">
        <v>59</v>
      </c>
      <c r="I344" s="191"/>
      <c r="J344" s="192">
        <f>ROUND(I344*H344,2)</f>
        <v>0</v>
      </c>
      <c r="K344" s="188" t="s">
        <v>1</v>
      </c>
      <c r="L344" s="38"/>
      <c r="M344" s="193" t="s">
        <v>1</v>
      </c>
      <c r="N344" s="194" t="s">
        <v>42</v>
      </c>
      <c r="O344" s="76"/>
      <c r="P344" s="195">
        <f>O344*H344</f>
        <v>0</v>
      </c>
      <c r="Q344" s="195">
        <v>0</v>
      </c>
      <c r="R344" s="195">
        <f>Q344*H344</f>
        <v>0</v>
      </c>
      <c r="S344" s="195">
        <v>0</v>
      </c>
      <c r="T344" s="196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97" t="s">
        <v>134</v>
      </c>
      <c r="AT344" s="197" t="s">
        <v>130</v>
      </c>
      <c r="AU344" s="197" t="s">
        <v>87</v>
      </c>
      <c r="AY344" s="18" t="s">
        <v>129</v>
      </c>
      <c r="BE344" s="198">
        <f>IF(N344="základní",J344,0)</f>
        <v>0</v>
      </c>
      <c r="BF344" s="198">
        <f>IF(N344="snížená",J344,0)</f>
        <v>0</v>
      </c>
      <c r="BG344" s="198">
        <f>IF(N344="zákl. přenesená",J344,0)</f>
        <v>0</v>
      </c>
      <c r="BH344" s="198">
        <f>IF(N344="sníž. přenesená",J344,0)</f>
        <v>0</v>
      </c>
      <c r="BI344" s="198">
        <f>IF(N344="nulová",J344,0)</f>
        <v>0</v>
      </c>
      <c r="BJ344" s="18" t="s">
        <v>85</v>
      </c>
      <c r="BK344" s="198">
        <f>ROUND(I344*H344,2)</f>
        <v>0</v>
      </c>
      <c r="BL344" s="18" t="s">
        <v>134</v>
      </c>
      <c r="BM344" s="197" t="s">
        <v>448</v>
      </c>
    </row>
    <row r="345" s="13" customFormat="1">
      <c r="A345" s="13"/>
      <c r="B345" s="199"/>
      <c r="C345" s="13"/>
      <c r="D345" s="200" t="s">
        <v>136</v>
      </c>
      <c r="E345" s="201" t="s">
        <v>1</v>
      </c>
      <c r="F345" s="202" t="s">
        <v>449</v>
      </c>
      <c r="G345" s="13"/>
      <c r="H345" s="201" t="s">
        <v>1</v>
      </c>
      <c r="I345" s="203"/>
      <c r="J345" s="13"/>
      <c r="K345" s="13"/>
      <c r="L345" s="199"/>
      <c r="M345" s="204"/>
      <c r="N345" s="205"/>
      <c r="O345" s="205"/>
      <c r="P345" s="205"/>
      <c r="Q345" s="205"/>
      <c r="R345" s="205"/>
      <c r="S345" s="205"/>
      <c r="T345" s="20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01" t="s">
        <v>136</v>
      </c>
      <c r="AU345" s="201" t="s">
        <v>87</v>
      </c>
      <c r="AV345" s="13" t="s">
        <v>85</v>
      </c>
      <c r="AW345" s="13" t="s">
        <v>34</v>
      </c>
      <c r="AX345" s="13" t="s">
        <v>77</v>
      </c>
      <c r="AY345" s="201" t="s">
        <v>129</v>
      </c>
    </row>
    <row r="346" s="13" customFormat="1">
      <c r="A346" s="13"/>
      <c r="B346" s="199"/>
      <c r="C346" s="13"/>
      <c r="D346" s="200" t="s">
        <v>136</v>
      </c>
      <c r="E346" s="201" t="s">
        <v>1</v>
      </c>
      <c r="F346" s="202" t="s">
        <v>436</v>
      </c>
      <c r="G346" s="13"/>
      <c r="H346" s="201" t="s">
        <v>1</v>
      </c>
      <c r="I346" s="203"/>
      <c r="J346" s="13"/>
      <c r="K346" s="13"/>
      <c r="L346" s="199"/>
      <c r="M346" s="204"/>
      <c r="N346" s="205"/>
      <c r="O346" s="205"/>
      <c r="P346" s="205"/>
      <c r="Q346" s="205"/>
      <c r="R346" s="205"/>
      <c r="S346" s="205"/>
      <c r="T346" s="20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01" t="s">
        <v>136</v>
      </c>
      <c r="AU346" s="201" t="s">
        <v>87</v>
      </c>
      <c r="AV346" s="13" t="s">
        <v>85</v>
      </c>
      <c r="AW346" s="13" t="s">
        <v>34</v>
      </c>
      <c r="AX346" s="13" t="s">
        <v>77</v>
      </c>
      <c r="AY346" s="201" t="s">
        <v>129</v>
      </c>
    </row>
    <row r="347" s="14" customFormat="1">
      <c r="A347" s="14"/>
      <c r="B347" s="207"/>
      <c r="C347" s="14"/>
      <c r="D347" s="200" t="s">
        <v>136</v>
      </c>
      <c r="E347" s="208" t="s">
        <v>1</v>
      </c>
      <c r="F347" s="209" t="s">
        <v>450</v>
      </c>
      <c r="G347" s="14"/>
      <c r="H347" s="210">
        <v>59</v>
      </c>
      <c r="I347" s="211"/>
      <c r="J347" s="14"/>
      <c r="K347" s="14"/>
      <c r="L347" s="207"/>
      <c r="M347" s="235"/>
      <c r="N347" s="236"/>
      <c r="O347" s="236"/>
      <c r="P347" s="236"/>
      <c r="Q347" s="236"/>
      <c r="R347" s="236"/>
      <c r="S347" s="236"/>
      <c r="T347" s="237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08" t="s">
        <v>136</v>
      </c>
      <c r="AU347" s="208" t="s">
        <v>87</v>
      </c>
      <c r="AV347" s="14" t="s">
        <v>87</v>
      </c>
      <c r="AW347" s="14" t="s">
        <v>34</v>
      </c>
      <c r="AX347" s="14" t="s">
        <v>85</v>
      </c>
      <c r="AY347" s="208" t="s">
        <v>129</v>
      </c>
    </row>
    <row r="348" s="2" customFormat="1" ht="6.96" customHeight="1">
      <c r="A348" s="37"/>
      <c r="B348" s="59"/>
      <c r="C348" s="60"/>
      <c r="D348" s="60"/>
      <c r="E348" s="60"/>
      <c r="F348" s="60"/>
      <c r="G348" s="60"/>
      <c r="H348" s="60"/>
      <c r="I348" s="147"/>
      <c r="J348" s="60"/>
      <c r="K348" s="60"/>
      <c r="L348" s="38"/>
      <c r="M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</row>
  </sheetData>
  <autoFilter ref="C119:K34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19" customWidth="1"/>
    <col min="10" max="10" width="20.17" style="1" customWidth="1"/>
    <col min="11" max="11" width="20.17" style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19"/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1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102</v>
      </c>
      <c r="I4" s="119"/>
      <c r="L4" s="21"/>
      <c r="M4" s="121" t="s">
        <v>10</v>
      </c>
      <c r="AT4" s="18" t="s">
        <v>3</v>
      </c>
    </row>
    <row r="5" s="1" customFormat="1" ht="6.96" customHeight="1">
      <c r="B5" s="21"/>
      <c r="I5" s="119"/>
      <c r="L5" s="21"/>
    </row>
    <row r="6" s="1" customFormat="1" ht="12" customHeight="1">
      <c r="B6" s="21"/>
      <c r="D6" s="31" t="s">
        <v>16</v>
      </c>
      <c r="I6" s="119"/>
      <c r="L6" s="21"/>
    </row>
    <row r="7" s="1" customFormat="1" ht="25.5" customHeight="1">
      <c r="B7" s="21"/>
      <c r="E7" s="122" t="str">
        <f>'Rekapitulace stavby'!K6</f>
        <v>Zvyšování rychlosti na TT - úsek otevřený tramv. svršek za zast. N.Ves vodárna - tramv. zast. Zahrádky</v>
      </c>
      <c r="F7" s="31"/>
      <c r="G7" s="31"/>
      <c r="H7" s="31"/>
      <c r="I7" s="119"/>
      <c r="L7" s="21"/>
    </row>
    <row r="8" s="2" customFormat="1" ht="12" customHeight="1">
      <c r="A8" s="37"/>
      <c r="B8" s="38"/>
      <c r="C8" s="37"/>
      <c r="D8" s="31" t="s">
        <v>103</v>
      </c>
      <c r="E8" s="37"/>
      <c r="F8" s="37"/>
      <c r="G8" s="37"/>
      <c r="H8" s="37"/>
      <c r="I8" s="123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451</v>
      </c>
      <c r="F9" s="37"/>
      <c r="G9" s="37"/>
      <c r="H9" s="37"/>
      <c r="I9" s="123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123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124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124" t="s">
        <v>22</v>
      </c>
      <c r="J12" s="68" t="str">
        <f>'Rekapitulace stavby'!AN8</f>
        <v>10. 9. 2019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123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124" t="s">
        <v>25</v>
      </c>
      <c r="J14" s="26" t="s">
        <v>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124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123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124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124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123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124" t="s">
        <v>25</v>
      </c>
      <c r="J20" s="26" t="s">
        <v>32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33</v>
      </c>
      <c r="F21" s="37"/>
      <c r="G21" s="37"/>
      <c r="H21" s="37"/>
      <c r="I21" s="124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123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35</v>
      </c>
      <c r="E23" s="37"/>
      <c r="F23" s="37"/>
      <c r="G23" s="37"/>
      <c r="H23" s="37"/>
      <c r="I23" s="124" t="s">
        <v>25</v>
      </c>
      <c r="J23" s="26" t="s">
        <v>32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124" t="s">
        <v>28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123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123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5"/>
      <c r="B27" s="126"/>
      <c r="C27" s="125"/>
      <c r="D27" s="125"/>
      <c r="E27" s="35" t="s">
        <v>1</v>
      </c>
      <c r="F27" s="35"/>
      <c r="G27" s="35"/>
      <c r="H27" s="35"/>
      <c r="I27" s="127"/>
      <c r="J27" s="125"/>
      <c r="K27" s="125"/>
      <c r="L27" s="128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123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12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0" t="s">
        <v>37</v>
      </c>
      <c r="E30" s="37"/>
      <c r="F30" s="37"/>
      <c r="G30" s="37"/>
      <c r="H30" s="37"/>
      <c r="I30" s="123"/>
      <c r="J30" s="95">
        <f>ROUND(J130,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12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131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2" t="s">
        <v>41</v>
      </c>
      <c r="E33" s="31" t="s">
        <v>42</v>
      </c>
      <c r="F33" s="133">
        <f>ROUND((SUM(BE130:BE493)),  2)</f>
        <v>0</v>
      </c>
      <c r="G33" s="37"/>
      <c r="H33" s="37"/>
      <c r="I33" s="134">
        <v>0.20999999999999999</v>
      </c>
      <c r="J33" s="133">
        <f>ROUND(((SUM(BE130:BE493))*I33),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3">
        <f>ROUND((SUM(BF130:BF493)),  2)</f>
        <v>0</v>
      </c>
      <c r="G34" s="37"/>
      <c r="H34" s="37"/>
      <c r="I34" s="134">
        <v>0.14999999999999999</v>
      </c>
      <c r="J34" s="133">
        <f>ROUND(((SUM(BF130:BF493))*I34),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3">
        <f>ROUND((SUM(BG130:BG493)),  2)</f>
        <v>0</v>
      </c>
      <c r="G35" s="37"/>
      <c r="H35" s="37"/>
      <c r="I35" s="134">
        <v>0.20999999999999999</v>
      </c>
      <c r="J35" s="133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3">
        <f>ROUND((SUM(BH130:BH493)),  2)</f>
        <v>0</v>
      </c>
      <c r="G36" s="37"/>
      <c r="H36" s="37"/>
      <c r="I36" s="134">
        <v>0.14999999999999999</v>
      </c>
      <c r="J36" s="133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3">
        <f>ROUND((SUM(BI130:BI493)),  2)</f>
        <v>0</v>
      </c>
      <c r="G37" s="37"/>
      <c r="H37" s="37"/>
      <c r="I37" s="134">
        <v>0</v>
      </c>
      <c r="J37" s="133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123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5"/>
      <c r="D39" s="136" t="s">
        <v>47</v>
      </c>
      <c r="E39" s="80"/>
      <c r="F39" s="80"/>
      <c r="G39" s="137" t="s">
        <v>48</v>
      </c>
      <c r="H39" s="138" t="s">
        <v>49</v>
      </c>
      <c r="I39" s="139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123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I41" s="119"/>
      <c r="L41" s="21"/>
    </row>
    <row r="42" s="1" customFormat="1" ht="14.4" customHeight="1">
      <c r="B42" s="21"/>
      <c r="I42" s="119"/>
      <c r="L42" s="21"/>
    </row>
    <row r="43" s="1" customFormat="1" ht="14.4" customHeight="1">
      <c r="B43" s="21"/>
      <c r="I43" s="119"/>
      <c r="L43" s="21"/>
    </row>
    <row r="44" s="1" customFormat="1" ht="14.4" customHeight="1">
      <c r="B44" s="21"/>
      <c r="I44" s="119"/>
      <c r="L44" s="21"/>
    </row>
    <row r="45" s="1" customFormat="1" ht="14.4" customHeight="1">
      <c r="B45" s="21"/>
      <c r="I45" s="119"/>
      <c r="L45" s="21"/>
    </row>
    <row r="46" s="1" customFormat="1" ht="14.4" customHeight="1">
      <c r="B46" s="21"/>
      <c r="I46" s="119"/>
      <c r="L46" s="21"/>
    </row>
    <row r="47" s="1" customFormat="1" ht="14.4" customHeight="1">
      <c r="B47" s="21"/>
      <c r="I47" s="119"/>
      <c r="L47" s="21"/>
    </row>
    <row r="48" s="1" customFormat="1" ht="14.4" customHeight="1">
      <c r="B48" s="21"/>
      <c r="I48" s="119"/>
      <c r="L48" s="21"/>
    </row>
    <row r="49" s="1" customFormat="1" ht="14.4" customHeight="1">
      <c r="B49" s="21"/>
      <c r="I49" s="119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142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3" t="s">
        <v>53</v>
      </c>
      <c r="G61" s="57" t="s">
        <v>52</v>
      </c>
      <c r="H61" s="40"/>
      <c r="I61" s="144"/>
      <c r="J61" s="145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146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3" t="s">
        <v>53</v>
      </c>
      <c r="G76" s="57" t="s">
        <v>52</v>
      </c>
      <c r="H76" s="40"/>
      <c r="I76" s="144"/>
      <c r="J76" s="145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147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148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7"/>
      <c r="E82" s="37"/>
      <c r="F82" s="37"/>
      <c r="G82" s="37"/>
      <c r="H82" s="37"/>
      <c r="I82" s="123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123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123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5.5" customHeight="1">
      <c r="A85" s="37"/>
      <c r="B85" s="38"/>
      <c r="C85" s="37"/>
      <c r="D85" s="37"/>
      <c r="E85" s="122" t="str">
        <f>E7</f>
        <v>Zvyšování rychlosti na TT - úsek otevřený tramv. svršek za zast. N.Ves vodárna - tramv. zast. Zahrádky</v>
      </c>
      <c r="F85" s="31"/>
      <c r="G85" s="31"/>
      <c r="H85" s="31"/>
      <c r="I85" s="123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103</v>
      </c>
      <c r="D86" s="37"/>
      <c r="E86" s="37"/>
      <c r="F86" s="37"/>
      <c r="G86" s="37"/>
      <c r="H86" s="37"/>
      <c r="I86" s="123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 xml:space="preserve">SO 662 - Tramvajový spodek </v>
      </c>
      <c r="F87" s="37"/>
      <c r="G87" s="37"/>
      <c r="H87" s="37"/>
      <c r="I87" s="123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123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Ostrava </v>
      </c>
      <c r="G89" s="37"/>
      <c r="H89" s="37"/>
      <c r="I89" s="124" t="s">
        <v>22</v>
      </c>
      <c r="J89" s="68" t="str">
        <f>IF(J12="","",J12)</f>
        <v>10. 9. 2019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123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3.05" customHeight="1">
      <c r="A91" s="37"/>
      <c r="B91" s="38"/>
      <c r="C91" s="31" t="s">
        <v>24</v>
      </c>
      <c r="D91" s="37"/>
      <c r="E91" s="37"/>
      <c r="F91" s="26" t="str">
        <f>E15</f>
        <v>Dopravní podnik Ostrava a.s.</v>
      </c>
      <c r="G91" s="37"/>
      <c r="H91" s="37"/>
      <c r="I91" s="124" t="s">
        <v>31</v>
      </c>
      <c r="J91" s="35" t="str">
        <f>E21</f>
        <v>Dopravní projektování spol. s r.o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3.0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124" t="s">
        <v>35</v>
      </c>
      <c r="J92" s="35" t="str">
        <f>E24</f>
        <v>Dopravní projektování spol. s r.o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123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9" t="s">
        <v>106</v>
      </c>
      <c r="D94" s="135"/>
      <c r="E94" s="135"/>
      <c r="F94" s="135"/>
      <c r="G94" s="135"/>
      <c r="H94" s="135"/>
      <c r="I94" s="150"/>
      <c r="J94" s="151" t="s">
        <v>107</v>
      </c>
      <c r="K94" s="135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123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52" t="s">
        <v>108</v>
      </c>
      <c r="D96" s="37"/>
      <c r="E96" s="37"/>
      <c r="F96" s="37"/>
      <c r="G96" s="37"/>
      <c r="H96" s="37"/>
      <c r="I96" s="123"/>
      <c r="J96" s="95">
        <f>J130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109</v>
      </c>
    </row>
    <row r="97" s="9" customFormat="1" ht="24.96" customHeight="1">
      <c r="A97" s="9"/>
      <c r="B97" s="153"/>
      <c r="C97" s="9"/>
      <c r="D97" s="154" t="s">
        <v>452</v>
      </c>
      <c r="E97" s="155"/>
      <c r="F97" s="155"/>
      <c r="G97" s="155"/>
      <c r="H97" s="155"/>
      <c r="I97" s="156"/>
      <c r="J97" s="157">
        <f>J131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8"/>
      <c r="C98" s="10"/>
      <c r="D98" s="159" t="s">
        <v>453</v>
      </c>
      <c r="E98" s="160"/>
      <c r="F98" s="160"/>
      <c r="G98" s="160"/>
      <c r="H98" s="160"/>
      <c r="I98" s="161"/>
      <c r="J98" s="162">
        <f>J212</f>
        <v>0</v>
      </c>
      <c r="K98" s="10"/>
      <c r="L98" s="15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53"/>
      <c r="C99" s="9"/>
      <c r="D99" s="154" t="s">
        <v>454</v>
      </c>
      <c r="E99" s="155"/>
      <c r="F99" s="155"/>
      <c r="G99" s="155"/>
      <c r="H99" s="155"/>
      <c r="I99" s="156"/>
      <c r="J99" s="157">
        <f>J254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3"/>
      <c r="C100" s="9"/>
      <c r="D100" s="154" t="s">
        <v>111</v>
      </c>
      <c r="E100" s="155"/>
      <c r="F100" s="155"/>
      <c r="G100" s="155"/>
      <c r="H100" s="155"/>
      <c r="I100" s="156"/>
      <c r="J100" s="157">
        <f>J260</f>
        <v>0</v>
      </c>
      <c r="K100" s="9"/>
      <c r="L100" s="15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3"/>
      <c r="C101" s="9"/>
      <c r="D101" s="154" t="s">
        <v>112</v>
      </c>
      <c r="E101" s="155"/>
      <c r="F101" s="155"/>
      <c r="G101" s="155"/>
      <c r="H101" s="155"/>
      <c r="I101" s="156"/>
      <c r="J101" s="157">
        <f>J327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3"/>
      <c r="C102" s="9"/>
      <c r="D102" s="154" t="s">
        <v>455</v>
      </c>
      <c r="E102" s="155"/>
      <c r="F102" s="155"/>
      <c r="G102" s="155"/>
      <c r="H102" s="155"/>
      <c r="I102" s="156"/>
      <c r="J102" s="157">
        <f>J329</f>
        <v>0</v>
      </c>
      <c r="K102" s="9"/>
      <c r="L102" s="15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8"/>
      <c r="C103" s="10"/>
      <c r="D103" s="159" t="s">
        <v>456</v>
      </c>
      <c r="E103" s="160"/>
      <c r="F103" s="160"/>
      <c r="G103" s="160"/>
      <c r="H103" s="160"/>
      <c r="I103" s="161"/>
      <c r="J103" s="162">
        <f>J330</f>
        <v>0</v>
      </c>
      <c r="K103" s="10"/>
      <c r="L103" s="15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8"/>
      <c r="C104" s="10"/>
      <c r="D104" s="159" t="s">
        <v>457</v>
      </c>
      <c r="E104" s="160"/>
      <c r="F104" s="160"/>
      <c r="G104" s="160"/>
      <c r="H104" s="160"/>
      <c r="I104" s="161"/>
      <c r="J104" s="162">
        <f>J350</f>
        <v>0</v>
      </c>
      <c r="K104" s="10"/>
      <c r="L104" s="15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8"/>
      <c r="C105" s="10"/>
      <c r="D105" s="159" t="s">
        <v>458</v>
      </c>
      <c r="E105" s="160"/>
      <c r="F105" s="160"/>
      <c r="G105" s="160"/>
      <c r="H105" s="160"/>
      <c r="I105" s="161"/>
      <c r="J105" s="162">
        <f>J351</f>
        <v>0</v>
      </c>
      <c r="K105" s="10"/>
      <c r="L105" s="15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8"/>
      <c r="C106" s="10"/>
      <c r="D106" s="159" t="s">
        <v>459</v>
      </c>
      <c r="E106" s="160"/>
      <c r="F106" s="160"/>
      <c r="G106" s="160"/>
      <c r="H106" s="160"/>
      <c r="I106" s="161"/>
      <c r="J106" s="162">
        <f>J423</f>
        <v>0</v>
      </c>
      <c r="K106" s="10"/>
      <c r="L106" s="15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8"/>
      <c r="C107" s="10"/>
      <c r="D107" s="159" t="s">
        <v>113</v>
      </c>
      <c r="E107" s="160"/>
      <c r="F107" s="160"/>
      <c r="G107" s="160"/>
      <c r="H107" s="160"/>
      <c r="I107" s="161"/>
      <c r="J107" s="162">
        <f>J425</f>
        <v>0</v>
      </c>
      <c r="K107" s="10"/>
      <c r="L107" s="15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53"/>
      <c r="C108" s="9"/>
      <c r="D108" s="154" t="s">
        <v>460</v>
      </c>
      <c r="E108" s="155"/>
      <c r="F108" s="155"/>
      <c r="G108" s="155"/>
      <c r="H108" s="155"/>
      <c r="I108" s="156"/>
      <c r="J108" s="157">
        <f>J447</f>
        <v>0</v>
      </c>
      <c r="K108" s="9"/>
      <c r="L108" s="15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58"/>
      <c r="C109" s="10"/>
      <c r="D109" s="159" t="s">
        <v>461</v>
      </c>
      <c r="E109" s="160"/>
      <c r="F109" s="160"/>
      <c r="G109" s="160"/>
      <c r="H109" s="160"/>
      <c r="I109" s="161"/>
      <c r="J109" s="162">
        <f>J448</f>
        <v>0</v>
      </c>
      <c r="K109" s="10"/>
      <c r="L109" s="15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8"/>
      <c r="C110" s="10"/>
      <c r="D110" s="159" t="s">
        <v>462</v>
      </c>
      <c r="E110" s="160"/>
      <c r="F110" s="160"/>
      <c r="G110" s="160"/>
      <c r="H110" s="160"/>
      <c r="I110" s="161"/>
      <c r="J110" s="162">
        <f>J489</f>
        <v>0</v>
      </c>
      <c r="K110" s="10"/>
      <c r="L110" s="15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7"/>
      <c r="D111" s="37"/>
      <c r="E111" s="37"/>
      <c r="F111" s="37"/>
      <c r="G111" s="37"/>
      <c r="H111" s="37"/>
      <c r="I111" s="123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59"/>
      <c r="C112" s="60"/>
      <c r="D112" s="60"/>
      <c r="E112" s="60"/>
      <c r="F112" s="60"/>
      <c r="G112" s="60"/>
      <c r="H112" s="60"/>
      <c r="I112" s="147"/>
      <c r="J112" s="60"/>
      <c r="K112" s="60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1"/>
      <c r="C116" s="62"/>
      <c r="D116" s="62"/>
      <c r="E116" s="62"/>
      <c r="F116" s="62"/>
      <c r="G116" s="62"/>
      <c r="H116" s="62"/>
      <c r="I116" s="148"/>
      <c r="J116" s="62"/>
      <c r="K116" s="62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114</v>
      </c>
      <c r="D117" s="37"/>
      <c r="E117" s="37"/>
      <c r="F117" s="37"/>
      <c r="G117" s="37"/>
      <c r="H117" s="37"/>
      <c r="I117" s="123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123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7"/>
      <c r="E119" s="37"/>
      <c r="F119" s="37"/>
      <c r="G119" s="37"/>
      <c r="H119" s="37"/>
      <c r="I119" s="123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5" customHeight="1">
      <c r="A120" s="37"/>
      <c r="B120" s="38"/>
      <c r="C120" s="37"/>
      <c r="D120" s="37"/>
      <c r="E120" s="122" t="str">
        <f>E7</f>
        <v>Zvyšování rychlosti na TT - úsek otevřený tramv. svršek za zast. N.Ves vodárna - tramv. zast. Zahrádky</v>
      </c>
      <c r="F120" s="31"/>
      <c r="G120" s="31"/>
      <c r="H120" s="31"/>
      <c r="I120" s="123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103</v>
      </c>
      <c r="D121" s="37"/>
      <c r="E121" s="37"/>
      <c r="F121" s="37"/>
      <c r="G121" s="37"/>
      <c r="H121" s="37"/>
      <c r="I121" s="123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7"/>
      <c r="D122" s="37"/>
      <c r="E122" s="66" t="str">
        <f>E9</f>
        <v xml:space="preserve">SO 662 - Tramvajový spodek </v>
      </c>
      <c r="F122" s="37"/>
      <c r="G122" s="37"/>
      <c r="H122" s="37"/>
      <c r="I122" s="123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123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7"/>
      <c r="E124" s="37"/>
      <c r="F124" s="26" t="str">
        <f>F12</f>
        <v xml:space="preserve">Ostrava </v>
      </c>
      <c r="G124" s="37"/>
      <c r="H124" s="37"/>
      <c r="I124" s="124" t="s">
        <v>22</v>
      </c>
      <c r="J124" s="68" t="str">
        <f>IF(J12="","",J12)</f>
        <v>10. 9. 2019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123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43.05" customHeight="1">
      <c r="A126" s="37"/>
      <c r="B126" s="38"/>
      <c r="C126" s="31" t="s">
        <v>24</v>
      </c>
      <c r="D126" s="37"/>
      <c r="E126" s="37"/>
      <c r="F126" s="26" t="str">
        <f>E15</f>
        <v>Dopravní podnik Ostrava a.s.</v>
      </c>
      <c r="G126" s="37"/>
      <c r="H126" s="37"/>
      <c r="I126" s="124" t="s">
        <v>31</v>
      </c>
      <c r="J126" s="35" t="str">
        <f>E21</f>
        <v>Dopravní projektování spol. s r.o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43.05" customHeight="1">
      <c r="A127" s="37"/>
      <c r="B127" s="38"/>
      <c r="C127" s="31" t="s">
        <v>29</v>
      </c>
      <c r="D127" s="37"/>
      <c r="E127" s="37"/>
      <c r="F127" s="26" t="str">
        <f>IF(E18="","",E18)</f>
        <v>Vyplň údaj</v>
      </c>
      <c r="G127" s="37"/>
      <c r="H127" s="37"/>
      <c r="I127" s="124" t="s">
        <v>35</v>
      </c>
      <c r="J127" s="35" t="str">
        <f>E24</f>
        <v>Dopravní projektování spol. s r.o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7"/>
      <c r="D128" s="37"/>
      <c r="E128" s="37"/>
      <c r="F128" s="37"/>
      <c r="G128" s="37"/>
      <c r="H128" s="37"/>
      <c r="I128" s="123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63"/>
      <c r="B129" s="164"/>
      <c r="C129" s="165" t="s">
        <v>115</v>
      </c>
      <c r="D129" s="166" t="s">
        <v>62</v>
      </c>
      <c r="E129" s="166" t="s">
        <v>58</v>
      </c>
      <c r="F129" s="166" t="s">
        <v>59</v>
      </c>
      <c r="G129" s="166" t="s">
        <v>116</v>
      </c>
      <c r="H129" s="166" t="s">
        <v>117</v>
      </c>
      <c r="I129" s="167" t="s">
        <v>118</v>
      </c>
      <c r="J129" s="166" t="s">
        <v>107</v>
      </c>
      <c r="K129" s="168" t="s">
        <v>119</v>
      </c>
      <c r="L129" s="169"/>
      <c r="M129" s="85" t="s">
        <v>1</v>
      </c>
      <c r="N129" s="86" t="s">
        <v>41</v>
      </c>
      <c r="O129" s="86" t="s">
        <v>120</v>
      </c>
      <c r="P129" s="86" t="s">
        <v>121</v>
      </c>
      <c r="Q129" s="86" t="s">
        <v>122</v>
      </c>
      <c r="R129" s="86" t="s">
        <v>123</v>
      </c>
      <c r="S129" s="86" t="s">
        <v>124</v>
      </c>
      <c r="T129" s="87" t="s">
        <v>125</v>
      </c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</row>
    <row r="130" s="2" customFormat="1" ht="22.8" customHeight="1">
      <c r="A130" s="37"/>
      <c r="B130" s="38"/>
      <c r="C130" s="92" t="s">
        <v>126</v>
      </c>
      <c r="D130" s="37"/>
      <c r="E130" s="37"/>
      <c r="F130" s="37"/>
      <c r="G130" s="37"/>
      <c r="H130" s="37"/>
      <c r="I130" s="123"/>
      <c r="J130" s="170">
        <f>BK130</f>
        <v>0</v>
      </c>
      <c r="K130" s="37"/>
      <c r="L130" s="38"/>
      <c r="M130" s="88"/>
      <c r="N130" s="72"/>
      <c r="O130" s="89"/>
      <c r="P130" s="171">
        <f>P131+P254+P260+P327+P329+P447</f>
        <v>0</v>
      </c>
      <c r="Q130" s="89"/>
      <c r="R130" s="171">
        <f>R131+R254+R260+R327+R329+R447</f>
        <v>2240.6405382200001</v>
      </c>
      <c r="S130" s="89"/>
      <c r="T130" s="172">
        <f>T131+T254+T260+T327+T329+T447</f>
        <v>767.24462500000004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76</v>
      </c>
      <c r="AU130" s="18" t="s">
        <v>109</v>
      </c>
      <c r="BK130" s="173">
        <f>BK131+BK254+BK260+BK327+BK329+BK447</f>
        <v>0</v>
      </c>
    </row>
    <row r="131" s="12" customFormat="1" ht="25.92" customHeight="1">
      <c r="A131" s="12"/>
      <c r="B131" s="174"/>
      <c r="C131" s="12"/>
      <c r="D131" s="175" t="s">
        <v>76</v>
      </c>
      <c r="E131" s="176" t="s">
        <v>85</v>
      </c>
      <c r="F131" s="176" t="s">
        <v>463</v>
      </c>
      <c r="G131" s="12"/>
      <c r="H131" s="12"/>
      <c r="I131" s="177"/>
      <c r="J131" s="178">
        <f>BK131</f>
        <v>0</v>
      </c>
      <c r="K131" s="12"/>
      <c r="L131" s="174"/>
      <c r="M131" s="179"/>
      <c r="N131" s="180"/>
      <c r="O131" s="180"/>
      <c r="P131" s="181">
        <f>P132+SUM(P133:P212)</f>
        <v>0</v>
      </c>
      <c r="Q131" s="180"/>
      <c r="R131" s="181">
        <f>R132+SUM(R133:R212)</f>
        <v>0.048975000000000005</v>
      </c>
      <c r="S131" s="180"/>
      <c r="T131" s="182">
        <f>T132+SUM(T133:T212)</f>
        <v>669.16305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5" t="s">
        <v>85</v>
      </c>
      <c r="AT131" s="183" t="s">
        <v>76</v>
      </c>
      <c r="AU131" s="183" t="s">
        <v>77</v>
      </c>
      <c r="AY131" s="175" t="s">
        <v>129</v>
      </c>
      <c r="BK131" s="184">
        <f>BK132+SUM(BK133:BK212)</f>
        <v>0</v>
      </c>
    </row>
    <row r="132" s="2" customFormat="1" ht="48" customHeight="1">
      <c r="A132" s="37"/>
      <c r="B132" s="185"/>
      <c r="C132" s="186" t="s">
        <v>85</v>
      </c>
      <c r="D132" s="186" t="s">
        <v>130</v>
      </c>
      <c r="E132" s="187" t="s">
        <v>464</v>
      </c>
      <c r="F132" s="188" t="s">
        <v>465</v>
      </c>
      <c r="G132" s="189" t="s">
        <v>187</v>
      </c>
      <c r="H132" s="190">
        <v>3264.21</v>
      </c>
      <c r="I132" s="191"/>
      <c r="J132" s="192">
        <f>ROUND(I132*H132,2)</f>
        <v>0</v>
      </c>
      <c r="K132" s="188" t="s">
        <v>158</v>
      </c>
      <c r="L132" s="38"/>
      <c r="M132" s="193" t="s">
        <v>1</v>
      </c>
      <c r="N132" s="194" t="s">
        <v>42</v>
      </c>
      <c r="O132" s="76"/>
      <c r="P132" s="195">
        <f>O132*H132</f>
        <v>0</v>
      </c>
      <c r="Q132" s="195">
        <v>0</v>
      </c>
      <c r="R132" s="195">
        <f>Q132*H132</f>
        <v>0</v>
      </c>
      <c r="S132" s="195">
        <v>0.20499999999999999</v>
      </c>
      <c r="T132" s="196">
        <f>S132*H132</f>
        <v>669.16305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7" t="s">
        <v>134</v>
      </c>
      <c r="AT132" s="197" t="s">
        <v>130</v>
      </c>
      <c r="AU132" s="197" t="s">
        <v>85</v>
      </c>
      <c r="AY132" s="18" t="s">
        <v>129</v>
      </c>
      <c r="BE132" s="198">
        <f>IF(N132="základní",J132,0)</f>
        <v>0</v>
      </c>
      <c r="BF132" s="198">
        <f>IF(N132="snížená",J132,0)</f>
        <v>0</v>
      </c>
      <c r="BG132" s="198">
        <f>IF(N132="zákl. přenesená",J132,0)</f>
        <v>0</v>
      </c>
      <c r="BH132" s="198">
        <f>IF(N132="sníž. přenesená",J132,0)</f>
        <v>0</v>
      </c>
      <c r="BI132" s="198">
        <f>IF(N132="nulová",J132,0)</f>
        <v>0</v>
      </c>
      <c r="BJ132" s="18" t="s">
        <v>85</v>
      </c>
      <c r="BK132" s="198">
        <f>ROUND(I132*H132,2)</f>
        <v>0</v>
      </c>
      <c r="BL132" s="18" t="s">
        <v>134</v>
      </c>
      <c r="BM132" s="197" t="s">
        <v>466</v>
      </c>
    </row>
    <row r="133" s="14" customFormat="1">
      <c r="A133" s="14"/>
      <c r="B133" s="207"/>
      <c r="C133" s="14"/>
      <c r="D133" s="200" t="s">
        <v>136</v>
      </c>
      <c r="E133" s="208" t="s">
        <v>1</v>
      </c>
      <c r="F133" s="209" t="s">
        <v>467</v>
      </c>
      <c r="G133" s="14"/>
      <c r="H133" s="210">
        <v>2091.2600000000002</v>
      </c>
      <c r="I133" s="211"/>
      <c r="J133" s="14"/>
      <c r="K133" s="14"/>
      <c r="L133" s="207"/>
      <c r="M133" s="212"/>
      <c r="N133" s="213"/>
      <c r="O133" s="213"/>
      <c r="P133" s="213"/>
      <c r="Q133" s="213"/>
      <c r="R133" s="213"/>
      <c r="S133" s="213"/>
      <c r="T133" s="2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8" t="s">
        <v>136</v>
      </c>
      <c r="AU133" s="208" t="s">
        <v>85</v>
      </c>
      <c r="AV133" s="14" t="s">
        <v>87</v>
      </c>
      <c r="AW133" s="14" t="s">
        <v>34</v>
      </c>
      <c r="AX133" s="14" t="s">
        <v>77</v>
      </c>
      <c r="AY133" s="208" t="s">
        <v>129</v>
      </c>
    </row>
    <row r="134" s="14" customFormat="1">
      <c r="A134" s="14"/>
      <c r="B134" s="207"/>
      <c r="C134" s="14"/>
      <c r="D134" s="200" t="s">
        <v>136</v>
      </c>
      <c r="E134" s="208" t="s">
        <v>1</v>
      </c>
      <c r="F134" s="209" t="s">
        <v>468</v>
      </c>
      <c r="G134" s="14"/>
      <c r="H134" s="210">
        <v>2092.9499999999998</v>
      </c>
      <c r="I134" s="211"/>
      <c r="J134" s="14"/>
      <c r="K134" s="14"/>
      <c r="L134" s="207"/>
      <c r="M134" s="212"/>
      <c r="N134" s="213"/>
      <c r="O134" s="213"/>
      <c r="P134" s="213"/>
      <c r="Q134" s="213"/>
      <c r="R134" s="213"/>
      <c r="S134" s="213"/>
      <c r="T134" s="2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8" t="s">
        <v>136</v>
      </c>
      <c r="AU134" s="208" t="s">
        <v>85</v>
      </c>
      <c r="AV134" s="14" t="s">
        <v>87</v>
      </c>
      <c r="AW134" s="14" t="s">
        <v>34</v>
      </c>
      <c r="AX134" s="14" t="s">
        <v>77</v>
      </c>
      <c r="AY134" s="208" t="s">
        <v>129</v>
      </c>
    </row>
    <row r="135" s="14" customFormat="1">
      <c r="A135" s="14"/>
      <c r="B135" s="207"/>
      <c r="C135" s="14"/>
      <c r="D135" s="200" t="s">
        <v>136</v>
      </c>
      <c r="E135" s="208" t="s">
        <v>1</v>
      </c>
      <c r="F135" s="209" t="s">
        <v>469</v>
      </c>
      <c r="G135" s="14"/>
      <c r="H135" s="210">
        <v>-240</v>
      </c>
      <c r="I135" s="211"/>
      <c r="J135" s="14"/>
      <c r="K135" s="14"/>
      <c r="L135" s="207"/>
      <c r="M135" s="212"/>
      <c r="N135" s="213"/>
      <c r="O135" s="213"/>
      <c r="P135" s="213"/>
      <c r="Q135" s="213"/>
      <c r="R135" s="213"/>
      <c r="S135" s="213"/>
      <c r="T135" s="2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8" t="s">
        <v>136</v>
      </c>
      <c r="AU135" s="208" t="s">
        <v>85</v>
      </c>
      <c r="AV135" s="14" t="s">
        <v>87</v>
      </c>
      <c r="AW135" s="14" t="s">
        <v>34</v>
      </c>
      <c r="AX135" s="14" t="s">
        <v>77</v>
      </c>
      <c r="AY135" s="208" t="s">
        <v>129</v>
      </c>
    </row>
    <row r="136" s="14" customFormat="1">
      <c r="A136" s="14"/>
      <c r="B136" s="207"/>
      <c r="C136" s="14"/>
      <c r="D136" s="200" t="s">
        <v>136</v>
      </c>
      <c r="E136" s="208" t="s">
        <v>1</v>
      </c>
      <c r="F136" s="209" t="s">
        <v>470</v>
      </c>
      <c r="G136" s="14"/>
      <c r="H136" s="210">
        <v>-300</v>
      </c>
      <c r="I136" s="211"/>
      <c r="J136" s="14"/>
      <c r="K136" s="14"/>
      <c r="L136" s="207"/>
      <c r="M136" s="212"/>
      <c r="N136" s="213"/>
      <c r="O136" s="213"/>
      <c r="P136" s="213"/>
      <c r="Q136" s="213"/>
      <c r="R136" s="213"/>
      <c r="S136" s="213"/>
      <c r="T136" s="2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8" t="s">
        <v>136</v>
      </c>
      <c r="AU136" s="208" t="s">
        <v>85</v>
      </c>
      <c r="AV136" s="14" t="s">
        <v>87</v>
      </c>
      <c r="AW136" s="14" t="s">
        <v>34</v>
      </c>
      <c r="AX136" s="14" t="s">
        <v>77</v>
      </c>
      <c r="AY136" s="208" t="s">
        <v>129</v>
      </c>
    </row>
    <row r="137" s="14" customFormat="1">
      <c r="A137" s="14"/>
      <c r="B137" s="207"/>
      <c r="C137" s="14"/>
      <c r="D137" s="200" t="s">
        <v>136</v>
      </c>
      <c r="E137" s="208" t="s">
        <v>1</v>
      </c>
      <c r="F137" s="209" t="s">
        <v>471</v>
      </c>
      <c r="G137" s="14"/>
      <c r="H137" s="210">
        <v>-108</v>
      </c>
      <c r="I137" s="211"/>
      <c r="J137" s="14"/>
      <c r="K137" s="14"/>
      <c r="L137" s="207"/>
      <c r="M137" s="212"/>
      <c r="N137" s="213"/>
      <c r="O137" s="213"/>
      <c r="P137" s="213"/>
      <c r="Q137" s="213"/>
      <c r="R137" s="213"/>
      <c r="S137" s="213"/>
      <c r="T137" s="2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8" t="s">
        <v>136</v>
      </c>
      <c r="AU137" s="208" t="s">
        <v>85</v>
      </c>
      <c r="AV137" s="14" t="s">
        <v>87</v>
      </c>
      <c r="AW137" s="14" t="s">
        <v>34</v>
      </c>
      <c r="AX137" s="14" t="s">
        <v>77</v>
      </c>
      <c r="AY137" s="208" t="s">
        <v>129</v>
      </c>
    </row>
    <row r="138" s="14" customFormat="1">
      <c r="A138" s="14"/>
      <c r="B138" s="207"/>
      <c r="C138" s="14"/>
      <c r="D138" s="200" t="s">
        <v>136</v>
      </c>
      <c r="E138" s="208" t="s">
        <v>1</v>
      </c>
      <c r="F138" s="209" t="s">
        <v>472</v>
      </c>
      <c r="G138" s="14"/>
      <c r="H138" s="210">
        <v>-272</v>
      </c>
      <c r="I138" s="211"/>
      <c r="J138" s="14"/>
      <c r="K138" s="14"/>
      <c r="L138" s="207"/>
      <c r="M138" s="212"/>
      <c r="N138" s="213"/>
      <c r="O138" s="213"/>
      <c r="P138" s="213"/>
      <c r="Q138" s="213"/>
      <c r="R138" s="213"/>
      <c r="S138" s="213"/>
      <c r="T138" s="2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8" t="s">
        <v>136</v>
      </c>
      <c r="AU138" s="208" t="s">
        <v>85</v>
      </c>
      <c r="AV138" s="14" t="s">
        <v>87</v>
      </c>
      <c r="AW138" s="14" t="s">
        <v>34</v>
      </c>
      <c r="AX138" s="14" t="s">
        <v>77</v>
      </c>
      <c r="AY138" s="208" t="s">
        <v>129</v>
      </c>
    </row>
    <row r="139" s="15" customFormat="1">
      <c r="A139" s="15"/>
      <c r="B139" s="215"/>
      <c r="C139" s="15"/>
      <c r="D139" s="200" t="s">
        <v>136</v>
      </c>
      <c r="E139" s="216" t="s">
        <v>1</v>
      </c>
      <c r="F139" s="217" t="s">
        <v>144</v>
      </c>
      <c r="G139" s="15"/>
      <c r="H139" s="218">
        <v>3264.21</v>
      </c>
      <c r="I139" s="219"/>
      <c r="J139" s="15"/>
      <c r="K139" s="15"/>
      <c r="L139" s="215"/>
      <c r="M139" s="220"/>
      <c r="N139" s="221"/>
      <c r="O139" s="221"/>
      <c r="P139" s="221"/>
      <c r="Q139" s="221"/>
      <c r="R139" s="221"/>
      <c r="S139" s="221"/>
      <c r="T139" s="222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16" t="s">
        <v>136</v>
      </c>
      <c r="AU139" s="216" t="s">
        <v>85</v>
      </c>
      <c r="AV139" s="15" t="s">
        <v>134</v>
      </c>
      <c r="AW139" s="15" t="s">
        <v>34</v>
      </c>
      <c r="AX139" s="15" t="s">
        <v>85</v>
      </c>
      <c r="AY139" s="216" t="s">
        <v>129</v>
      </c>
    </row>
    <row r="140" s="2" customFormat="1" ht="48" customHeight="1">
      <c r="A140" s="37"/>
      <c r="B140" s="185"/>
      <c r="C140" s="186" t="s">
        <v>87</v>
      </c>
      <c r="D140" s="186" t="s">
        <v>130</v>
      </c>
      <c r="E140" s="187" t="s">
        <v>473</v>
      </c>
      <c r="F140" s="188" t="s">
        <v>474</v>
      </c>
      <c r="G140" s="189" t="s">
        <v>133</v>
      </c>
      <c r="H140" s="190">
        <v>9353.5439999999999</v>
      </c>
      <c r="I140" s="191"/>
      <c r="J140" s="192">
        <f>ROUND(I140*H140,2)</f>
        <v>0</v>
      </c>
      <c r="K140" s="188" t="s">
        <v>158</v>
      </c>
      <c r="L140" s="38"/>
      <c r="M140" s="193" t="s">
        <v>1</v>
      </c>
      <c r="N140" s="194" t="s">
        <v>42</v>
      </c>
      <c r="O140" s="76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7" t="s">
        <v>134</v>
      </c>
      <c r="AT140" s="197" t="s">
        <v>130</v>
      </c>
      <c r="AU140" s="197" t="s">
        <v>85</v>
      </c>
      <c r="AY140" s="18" t="s">
        <v>129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8" t="s">
        <v>85</v>
      </c>
      <c r="BK140" s="198">
        <f>ROUND(I140*H140,2)</f>
        <v>0</v>
      </c>
      <c r="BL140" s="18" t="s">
        <v>134</v>
      </c>
      <c r="BM140" s="197" t="s">
        <v>475</v>
      </c>
    </row>
    <row r="141" s="13" customFormat="1">
      <c r="A141" s="13"/>
      <c r="B141" s="199"/>
      <c r="C141" s="13"/>
      <c r="D141" s="200" t="s">
        <v>136</v>
      </c>
      <c r="E141" s="201" t="s">
        <v>1</v>
      </c>
      <c r="F141" s="202" t="s">
        <v>476</v>
      </c>
      <c r="G141" s="13"/>
      <c r="H141" s="201" t="s">
        <v>1</v>
      </c>
      <c r="I141" s="203"/>
      <c r="J141" s="13"/>
      <c r="K141" s="13"/>
      <c r="L141" s="199"/>
      <c r="M141" s="204"/>
      <c r="N141" s="205"/>
      <c r="O141" s="205"/>
      <c r="P141" s="205"/>
      <c r="Q141" s="205"/>
      <c r="R141" s="205"/>
      <c r="S141" s="205"/>
      <c r="T141" s="20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1" t="s">
        <v>136</v>
      </c>
      <c r="AU141" s="201" t="s">
        <v>85</v>
      </c>
      <c r="AV141" s="13" t="s">
        <v>85</v>
      </c>
      <c r="AW141" s="13" t="s">
        <v>34</v>
      </c>
      <c r="AX141" s="13" t="s">
        <v>77</v>
      </c>
      <c r="AY141" s="201" t="s">
        <v>129</v>
      </c>
    </row>
    <row r="142" s="13" customFormat="1">
      <c r="A142" s="13"/>
      <c r="B142" s="199"/>
      <c r="C142" s="13"/>
      <c r="D142" s="200" t="s">
        <v>136</v>
      </c>
      <c r="E142" s="201" t="s">
        <v>1</v>
      </c>
      <c r="F142" s="202" t="s">
        <v>477</v>
      </c>
      <c r="G142" s="13"/>
      <c r="H142" s="201" t="s">
        <v>1</v>
      </c>
      <c r="I142" s="203"/>
      <c r="J142" s="13"/>
      <c r="K142" s="13"/>
      <c r="L142" s="199"/>
      <c r="M142" s="204"/>
      <c r="N142" s="205"/>
      <c r="O142" s="205"/>
      <c r="P142" s="205"/>
      <c r="Q142" s="205"/>
      <c r="R142" s="205"/>
      <c r="S142" s="205"/>
      <c r="T142" s="20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01" t="s">
        <v>136</v>
      </c>
      <c r="AU142" s="201" t="s">
        <v>85</v>
      </c>
      <c r="AV142" s="13" t="s">
        <v>85</v>
      </c>
      <c r="AW142" s="13" t="s">
        <v>34</v>
      </c>
      <c r="AX142" s="13" t="s">
        <v>77</v>
      </c>
      <c r="AY142" s="201" t="s">
        <v>129</v>
      </c>
    </row>
    <row r="143" s="13" customFormat="1">
      <c r="A143" s="13"/>
      <c r="B143" s="199"/>
      <c r="C143" s="13"/>
      <c r="D143" s="200" t="s">
        <v>136</v>
      </c>
      <c r="E143" s="201" t="s">
        <v>1</v>
      </c>
      <c r="F143" s="202" t="s">
        <v>478</v>
      </c>
      <c r="G143" s="13"/>
      <c r="H143" s="201" t="s">
        <v>1</v>
      </c>
      <c r="I143" s="203"/>
      <c r="J143" s="13"/>
      <c r="K143" s="13"/>
      <c r="L143" s="199"/>
      <c r="M143" s="204"/>
      <c r="N143" s="205"/>
      <c r="O143" s="205"/>
      <c r="P143" s="205"/>
      <c r="Q143" s="205"/>
      <c r="R143" s="205"/>
      <c r="S143" s="205"/>
      <c r="T143" s="20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01" t="s">
        <v>136</v>
      </c>
      <c r="AU143" s="201" t="s">
        <v>85</v>
      </c>
      <c r="AV143" s="13" t="s">
        <v>85</v>
      </c>
      <c r="AW143" s="13" t="s">
        <v>34</v>
      </c>
      <c r="AX143" s="13" t="s">
        <v>77</v>
      </c>
      <c r="AY143" s="201" t="s">
        <v>129</v>
      </c>
    </row>
    <row r="144" s="13" customFormat="1">
      <c r="A144" s="13"/>
      <c r="B144" s="199"/>
      <c r="C144" s="13"/>
      <c r="D144" s="200" t="s">
        <v>136</v>
      </c>
      <c r="E144" s="201" t="s">
        <v>1</v>
      </c>
      <c r="F144" s="202" t="s">
        <v>479</v>
      </c>
      <c r="G144" s="13"/>
      <c r="H144" s="201" t="s">
        <v>1</v>
      </c>
      <c r="I144" s="203"/>
      <c r="J144" s="13"/>
      <c r="K144" s="13"/>
      <c r="L144" s="199"/>
      <c r="M144" s="204"/>
      <c r="N144" s="205"/>
      <c r="O144" s="205"/>
      <c r="P144" s="205"/>
      <c r="Q144" s="205"/>
      <c r="R144" s="205"/>
      <c r="S144" s="205"/>
      <c r="T144" s="20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01" t="s">
        <v>136</v>
      </c>
      <c r="AU144" s="201" t="s">
        <v>85</v>
      </c>
      <c r="AV144" s="13" t="s">
        <v>85</v>
      </c>
      <c r="AW144" s="13" t="s">
        <v>34</v>
      </c>
      <c r="AX144" s="13" t="s">
        <v>77</v>
      </c>
      <c r="AY144" s="201" t="s">
        <v>129</v>
      </c>
    </row>
    <row r="145" s="14" customFormat="1">
      <c r="A145" s="14"/>
      <c r="B145" s="207"/>
      <c r="C145" s="14"/>
      <c r="D145" s="200" t="s">
        <v>136</v>
      </c>
      <c r="E145" s="208" t="s">
        <v>1</v>
      </c>
      <c r="F145" s="209" t="s">
        <v>480</v>
      </c>
      <c r="G145" s="14"/>
      <c r="H145" s="210">
        <v>4088.2979999999998</v>
      </c>
      <c r="I145" s="211"/>
      <c r="J145" s="14"/>
      <c r="K145" s="14"/>
      <c r="L145" s="207"/>
      <c r="M145" s="212"/>
      <c r="N145" s="213"/>
      <c r="O145" s="213"/>
      <c r="P145" s="213"/>
      <c r="Q145" s="213"/>
      <c r="R145" s="213"/>
      <c r="S145" s="213"/>
      <c r="T145" s="2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8" t="s">
        <v>136</v>
      </c>
      <c r="AU145" s="208" t="s">
        <v>85</v>
      </c>
      <c r="AV145" s="14" t="s">
        <v>87</v>
      </c>
      <c r="AW145" s="14" t="s">
        <v>34</v>
      </c>
      <c r="AX145" s="14" t="s">
        <v>77</v>
      </c>
      <c r="AY145" s="208" t="s">
        <v>129</v>
      </c>
    </row>
    <row r="146" s="13" customFormat="1">
      <c r="A146" s="13"/>
      <c r="B146" s="199"/>
      <c r="C146" s="13"/>
      <c r="D146" s="200" t="s">
        <v>136</v>
      </c>
      <c r="E146" s="201" t="s">
        <v>1</v>
      </c>
      <c r="F146" s="202" t="s">
        <v>481</v>
      </c>
      <c r="G146" s="13"/>
      <c r="H146" s="201" t="s">
        <v>1</v>
      </c>
      <c r="I146" s="203"/>
      <c r="J146" s="13"/>
      <c r="K146" s="13"/>
      <c r="L146" s="199"/>
      <c r="M146" s="204"/>
      <c r="N146" s="205"/>
      <c r="O146" s="205"/>
      <c r="P146" s="205"/>
      <c r="Q146" s="205"/>
      <c r="R146" s="205"/>
      <c r="S146" s="205"/>
      <c r="T146" s="20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01" t="s">
        <v>136</v>
      </c>
      <c r="AU146" s="201" t="s">
        <v>85</v>
      </c>
      <c r="AV146" s="13" t="s">
        <v>85</v>
      </c>
      <c r="AW146" s="13" t="s">
        <v>34</v>
      </c>
      <c r="AX146" s="13" t="s">
        <v>77</v>
      </c>
      <c r="AY146" s="201" t="s">
        <v>129</v>
      </c>
    </row>
    <row r="147" s="14" customFormat="1">
      <c r="A147" s="14"/>
      <c r="B147" s="207"/>
      <c r="C147" s="14"/>
      <c r="D147" s="200" t="s">
        <v>136</v>
      </c>
      <c r="E147" s="208" t="s">
        <v>1</v>
      </c>
      <c r="F147" s="209" t="s">
        <v>482</v>
      </c>
      <c r="G147" s="14"/>
      <c r="H147" s="210">
        <v>212.578</v>
      </c>
      <c r="I147" s="211"/>
      <c r="J147" s="14"/>
      <c r="K147" s="14"/>
      <c r="L147" s="207"/>
      <c r="M147" s="212"/>
      <c r="N147" s="213"/>
      <c r="O147" s="213"/>
      <c r="P147" s="213"/>
      <c r="Q147" s="213"/>
      <c r="R147" s="213"/>
      <c r="S147" s="213"/>
      <c r="T147" s="2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8" t="s">
        <v>136</v>
      </c>
      <c r="AU147" s="208" t="s">
        <v>85</v>
      </c>
      <c r="AV147" s="14" t="s">
        <v>87</v>
      </c>
      <c r="AW147" s="14" t="s">
        <v>34</v>
      </c>
      <c r="AX147" s="14" t="s">
        <v>77</v>
      </c>
      <c r="AY147" s="208" t="s">
        <v>129</v>
      </c>
    </row>
    <row r="148" s="13" customFormat="1">
      <c r="A148" s="13"/>
      <c r="B148" s="199"/>
      <c r="C148" s="13"/>
      <c r="D148" s="200" t="s">
        <v>136</v>
      </c>
      <c r="E148" s="201" t="s">
        <v>1</v>
      </c>
      <c r="F148" s="202" t="s">
        <v>483</v>
      </c>
      <c r="G148" s="13"/>
      <c r="H148" s="201" t="s">
        <v>1</v>
      </c>
      <c r="I148" s="203"/>
      <c r="J148" s="13"/>
      <c r="K148" s="13"/>
      <c r="L148" s="199"/>
      <c r="M148" s="204"/>
      <c r="N148" s="205"/>
      <c r="O148" s="205"/>
      <c r="P148" s="205"/>
      <c r="Q148" s="205"/>
      <c r="R148" s="205"/>
      <c r="S148" s="205"/>
      <c r="T148" s="20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01" t="s">
        <v>136</v>
      </c>
      <c r="AU148" s="201" t="s">
        <v>85</v>
      </c>
      <c r="AV148" s="13" t="s">
        <v>85</v>
      </c>
      <c r="AW148" s="13" t="s">
        <v>34</v>
      </c>
      <c r="AX148" s="13" t="s">
        <v>77</v>
      </c>
      <c r="AY148" s="201" t="s">
        <v>129</v>
      </c>
    </row>
    <row r="149" s="14" customFormat="1">
      <c r="A149" s="14"/>
      <c r="B149" s="207"/>
      <c r="C149" s="14"/>
      <c r="D149" s="200" t="s">
        <v>136</v>
      </c>
      <c r="E149" s="208" t="s">
        <v>1</v>
      </c>
      <c r="F149" s="209" t="s">
        <v>484</v>
      </c>
      <c r="G149" s="14"/>
      <c r="H149" s="210">
        <v>1315.5999999999999</v>
      </c>
      <c r="I149" s="211"/>
      <c r="J149" s="14"/>
      <c r="K149" s="14"/>
      <c r="L149" s="207"/>
      <c r="M149" s="212"/>
      <c r="N149" s="213"/>
      <c r="O149" s="213"/>
      <c r="P149" s="213"/>
      <c r="Q149" s="213"/>
      <c r="R149" s="213"/>
      <c r="S149" s="213"/>
      <c r="T149" s="2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8" t="s">
        <v>136</v>
      </c>
      <c r="AU149" s="208" t="s">
        <v>85</v>
      </c>
      <c r="AV149" s="14" t="s">
        <v>87</v>
      </c>
      <c r="AW149" s="14" t="s">
        <v>34</v>
      </c>
      <c r="AX149" s="14" t="s">
        <v>77</v>
      </c>
      <c r="AY149" s="208" t="s">
        <v>129</v>
      </c>
    </row>
    <row r="150" s="13" customFormat="1">
      <c r="A150" s="13"/>
      <c r="B150" s="199"/>
      <c r="C150" s="13"/>
      <c r="D150" s="200" t="s">
        <v>136</v>
      </c>
      <c r="E150" s="201" t="s">
        <v>1</v>
      </c>
      <c r="F150" s="202" t="s">
        <v>485</v>
      </c>
      <c r="G150" s="13"/>
      <c r="H150" s="201" t="s">
        <v>1</v>
      </c>
      <c r="I150" s="203"/>
      <c r="J150" s="13"/>
      <c r="K150" s="13"/>
      <c r="L150" s="199"/>
      <c r="M150" s="204"/>
      <c r="N150" s="205"/>
      <c r="O150" s="205"/>
      <c r="P150" s="205"/>
      <c r="Q150" s="205"/>
      <c r="R150" s="205"/>
      <c r="S150" s="205"/>
      <c r="T150" s="20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01" t="s">
        <v>136</v>
      </c>
      <c r="AU150" s="201" t="s">
        <v>85</v>
      </c>
      <c r="AV150" s="13" t="s">
        <v>85</v>
      </c>
      <c r="AW150" s="13" t="s">
        <v>34</v>
      </c>
      <c r="AX150" s="13" t="s">
        <v>77</v>
      </c>
      <c r="AY150" s="201" t="s">
        <v>129</v>
      </c>
    </row>
    <row r="151" s="14" customFormat="1">
      <c r="A151" s="14"/>
      <c r="B151" s="207"/>
      <c r="C151" s="14"/>
      <c r="D151" s="200" t="s">
        <v>136</v>
      </c>
      <c r="E151" s="208" t="s">
        <v>1</v>
      </c>
      <c r="F151" s="209" t="s">
        <v>486</v>
      </c>
      <c r="G151" s="14"/>
      <c r="H151" s="210">
        <v>3579.1909999999998</v>
      </c>
      <c r="I151" s="211"/>
      <c r="J151" s="14"/>
      <c r="K151" s="14"/>
      <c r="L151" s="207"/>
      <c r="M151" s="212"/>
      <c r="N151" s="213"/>
      <c r="O151" s="213"/>
      <c r="P151" s="213"/>
      <c r="Q151" s="213"/>
      <c r="R151" s="213"/>
      <c r="S151" s="213"/>
      <c r="T151" s="2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8" t="s">
        <v>136</v>
      </c>
      <c r="AU151" s="208" t="s">
        <v>85</v>
      </c>
      <c r="AV151" s="14" t="s">
        <v>87</v>
      </c>
      <c r="AW151" s="14" t="s">
        <v>34</v>
      </c>
      <c r="AX151" s="14" t="s">
        <v>77</v>
      </c>
      <c r="AY151" s="208" t="s">
        <v>129</v>
      </c>
    </row>
    <row r="152" s="13" customFormat="1">
      <c r="A152" s="13"/>
      <c r="B152" s="199"/>
      <c r="C152" s="13"/>
      <c r="D152" s="200" t="s">
        <v>136</v>
      </c>
      <c r="E152" s="201" t="s">
        <v>1</v>
      </c>
      <c r="F152" s="202" t="s">
        <v>487</v>
      </c>
      <c r="G152" s="13"/>
      <c r="H152" s="201" t="s">
        <v>1</v>
      </c>
      <c r="I152" s="203"/>
      <c r="J152" s="13"/>
      <c r="K152" s="13"/>
      <c r="L152" s="199"/>
      <c r="M152" s="204"/>
      <c r="N152" s="205"/>
      <c r="O152" s="205"/>
      <c r="P152" s="205"/>
      <c r="Q152" s="205"/>
      <c r="R152" s="205"/>
      <c r="S152" s="205"/>
      <c r="T152" s="20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01" t="s">
        <v>136</v>
      </c>
      <c r="AU152" s="201" t="s">
        <v>85</v>
      </c>
      <c r="AV152" s="13" t="s">
        <v>85</v>
      </c>
      <c r="AW152" s="13" t="s">
        <v>34</v>
      </c>
      <c r="AX152" s="13" t="s">
        <v>77</v>
      </c>
      <c r="AY152" s="201" t="s">
        <v>129</v>
      </c>
    </row>
    <row r="153" s="13" customFormat="1">
      <c r="A153" s="13"/>
      <c r="B153" s="199"/>
      <c r="C153" s="13"/>
      <c r="D153" s="200" t="s">
        <v>136</v>
      </c>
      <c r="E153" s="201" t="s">
        <v>1</v>
      </c>
      <c r="F153" s="202" t="s">
        <v>488</v>
      </c>
      <c r="G153" s="13"/>
      <c r="H153" s="201" t="s">
        <v>1</v>
      </c>
      <c r="I153" s="203"/>
      <c r="J153" s="13"/>
      <c r="K153" s="13"/>
      <c r="L153" s="199"/>
      <c r="M153" s="204"/>
      <c r="N153" s="205"/>
      <c r="O153" s="205"/>
      <c r="P153" s="205"/>
      <c r="Q153" s="205"/>
      <c r="R153" s="205"/>
      <c r="S153" s="205"/>
      <c r="T153" s="20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01" t="s">
        <v>136</v>
      </c>
      <c r="AU153" s="201" t="s">
        <v>85</v>
      </c>
      <c r="AV153" s="13" t="s">
        <v>85</v>
      </c>
      <c r="AW153" s="13" t="s">
        <v>34</v>
      </c>
      <c r="AX153" s="13" t="s">
        <v>77</v>
      </c>
      <c r="AY153" s="201" t="s">
        <v>129</v>
      </c>
    </row>
    <row r="154" s="14" customFormat="1">
      <c r="A154" s="14"/>
      <c r="B154" s="207"/>
      <c r="C154" s="14"/>
      <c r="D154" s="200" t="s">
        <v>136</v>
      </c>
      <c r="E154" s="208" t="s">
        <v>1</v>
      </c>
      <c r="F154" s="209" t="s">
        <v>489</v>
      </c>
      <c r="G154" s="14"/>
      <c r="H154" s="210">
        <v>157.87700000000001</v>
      </c>
      <c r="I154" s="211"/>
      <c r="J154" s="14"/>
      <c r="K154" s="14"/>
      <c r="L154" s="207"/>
      <c r="M154" s="212"/>
      <c r="N154" s="213"/>
      <c r="O154" s="213"/>
      <c r="P154" s="213"/>
      <c r="Q154" s="213"/>
      <c r="R154" s="213"/>
      <c r="S154" s="213"/>
      <c r="T154" s="2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8" t="s">
        <v>136</v>
      </c>
      <c r="AU154" s="208" t="s">
        <v>85</v>
      </c>
      <c r="AV154" s="14" t="s">
        <v>87</v>
      </c>
      <c r="AW154" s="14" t="s">
        <v>34</v>
      </c>
      <c r="AX154" s="14" t="s">
        <v>77</v>
      </c>
      <c r="AY154" s="208" t="s">
        <v>129</v>
      </c>
    </row>
    <row r="155" s="15" customFormat="1">
      <c r="A155" s="15"/>
      <c r="B155" s="215"/>
      <c r="C155" s="15"/>
      <c r="D155" s="200" t="s">
        <v>136</v>
      </c>
      <c r="E155" s="216" t="s">
        <v>1</v>
      </c>
      <c r="F155" s="217" t="s">
        <v>144</v>
      </c>
      <c r="G155" s="15"/>
      <c r="H155" s="218">
        <v>9353.5440000000017</v>
      </c>
      <c r="I155" s="219"/>
      <c r="J155" s="15"/>
      <c r="K155" s="15"/>
      <c r="L155" s="215"/>
      <c r="M155" s="220"/>
      <c r="N155" s="221"/>
      <c r="O155" s="221"/>
      <c r="P155" s="221"/>
      <c r="Q155" s="221"/>
      <c r="R155" s="221"/>
      <c r="S155" s="221"/>
      <c r="T155" s="222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16" t="s">
        <v>136</v>
      </c>
      <c r="AU155" s="216" t="s">
        <v>85</v>
      </c>
      <c r="AV155" s="15" t="s">
        <v>134</v>
      </c>
      <c r="AW155" s="15" t="s">
        <v>34</v>
      </c>
      <c r="AX155" s="15" t="s">
        <v>85</v>
      </c>
      <c r="AY155" s="216" t="s">
        <v>129</v>
      </c>
    </row>
    <row r="156" s="2" customFormat="1" ht="36" customHeight="1">
      <c r="A156" s="37"/>
      <c r="B156" s="185"/>
      <c r="C156" s="186" t="s">
        <v>155</v>
      </c>
      <c r="D156" s="186" t="s">
        <v>130</v>
      </c>
      <c r="E156" s="187" t="s">
        <v>490</v>
      </c>
      <c r="F156" s="188" t="s">
        <v>491</v>
      </c>
      <c r="G156" s="189" t="s">
        <v>133</v>
      </c>
      <c r="H156" s="190">
        <v>510.95299999999997</v>
      </c>
      <c r="I156" s="191"/>
      <c r="J156" s="192">
        <f>ROUND(I156*H156,2)</f>
        <v>0</v>
      </c>
      <c r="K156" s="188" t="s">
        <v>158</v>
      </c>
      <c r="L156" s="38"/>
      <c r="M156" s="193" t="s">
        <v>1</v>
      </c>
      <c r="N156" s="194" t="s">
        <v>42</v>
      </c>
      <c r="O156" s="76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7" t="s">
        <v>134</v>
      </c>
      <c r="AT156" s="197" t="s">
        <v>130</v>
      </c>
      <c r="AU156" s="197" t="s">
        <v>85</v>
      </c>
      <c r="AY156" s="18" t="s">
        <v>129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18" t="s">
        <v>85</v>
      </c>
      <c r="BK156" s="198">
        <f>ROUND(I156*H156,2)</f>
        <v>0</v>
      </c>
      <c r="BL156" s="18" t="s">
        <v>134</v>
      </c>
      <c r="BM156" s="197" t="s">
        <v>492</v>
      </c>
    </row>
    <row r="157" s="13" customFormat="1">
      <c r="A157" s="13"/>
      <c r="B157" s="199"/>
      <c r="C157" s="13"/>
      <c r="D157" s="200" t="s">
        <v>136</v>
      </c>
      <c r="E157" s="201" t="s">
        <v>1</v>
      </c>
      <c r="F157" s="202" t="s">
        <v>493</v>
      </c>
      <c r="G157" s="13"/>
      <c r="H157" s="201" t="s">
        <v>1</v>
      </c>
      <c r="I157" s="203"/>
      <c r="J157" s="13"/>
      <c r="K157" s="13"/>
      <c r="L157" s="199"/>
      <c r="M157" s="204"/>
      <c r="N157" s="205"/>
      <c r="O157" s="205"/>
      <c r="P157" s="205"/>
      <c r="Q157" s="205"/>
      <c r="R157" s="205"/>
      <c r="S157" s="205"/>
      <c r="T157" s="20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01" t="s">
        <v>136</v>
      </c>
      <c r="AU157" s="201" t="s">
        <v>85</v>
      </c>
      <c r="AV157" s="13" t="s">
        <v>85</v>
      </c>
      <c r="AW157" s="13" t="s">
        <v>34</v>
      </c>
      <c r="AX157" s="13" t="s">
        <v>77</v>
      </c>
      <c r="AY157" s="201" t="s">
        <v>129</v>
      </c>
    </row>
    <row r="158" s="13" customFormat="1">
      <c r="A158" s="13"/>
      <c r="B158" s="199"/>
      <c r="C158" s="13"/>
      <c r="D158" s="200" t="s">
        <v>136</v>
      </c>
      <c r="E158" s="201" t="s">
        <v>1</v>
      </c>
      <c r="F158" s="202" t="s">
        <v>494</v>
      </c>
      <c r="G158" s="13"/>
      <c r="H158" s="201" t="s">
        <v>1</v>
      </c>
      <c r="I158" s="203"/>
      <c r="J158" s="13"/>
      <c r="K158" s="13"/>
      <c r="L158" s="199"/>
      <c r="M158" s="204"/>
      <c r="N158" s="205"/>
      <c r="O158" s="205"/>
      <c r="P158" s="205"/>
      <c r="Q158" s="205"/>
      <c r="R158" s="205"/>
      <c r="S158" s="205"/>
      <c r="T158" s="20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01" t="s">
        <v>136</v>
      </c>
      <c r="AU158" s="201" t="s">
        <v>85</v>
      </c>
      <c r="AV158" s="13" t="s">
        <v>85</v>
      </c>
      <c r="AW158" s="13" t="s">
        <v>34</v>
      </c>
      <c r="AX158" s="13" t="s">
        <v>77</v>
      </c>
      <c r="AY158" s="201" t="s">
        <v>129</v>
      </c>
    </row>
    <row r="159" s="14" customFormat="1">
      <c r="A159" s="14"/>
      <c r="B159" s="207"/>
      <c r="C159" s="14"/>
      <c r="D159" s="200" t="s">
        <v>136</v>
      </c>
      <c r="E159" s="208" t="s">
        <v>1</v>
      </c>
      <c r="F159" s="209" t="s">
        <v>495</v>
      </c>
      <c r="G159" s="14"/>
      <c r="H159" s="210">
        <v>142.69800000000001</v>
      </c>
      <c r="I159" s="211"/>
      <c r="J159" s="14"/>
      <c r="K159" s="14"/>
      <c r="L159" s="207"/>
      <c r="M159" s="212"/>
      <c r="N159" s="213"/>
      <c r="O159" s="213"/>
      <c r="P159" s="213"/>
      <c r="Q159" s="213"/>
      <c r="R159" s="213"/>
      <c r="S159" s="213"/>
      <c r="T159" s="2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8" t="s">
        <v>136</v>
      </c>
      <c r="AU159" s="208" t="s">
        <v>85</v>
      </c>
      <c r="AV159" s="14" t="s">
        <v>87</v>
      </c>
      <c r="AW159" s="14" t="s">
        <v>34</v>
      </c>
      <c r="AX159" s="14" t="s">
        <v>77</v>
      </c>
      <c r="AY159" s="208" t="s">
        <v>129</v>
      </c>
    </row>
    <row r="160" s="13" customFormat="1">
      <c r="A160" s="13"/>
      <c r="B160" s="199"/>
      <c r="C160" s="13"/>
      <c r="D160" s="200" t="s">
        <v>136</v>
      </c>
      <c r="E160" s="201" t="s">
        <v>1</v>
      </c>
      <c r="F160" s="202" t="s">
        <v>496</v>
      </c>
      <c r="G160" s="13"/>
      <c r="H160" s="201" t="s">
        <v>1</v>
      </c>
      <c r="I160" s="203"/>
      <c r="J160" s="13"/>
      <c r="K160" s="13"/>
      <c r="L160" s="199"/>
      <c r="M160" s="204"/>
      <c r="N160" s="205"/>
      <c r="O160" s="205"/>
      <c r="P160" s="205"/>
      <c r="Q160" s="205"/>
      <c r="R160" s="205"/>
      <c r="S160" s="205"/>
      <c r="T160" s="20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01" t="s">
        <v>136</v>
      </c>
      <c r="AU160" s="201" t="s">
        <v>85</v>
      </c>
      <c r="AV160" s="13" t="s">
        <v>85</v>
      </c>
      <c r="AW160" s="13" t="s">
        <v>34</v>
      </c>
      <c r="AX160" s="13" t="s">
        <v>77</v>
      </c>
      <c r="AY160" s="201" t="s">
        <v>129</v>
      </c>
    </row>
    <row r="161" s="14" customFormat="1">
      <c r="A161" s="14"/>
      <c r="B161" s="207"/>
      <c r="C161" s="14"/>
      <c r="D161" s="200" t="s">
        <v>136</v>
      </c>
      <c r="E161" s="208" t="s">
        <v>1</v>
      </c>
      <c r="F161" s="209" t="s">
        <v>497</v>
      </c>
      <c r="G161" s="14"/>
      <c r="H161" s="210">
        <v>14.788</v>
      </c>
      <c r="I161" s="211"/>
      <c r="J161" s="14"/>
      <c r="K161" s="14"/>
      <c r="L161" s="207"/>
      <c r="M161" s="212"/>
      <c r="N161" s="213"/>
      <c r="O161" s="213"/>
      <c r="P161" s="213"/>
      <c r="Q161" s="213"/>
      <c r="R161" s="213"/>
      <c r="S161" s="213"/>
      <c r="T161" s="2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8" t="s">
        <v>136</v>
      </c>
      <c r="AU161" s="208" t="s">
        <v>85</v>
      </c>
      <c r="AV161" s="14" t="s">
        <v>87</v>
      </c>
      <c r="AW161" s="14" t="s">
        <v>34</v>
      </c>
      <c r="AX161" s="14" t="s">
        <v>77</v>
      </c>
      <c r="AY161" s="208" t="s">
        <v>129</v>
      </c>
    </row>
    <row r="162" s="13" customFormat="1">
      <c r="A162" s="13"/>
      <c r="B162" s="199"/>
      <c r="C162" s="13"/>
      <c r="D162" s="200" t="s">
        <v>136</v>
      </c>
      <c r="E162" s="201" t="s">
        <v>1</v>
      </c>
      <c r="F162" s="202" t="s">
        <v>498</v>
      </c>
      <c r="G162" s="13"/>
      <c r="H162" s="201" t="s">
        <v>1</v>
      </c>
      <c r="I162" s="203"/>
      <c r="J162" s="13"/>
      <c r="K162" s="13"/>
      <c r="L162" s="199"/>
      <c r="M162" s="204"/>
      <c r="N162" s="205"/>
      <c r="O162" s="205"/>
      <c r="P162" s="205"/>
      <c r="Q162" s="205"/>
      <c r="R162" s="205"/>
      <c r="S162" s="205"/>
      <c r="T162" s="20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01" t="s">
        <v>136</v>
      </c>
      <c r="AU162" s="201" t="s">
        <v>85</v>
      </c>
      <c r="AV162" s="13" t="s">
        <v>85</v>
      </c>
      <c r="AW162" s="13" t="s">
        <v>34</v>
      </c>
      <c r="AX162" s="13" t="s">
        <v>77</v>
      </c>
      <c r="AY162" s="201" t="s">
        <v>129</v>
      </c>
    </row>
    <row r="163" s="14" customFormat="1">
      <c r="A163" s="14"/>
      <c r="B163" s="207"/>
      <c r="C163" s="14"/>
      <c r="D163" s="200" t="s">
        <v>136</v>
      </c>
      <c r="E163" s="208" t="s">
        <v>1</v>
      </c>
      <c r="F163" s="209" t="s">
        <v>499</v>
      </c>
      <c r="G163" s="14"/>
      <c r="H163" s="210">
        <v>91.519999999999996</v>
      </c>
      <c r="I163" s="211"/>
      <c r="J163" s="14"/>
      <c r="K163" s="14"/>
      <c r="L163" s="207"/>
      <c r="M163" s="212"/>
      <c r="N163" s="213"/>
      <c r="O163" s="213"/>
      <c r="P163" s="213"/>
      <c r="Q163" s="213"/>
      <c r="R163" s="213"/>
      <c r="S163" s="213"/>
      <c r="T163" s="2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8" t="s">
        <v>136</v>
      </c>
      <c r="AU163" s="208" t="s">
        <v>85</v>
      </c>
      <c r="AV163" s="14" t="s">
        <v>87</v>
      </c>
      <c r="AW163" s="14" t="s">
        <v>34</v>
      </c>
      <c r="AX163" s="14" t="s">
        <v>77</v>
      </c>
      <c r="AY163" s="208" t="s">
        <v>129</v>
      </c>
    </row>
    <row r="164" s="13" customFormat="1">
      <c r="A164" s="13"/>
      <c r="B164" s="199"/>
      <c r="C164" s="13"/>
      <c r="D164" s="200" t="s">
        <v>136</v>
      </c>
      <c r="E164" s="201" t="s">
        <v>1</v>
      </c>
      <c r="F164" s="202" t="s">
        <v>500</v>
      </c>
      <c r="G164" s="13"/>
      <c r="H164" s="201" t="s">
        <v>1</v>
      </c>
      <c r="I164" s="203"/>
      <c r="J164" s="13"/>
      <c r="K164" s="13"/>
      <c r="L164" s="199"/>
      <c r="M164" s="204"/>
      <c r="N164" s="205"/>
      <c r="O164" s="205"/>
      <c r="P164" s="205"/>
      <c r="Q164" s="205"/>
      <c r="R164" s="205"/>
      <c r="S164" s="205"/>
      <c r="T164" s="20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01" t="s">
        <v>136</v>
      </c>
      <c r="AU164" s="201" t="s">
        <v>85</v>
      </c>
      <c r="AV164" s="13" t="s">
        <v>85</v>
      </c>
      <c r="AW164" s="13" t="s">
        <v>34</v>
      </c>
      <c r="AX164" s="13" t="s">
        <v>77</v>
      </c>
      <c r="AY164" s="201" t="s">
        <v>129</v>
      </c>
    </row>
    <row r="165" s="14" customFormat="1">
      <c r="A165" s="14"/>
      <c r="B165" s="207"/>
      <c r="C165" s="14"/>
      <c r="D165" s="200" t="s">
        <v>136</v>
      </c>
      <c r="E165" s="208" t="s">
        <v>1</v>
      </c>
      <c r="F165" s="209" t="s">
        <v>501</v>
      </c>
      <c r="G165" s="14"/>
      <c r="H165" s="210">
        <v>248.987</v>
      </c>
      <c r="I165" s="211"/>
      <c r="J165" s="14"/>
      <c r="K165" s="14"/>
      <c r="L165" s="207"/>
      <c r="M165" s="212"/>
      <c r="N165" s="213"/>
      <c r="O165" s="213"/>
      <c r="P165" s="213"/>
      <c r="Q165" s="213"/>
      <c r="R165" s="213"/>
      <c r="S165" s="213"/>
      <c r="T165" s="2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8" t="s">
        <v>136</v>
      </c>
      <c r="AU165" s="208" t="s">
        <v>85</v>
      </c>
      <c r="AV165" s="14" t="s">
        <v>87</v>
      </c>
      <c r="AW165" s="14" t="s">
        <v>34</v>
      </c>
      <c r="AX165" s="14" t="s">
        <v>77</v>
      </c>
      <c r="AY165" s="208" t="s">
        <v>129</v>
      </c>
    </row>
    <row r="166" s="13" customFormat="1">
      <c r="A166" s="13"/>
      <c r="B166" s="199"/>
      <c r="C166" s="13"/>
      <c r="D166" s="200" t="s">
        <v>136</v>
      </c>
      <c r="E166" s="201" t="s">
        <v>1</v>
      </c>
      <c r="F166" s="202" t="s">
        <v>502</v>
      </c>
      <c r="G166" s="13"/>
      <c r="H166" s="201" t="s">
        <v>1</v>
      </c>
      <c r="I166" s="203"/>
      <c r="J166" s="13"/>
      <c r="K166" s="13"/>
      <c r="L166" s="199"/>
      <c r="M166" s="204"/>
      <c r="N166" s="205"/>
      <c r="O166" s="205"/>
      <c r="P166" s="205"/>
      <c r="Q166" s="205"/>
      <c r="R166" s="205"/>
      <c r="S166" s="205"/>
      <c r="T166" s="20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01" t="s">
        <v>136</v>
      </c>
      <c r="AU166" s="201" t="s">
        <v>85</v>
      </c>
      <c r="AV166" s="13" t="s">
        <v>85</v>
      </c>
      <c r="AW166" s="13" t="s">
        <v>34</v>
      </c>
      <c r="AX166" s="13" t="s">
        <v>77</v>
      </c>
      <c r="AY166" s="201" t="s">
        <v>129</v>
      </c>
    </row>
    <row r="167" s="14" customFormat="1">
      <c r="A167" s="14"/>
      <c r="B167" s="207"/>
      <c r="C167" s="14"/>
      <c r="D167" s="200" t="s">
        <v>136</v>
      </c>
      <c r="E167" s="208" t="s">
        <v>1</v>
      </c>
      <c r="F167" s="209" t="s">
        <v>503</v>
      </c>
      <c r="G167" s="14"/>
      <c r="H167" s="210">
        <v>12.960000000000001</v>
      </c>
      <c r="I167" s="211"/>
      <c r="J167" s="14"/>
      <c r="K167" s="14"/>
      <c r="L167" s="207"/>
      <c r="M167" s="212"/>
      <c r="N167" s="213"/>
      <c r="O167" s="213"/>
      <c r="P167" s="213"/>
      <c r="Q167" s="213"/>
      <c r="R167" s="213"/>
      <c r="S167" s="213"/>
      <c r="T167" s="2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8" t="s">
        <v>136</v>
      </c>
      <c r="AU167" s="208" t="s">
        <v>85</v>
      </c>
      <c r="AV167" s="14" t="s">
        <v>87</v>
      </c>
      <c r="AW167" s="14" t="s">
        <v>34</v>
      </c>
      <c r="AX167" s="14" t="s">
        <v>77</v>
      </c>
      <c r="AY167" s="208" t="s">
        <v>129</v>
      </c>
    </row>
    <row r="168" s="15" customFormat="1">
      <c r="A168" s="15"/>
      <c r="B168" s="215"/>
      <c r="C168" s="15"/>
      <c r="D168" s="200" t="s">
        <v>136</v>
      </c>
      <c r="E168" s="216" t="s">
        <v>1</v>
      </c>
      <c r="F168" s="217" t="s">
        <v>144</v>
      </c>
      <c r="G168" s="15"/>
      <c r="H168" s="218">
        <v>510.95299999999997</v>
      </c>
      <c r="I168" s="219"/>
      <c r="J168" s="15"/>
      <c r="K168" s="15"/>
      <c r="L168" s="215"/>
      <c r="M168" s="220"/>
      <c r="N168" s="221"/>
      <c r="O168" s="221"/>
      <c r="P168" s="221"/>
      <c r="Q168" s="221"/>
      <c r="R168" s="221"/>
      <c r="S168" s="221"/>
      <c r="T168" s="222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16" t="s">
        <v>136</v>
      </c>
      <c r="AU168" s="216" t="s">
        <v>85</v>
      </c>
      <c r="AV168" s="15" t="s">
        <v>134</v>
      </c>
      <c r="AW168" s="15" t="s">
        <v>34</v>
      </c>
      <c r="AX168" s="15" t="s">
        <v>85</v>
      </c>
      <c r="AY168" s="216" t="s">
        <v>129</v>
      </c>
    </row>
    <row r="169" s="2" customFormat="1" ht="48" customHeight="1">
      <c r="A169" s="37"/>
      <c r="B169" s="185"/>
      <c r="C169" s="186" t="s">
        <v>134</v>
      </c>
      <c r="D169" s="186" t="s">
        <v>130</v>
      </c>
      <c r="E169" s="187" t="s">
        <v>163</v>
      </c>
      <c r="F169" s="188" t="s">
        <v>164</v>
      </c>
      <c r="G169" s="189" t="s">
        <v>133</v>
      </c>
      <c r="H169" s="190">
        <v>9864.4969999999994</v>
      </c>
      <c r="I169" s="191"/>
      <c r="J169" s="192">
        <f>ROUND(I169*H169,2)</f>
        <v>0</v>
      </c>
      <c r="K169" s="188" t="s">
        <v>158</v>
      </c>
      <c r="L169" s="38"/>
      <c r="M169" s="193" t="s">
        <v>1</v>
      </c>
      <c r="N169" s="194" t="s">
        <v>42</v>
      </c>
      <c r="O169" s="76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7" t="s">
        <v>134</v>
      </c>
      <c r="AT169" s="197" t="s">
        <v>130</v>
      </c>
      <c r="AU169" s="197" t="s">
        <v>85</v>
      </c>
      <c r="AY169" s="18" t="s">
        <v>129</v>
      </c>
      <c r="BE169" s="198">
        <f>IF(N169="základní",J169,0)</f>
        <v>0</v>
      </c>
      <c r="BF169" s="198">
        <f>IF(N169="snížená",J169,0)</f>
        <v>0</v>
      </c>
      <c r="BG169" s="198">
        <f>IF(N169="zákl. přenesená",J169,0)</f>
        <v>0</v>
      </c>
      <c r="BH169" s="198">
        <f>IF(N169="sníž. přenesená",J169,0)</f>
        <v>0</v>
      </c>
      <c r="BI169" s="198">
        <f>IF(N169="nulová",J169,0)</f>
        <v>0</v>
      </c>
      <c r="BJ169" s="18" t="s">
        <v>85</v>
      </c>
      <c r="BK169" s="198">
        <f>ROUND(I169*H169,2)</f>
        <v>0</v>
      </c>
      <c r="BL169" s="18" t="s">
        <v>134</v>
      </c>
      <c r="BM169" s="197" t="s">
        <v>504</v>
      </c>
    </row>
    <row r="170" s="13" customFormat="1">
      <c r="A170" s="13"/>
      <c r="B170" s="199"/>
      <c r="C170" s="13"/>
      <c r="D170" s="200" t="s">
        <v>136</v>
      </c>
      <c r="E170" s="201" t="s">
        <v>1</v>
      </c>
      <c r="F170" s="202" t="s">
        <v>505</v>
      </c>
      <c r="G170" s="13"/>
      <c r="H170" s="201" t="s">
        <v>1</v>
      </c>
      <c r="I170" s="203"/>
      <c r="J170" s="13"/>
      <c r="K170" s="13"/>
      <c r="L170" s="199"/>
      <c r="M170" s="204"/>
      <c r="N170" s="205"/>
      <c r="O170" s="205"/>
      <c r="P170" s="205"/>
      <c r="Q170" s="205"/>
      <c r="R170" s="205"/>
      <c r="S170" s="205"/>
      <c r="T170" s="20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01" t="s">
        <v>136</v>
      </c>
      <c r="AU170" s="201" t="s">
        <v>85</v>
      </c>
      <c r="AV170" s="13" t="s">
        <v>85</v>
      </c>
      <c r="AW170" s="13" t="s">
        <v>34</v>
      </c>
      <c r="AX170" s="13" t="s">
        <v>77</v>
      </c>
      <c r="AY170" s="201" t="s">
        <v>129</v>
      </c>
    </row>
    <row r="171" s="14" customFormat="1">
      <c r="A171" s="14"/>
      <c r="B171" s="207"/>
      <c r="C171" s="14"/>
      <c r="D171" s="200" t="s">
        <v>136</v>
      </c>
      <c r="E171" s="208" t="s">
        <v>1</v>
      </c>
      <c r="F171" s="209" t="s">
        <v>506</v>
      </c>
      <c r="G171" s="14"/>
      <c r="H171" s="210">
        <v>9353.5439999999999</v>
      </c>
      <c r="I171" s="211"/>
      <c r="J171" s="14"/>
      <c r="K171" s="14"/>
      <c r="L171" s="207"/>
      <c r="M171" s="212"/>
      <c r="N171" s="213"/>
      <c r="O171" s="213"/>
      <c r="P171" s="213"/>
      <c r="Q171" s="213"/>
      <c r="R171" s="213"/>
      <c r="S171" s="213"/>
      <c r="T171" s="2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8" t="s">
        <v>136</v>
      </c>
      <c r="AU171" s="208" t="s">
        <v>85</v>
      </c>
      <c r="AV171" s="14" t="s">
        <v>87</v>
      </c>
      <c r="AW171" s="14" t="s">
        <v>34</v>
      </c>
      <c r="AX171" s="14" t="s">
        <v>77</v>
      </c>
      <c r="AY171" s="208" t="s">
        <v>129</v>
      </c>
    </row>
    <row r="172" s="14" customFormat="1">
      <c r="A172" s="14"/>
      <c r="B172" s="207"/>
      <c r="C172" s="14"/>
      <c r="D172" s="200" t="s">
        <v>136</v>
      </c>
      <c r="E172" s="208" t="s">
        <v>1</v>
      </c>
      <c r="F172" s="209" t="s">
        <v>507</v>
      </c>
      <c r="G172" s="14"/>
      <c r="H172" s="210">
        <v>510.95299999999997</v>
      </c>
      <c r="I172" s="211"/>
      <c r="J172" s="14"/>
      <c r="K172" s="14"/>
      <c r="L172" s="207"/>
      <c r="M172" s="212"/>
      <c r="N172" s="213"/>
      <c r="O172" s="213"/>
      <c r="P172" s="213"/>
      <c r="Q172" s="213"/>
      <c r="R172" s="213"/>
      <c r="S172" s="213"/>
      <c r="T172" s="2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8" t="s">
        <v>136</v>
      </c>
      <c r="AU172" s="208" t="s">
        <v>85</v>
      </c>
      <c r="AV172" s="14" t="s">
        <v>87</v>
      </c>
      <c r="AW172" s="14" t="s">
        <v>34</v>
      </c>
      <c r="AX172" s="14" t="s">
        <v>77</v>
      </c>
      <c r="AY172" s="208" t="s">
        <v>129</v>
      </c>
    </row>
    <row r="173" s="15" customFormat="1">
      <c r="A173" s="15"/>
      <c r="B173" s="215"/>
      <c r="C173" s="15"/>
      <c r="D173" s="200" t="s">
        <v>136</v>
      </c>
      <c r="E173" s="216" t="s">
        <v>1</v>
      </c>
      <c r="F173" s="217" t="s">
        <v>144</v>
      </c>
      <c r="G173" s="15"/>
      <c r="H173" s="218">
        <v>9864.4969999999994</v>
      </c>
      <c r="I173" s="219"/>
      <c r="J173" s="15"/>
      <c r="K173" s="15"/>
      <c r="L173" s="215"/>
      <c r="M173" s="220"/>
      <c r="N173" s="221"/>
      <c r="O173" s="221"/>
      <c r="P173" s="221"/>
      <c r="Q173" s="221"/>
      <c r="R173" s="221"/>
      <c r="S173" s="221"/>
      <c r="T173" s="222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16" t="s">
        <v>136</v>
      </c>
      <c r="AU173" s="216" t="s">
        <v>85</v>
      </c>
      <c r="AV173" s="15" t="s">
        <v>134</v>
      </c>
      <c r="AW173" s="15" t="s">
        <v>34</v>
      </c>
      <c r="AX173" s="15" t="s">
        <v>85</v>
      </c>
      <c r="AY173" s="216" t="s">
        <v>129</v>
      </c>
    </row>
    <row r="174" s="2" customFormat="1" ht="36" customHeight="1">
      <c r="A174" s="37"/>
      <c r="B174" s="185"/>
      <c r="C174" s="186" t="s">
        <v>127</v>
      </c>
      <c r="D174" s="186" t="s">
        <v>130</v>
      </c>
      <c r="E174" s="187" t="s">
        <v>508</v>
      </c>
      <c r="F174" s="188" t="s">
        <v>509</v>
      </c>
      <c r="G174" s="189" t="s">
        <v>217</v>
      </c>
      <c r="H174" s="190">
        <v>17756.094000000001</v>
      </c>
      <c r="I174" s="191"/>
      <c r="J174" s="192">
        <f>ROUND(I174*H174,2)</f>
        <v>0</v>
      </c>
      <c r="K174" s="188" t="s">
        <v>1</v>
      </c>
      <c r="L174" s="38"/>
      <c r="M174" s="193" t="s">
        <v>1</v>
      </c>
      <c r="N174" s="194" t="s">
        <v>42</v>
      </c>
      <c r="O174" s="76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7" t="s">
        <v>134</v>
      </c>
      <c r="AT174" s="197" t="s">
        <v>130</v>
      </c>
      <c r="AU174" s="197" t="s">
        <v>85</v>
      </c>
      <c r="AY174" s="18" t="s">
        <v>129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18" t="s">
        <v>85</v>
      </c>
      <c r="BK174" s="198">
        <f>ROUND(I174*H174,2)</f>
        <v>0</v>
      </c>
      <c r="BL174" s="18" t="s">
        <v>134</v>
      </c>
      <c r="BM174" s="197" t="s">
        <v>510</v>
      </c>
    </row>
    <row r="175" s="13" customFormat="1">
      <c r="A175" s="13"/>
      <c r="B175" s="199"/>
      <c r="C175" s="13"/>
      <c r="D175" s="200" t="s">
        <v>136</v>
      </c>
      <c r="E175" s="201" t="s">
        <v>1</v>
      </c>
      <c r="F175" s="202" t="s">
        <v>505</v>
      </c>
      <c r="G175" s="13"/>
      <c r="H175" s="201" t="s">
        <v>1</v>
      </c>
      <c r="I175" s="203"/>
      <c r="J175" s="13"/>
      <c r="K175" s="13"/>
      <c r="L175" s="199"/>
      <c r="M175" s="204"/>
      <c r="N175" s="205"/>
      <c r="O175" s="205"/>
      <c r="P175" s="205"/>
      <c r="Q175" s="205"/>
      <c r="R175" s="205"/>
      <c r="S175" s="205"/>
      <c r="T175" s="20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01" t="s">
        <v>136</v>
      </c>
      <c r="AU175" s="201" t="s">
        <v>85</v>
      </c>
      <c r="AV175" s="13" t="s">
        <v>85</v>
      </c>
      <c r="AW175" s="13" t="s">
        <v>34</v>
      </c>
      <c r="AX175" s="13" t="s">
        <v>77</v>
      </c>
      <c r="AY175" s="201" t="s">
        <v>129</v>
      </c>
    </row>
    <row r="176" s="14" customFormat="1">
      <c r="A176" s="14"/>
      <c r="B176" s="207"/>
      <c r="C176" s="14"/>
      <c r="D176" s="200" t="s">
        <v>136</v>
      </c>
      <c r="E176" s="208" t="s">
        <v>1</v>
      </c>
      <c r="F176" s="209" t="s">
        <v>511</v>
      </c>
      <c r="G176" s="14"/>
      <c r="H176" s="210">
        <v>16836.379000000001</v>
      </c>
      <c r="I176" s="211"/>
      <c r="J176" s="14"/>
      <c r="K176" s="14"/>
      <c r="L176" s="207"/>
      <c r="M176" s="212"/>
      <c r="N176" s="213"/>
      <c r="O176" s="213"/>
      <c r="P176" s="213"/>
      <c r="Q176" s="213"/>
      <c r="R176" s="213"/>
      <c r="S176" s="213"/>
      <c r="T176" s="2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8" t="s">
        <v>136</v>
      </c>
      <c r="AU176" s="208" t="s">
        <v>85</v>
      </c>
      <c r="AV176" s="14" t="s">
        <v>87</v>
      </c>
      <c r="AW176" s="14" t="s">
        <v>34</v>
      </c>
      <c r="AX176" s="14" t="s">
        <v>77</v>
      </c>
      <c r="AY176" s="208" t="s">
        <v>129</v>
      </c>
    </row>
    <row r="177" s="14" customFormat="1">
      <c r="A177" s="14"/>
      <c r="B177" s="207"/>
      <c r="C177" s="14"/>
      <c r="D177" s="200" t="s">
        <v>136</v>
      </c>
      <c r="E177" s="208" t="s">
        <v>1</v>
      </c>
      <c r="F177" s="209" t="s">
        <v>512</v>
      </c>
      <c r="G177" s="14"/>
      <c r="H177" s="210">
        <v>919.71500000000003</v>
      </c>
      <c r="I177" s="211"/>
      <c r="J177" s="14"/>
      <c r="K177" s="14"/>
      <c r="L177" s="207"/>
      <c r="M177" s="212"/>
      <c r="N177" s="213"/>
      <c r="O177" s="213"/>
      <c r="P177" s="213"/>
      <c r="Q177" s="213"/>
      <c r="R177" s="213"/>
      <c r="S177" s="213"/>
      <c r="T177" s="2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8" t="s">
        <v>136</v>
      </c>
      <c r="AU177" s="208" t="s">
        <v>85</v>
      </c>
      <c r="AV177" s="14" t="s">
        <v>87</v>
      </c>
      <c r="AW177" s="14" t="s">
        <v>34</v>
      </c>
      <c r="AX177" s="14" t="s">
        <v>77</v>
      </c>
      <c r="AY177" s="208" t="s">
        <v>129</v>
      </c>
    </row>
    <row r="178" s="15" customFormat="1">
      <c r="A178" s="15"/>
      <c r="B178" s="215"/>
      <c r="C178" s="15"/>
      <c r="D178" s="200" t="s">
        <v>136</v>
      </c>
      <c r="E178" s="216" t="s">
        <v>1</v>
      </c>
      <c r="F178" s="217" t="s">
        <v>144</v>
      </c>
      <c r="G178" s="15"/>
      <c r="H178" s="218">
        <v>17756.094000000001</v>
      </c>
      <c r="I178" s="219"/>
      <c r="J178" s="15"/>
      <c r="K178" s="15"/>
      <c r="L178" s="215"/>
      <c r="M178" s="220"/>
      <c r="N178" s="221"/>
      <c r="O178" s="221"/>
      <c r="P178" s="221"/>
      <c r="Q178" s="221"/>
      <c r="R178" s="221"/>
      <c r="S178" s="221"/>
      <c r="T178" s="222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16" t="s">
        <v>136</v>
      </c>
      <c r="AU178" s="216" t="s">
        <v>85</v>
      </c>
      <c r="AV178" s="15" t="s">
        <v>134</v>
      </c>
      <c r="AW178" s="15" t="s">
        <v>34</v>
      </c>
      <c r="AX178" s="15" t="s">
        <v>85</v>
      </c>
      <c r="AY178" s="216" t="s">
        <v>129</v>
      </c>
    </row>
    <row r="179" s="2" customFormat="1" ht="60" customHeight="1">
      <c r="A179" s="37"/>
      <c r="B179" s="185"/>
      <c r="C179" s="186" t="s">
        <v>178</v>
      </c>
      <c r="D179" s="186" t="s">
        <v>130</v>
      </c>
      <c r="E179" s="187" t="s">
        <v>513</v>
      </c>
      <c r="F179" s="188" t="s">
        <v>514</v>
      </c>
      <c r="G179" s="189" t="s">
        <v>133</v>
      </c>
      <c r="H179" s="190">
        <v>228.55000000000001</v>
      </c>
      <c r="I179" s="191"/>
      <c r="J179" s="192">
        <f>ROUND(I179*H179,2)</f>
        <v>0</v>
      </c>
      <c r="K179" s="188" t="s">
        <v>158</v>
      </c>
      <c r="L179" s="38"/>
      <c r="M179" s="193" t="s">
        <v>1</v>
      </c>
      <c r="N179" s="194" t="s">
        <v>42</v>
      </c>
      <c r="O179" s="76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7" t="s">
        <v>134</v>
      </c>
      <c r="AT179" s="197" t="s">
        <v>130</v>
      </c>
      <c r="AU179" s="197" t="s">
        <v>85</v>
      </c>
      <c r="AY179" s="18" t="s">
        <v>129</v>
      </c>
      <c r="BE179" s="198">
        <f>IF(N179="základní",J179,0)</f>
        <v>0</v>
      </c>
      <c r="BF179" s="198">
        <f>IF(N179="snížená",J179,0)</f>
        <v>0</v>
      </c>
      <c r="BG179" s="198">
        <f>IF(N179="zákl. přenesená",J179,0)</f>
        <v>0</v>
      </c>
      <c r="BH179" s="198">
        <f>IF(N179="sníž. přenesená",J179,0)</f>
        <v>0</v>
      </c>
      <c r="BI179" s="198">
        <f>IF(N179="nulová",J179,0)</f>
        <v>0</v>
      </c>
      <c r="BJ179" s="18" t="s">
        <v>85</v>
      </c>
      <c r="BK179" s="198">
        <f>ROUND(I179*H179,2)</f>
        <v>0</v>
      </c>
      <c r="BL179" s="18" t="s">
        <v>134</v>
      </c>
      <c r="BM179" s="197" t="s">
        <v>515</v>
      </c>
    </row>
    <row r="180" s="13" customFormat="1">
      <c r="A180" s="13"/>
      <c r="B180" s="199"/>
      <c r="C180" s="13"/>
      <c r="D180" s="200" t="s">
        <v>136</v>
      </c>
      <c r="E180" s="201" t="s">
        <v>1</v>
      </c>
      <c r="F180" s="202" t="s">
        <v>516</v>
      </c>
      <c r="G180" s="13"/>
      <c r="H180" s="201" t="s">
        <v>1</v>
      </c>
      <c r="I180" s="203"/>
      <c r="J180" s="13"/>
      <c r="K180" s="13"/>
      <c r="L180" s="199"/>
      <c r="M180" s="204"/>
      <c r="N180" s="205"/>
      <c r="O180" s="205"/>
      <c r="P180" s="205"/>
      <c r="Q180" s="205"/>
      <c r="R180" s="205"/>
      <c r="S180" s="205"/>
      <c r="T180" s="20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01" t="s">
        <v>136</v>
      </c>
      <c r="AU180" s="201" t="s">
        <v>85</v>
      </c>
      <c r="AV180" s="13" t="s">
        <v>85</v>
      </c>
      <c r="AW180" s="13" t="s">
        <v>34</v>
      </c>
      <c r="AX180" s="13" t="s">
        <v>77</v>
      </c>
      <c r="AY180" s="201" t="s">
        <v>129</v>
      </c>
    </row>
    <row r="181" s="14" customFormat="1">
      <c r="A181" s="14"/>
      <c r="B181" s="207"/>
      <c r="C181" s="14"/>
      <c r="D181" s="200" t="s">
        <v>136</v>
      </c>
      <c r="E181" s="208" t="s">
        <v>1</v>
      </c>
      <c r="F181" s="209" t="s">
        <v>517</v>
      </c>
      <c r="G181" s="14"/>
      <c r="H181" s="210">
        <v>228.55000000000001</v>
      </c>
      <c r="I181" s="211"/>
      <c r="J181" s="14"/>
      <c r="K181" s="14"/>
      <c r="L181" s="207"/>
      <c r="M181" s="212"/>
      <c r="N181" s="213"/>
      <c r="O181" s="213"/>
      <c r="P181" s="213"/>
      <c r="Q181" s="213"/>
      <c r="R181" s="213"/>
      <c r="S181" s="213"/>
      <c r="T181" s="2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8" t="s">
        <v>136</v>
      </c>
      <c r="AU181" s="208" t="s">
        <v>85</v>
      </c>
      <c r="AV181" s="14" t="s">
        <v>87</v>
      </c>
      <c r="AW181" s="14" t="s">
        <v>34</v>
      </c>
      <c r="AX181" s="14" t="s">
        <v>85</v>
      </c>
      <c r="AY181" s="208" t="s">
        <v>129</v>
      </c>
    </row>
    <row r="182" s="2" customFormat="1" ht="16.5" customHeight="1">
      <c r="A182" s="37"/>
      <c r="B182" s="185"/>
      <c r="C182" s="186" t="s">
        <v>184</v>
      </c>
      <c r="D182" s="186" t="s">
        <v>130</v>
      </c>
      <c r="E182" s="187" t="s">
        <v>518</v>
      </c>
      <c r="F182" s="188" t="s">
        <v>519</v>
      </c>
      <c r="G182" s="189" t="s">
        <v>520</v>
      </c>
      <c r="H182" s="190">
        <v>24666.611000000001</v>
      </c>
      <c r="I182" s="191"/>
      <c r="J182" s="192">
        <f>ROUND(I182*H182,2)</f>
        <v>0</v>
      </c>
      <c r="K182" s="188" t="s">
        <v>1</v>
      </c>
      <c r="L182" s="38"/>
      <c r="M182" s="193" t="s">
        <v>1</v>
      </c>
      <c r="N182" s="194" t="s">
        <v>42</v>
      </c>
      <c r="O182" s="76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7" t="s">
        <v>134</v>
      </c>
      <c r="AT182" s="197" t="s">
        <v>130</v>
      </c>
      <c r="AU182" s="197" t="s">
        <v>85</v>
      </c>
      <c r="AY182" s="18" t="s">
        <v>129</v>
      </c>
      <c r="BE182" s="198">
        <f>IF(N182="základní",J182,0)</f>
        <v>0</v>
      </c>
      <c r="BF182" s="198">
        <f>IF(N182="snížená",J182,0)</f>
        <v>0</v>
      </c>
      <c r="BG182" s="198">
        <f>IF(N182="zákl. přenesená",J182,0)</f>
        <v>0</v>
      </c>
      <c r="BH182" s="198">
        <f>IF(N182="sníž. přenesená",J182,0)</f>
        <v>0</v>
      </c>
      <c r="BI182" s="198">
        <f>IF(N182="nulová",J182,0)</f>
        <v>0</v>
      </c>
      <c r="BJ182" s="18" t="s">
        <v>85</v>
      </c>
      <c r="BK182" s="198">
        <f>ROUND(I182*H182,2)</f>
        <v>0</v>
      </c>
      <c r="BL182" s="18" t="s">
        <v>134</v>
      </c>
      <c r="BM182" s="197" t="s">
        <v>521</v>
      </c>
    </row>
    <row r="183" s="13" customFormat="1">
      <c r="A183" s="13"/>
      <c r="B183" s="199"/>
      <c r="C183" s="13"/>
      <c r="D183" s="200" t="s">
        <v>136</v>
      </c>
      <c r="E183" s="201" t="s">
        <v>1</v>
      </c>
      <c r="F183" s="202" t="s">
        <v>522</v>
      </c>
      <c r="G183" s="13"/>
      <c r="H183" s="201" t="s">
        <v>1</v>
      </c>
      <c r="I183" s="203"/>
      <c r="J183" s="13"/>
      <c r="K183" s="13"/>
      <c r="L183" s="199"/>
      <c r="M183" s="204"/>
      <c r="N183" s="205"/>
      <c r="O183" s="205"/>
      <c r="P183" s="205"/>
      <c r="Q183" s="205"/>
      <c r="R183" s="205"/>
      <c r="S183" s="205"/>
      <c r="T183" s="20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01" t="s">
        <v>136</v>
      </c>
      <c r="AU183" s="201" t="s">
        <v>85</v>
      </c>
      <c r="AV183" s="13" t="s">
        <v>85</v>
      </c>
      <c r="AW183" s="13" t="s">
        <v>34</v>
      </c>
      <c r="AX183" s="13" t="s">
        <v>77</v>
      </c>
      <c r="AY183" s="201" t="s">
        <v>129</v>
      </c>
    </row>
    <row r="184" s="13" customFormat="1">
      <c r="A184" s="13"/>
      <c r="B184" s="199"/>
      <c r="C184" s="13"/>
      <c r="D184" s="200" t="s">
        <v>136</v>
      </c>
      <c r="E184" s="201" t="s">
        <v>1</v>
      </c>
      <c r="F184" s="202" t="s">
        <v>479</v>
      </c>
      <c r="G184" s="13"/>
      <c r="H184" s="201" t="s">
        <v>1</v>
      </c>
      <c r="I184" s="203"/>
      <c r="J184" s="13"/>
      <c r="K184" s="13"/>
      <c r="L184" s="199"/>
      <c r="M184" s="204"/>
      <c r="N184" s="205"/>
      <c r="O184" s="205"/>
      <c r="P184" s="205"/>
      <c r="Q184" s="205"/>
      <c r="R184" s="205"/>
      <c r="S184" s="205"/>
      <c r="T184" s="20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01" t="s">
        <v>136</v>
      </c>
      <c r="AU184" s="201" t="s">
        <v>85</v>
      </c>
      <c r="AV184" s="13" t="s">
        <v>85</v>
      </c>
      <c r="AW184" s="13" t="s">
        <v>34</v>
      </c>
      <c r="AX184" s="13" t="s">
        <v>77</v>
      </c>
      <c r="AY184" s="201" t="s">
        <v>129</v>
      </c>
    </row>
    <row r="185" s="14" customFormat="1">
      <c r="A185" s="14"/>
      <c r="B185" s="207"/>
      <c r="C185" s="14"/>
      <c r="D185" s="200" t="s">
        <v>136</v>
      </c>
      <c r="E185" s="208" t="s">
        <v>1</v>
      </c>
      <c r="F185" s="209" t="s">
        <v>523</v>
      </c>
      <c r="G185" s="14"/>
      <c r="H185" s="210">
        <v>10987.745999999999</v>
      </c>
      <c r="I185" s="211"/>
      <c r="J185" s="14"/>
      <c r="K185" s="14"/>
      <c r="L185" s="207"/>
      <c r="M185" s="212"/>
      <c r="N185" s="213"/>
      <c r="O185" s="213"/>
      <c r="P185" s="213"/>
      <c r="Q185" s="213"/>
      <c r="R185" s="213"/>
      <c r="S185" s="213"/>
      <c r="T185" s="2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8" t="s">
        <v>136</v>
      </c>
      <c r="AU185" s="208" t="s">
        <v>85</v>
      </c>
      <c r="AV185" s="14" t="s">
        <v>87</v>
      </c>
      <c r="AW185" s="14" t="s">
        <v>34</v>
      </c>
      <c r="AX185" s="14" t="s">
        <v>77</v>
      </c>
      <c r="AY185" s="208" t="s">
        <v>129</v>
      </c>
    </row>
    <row r="186" s="13" customFormat="1">
      <c r="A186" s="13"/>
      <c r="B186" s="199"/>
      <c r="C186" s="13"/>
      <c r="D186" s="200" t="s">
        <v>136</v>
      </c>
      <c r="E186" s="201" t="s">
        <v>1</v>
      </c>
      <c r="F186" s="202" t="s">
        <v>481</v>
      </c>
      <c r="G186" s="13"/>
      <c r="H186" s="201" t="s">
        <v>1</v>
      </c>
      <c r="I186" s="203"/>
      <c r="J186" s="13"/>
      <c r="K186" s="13"/>
      <c r="L186" s="199"/>
      <c r="M186" s="204"/>
      <c r="N186" s="205"/>
      <c r="O186" s="205"/>
      <c r="P186" s="205"/>
      <c r="Q186" s="205"/>
      <c r="R186" s="205"/>
      <c r="S186" s="205"/>
      <c r="T186" s="20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01" t="s">
        <v>136</v>
      </c>
      <c r="AU186" s="201" t="s">
        <v>85</v>
      </c>
      <c r="AV186" s="13" t="s">
        <v>85</v>
      </c>
      <c r="AW186" s="13" t="s">
        <v>34</v>
      </c>
      <c r="AX186" s="13" t="s">
        <v>77</v>
      </c>
      <c r="AY186" s="201" t="s">
        <v>129</v>
      </c>
    </row>
    <row r="187" s="14" customFormat="1">
      <c r="A187" s="14"/>
      <c r="B187" s="207"/>
      <c r="C187" s="14"/>
      <c r="D187" s="200" t="s">
        <v>136</v>
      </c>
      <c r="E187" s="208" t="s">
        <v>1</v>
      </c>
      <c r="F187" s="209" t="s">
        <v>524</v>
      </c>
      <c r="G187" s="14"/>
      <c r="H187" s="210">
        <v>569.33799999999997</v>
      </c>
      <c r="I187" s="211"/>
      <c r="J187" s="14"/>
      <c r="K187" s="14"/>
      <c r="L187" s="207"/>
      <c r="M187" s="212"/>
      <c r="N187" s="213"/>
      <c r="O187" s="213"/>
      <c r="P187" s="213"/>
      <c r="Q187" s="213"/>
      <c r="R187" s="213"/>
      <c r="S187" s="213"/>
      <c r="T187" s="2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8" t="s">
        <v>136</v>
      </c>
      <c r="AU187" s="208" t="s">
        <v>85</v>
      </c>
      <c r="AV187" s="14" t="s">
        <v>87</v>
      </c>
      <c r="AW187" s="14" t="s">
        <v>34</v>
      </c>
      <c r="AX187" s="14" t="s">
        <v>77</v>
      </c>
      <c r="AY187" s="208" t="s">
        <v>129</v>
      </c>
    </row>
    <row r="188" s="13" customFormat="1">
      <c r="A188" s="13"/>
      <c r="B188" s="199"/>
      <c r="C188" s="13"/>
      <c r="D188" s="200" t="s">
        <v>136</v>
      </c>
      <c r="E188" s="201" t="s">
        <v>1</v>
      </c>
      <c r="F188" s="202" t="s">
        <v>483</v>
      </c>
      <c r="G188" s="13"/>
      <c r="H188" s="201" t="s">
        <v>1</v>
      </c>
      <c r="I188" s="203"/>
      <c r="J188" s="13"/>
      <c r="K188" s="13"/>
      <c r="L188" s="199"/>
      <c r="M188" s="204"/>
      <c r="N188" s="205"/>
      <c r="O188" s="205"/>
      <c r="P188" s="205"/>
      <c r="Q188" s="205"/>
      <c r="R188" s="205"/>
      <c r="S188" s="205"/>
      <c r="T188" s="20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01" t="s">
        <v>136</v>
      </c>
      <c r="AU188" s="201" t="s">
        <v>85</v>
      </c>
      <c r="AV188" s="13" t="s">
        <v>85</v>
      </c>
      <c r="AW188" s="13" t="s">
        <v>34</v>
      </c>
      <c r="AX188" s="13" t="s">
        <v>77</v>
      </c>
      <c r="AY188" s="201" t="s">
        <v>129</v>
      </c>
    </row>
    <row r="189" s="14" customFormat="1">
      <c r="A189" s="14"/>
      <c r="B189" s="207"/>
      <c r="C189" s="14"/>
      <c r="D189" s="200" t="s">
        <v>136</v>
      </c>
      <c r="E189" s="208" t="s">
        <v>1</v>
      </c>
      <c r="F189" s="209" t="s">
        <v>525</v>
      </c>
      <c r="G189" s="14"/>
      <c r="H189" s="210">
        <v>3523.52</v>
      </c>
      <c r="I189" s="211"/>
      <c r="J189" s="14"/>
      <c r="K189" s="14"/>
      <c r="L189" s="207"/>
      <c r="M189" s="212"/>
      <c r="N189" s="213"/>
      <c r="O189" s="213"/>
      <c r="P189" s="213"/>
      <c r="Q189" s="213"/>
      <c r="R189" s="213"/>
      <c r="S189" s="213"/>
      <c r="T189" s="2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8" t="s">
        <v>136</v>
      </c>
      <c r="AU189" s="208" t="s">
        <v>85</v>
      </c>
      <c r="AV189" s="14" t="s">
        <v>87</v>
      </c>
      <c r="AW189" s="14" t="s">
        <v>34</v>
      </c>
      <c r="AX189" s="14" t="s">
        <v>77</v>
      </c>
      <c r="AY189" s="208" t="s">
        <v>129</v>
      </c>
    </row>
    <row r="190" s="13" customFormat="1">
      <c r="A190" s="13"/>
      <c r="B190" s="199"/>
      <c r="C190" s="13"/>
      <c r="D190" s="200" t="s">
        <v>136</v>
      </c>
      <c r="E190" s="201" t="s">
        <v>1</v>
      </c>
      <c r="F190" s="202" t="s">
        <v>485</v>
      </c>
      <c r="G190" s="13"/>
      <c r="H190" s="201" t="s">
        <v>1</v>
      </c>
      <c r="I190" s="203"/>
      <c r="J190" s="13"/>
      <c r="K190" s="13"/>
      <c r="L190" s="199"/>
      <c r="M190" s="204"/>
      <c r="N190" s="205"/>
      <c r="O190" s="205"/>
      <c r="P190" s="205"/>
      <c r="Q190" s="205"/>
      <c r="R190" s="205"/>
      <c r="S190" s="205"/>
      <c r="T190" s="20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01" t="s">
        <v>136</v>
      </c>
      <c r="AU190" s="201" t="s">
        <v>85</v>
      </c>
      <c r="AV190" s="13" t="s">
        <v>85</v>
      </c>
      <c r="AW190" s="13" t="s">
        <v>34</v>
      </c>
      <c r="AX190" s="13" t="s">
        <v>77</v>
      </c>
      <c r="AY190" s="201" t="s">
        <v>129</v>
      </c>
    </row>
    <row r="191" s="14" customFormat="1">
      <c r="A191" s="14"/>
      <c r="B191" s="207"/>
      <c r="C191" s="14"/>
      <c r="D191" s="200" t="s">
        <v>136</v>
      </c>
      <c r="E191" s="208" t="s">
        <v>1</v>
      </c>
      <c r="F191" s="209" t="s">
        <v>526</v>
      </c>
      <c r="G191" s="14"/>
      <c r="H191" s="210">
        <v>9586.0069999999996</v>
      </c>
      <c r="I191" s="211"/>
      <c r="J191" s="14"/>
      <c r="K191" s="14"/>
      <c r="L191" s="207"/>
      <c r="M191" s="212"/>
      <c r="N191" s="213"/>
      <c r="O191" s="213"/>
      <c r="P191" s="213"/>
      <c r="Q191" s="213"/>
      <c r="R191" s="213"/>
      <c r="S191" s="213"/>
      <c r="T191" s="2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8" t="s">
        <v>136</v>
      </c>
      <c r="AU191" s="208" t="s">
        <v>85</v>
      </c>
      <c r="AV191" s="14" t="s">
        <v>87</v>
      </c>
      <c r="AW191" s="14" t="s">
        <v>34</v>
      </c>
      <c r="AX191" s="14" t="s">
        <v>77</v>
      </c>
      <c r="AY191" s="208" t="s">
        <v>129</v>
      </c>
    </row>
    <row r="192" s="15" customFormat="1">
      <c r="A192" s="15"/>
      <c r="B192" s="215"/>
      <c r="C192" s="15"/>
      <c r="D192" s="200" t="s">
        <v>136</v>
      </c>
      <c r="E192" s="216" t="s">
        <v>1</v>
      </c>
      <c r="F192" s="217" t="s">
        <v>144</v>
      </c>
      <c r="G192" s="15"/>
      <c r="H192" s="218">
        <v>24666.611000000001</v>
      </c>
      <c r="I192" s="219"/>
      <c r="J192" s="15"/>
      <c r="K192" s="15"/>
      <c r="L192" s="215"/>
      <c r="M192" s="220"/>
      <c r="N192" s="221"/>
      <c r="O192" s="221"/>
      <c r="P192" s="221"/>
      <c r="Q192" s="221"/>
      <c r="R192" s="221"/>
      <c r="S192" s="221"/>
      <c r="T192" s="22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16" t="s">
        <v>136</v>
      </c>
      <c r="AU192" s="216" t="s">
        <v>85</v>
      </c>
      <c r="AV192" s="15" t="s">
        <v>134</v>
      </c>
      <c r="AW192" s="15" t="s">
        <v>34</v>
      </c>
      <c r="AX192" s="15" t="s">
        <v>85</v>
      </c>
      <c r="AY192" s="216" t="s">
        <v>129</v>
      </c>
    </row>
    <row r="193" s="2" customFormat="1" ht="48" customHeight="1">
      <c r="A193" s="37"/>
      <c r="B193" s="185"/>
      <c r="C193" s="186" t="s">
        <v>182</v>
      </c>
      <c r="D193" s="186" t="s">
        <v>130</v>
      </c>
      <c r="E193" s="187" t="s">
        <v>527</v>
      </c>
      <c r="F193" s="188" t="s">
        <v>528</v>
      </c>
      <c r="G193" s="189" t="s">
        <v>520</v>
      </c>
      <c r="H193" s="190">
        <v>3265</v>
      </c>
      <c r="I193" s="191"/>
      <c r="J193" s="192">
        <f>ROUND(I193*H193,2)</f>
        <v>0</v>
      </c>
      <c r="K193" s="188" t="s">
        <v>158</v>
      </c>
      <c r="L193" s="38"/>
      <c r="M193" s="193" t="s">
        <v>1</v>
      </c>
      <c r="N193" s="194" t="s">
        <v>42</v>
      </c>
      <c r="O193" s="76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7" t="s">
        <v>134</v>
      </c>
      <c r="AT193" s="197" t="s">
        <v>130</v>
      </c>
      <c r="AU193" s="197" t="s">
        <v>85</v>
      </c>
      <c r="AY193" s="18" t="s">
        <v>129</v>
      </c>
      <c r="BE193" s="198">
        <f>IF(N193="základní",J193,0)</f>
        <v>0</v>
      </c>
      <c r="BF193" s="198">
        <f>IF(N193="snížená",J193,0)</f>
        <v>0</v>
      </c>
      <c r="BG193" s="198">
        <f>IF(N193="zákl. přenesená",J193,0)</f>
        <v>0</v>
      </c>
      <c r="BH193" s="198">
        <f>IF(N193="sníž. přenesená",J193,0)</f>
        <v>0</v>
      </c>
      <c r="BI193" s="198">
        <f>IF(N193="nulová",J193,0)</f>
        <v>0</v>
      </c>
      <c r="BJ193" s="18" t="s">
        <v>85</v>
      </c>
      <c r="BK193" s="198">
        <f>ROUND(I193*H193,2)</f>
        <v>0</v>
      </c>
      <c r="BL193" s="18" t="s">
        <v>134</v>
      </c>
      <c r="BM193" s="197" t="s">
        <v>529</v>
      </c>
    </row>
    <row r="194" s="13" customFormat="1">
      <c r="A194" s="13"/>
      <c r="B194" s="199"/>
      <c r="C194" s="13"/>
      <c r="D194" s="200" t="s">
        <v>136</v>
      </c>
      <c r="E194" s="201" t="s">
        <v>1</v>
      </c>
      <c r="F194" s="202" t="s">
        <v>530</v>
      </c>
      <c r="G194" s="13"/>
      <c r="H194" s="201" t="s">
        <v>1</v>
      </c>
      <c r="I194" s="203"/>
      <c r="J194" s="13"/>
      <c r="K194" s="13"/>
      <c r="L194" s="199"/>
      <c r="M194" s="204"/>
      <c r="N194" s="205"/>
      <c r="O194" s="205"/>
      <c r="P194" s="205"/>
      <c r="Q194" s="205"/>
      <c r="R194" s="205"/>
      <c r="S194" s="205"/>
      <c r="T194" s="20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01" t="s">
        <v>136</v>
      </c>
      <c r="AU194" s="201" t="s">
        <v>85</v>
      </c>
      <c r="AV194" s="13" t="s">
        <v>85</v>
      </c>
      <c r="AW194" s="13" t="s">
        <v>34</v>
      </c>
      <c r="AX194" s="13" t="s">
        <v>77</v>
      </c>
      <c r="AY194" s="201" t="s">
        <v>129</v>
      </c>
    </row>
    <row r="195" s="13" customFormat="1">
      <c r="A195" s="13"/>
      <c r="B195" s="199"/>
      <c r="C195" s="13"/>
      <c r="D195" s="200" t="s">
        <v>136</v>
      </c>
      <c r="E195" s="201" t="s">
        <v>1</v>
      </c>
      <c r="F195" s="202" t="s">
        <v>531</v>
      </c>
      <c r="G195" s="13"/>
      <c r="H195" s="201" t="s">
        <v>1</v>
      </c>
      <c r="I195" s="203"/>
      <c r="J195" s="13"/>
      <c r="K195" s="13"/>
      <c r="L195" s="199"/>
      <c r="M195" s="204"/>
      <c r="N195" s="205"/>
      <c r="O195" s="205"/>
      <c r="P195" s="205"/>
      <c r="Q195" s="205"/>
      <c r="R195" s="205"/>
      <c r="S195" s="205"/>
      <c r="T195" s="20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01" t="s">
        <v>136</v>
      </c>
      <c r="AU195" s="201" t="s">
        <v>85</v>
      </c>
      <c r="AV195" s="13" t="s">
        <v>85</v>
      </c>
      <c r="AW195" s="13" t="s">
        <v>34</v>
      </c>
      <c r="AX195" s="13" t="s">
        <v>77</v>
      </c>
      <c r="AY195" s="201" t="s">
        <v>129</v>
      </c>
    </row>
    <row r="196" s="14" customFormat="1">
      <c r="A196" s="14"/>
      <c r="B196" s="207"/>
      <c r="C196" s="14"/>
      <c r="D196" s="200" t="s">
        <v>136</v>
      </c>
      <c r="E196" s="208" t="s">
        <v>1</v>
      </c>
      <c r="F196" s="209" t="s">
        <v>532</v>
      </c>
      <c r="G196" s="14"/>
      <c r="H196" s="210">
        <v>3265</v>
      </c>
      <c r="I196" s="211"/>
      <c r="J196" s="14"/>
      <c r="K196" s="14"/>
      <c r="L196" s="207"/>
      <c r="M196" s="212"/>
      <c r="N196" s="213"/>
      <c r="O196" s="213"/>
      <c r="P196" s="213"/>
      <c r="Q196" s="213"/>
      <c r="R196" s="213"/>
      <c r="S196" s="213"/>
      <c r="T196" s="2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8" t="s">
        <v>136</v>
      </c>
      <c r="AU196" s="208" t="s">
        <v>85</v>
      </c>
      <c r="AV196" s="14" t="s">
        <v>87</v>
      </c>
      <c r="AW196" s="14" t="s">
        <v>34</v>
      </c>
      <c r="AX196" s="14" t="s">
        <v>85</v>
      </c>
      <c r="AY196" s="208" t="s">
        <v>129</v>
      </c>
    </row>
    <row r="197" s="2" customFormat="1" ht="36" customHeight="1">
      <c r="A197" s="37"/>
      <c r="B197" s="185"/>
      <c r="C197" s="186" t="s">
        <v>214</v>
      </c>
      <c r="D197" s="186" t="s">
        <v>130</v>
      </c>
      <c r="E197" s="187" t="s">
        <v>533</v>
      </c>
      <c r="F197" s="188" t="s">
        <v>534</v>
      </c>
      <c r="G197" s="189" t="s">
        <v>520</v>
      </c>
      <c r="H197" s="190">
        <v>3265</v>
      </c>
      <c r="I197" s="191"/>
      <c r="J197" s="192">
        <f>ROUND(I197*H197,2)</f>
        <v>0</v>
      </c>
      <c r="K197" s="188" t="s">
        <v>158</v>
      </c>
      <c r="L197" s="38"/>
      <c r="M197" s="193" t="s">
        <v>1</v>
      </c>
      <c r="N197" s="194" t="s">
        <v>42</v>
      </c>
      <c r="O197" s="76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7" t="s">
        <v>134</v>
      </c>
      <c r="AT197" s="197" t="s">
        <v>130</v>
      </c>
      <c r="AU197" s="197" t="s">
        <v>85</v>
      </c>
      <c r="AY197" s="18" t="s">
        <v>129</v>
      </c>
      <c r="BE197" s="198">
        <f>IF(N197="základní",J197,0)</f>
        <v>0</v>
      </c>
      <c r="BF197" s="198">
        <f>IF(N197="snížená",J197,0)</f>
        <v>0</v>
      </c>
      <c r="BG197" s="198">
        <f>IF(N197="zákl. přenesená",J197,0)</f>
        <v>0</v>
      </c>
      <c r="BH197" s="198">
        <f>IF(N197="sníž. přenesená",J197,0)</f>
        <v>0</v>
      </c>
      <c r="BI197" s="198">
        <f>IF(N197="nulová",J197,0)</f>
        <v>0</v>
      </c>
      <c r="BJ197" s="18" t="s">
        <v>85</v>
      </c>
      <c r="BK197" s="198">
        <f>ROUND(I197*H197,2)</f>
        <v>0</v>
      </c>
      <c r="BL197" s="18" t="s">
        <v>134</v>
      </c>
      <c r="BM197" s="197" t="s">
        <v>535</v>
      </c>
    </row>
    <row r="198" s="2" customFormat="1" ht="16.5" customHeight="1">
      <c r="A198" s="37"/>
      <c r="B198" s="185"/>
      <c r="C198" s="223" t="s">
        <v>220</v>
      </c>
      <c r="D198" s="223" t="s">
        <v>179</v>
      </c>
      <c r="E198" s="224" t="s">
        <v>536</v>
      </c>
      <c r="F198" s="225" t="s">
        <v>537</v>
      </c>
      <c r="G198" s="226" t="s">
        <v>538</v>
      </c>
      <c r="H198" s="227">
        <v>48.975000000000001</v>
      </c>
      <c r="I198" s="228"/>
      <c r="J198" s="229">
        <f>ROUND(I198*H198,2)</f>
        <v>0</v>
      </c>
      <c r="K198" s="225" t="s">
        <v>158</v>
      </c>
      <c r="L198" s="230"/>
      <c r="M198" s="231" t="s">
        <v>1</v>
      </c>
      <c r="N198" s="232" t="s">
        <v>42</v>
      </c>
      <c r="O198" s="76"/>
      <c r="P198" s="195">
        <f>O198*H198</f>
        <v>0</v>
      </c>
      <c r="Q198" s="195">
        <v>0.001</v>
      </c>
      <c r="R198" s="195">
        <f>Q198*H198</f>
        <v>0.048975000000000005</v>
      </c>
      <c r="S198" s="195">
        <v>0</v>
      </c>
      <c r="T198" s="196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7" t="s">
        <v>182</v>
      </c>
      <c r="AT198" s="197" t="s">
        <v>179</v>
      </c>
      <c r="AU198" s="197" t="s">
        <v>85</v>
      </c>
      <c r="AY198" s="18" t="s">
        <v>129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8" t="s">
        <v>85</v>
      </c>
      <c r="BK198" s="198">
        <f>ROUND(I198*H198,2)</f>
        <v>0</v>
      </c>
      <c r="BL198" s="18" t="s">
        <v>134</v>
      </c>
      <c r="BM198" s="197" t="s">
        <v>539</v>
      </c>
    </row>
    <row r="199" s="14" customFormat="1">
      <c r="A199" s="14"/>
      <c r="B199" s="207"/>
      <c r="C199" s="14"/>
      <c r="D199" s="200" t="s">
        <v>136</v>
      </c>
      <c r="E199" s="14"/>
      <c r="F199" s="209" t="s">
        <v>540</v>
      </c>
      <c r="G199" s="14"/>
      <c r="H199" s="210">
        <v>48.975000000000001</v>
      </c>
      <c r="I199" s="211"/>
      <c r="J199" s="14"/>
      <c r="K199" s="14"/>
      <c r="L199" s="207"/>
      <c r="M199" s="212"/>
      <c r="N199" s="213"/>
      <c r="O199" s="213"/>
      <c r="P199" s="213"/>
      <c r="Q199" s="213"/>
      <c r="R199" s="213"/>
      <c r="S199" s="213"/>
      <c r="T199" s="2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8" t="s">
        <v>136</v>
      </c>
      <c r="AU199" s="208" t="s">
        <v>85</v>
      </c>
      <c r="AV199" s="14" t="s">
        <v>87</v>
      </c>
      <c r="AW199" s="14" t="s">
        <v>3</v>
      </c>
      <c r="AX199" s="14" t="s">
        <v>85</v>
      </c>
      <c r="AY199" s="208" t="s">
        <v>129</v>
      </c>
    </row>
    <row r="200" s="2" customFormat="1" ht="36" customHeight="1">
      <c r="A200" s="37"/>
      <c r="B200" s="185"/>
      <c r="C200" s="186" t="s">
        <v>230</v>
      </c>
      <c r="D200" s="186" t="s">
        <v>130</v>
      </c>
      <c r="E200" s="187" t="s">
        <v>347</v>
      </c>
      <c r="F200" s="188" t="s">
        <v>541</v>
      </c>
      <c r="G200" s="189" t="s">
        <v>217</v>
      </c>
      <c r="H200" s="190">
        <v>825.08299999999997</v>
      </c>
      <c r="I200" s="191"/>
      <c r="J200" s="192">
        <f>ROUND(I200*H200,2)</f>
        <v>0</v>
      </c>
      <c r="K200" s="188" t="s">
        <v>158</v>
      </c>
      <c r="L200" s="38"/>
      <c r="M200" s="193" t="s">
        <v>1</v>
      </c>
      <c r="N200" s="194" t="s">
        <v>42</v>
      </c>
      <c r="O200" s="76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7" t="s">
        <v>134</v>
      </c>
      <c r="AT200" s="197" t="s">
        <v>130</v>
      </c>
      <c r="AU200" s="197" t="s">
        <v>85</v>
      </c>
      <c r="AY200" s="18" t="s">
        <v>129</v>
      </c>
      <c r="BE200" s="198">
        <f>IF(N200="základní",J200,0)</f>
        <v>0</v>
      </c>
      <c r="BF200" s="198">
        <f>IF(N200="snížená",J200,0)</f>
        <v>0</v>
      </c>
      <c r="BG200" s="198">
        <f>IF(N200="zákl. přenesená",J200,0)</f>
        <v>0</v>
      </c>
      <c r="BH200" s="198">
        <f>IF(N200="sníž. přenesená",J200,0)</f>
        <v>0</v>
      </c>
      <c r="BI200" s="198">
        <f>IF(N200="nulová",J200,0)</f>
        <v>0</v>
      </c>
      <c r="BJ200" s="18" t="s">
        <v>85</v>
      </c>
      <c r="BK200" s="198">
        <f>ROUND(I200*H200,2)</f>
        <v>0</v>
      </c>
      <c r="BL200" s="18" t="s">
        <v>134</v>
      </c>
      <c r="BM200" s="197" t="s">
        <v>542</v>
      </c>
    </row>
    <row r="201" s="13" customFormat="1">
      <c r="A201" s="13"/>
      <c r="B201" s="199"/>
      <c r="C201" s="13"/>
      <c r="D201" s="200" t="s">
        <v>136</v>
      </c>
      <c r="E201" s="201" t="s">
        <v>1</v>
      </c>
      <c r="F201" s="202" t="s">
        <v>543</v>
      </c>
      <c r="G201" s="13"/>
      <c r="H201" s="201" t="s">
        <v>1</v>
      </c>
      <c r="I201" s="203"/>
      <c r="J201" s="13"/>
      <c r="K201" s="13"/>
      <c r="L201" s="199"/>
      <c r="M201" s="204"/>
      <c r="N201" s="205"/>
      <c r="O201" s="205"/>
      <c r="P201" s="205"/>
      <c r="Q201" s="205"/>
      <c r="R201" s="205"/>
      <c r="S201" s="205"/>
      <c r="T201" s="20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01" t="s">
        <v>136</v>
      </c>
      <c r="AU201" s="201" t="s">
        <v>85</v>
      </c>
      <c r="AV201" s="13" t="s">
        <v>85</v>
      </c>
      <c r="AW201" s="13" t="s">
        <v>34</v>
      </c>
      <c r="AX201" s="13" t="s">
        <v>77</v>
      </c>
      <c r="AY201" s="201" t="s">
        <v>129</v>
      </c>
    </row>
    <row r="202" s="14" customFormat="1">
      <c r="A202" s="14"/>
      <c r="B202" s="207"/>
      <c r="C202" s="14"/>
      <c r="D202" s="200" t="s">
        <v>136</v>
      </c>
      <c r="E202" s="208" t="s">
        <v>1</v>
      </c>
      <c r="F202" s="209" t="s">
        <v>544</v>
      </c>
      <c r="G202" s="14"/>
      <c r="H202" s="210">
        <v>825.08299999999997</v>
      </c>
      <c r="I202" s="211"/>
      <c r="J202" s="14"/>
      <c r="K202" s="14"/>
      <c r="L202" s="207"/>
      <c r="M202" s="212"/>
      <c r="N202" s="213"/>
      <c r="O202" s="213"/>
      <c r="P202" s="213"/>
      <c r="Q202" s="213"/>
      <c r="R202" s="213"/>
      <c r="S202" s="213"/>
      <c r="T202" s="2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8" t="s">
        <v>136</v>
      </c>
      <c r="AU202" s="208" t="s">
        <v>85</v>
      </c>
      <c r="AV202" s="14" t="s">
        <v>87</v>
      </c>
      <c r="AW202" s="14" t="s">
        <v>34</v>
      </c>
      <c r="AX202" s="14" t="s">
        <v>85</v>
      </c>
      <c r="AY202" s="208" t="s">
        <v>129</v>
      </c>
    </row>
    <row r="203" s="2" customFormat="1" ht="36" customHeight="1">
      <c r="A203" s="37"/>
      <c r="B203" s="185"/>
      <c r="C203" s="186" t="s">
        <v>234</v>
      </c>
      <c r="D203" s="186" t="s">
        <v>130</v>
      </c>
      <c r="E203" s="187" t="s">
        <v>545</v>
      </c>
      <c r="F203" s="188" t="s">
        <v>546</v>
      </c>
      <c r="G203" s="189" t="s">
        <v>217</v>
      </c>
      <c r="H203" s="190">
        <v>143.01400000000001</v>
      </c>
      <c r="I203" s="191"/>
      <c r="J203" s="192">
        <f>ROUND(I203*H203,2)</f>
        <v>0</v>
      </c>
      <c r="K203" s="188" t="s">
        <v>158</v>
      </c>
      <c r="L203" s="38"/>
      <c r="M203" s="193" t="s">
        <v>1</v>
      </c>
      <c r="N203" s="194" t="s">
        <v>42</v>
      </c>
      <c r="O203" s="76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7" t="s">
        <v>134</v>
      </c>
      <c r="AT203" s="197" t="s">
        <v>130</v>
      </c>
      <c r="AU203" s="197" t="s">
        <v>85</v>
      </c>
      <c r="AY203" s="18" t="s">
        <v>129</v>
      </c>
      <c r="BE203" s="198">
        <f>IF(N203="základní",J203,0)</f>
        <v>0</v>
      </c>
      <c r="BF203" s="198">
        <f>IF(N203="snížená",J203,0)</f>
        <v>0</v>
      </c>
      <c r="BG203" s="198">
        <f>IF(N203="zákl. přenesená",J203,0)</f>
        <v>0</v>
      </c>
      <c r="BH203" s="198">
        <f>IF(N203="sníž. přenesená",J203,0)</f>
        <v>0</v>
      </c>
      <c r="BI203" s="198">
        <f>IF(N203="nulová",J203,0)</f>
        <v>0</v>
      </c>
      <c r="BJ203" s="18" t="s">
        <v>85</v>
      </c>
      <c r="BK203" s="198">
        <f>ROUND(I203*H203,2)</f>
        <v>0</v>
      </c>
      <c r="BL203" s="18" t="s">
        <v>134</v>
      </c>
      <c r="BM203" s="197" t="s">
        <v>547</v>
      </c>
    </row>
    <row r="204" s="13" customFormat="1">
      <c r="A204" s="13"/>
      <c r="B204" s="199"/>
      <c r="C204" s="13"/>
      <c r="D204" s="200" t="s">
        <v>136</v>
      </c>
      <c r="E204" s="201" t="s">
        <v>1</v>
      </c>
      <c r="F204" s="202" t="s">
        <v>543</v>
      </c>
      <c r="G204" s="13"/>
      <c r="H204" s="201" t="s">
        <v>1</v>
      </c>
      <c r="I204" s="203"/>
      <c r="J204" s="13"/>
      <c r="K204" s="13"/>
      <c r="L204" s="199"/>
      <c r="M204" s="204"/>
      <c r="N204" s="205"/>
      <c r="O204" s="205"/>
      <c r="P204" s="205"/>
      <c r="Q204" s="205"/>
      <c r="R204" s="205"/>
      <c r="S204" s="205"/>
      <c r="T204" s="20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01" t="s">
        <v>136</v>
      </c>
      <c r="AU204" s="201" t="s">
        <v>85</v>
      </c>
      <c r="AV204" s="13" t="s">
        <v>85</v>
      </c>
      <c r="AW204" s="13" t="s">
        <v>34</v>
      </c>
      <c r="AX204" s="13" t="s">
        <v>77</v>
      </c>
      <c r="AY204" s="201" t="s">
        <v>129</v>
      </c>
    </row>
    <row r="205" s="14" customFormat="1">
      <c r="A205" s="14"/>
      <c r="B205" s="207"/>
      <c r="C205" s="14"/>
      <c r="D205" s="200" t="s">
        <v>136</v>
      </c>
      <c r="E205" s="208" t="s">
        <v>1</v>
      </c>
      <c r="F205" s="209" t="s">
        <v>548</v>
      </c>
      <c r="G205" s="14"/>
      <c r="H205" s="210">
        <v>143.01400000000001</v>
      </c>
      <c r="I205" s="211"/>
      <c r="J205" s="14"/>
      <c r="K205" s="14"/>
      <c r="L205" s="207"/>
      <c r="M205" s="212"/>
      <c r="N205" s="213"/>
      <c r="O205" s="213"/>
      <c r="P205" s="213"/>
      <c r="Q205" s="213"/>
      <c r="R205" s="213"/>
      <c r="S205" s="213"/>
      <c r="T205" s="2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8" t="s">
        <v>136</v>
      </c>
      <c r="AU205" s="208" t="s">
        <v>85</v>
      </c>
      <c r="AV205" s="14" t="s">
        <v>87</v>
      </c>
      <c r="AW205" s="14" t="s">
        <v>34</v>
      </c>
      <c r="AX205" s="14" t="s">
        <v>85</v>
      </c>
      <c r="AY205" s="208" t="s">
        <v>129</v>
      </c>
    </row>
    <row r="206" s="2" customFormat="1" ht="24" customHeight="1">
      <c r="A206" s="37"/>
      <c r="B206" s="185"/>
      <c r="C206" s="186" t="s">
        <v>238</v>
      </c>
      <c r="D206" s="186" t="s">
        <v>130</v>
      </c>
      <c r="E206" s="187" t="s">
        <v>549</v>
      </c>
      <c r="F206" s="188" t="s">
        <v>550</v>
      </c>
      <c r="G206" s="189" t="s">
        <v>217</v>
      </c>
      <c r="H206" s="190">
        <v>143.01400000000001</v>
      </c>
      <c r="I206" s="191"/>
      <c r="J206" s="192">
        <f>ROUND(I206*H206,2)</f>
        <v>0</v>
      </c>
      <c r="K206" s="188" t="s">
        <v>158</v>
      </c>
      <c r="L206" s="38"/>
      <c r="M206" s="193" t="s">
        <v>1</v>
      </c>
      <c r="N206" s="194" t="s">
        <v>42</v>
      </c>
      <c r="O206" s="76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7" t="s">
        <v>134</v>
      </c>
      <c r="AT206" s="197" t="s">
        <v>130</v>
      </c>
      <c r="AU206" s="197" t="s">
        <v>85</v>
      </c>
      <c r="AY206" s="18" t="s">
        <v>129</v>
      </c>
      <c r="BE206" s="198">
        <f>IF(N206="základní",J206,0)</f>
        <v>0</v>
      </c>
      <c r="BF206" s="198">
        <f>IF(N206="snížená",J206,0)</f>
        <v>0</v>
      </c>
      <c r="BG206" s="198">
        <f>IF(N206="zákl. přenesená",J206,0)</f>
        <v>0</v>
      </c>
      <c r="BH206" s="198">
        <f>IF(N206="sníž. přenesená",J206,0)</f>
        <v>0</v>
      </c>
      <c r="BI206" s="198">
        <f>IF(N206="nulová",J206,0)</f>
        <v>0</v>
      </c>
      <c r="BJ206" s="18" t="s">
        <v>85</v>
      </c>
      <c r="BK206" s="198">
        <f>ROUND(I206*H206,2)</f>
        <v>0</v>
      </c>
      <c r="BL206" s="18" t="s">
        <v>134</v>
      </c>
      <c r="BM206" s="197" t="s">
        <v>551</v>
      </c>
    </row>
    <row r="207" s="13" customFormat="1">
      <c r="A207" s="13"/>
      <c r="B207" s="199"/>
      <c r="C207" s="13"/>
      <c r="D207" s="200" t="s">
        <v>136</v>
      </c>
      <c r="E207" s="201" t="s">
        <v>1</v>
      </c>
      <c r="F207" s="202" t="s">
        <v>543</v>
      </c>
      <c r="G207" s="13"/>
      <c r="H207" s="201" t="s">
        <v>1</v>
      </c>
      <c r="I207" s="203"/>
      <c r="J207" s="13"/>
      <c r="K207" s="13"/>
      <c r="L207" s="199"/>
      <c r="M207" s="204"/>
      <c r="N207" s="205"/>
      <c r="O207" s="205"/>
      <c r="P207" s="205"/>
      <c r="Q207" s="205"/>
      <c r="R207" s="205"/>
      <c r="S207" s="205"/>
      <c r="T207" s="20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01" t="s">
        <v>136</v>
      </c>
      <c r="AU207" s="201" t="s">
        <v>85</v>
      </c>
      <c r="AV207" s="13" t="s">
        <v>85</v>
      </c>
      <c r="AW207" s="13" t="s">
        <v>34</v>
      </c>
      <c r="AX207" s="13" t="s">
        <v>77</v>
      </c>
      <c r="AY207" s="201" t="s">
        <v>129</v>
      </c>
    </row>
    <row r="208" s="14" customFormat="1">
      <c r="A208" s="14"/>
      <c r="B208" s="207"/>
      <c r="C208" s="14"/>
      <c r="D208" s="200" t="s">
        <v>136</v>
      </c>
      <c r="E208" s="208" t="s">
        <v>1</v>
      </c>
      <c r="F208" s="209" t="s">
        <v>552</v>
      </c>
      <c r="G208" s="14"/>
      <c r="H208" s="210">
        <v>143.01400000000001</v>
      </c>
      <c r="I208" s="211"/>
      <c r="J208" s="14"/>
      <c r="K208" s="14"/>
      <c r="L208" s="207"/>
      <c r="M208" s="212"/>
      <c r="N208" s="213"/>
      <c r="O208" s="213"/>
      <c r="P208" s="213"/>
      <c r="Q208" s="213"/>
      <c r="R208" s="213"/>
      <c r="S208" s="213"/>
      <c r="T208" s="2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8" t="s">
        <v>136</v>
      </c>
      <c r="AU208" s="208" t="s">
        <v>85</v>
      </c>
      <c r="AV208" s="14" t="s">
        <v>87</v>
      </c>
      <c r="AW208" s="14" t="s">
        <v>34</v>
      </c>
      <c r="AX208" s="14" t="s">
        <v>85</v>
      </c>
      <c r="AY208" s="208" t="s">
        <v>129</v>
      </c>
    </row>
    <row r="209" s="2" customFormat="1" ht="36" customHeight="1">
      <c r="A209" s="37"/>
      <c r="B209" s="185"/>
      <c r="C209" s="186" t="s">
        <v>244</v>
      </c>
      <c r="D209" s="186" t="s">
        <v>130</v>
      </c>
      <c r="E209" s="187" t="s">
        <v>553</v>
      </c>
      <c r="F209" s="188" t="s">
        <v>554</v>
      </c>
      <c r="G209" s="189" t="s">
        <v>217</v>
      </c>
      <c r="H209" s="190">
        <v>143.01400000000001</v>
      </c>
      <c r="I209" s="191"/>
      <c r="J209" s="192">
        <f>ROUND(I209*H209,2)</f>
        <v>0</v>
      </c>
      <c r="K209" s="188" t="s">
        <v>158</v>
      </c>
      <c r="L209" s="38"/>
      <c r="M209" s="193" t="s">
        <v>1</v>
      </c>
      <c r="N209" s="194" t="s">
        <v>42</v>
      </c>
      <c r="O209" s="76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7" t="s">
        <v>134</v>
      </c>
      <c r="AT209" s="197" t="s">
        <v>130</v>
      </c>
      <c r="AU209" s="197" t="s">
        <v>85</v>
      </c>
      <c r="AY209" s="18" t="s">
        <v>129</v>
      </c>
      <c r="BE209" s="198">
        <f>IF(N209="základní",J209,0)</f>
        <v>0</v>
      </c>
      <c r="BF209" s="198">
        <f>IF(N209="snížená",J209,0)</f>
        <v>0</v>
      </c>
      <c r="BG209" s="198">
        <f>IF(N209="zákl. přenesená",J209,0)</f>
        <v>0</v>
      </c>
      <c r="BH209" s="198">
        <f>IF(N209="sníž. přenesená",J209,0)</f>
        <v>0</v>
      </c>
      <c r="BI209" s="198">
        <f>IF(N209="nulová",J209,0)</f>
        <v>0</v>
      </c>
      <c r="BJ209" s="18" t="s">
        <v>85</v>
      </c>
      <c r="BK209" s="198">
        <f>ROUND(I209*H209,2)</f>
        <v>0</v>
      </c>
      <c r="BL209" s="18" t="s">
        <v>134</v>
      </c>
      <c r="BM209" s="197" t="s">
        <v>555</v>
      </c>
    </row>
    <row r="210" s="13" customFormat="1">
      <c r="A210" s="13"/>
      <c r="B210" s="199"/>
      <c r="C210" s="13"/>
      <c r="D210" s="200" t="s">
        <v>136</v>
      </c>
      <c r="E210" s="201" t="s">
        <v>1</v>
      </c>
      <c r="F210" s="202" t="s">
        <v>543</v>
      </c>
      <c r="G210" s="13"/>
      <c r="H210" s="201" t="s">
        <v>1</v>
      </c>
      <c r="I210" s="203"/>
      <c r="J210" s="13"/>
      <c r="K210" s="13"/>
      <c r="L210" s="199"/>
      <c r="M210" s="204"/>
      <c r="N210" s="205"/>
      <c r="O210" s="205"/>
      <c r="P210" s="205"/>
      <c r="Q210" s="205"/>
      <c r="R210" s="205"/>
      <c r="S210" s="205"/>
      <c r="T210" s="20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01" t="s">
        <v>136</v>
      </c>
      <c r="AU210" s="201" t="s">
        <v>85</v>
      </c>
      <c r="AV210" s="13" t="s">
        <v>85</v>
      </c>
      <c r="AW210" s="13" t="s">
        <v>34</v>
      </c>
      <c r="AX210" s="13" t="s">
        <v>77</v>
      </c>
      <c r="AY210" s="201" t="s">
        <v>129</v>
      </c>
    </row>
    <row r="211" s="14" customFormat="1">
      <c r="A211" s="14"/>
      <c r="B211" s="207"/>
      <c r="C211" s="14"/>
      <c r="D211" s="200" t="s">
        <v>136</v>
      </c>
      <c r="E211" s="208" t="s">
        <v>1</v>
      </c>
      <c r="F211" s="209" t="s">
        <v>552</v>
      </c>
      <c r="G211" s="14"/>
      <c r="H211" s="210">
        <v>143.01400000000001</v>
      </c>
      <c r="I211" s="211"/>
      <c r="J211" s="14"/>
      <c r="K211" s="14"/>
      <c r="L211" s="207"/>
      <c r="M211" s="212"/>
      <c r="N211" s="213"/>
      <c r="O211" s="213"/>
      <c r="P211" s="213"/>
      <c r="Q211" s="213"/>
      <c r="R211" s="213"/>
      <c r="S211" s="213"/>
      <c r="T211" s="2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8" t="s">
        <v>136</v>
      </c>
      <c r="AU211" s="208" t="s">
        <v>85</v>
      </c>
      <c r="AV211" s="14" t="s">
        <v>87</v>
      </c>
      <c r="AW211" s="14" t="s">
        <v>34</v>
      </c>
      <c r="AX211" s="14" t="s">
        <v>85</v>
      </c>
      <c r="AY211" s="208" t="s">
        <v>129</v>
      </c>
    </row>
    <row r="212" s="12" customFormat="1" ht="22.8" customHeight="1">
      <c r="A212" s="12"/>
      <c r="B212" s="174"/>
      <c r="C212" s="12"/>
      <c r="D212" s="175" t="s">
        <v>76</v>
      </c>
      <c r="E212" s="233" t="s">
        <v>127</v>
      </c>
      <c r="F212" s="233" t="s">
        <v>128</v>
      </c>
      <c r="G212" s="12"/>
      <c r="H212" s="12"/>
      <c r="I212" s="177"/>
      <c r="J212" s="234">
        <f>BK212</f>
        <v>0</v>
      </c>
      <c r="K212" s="12"/>
      <c r="L212" s="174"/>
      <c r="M212" s="179"/>
      <c r="N212" s="180"/>
      <c r="O212" s="180"/>
      <c r="P212" s="181">
        <f>SUM(P213:P253)</f>
        <v>0</v>
      </c>
      <c r="Q212" s="180"/>
      <c r="R212" s="181">
        <f>SUM(R213:R253)</f>
        <v>0</v>
      </c>
      <c r="S212" s="180"/>
      <c r="T212" s="182">
        <f>SUM(T213:T253)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75" t="s">
        <v>85</v>
      </c>
      <c r="AT212" s="183" t="s">
        <v>76</v>
      </c>
      <c r="AU212" s="183" t="s">
        <v>85</v>
      </c>
      <c r="AY212" s="175" t="s">
        <v>129</v>
      </c>
      <c r="BK212" s="184">
        <f>SUM(BK213:BK253)</f>
        <v>0</v>
      </c>
    </row>
    <row r="213" s="2" customFormat="1" ht="36" customHeight="1">
      <c r="A213" s="37"/>
      <c r="B213" s="185"/>
      <c r="C213" s="186" t="s">
        <v>8</v>
      </c>
      <c r="D213" s="186" t="s">
        <v>130</v>
      </c>
      <c r="E213" s="187" t="s">
        <v>556</v>
      </c>
      <c r="F213" s="188" t="s">
        <v>557</v>
      </c>
      <c r="G213" s="189" t="s">
        <v>520</v>
      </c>
      <c r="H213" s="190">
        <v>11573.799999999999</v>
      </c>
      <c r="I213" s="191"/>
      <c r="J213" s="192">
        <f>ROUND(I213*H213,2)</f>
        <v>0</v>
      </c>
      <c r="K213" s="188" t="s">
        <v>158</v>
      </c>
      <c r="L213" s="38"/>
      <c r="M213" s="193" t="s">
        <v>1</v>
      </c>
      <c r="N213" s="194" t="s">
        <v>42</v>
      </c>
      <c r="O213" s="76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7" t="s">
        <v>134</v>
      </c>
      <c r="AT213" s="197" t="s">
        <v>130</v>
      </c>
      <c r="AU213" s="197" t="s">
        <v>87</v>
      </c>
      <c r="AY213" s="18" t="s">
        <v>129</v>
      </c>
      <c r="BE213" s="198">
        <f>IF(N213="základní",J213,0)</f>
        <v>0</v>
      </c>
      <c r="BF213" s="198">
        <f>IF(N213="snížená",J213,0)</f>
        <v>0</v>
      </c>
      <c r="BG213" s="198">
        <f>IF(N213="zákl. přenesená",J213,0)</f>
        <v>0</v>
      </c>
      <c r="BH213" s="198">
        <f>IF(N213="sníž. přenesená",J213,0)</f>
        <v>0</v>
      </c>
      <c r="BI213" s="198">
        <f>IF(N213="nulová",J213,0)</f>
        <v>0</v>
      </c>
      <c r="BJ213" s="18" t="s">
        <v>85</v>
      </c>
      <c r="BK213" s="198">
        <f>ROUND(I213*H213,2)</f>
        <v>0</v>
      </c>
      <c r="BL213" s="18" t="s">
        <v>134</v>
      </c>
      <c r="BM213" s="197" t="s">
        <v>558</v>
      </c>
    </row>
    <row r="214" s="13" customFormat="1">
      <c r="A214" s="13"/>
      <c r="B214" s="199"/>
      <c r="C214" s="13"/>
      <c r="D214" s="200" t="s">
        <v>136</v>
      </c>
      <c r="E214" s="201" t="s">
        <v>1</v>
      </c>
      <c r="F214" s="202" t="s">
        <v>559</v>
      </c>
      <c r="G214" s="13"/>
      <c r="H214" s="201" t="s">
        <v>1</v>
      </c>
      <c r="I214" s="203"/>
      <c r="J214" s="13"/>
      <c r="K214" s="13"/>
      <c r="L214" s="199"/>
      <c r="M214" s="204"/>
      <c r="N214" s="205"/>
      <c r="O214" s="205"/>
      <c r="P214" s="205"/>
      <c r="Q214" s="205"/>
      <c r="R214" s="205"/>
      <c r="S214" s="205"/>
      <c r="T214" s="20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01" t="s">
        <v>136</v>
      </c>
      <c r="AU214" s="201" t="s">
        <v>87</v>
      </c>
      <c r="AV214" s="13" t="s">
        <v>85</v>
      </c>
      <c r="AW214" s="13" t="s">
        <v>34</v>
      </c>
      <c r="AX214" s="13" t="s">
        <v>77</v>
      </c>
      <c r="AY214" s="201" t="s">
        <v>129</v>
      </c>
    </row>
    <row r="215" s="13" customFormat="1">
      <c r="A215" s="13"/>
      <c r="B215" s="199"/>
      <c r="C215" s="13"/>
      <c r="D215" s="200" t="s">
        <v>136</v>
      </c>
      <c r="E215" s="201" t="s">
        <v>1</v>
      </c>
      <c r="F215" s="202" t="s">
        <v>479</v>
      </c>
      <c r="G215" s="13"/>
      <c r="H215" s="201" t="s">
        <v>1</v>
      </c>
      <c r="I215" s="203"/>
      <c r="J215" s="13"/>
      <c r="K215" s="13"/>
      <c r="L215" s="199"/>
      <c r="M215" s="204"/>
      <c r="N215" s="205"/>
      <c r="O215" s="205"/>
      <c r="P215" s="205"/>
      <c r="Q215" s="205"/>
      <c r="R215" s="205"/>
      <c r="S215" s="205"/>
      <c r="T215" s="20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01" t="s">
        <v>136</v>
      </c>
      <c r="AU215" s="201" t="s">
        <v>87</v>
      </c>
      <c r="AV215" s="13" t="s">
        <v>85</v>
      </c>
      <c r="AW215" s="13" t="s">
        <v>34</v>
      </c>
      <c r="AX215" s="13" t="s">
        <v>77</v>
      </c>
      <c r="AY215" s="201" t="s">
        <v>129</v>
      </c>
    </row>
    <row r="216" s="14" customFormat="1">
      <c r="A216" s="14"/>
      <c r="B216" s="207"/>
      <c r="C216" s="14"/>
      <c r="D216" s="200" t="s">
        <v>136</v>
      </c>
      <c r="E216" s="208" t="s">
        <v>1</v>
      </c>
      <c r="F216" s="209" t="s">
        <v>560</v>
      </c>
      <c r="G216" s="14"/>
      <c r="H216" s="210">
        <v>5636.5709999999999</v>
      </c>
      <c r="I216" s="211"/>
      <c r="J216" s="14"/>
      <c r="K216" s="14"/>
      <c r="L216" s="207"/>
      <c r="M216" s="212"/>
      <c r="N216" s="213"/>
      <c r="O216" s="213"/>
      <c r="P216" s="213"/>
      <c r="Q216" s="213"/>
      <c r="R216" s="213"/>
      <c r="S216" s="213"/>
      <c r="T216" s="2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08" t="s">
        <v>136</v>
      </c>
      <c r="AU216" s="208" t="s">
        <v>87</v>
      </c>
      <c r="AV216" s="14" t="s">
        <v>87</v>
      </c>
      <c r="AW216" s="14" t="s">
        <v>34</v>
      </c>
      <c r="AX216" s="14" t="s">
        <v>77</v>
      </c>
      <c r="AY216" s="208" t="s">
        <v>129</v>
      </c>
    </row>
    <row r="217" s="13" customFormat="1">
      <c r="A217" s="13"/>
      <c r="B217" s="199"/>
      <c r="C217" s="13"/>
      <c r="D217" s="200" t="s">
        <v>136</v>
      </c>
      <c r="E217" s="201" t="s">
        <v>1</v>
      </c>
      <c r="F217" s="202" t="s">
        <v>481</v>
      </c>
      <c r="G217" s="13"/>
      <c r="H217" s="201" t="s">
        <v>1</v>
      </c>
      <c r="I217" s="203"/>
      <c r="J217" s="13"/>
      <c r="K217" s="13"/>
      <c r="L217" s="199"/>
      <c r="M217" s="204"/>
      <c r="N217" s="205"/>
      <c r="O217" s="205"/>
      <c r="P217" s="205"/>
      <c r="Q217" s="205"/>
      <c r="R217" s="205"/>
      <c r="S217" s="205"/>
      <c r="T217" s="20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01" t="s">
        <v>136</v>
      </c>
      <c r="AU217" s="201" t="s">
        <v>87</v>
      </c>
      <c r="AV217" s="13" t="s">
        <v>85</v>
      </c>
      <c r="AW217" s="13" t="s">
        <v>34</v>
      </c>
      <c r="AX217" s="13" t="s">
        <v>77</v>
      </c>
      <c r="AY217" s="201" t="s">
        <v>129</v>
      </c>
    </row>
    <row r="218" s="14" customFormat="1">
      <c r="A218" s="14"/>
      <c r="B218" s="207"/>
      <c r="C218" s="14"/>
      <c r="D218" s="200" t="s">
        <v>136</v>
      </c>
      <c r="E218" s="208" t="s">
        <v>1</v>
      </c>
      <c r="F218" s="209" t="s">
        <v>561</v>
      </c>
      <c r="G218" s="14"/>
      <c r="H218" s="210">
        <v>292.06299999999999</v>
      </c>
      <c r="I218" s="211"/>
      <c r="J218" s="14"/>
      <c r="K218" s="14"/>
      <c r="L218" s="207"/>
      <c r="M218" s="212"/>
      <c r="N218" s="213"/>
      <c r="O218" s="213"/>
      <c r="P218" s="213"/>
      <c r="Q218" s="213"/>
      <c r="R218" s="213"/>
      <c r="S218" s="213"/>
      <c r="T218" s="2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8" t="s">
        <v>136</v>
      </c>
      <c r="AU218" s="208" t="s">
        <v>87</v>
      </c>
      <c r="AV218" s="14" t="s">
        <v>87</v>
      </c>
      <c r="AW218" s="14" t="s">
        <v>34</v>
      </c>
      <c r="AX218" s="14" t="s">
        <v>77</v>
      </c>
      <c r="AY218" s="208" t="s">
        <v>129</v>
      </c>
    </row>
    <row r="219" s="13" customFormat="1">
      <c r="A219" s="13"/>
      <c r="B219" s="199"/>
      <c r="C219" s="13"/>
      <c r="D219" s="200" t="s">
        <v>136</v>
      </c>
      <c r="E219" s="201" t="s">
        <v>1</v>
      </c>
      <c r="F219" s="202" t="s">
        <v>483</v>
      </c>
      <c r="G219" s="13"/>
      <c r="H219" s="201" t="s">
        <v>1</v>
      </c>
      <c r="I219" s="203"/>
      <c r="J219" s="13"/>
      <c r="K219" s="13"/>
      <c r="L219" s="199"/>
      <c r="M219" s="204"/>
      <c r="N219" s="205"/>
      <c r="O219" s="205"/>
      <c r="P219" s="205"/>
      <c r="Q219" s="205"/>
      <c r="R219" s="205"/>
      <c r="S219" s="205"/>
      <c r="T219" s="20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01" t="s">
        <v>136</v>
      </c>
      <c r="AU219" s="201" t="s">
        <v>87</v>
      </c>
      <c r="AV219" s="13" t="s">
        <v>85</v>
      </c>
      <c r="AW219" s="13" t="s">
        <v>34</v>
      </c>
      <c r="AX219" s="13" t="s">
        <v>77</v>
      </c>
      <c r="AY219" s="201" t="s">
        <v>129</v>
      </c>
    </row>
    <row r="220" s="14" customFormat="1">
      <c r="A220" s="14"/>
      <c r="B220" s="207"/>
      <c r="C220" s="14"/>
      <c r="D220" s="200" t="s">
        <v>136</v>
      </c>
      <c r="E220" s="208" t="s">
        <v>1</v>
      </c>
      <c r="F220" s="209" t="s">
        <v>562</v>
      </c>
      <c r="G220" s="14"/>
      <c r="H220" s="210">
        <v>1807.52</v>
      </c>
      <c r="I220" s="211"/>
      <c r="J220" s="14"/>
      <c r="K220" s="14"/>
      <c r="L220" s="207"/>
      <c r="M220" s="212"/>
      <c r="N220" s="213"/>
      <c r="O220" s="213"/>
      <c r="P220" s="213"/>
      <c r="Q220" s="213"/>
      <c r="R220" s="213"/>
      <c r="S220" s="213"/>
      <c r="T220" s="2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08" t="s">
        <v>136</v>
      </c>
      <c r="AU220" s="208" t="s">
        <v>87</v>
      </c>
      <c r="AV220" s="14" t="s">
        <v>87</v>
      </c>
      <c r="AW220" s="14" t="s">
        <v>34</v>
      </c>
      <c r="AX220" s="14" t="s">
        <v>77</v>
      </c>
      <c r="AY220" s="208" t="s">
        <v>129</v>
      </c>
    </row>
    <row r="221" s="13" customFormat="1">
      <c r="A221" s="13"/>
      <c r="B221" s="199"/>
      <c r="C221" s="13"/>
      <c r="D221" s="200" t="s">
        <v>136</v>
      </c>
      <c r="E221" s="201" t="s">
        <v>1</v>
      </c>
      <c r="F221" s="202" t="s">
        <v>485</v>
      </c>
      <c r="G221" s="13"/>
      <c r="H221" s="201" t="s">
        <v>1</v>
      </c>
      <c r="I221" s="203"/>
      <c r="J221" s="13"/>
      <c r="K221" s="13"/>
      <c r="L221" s="199"/>
      <c r="M221" s="204"/>
      <c r="N221" s="205"/>
      <c r="O221" s="205"/>
      <c r="P221" s="205"/>
      <c r="Q221" s="205"/>
      <c r="R221" s="205"/>
      <c r="S221" s="205"/>
      <c r="T221" s="20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01" t="s">
        <v>136</v>
      </c>
      <c r="AU221" s="201" t="s">
        <v>87</v>
      </c>
      <c r="AV221" s="13" t="s">
        <v>85</v>
      </c>
      <c r="AW221" s="13" t="s">
        <v>34</v>
      </c>
      <c r="AX221" s="13" t="s">
        <v>77</v>
      </c>
      <c r="AY221" s="201" t="s">
        <v>129</v>
      </c>
    </row>
    <row r="222" s="14" customFormat="1">
      <c r="A222" s="14"/>
      <c r="B222" s="207"/>
      <c r="C222" s="14"/>
      <c r="D222" s="200" t="s">
        <v>136</v>
      </c>
      <c r="E222" s="208" t="s">
        <v>1</v>
      </c>
      <c r="F222" s="209" t="s">
        <v>563</v>
      </c>
      <c r="G222" s="14"/>
      <c r="H222" s="210">
        <v>4917.4970000000003</v>
      </c>
      <c r="I222" s="211"/>
      <c r="J222" s="14"/>
      <c r="K222" s="14"/>
      <c r="L222" s="207"/>
      <c r="M222" s="212"/>
      <c r="N222" s="213"/>
      <c r="O222" s="213"/>
      <c r="P222" s="213"/>
      <c r="Q222" s="213"/>
      <c r="R222" s="213"/>
      <c r="S222" s="213"/>
      <c r="T222" s="2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8" t="s">
        <v>136</v>
      </c>
      <c r="AU222" s="208" t="s">
        <v>87</v>
      </c>
      <c r="AV222" s="14" t="s">
        <v>87</v>
      </c>
      <c r="AW222" s="14" t="s">
        <v>34</v>
      </c>
      <c r="AX222" s="14" t="s">
        <v>77</v>
      </c>
      <c r="AY222" s="208" t="s">
        <v>129</v>
      </c>
    </row>
    <row r="223" s="13" customFormat="1">
      <c r="A223" s="13"/>
      <c r="B223" s="199"/>
      <c r="C223" s="13"/>
      <c r="D223" s="200" t="s">
        <v>136</v>
      </c>
      <c r="E223" s="201" t="s">
        <v>1</v>
      </c>
      <c r="F223" s="202" t="s">
        <v>564</v>
      </c>
      <c r="G223" s="13"/>
      <c r="H223" s="201" t="s">
        <v>1</v>
      </c>
      <c r="I223" s="203"/>
      <c r="J223" s="13"/>
      <c r="K223" s="13"/>
      <c r="L223" s="199"/>
      <c r="M223" s="204"/>
      <c r="N223" s="205"/>
      <c r="O223" s="205"/>
      <c r="P223" s="205"/>
      <c r="Q223" s="205"/>
      <c r="R223" s="205"/>
      <c r="S223" s="205"/>
      <c r="T223" s="20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01" t="s">
        <v>136</v>
      </c>
      <c r="AU223" s="201" t="s">
        <v>87</v>
      </c>
      <c r="AV223" s="13" t="s">
        <v>85</v>
      </c>
      <c r="AW223" s="13" t="s">
        <v>34</v>
      </c>
      <c r="AX223" s="13" t="s">
        <v>77</v>
      </c>
      <c r="AY223" s="201" t="s">
        <v>129</v>
      </c>
    </row>
    <row r="224" s="13" customFormat="1">
      <c r="A224" s="13"/>
      <c r="B224" s="199"/>
      <c r="C224" s="13"/>
      <c r="D224" s="200" t="s">
        <v>136</v>
      </c>
      <c r="E224" s="201" t="s">
        <v>1</v>
      </c>
      <c r="F224" s="202" t="s">
        <v>565</v>
      </c>
      <c r="G224" s="13"/>
      <c r="H224" s="201" t="s">
        <v>1</v>
      </c>
      <c r="I224" s="203"/>
      <c r="J224" s="13"/>
      <c r="K224" s="13"/>
      <c r="L224" s="199"/>
      <c r="M224" s="204"/>
      <c r="N224" s="205"/>
      <c r="O224" s="205"/>
      <c r="P224" s="205"/>
      <c r="Q224" s="205"/>
      <c r="R224" s="205"/>
      <c r="S224" s="205"/>
      <c r="T224" s="20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01" t="s">
        <v>136</v>
      </c>
      <c r="AU224" s="201" t="s">
        <v>87</v>
      </c>
      <c r="AV224" s="13" t="s">
        <v>85</v>
      </c>
      <c r="AW224" s="13" t="s">
        <v>34</v>
      </c>
      <c r="AX224" s="13" t="s">
        <v>77</v>
      </c>
      <c r="AY224" s="201" t="s">
        <v>129</v>
      </c>
    </row>
    <row r="225" s="14" customFormat="1">
      <c r="A225" s="14"/>
      <c r="B225" s="207"/>
      <c r="C225" s="14"/>
      <c r="D225" s="200" t="s">
        <v>136</v>
      </c>
      <c r="E225" s="208" t="s">
        <v>1</v>
      </c>
      <c r="F225" s="209" t="s">
        <v>566</v>
      </c>
      <c r="G225" s="14"/>
      <c r="H225" s="210">
        <v>-1079.8510000000001</v>
      </c>
      <c r="I225" s="211"/>
      <c r="J225" s="14"/>
      <c r="K225" s="14"/>
      <c r="L225" s="207"/>
      <c r="M225" s="212"/>
      <c r="N225" s="213"/>
      <c r="O225" s="213"/>
      <c r="P225" s="213"/>
      <c r="Q225" s="213"/>
      <c r="R225" s="213"/>
      <c r="S225" s="213"/>
      <c r="T225" s="2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08" t="s">
        <v>136</v>
      </c>
      <c r="AU225" s="208" t="s">
        <v>87</v>
      </c>
      <c r="AV225" s="14" t="s">
        <v>87</v>
      </c>
      <c r="AW225" s="14" t="s">
        <v>34</v>
      </c>
      <c r="AX225" s="14" t="s">
        <v>77</v>
      </c>
      <c r="AY225" s="208" t="s">
        <v>129</v>
      </c>
    </row>
    <row r="226" s="15" customFormat="1">
      <c r="A226" s="15"/>
      <c r="B226" s="215"/>
      <c r="C226" s="15"/>
      <c r="D226" s="200" t="s">
        <v>136</v>
      </c>
      <c r="E226" s="216" t="s">
        <v>1</v>
      </c>
      <c r="F226" s="217" t="s">
        <v>144</v>
      </c>
      <c r="G226" s="15"/>
      <c r="H226" s="218">
        <v>11573.799999999999</v>
      </c>
      <c r="I226" s="219"/>
      <c r="J226" s="15"/>
      <c r="K226" s="15"/>
      <c r="L226" s="215"/>
      <c r="M226" s="220"/>
      <c r="N226" s="221"/>
      <c r="O226" s="221"/>
      <c r="P226" s="221"/>
      <c r="Q226" s="221"/>
      <c r="R226" s="221"/>
      <c r="S226" s="221"/>
      <c r="T226" s="222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16" t="s">
        <v>136</v>
      </c>
      <c r="AU226" s="216" t="s">
        <v>87</v>
      </c>
      <c r="AV226" s="15" t="s">
        <v>134</v>
      </c>
      <c r="AW226" s="15" t="s">
        <v>34</v>
      </c>
      <c r="AX226" s="15" t="s">
        <v>85</v>
      </c>
      <c r="AY226" s="216" t="s">
        <v>129</v>
      </c>
    </row>
    <row r="227" s="2" customFormat="1" ht="24" customHeight="1">
      <c r="A227" s="37"/>
      <c r="B227" s="185"/>
      <c r="C227" s="186" t="s">
        <v>255</v>
      </c>
      <c r="D227" s="186" t="s">
        <v>130</v>
      </c>
      <c r="E227" s="187" t="s">
        <v>567</v>
      </c>
      <c r="F227" s="188" t="s">
        <v>568</v>
      </c>
      <c r="G227" s="189" t="s">
        <v>520</v>
      </c>
      <c r="H227" s="190">
        <v>1079.8510000000001</v>
      </c>
      <c r="I227" s="191"/>
      <c r="J227" s="192">
        <f>ROUND(I227*H227,2)</f>
        <v>0</v>
      </c>
      <c r="K227" s="188" t="s">
        <v>158</v>
      </c>
      <c r="L227" s="38"/>
      <c r="M227" s="193" t="s">
        <v>1</v>
      </c>
      <c r="N227" s="194" t="s">
        <v>42</v>
      </c>
      <c r="O227" s="76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7" t="s">
        <v>134</v>
      </c>
      <c r="AT227" s="197" t="s">
        <v>130</v>
      </c>
      <c r="AU227" s="197" t="s">
        <v>87</v>
      </c>
      <c r="AY227" s="18" t="s">
        <v>129</v>
      </c>
      <c r="BE227" s="198">
        <f>IF(N227="základní",J227,0)</f>
        <v>0</v>
      </c>
      <c r="BF227" s="198">
        <f>IF(N227="snížená",J227,0)</f>
        <v>0</v>
      </c>
      <c r="BG227" s="198">
        <f>IF(N227="zákl. přenesená",J227,0)</f>
        <v>0</v>
      </c>
      <c r="BH227" s="198">
        <f>IF(N227="sníž. přenesená",J227,0)</f>
        <v>0</v>
      </c>
      <c r="BI227" s="198">
        <f>IF(N227="nulová",J227,0)</f>
        <v>0</v>
      </c>
      <c r="BJ227" s="18" t="s">
        <v>85</v>
      </c>
      <c r="BK227" s="198">
        <f>ROUND(I227*H227,2)</f>
        <v>0</v>
      </c>
      <c r="BL227" s="18" t="s">
        <v>134</v>
      </c>
      <c r="BM227" s="197" t="s">
        <v>569</v>
      </c>
    </row>
    <row r="228" s="13" customFormat="1">
      <c r="A228" s="13"/>
      <c r="B228" s="199"/>
      <c r="C228" s="13"/>
      <c r="D228" s="200" t="s">
        <v>136</v>
      </c>
      <c r="E228" s="201" t="s">
        <v>1</v>
      </c>
      <c r="F228" s="202" t="s">
        <v>570</v>
      </c>
      <c r="G228" s="13"/>
      <c r="H228" s="201" t="s">
        <v>1</v>
      </c>
      <c r="I228" s="203"/>
      <c r="J228" s="13"/>
      <c r="K228" s="13"/>
      <c r="L228" s="199"/>
      <c r="M228" s="204"/>
      <c r="N228" s="205"/>
      <c r="O228" s="205"/>
      <c r="P228" s="205"/>
      <c r="Q228" s="205"/>
      <c r="R228" s="205"/>
      <c r="S228" s="205"/>
      <c r="T228" s="20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01" t="s">
        <v>136</v>
      </c>
      <c r="AU228" s="201" t="s">
        <v>87</v>
      </c>
      <c r="AV228" s="13" t="s">
        <v>85</v>
      </c>
      <c r="AW228" s="13" t="s">
        <v>34</v>
      </c>
      <c r="AX228" s="13" t="s">
        <v>77</v>
      </c>
      <c r="AY228" s="201" t="s">
        <v>129</v>
      </c>
    </row>
    <row r="229" s="14" customFormat="1">
      <c r="A229" s="14"/>
      <c r="B229" s="207"/>
      <c r="C229" s="14"/>
      <c r="D229" s="200" t="s">
        <v>136</v>
      </c>
      <c r="E229" s="208" t="s">
        <v>1</v>
      </c>
      <c r="F229" s="209" t="s">
        <v>571</v>
      </c>
      <c r="G229" s="14"/>
      <c r="H229" s="210">
        <v>1079.8510000000001</v>
      </c>
      <c r="I229" s="211"/>
      <c r="J229" s="14"/>
      <c r="K229" s="14"/>
      <c r="L229" s="207"/>
      <c r="M229" s="212"/>
      <c r="N229" s="213"/>
      <c r="O229" s="213"/>
      <c r="P229" s="213"/>
      <c r="Q229" s="213"/>
      <c r="R229" s="213"/>
      <c r="S229" s="213"/>
      <c r="T229" s="2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8" t="s">
        <v>136</v>
      </c>
      <c r="AU229" s="208" t="s">
        <v>87</v>
      </c>
      <c r="AV229" s="14" t="s">
        <v>87</v>
      </c>
      <c r="AW229" s="14" t="s">
        <v>34</v>
      </c>
      <c r="AX229" s="14" t="s">
        <v>77</v>
      </c>
      <c r="AY229" s="208" t="s">
        <v>129</v>
      </c>
    </row>
    <row r="230" s="15" customFormat="1">
      <c r="A230" s="15"/>
      <c r="B230" s="215"/>
      <c r="C230" s="15"/>
      <c r="D230" s="200" t="s">
        <v>136</v>
      </c>
      <c r="E230" s="216" t="s">
        <v>1</v>
      </c>
      <c r="F230" s="217" t="s">
        <v>144</v>
      </c>
      <c r="G230" s="15"/>
      <c r="H230" s="218">
        <v>1079.8510000000001</v>
      </c>
      <c r="I230" s="219"/>
      <c r="J230" s="15"/>
      <c r="K230" s="15"/>
      <c r="L230" s="215"/>
      <c r="M230" s="220"/>
      <c r="N230" s="221"/>
      <c r="O230" s="221"/>
      <c r="P230" s="221"/>
      <c r="Q230" s="221"/>
      <c r="R230" s="221"/>
      <c r="S230" s="221"/>
      <c r="T230" s="222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16" t="s">
        <v>136</v>
      </c>
      <c r="AU230" s="216" t="s">
        <v>87</v>
      </c>
      <c r="AV230" s="15" t="s">
        <v>134</v>
      </c>
      <c r="AW230" s="15" t="s">
        <v>34</v>
      </c>
      <c r="AX230" s="15" t="s">
        <v>85</v>
      </c>
      <c r="AY230" s="216" t="s">
        <v>129</v>
      </c>
    </row>
    <row r="231" s="2" customFormat="1" ht="24" customHeight="1">
      <c r="A231" s="37"/>
      <c r="B231" s="185"/>
      <c r="C231" s="186" t="s">
        <v>260</v>
      </c>
      <c r="D231" s="186" t="s">
        <v>130</v>
      </c>
      <c r="E231" s="187" t="s">
        <v>572</v>
      </c>
      <c r="F231" s="188" t="s">
        <v>573</v>
      </c>
      <c r="G231" s="189" t="s">
        <v>520</v>
      </c>
      <c r="H231" s="190">
        <v>22561.584999999999</v>
      </c>
      <c r="I231" s="191"/>
      <c r="J231" s="192">
        <f>ROUND(I231*H231,2)</f>
        <v>0</v>
      </c>
      <c r="K231" s="188" t="s">
        <v>158</v>
      </c>
      <c r="L231" s="38"/>
      <c r="M231" s="193" t="s">
        <v>1</v>
      </c>
      <c r="N231" s="194" t="s">
        <v>42</v>
      </c>
      <c r="O231" s="76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7" t="s">
        <v>134</v>
      </c>
      <c r="AT231" s="197" t="s">
        <v>130</v>
      </c>
      <c r="AU231" s="197" t="s">
        <v>87</v>
      </c>
      <c r="AY231" s="18" t="s">
        <v>129</v>
      </c>
      <c r="BE231" s="198">
        <f>IF(N231="základní",J231,0)</f>
        <v>0</v>
      </c>
      <c r="BF231" s="198">
        <f>IF(N231="snížená",J231,0)</f>
        <v>0</v>
      </c>
      <c r="BG231" s="198">
        <f>IF(N231="zákl. přenesená",J231,0)</f>
        <v>0</v>
      </c>
      <c r="BH231" s="198">
        <f>IF(N231="sníž. přenesená",J231,0)</f>
        <v>0</v>
      </c>
      <c r="BI231" s="198">
        <f>IF(N231="nulová",J231,0)</f>
        <v>0</v>
      </c>
      <c r="BJ231" s="18" t="s">
        <v>85</v>
      </c>
      <c r="BK231" s="198">
        <f>ROUND(I231*H231,2)</f>
        <v>0</v>
      </c>
      <c r="BL231" s="18" t="s">
        <v>134</v>
      </c>
      <c r="BM231" s="197" t="s">
        <v>574</v>
      </c>
    </row>
    <row r="232" s="13" customFormat="1">
      <c r="A232" s="13"/>
      <c r="B232" s="199"/>
      <c r="C232" s="13"/>
      <c r="D232" s="200" t="s">
        <v>136</v>
      </c>
      <c r="E232" s="201" t="s">
        <v>1</v>
      </c>
      <c r="F232" s="202" t="s">
        <v>575</v>
      </c>
      <c r="G232" s="13"/>
      <c r="H232" s="201" t="s">
        <v>1</v>
      </c>
      <c r="I232" s="203"/>
      <c r="J232" s="13"/>
      <c r="K232" s="13"/>
      <c r="L232" s="199"/>
      <c r="M232" s="204"/>
      <c r="N232" s="205"/>
      <c r="O232" s="205"/>
      <c r="P232" s="205"/>
      <c r="Q232" s="205"/>
      <c r="R232" s="205"/>
      <c r="S232" s="205"/>
      <c r="T232" s="20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01" t="s">
        <v>136</v>
      </c>
      <c r="AU232" s="201" t="s">
        <v>87</v>
      </c>
      <c r="AV232" s="13" t="s">
        <v>85</v>
      </c>
      <c r="AW232" s="13" t="s">
        <v>34</v>
      </c>
      <c r="AX232" s="13" t="s">
        <v>77</v>
      </c>
      <c r="AY232" s="201" t="s">
        <v>129</v>
      </c>
    </row>
    <row r="233" s="13" customFormat="1">
      <c r="A233" s="13"/>
      <c r="B233" s="199"/>
      <c r="C233" s="13"/>
      <c r="D233" s="200" t="s">
        <v>136</v>
      </c>
      <c r="E233" s="201" t="s">
        <v>1</v>
      </c>
      <c r="F233" s="202" t="s">
        <v>576</v>
      </c>
      <c r="G233" s="13"/>
      <c r="H233" s="201" t="s">
        <v>1</v>
      </c>
      <c r="I233" s="203"/>
      <c r="J233" s="13"/>
      <c r="K233" s="13"/>
      <c r="L233" s="199"/>
      <c r="M233" s="204"/>
      <c r="N233" s="205"/>
      <c r="O233" s="205"/>
      <c r="P233" s="205"/>
      <c r="Q233" s="205"/>
      <c r="R233" s="205"/>
      <c r="S233" s="205"/>
      <c r="T233" s="20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01" t="s">
        <v>136</v>
      </c>
      <c r="AU233" s="201" t="s">
        <v>87</v>
      </c>
      <c r="AV233" s="13" t="s">
        <v>85</v>
      </c>
      <c r="AW233" s="13" t="s">
        <v>34</v>
      </c>
      <c r="AX233" s="13" t="s">
        <v>77</v>
      </c>
      <c r="AY233" s="201" t="s">
        <v>129</v>
      </c>
    </row>
    <row r="234" s="13" customFormat="1">
      <c r="A234" s="13"/>
      <c r="B234" s="199"/>
      <c r="C234" s="13"/>
      <c r="D234" s="200" t="s">
        <v>136</v>
      </c>
      <c r="E234" s="201" t="s">
        <v>1</v>
      </c>
      <c r="F234" s="202" t="s">
        <v>577</v>
      </c>
      <c r="G234" s="13"/>
      <c r="H234" s="201" t="s">
        <v>1</v>
      </c>
      <c r="I234" s="203"/>
      <c r="J234" s="13"/>
      <c r="K234" s="13"/>
      <c r="L234" s="199"/>
      <c r="M234" s="204"/>
      <c r="N234" s="205"/>
      <c r="O234" s="205"/>
      <c r="P234" s="205"/>
      <c r="Q234" s="205"/>
      <c r="R234" s="205"/>
      <c r="S234" s="205"/>
      <c r="T234" s="20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01" t="s">
        <v>136</v>
      </c>
      <c r="AU234" s="201" t="s">
        <v>87</v>
      </c>
      <c r="AV234" s="13" t="s">
        <v>85</v>
      </c>
      <c r="AW234" s="13" t="s">
        <v>34</v>
      </c>
      <c r="AX234" s="13" t="s">
        <v>77</v>
      </c>
      <c r="AY234" s="201" t="s">
        <v>129</v>
      </c>
    </row>
    <row r="235" s="13" customFormat="1">
      <c r="A235" s="13"/>
      <c r="B235" s="199"/>
      <c r="C235" s="13"/>
      <c r="D235" s="200" t="s">
        <v>136</v>
      </c>
      <c r="E235" s="201" t="s">
        <v>1</v>
      </c>
      <c r="F235" s="202" t="s">
        <v>578</v>
      </c>
      <c r="G235" s="13"/>
      <c r="H235" s="201" t="s">
        <v>1</v>
      </c>
      <c r="I235" s="203"/>
      <c r="J235" s="13"/>
      <c r="K235" s="13"/>
      <c r="L235" s="199"/>
      <c r="M235" s="204"/>
      <c r="N235" s="205"/>
      <c r="O235" s="205"/>
      <c r="P235" s="205"/>
      <c r="Q235" s="205"/>
      <c r="R235" s="205"/>
      <c r="S235" s="205"/>
      <c r="T235" s="20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01" t="s">
        <v>136</v>
      </c>
      <c r="AU235" s="201" t="s">
        <v>87</v>
      </c>
      <c r="AV235" s="13" t="s">
        <v>85</v>
      </c>
      <c r="AW235" s="13" t="s">
        <v>34</v>
      </c>
      <c r="AX235" s="13" t="s">
        <v>77</v>
      </c>
      <c r="AY235" s="201" t="s">
        <v>129</v>
      </c>
    </row>
    <row r="236" s="13" customFormat="1">
      <c r="A236" s="13"/>
      <c r="B236" s="199"/>
      <c r="C236" s="13"/>
      <c r="D236" s="200" t="s">
        <v>136</v>
      </c>
      <c r="E236" s="201" t="s">
        <v>1</v>
      </c>
      <c r="F236" s="202" t="s">
        <v>479</v>
      </c>
      <c r="G236" s="13"/>
      <c r="H236" s="201" t="s">
        <v>1</v>
      </c>
      <c r="I236" s="203"/>
      <c r="J236" s="13"/>
      <c r="K236" s="13"/>
      <c r="L236" s="199"/>
      <c r="M236" s="204"/>
      <c r="N236" s="205"/>
      <c r="O236" s="205"/>
      <c r="P236" s="205"/>
      <c r="Q236" s="205"/>
      <c r="R236" s="205"/>
      <c r="S236" s="205"/>
      <c r="T236" s="20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01" t="s">
        <v>136</v>
      </c>
      <c r="AU236" s="201" t="s">
        <v>87</v>
      </c>
      <c r="AV236" s="13" t="s">
        <v>85</v>
      </c>
      <c r="AW236" s="13" t="s">
        <v>34</v>
      </c>
      <c r="AX236" s="13" t="s">
        <v>77</v>
      </c>
      <c r="AY236" s="201" t="s">
        <v>129</v>
      </c>
    </row>
    <row r="237" s="14" customFormat="1">
      <c r="A237" s="14"/>
      <c r="B237" s="207"/>
      <c r="C237" s="14"/>
      <c r="D237" s="200" t="s">
        <v>136</v>
      </c>
      <c r="E237" s="208" t="s">
        <v>1</v>
      </c>
      <c r="F237" s="209" t="s">
        <v>579</v>
      </c>
      <c r="G237" s="14"/>
      <c r="H237" s="210">
        <v>10987.745999999999</v>
      </c>
      <c r="I237" s="211"/>
      <c r="J237" s="14"/>
      <c r="K237" s="14"/>
      <c r="L237" s="207"/>
      <c r="M237" s="212"/>
      <c r="N237" s="213"/>
      <c r="O237" s="213"/>
      <c r="P237" s="213"/>
      <c r="Q237" s="213"/>
      <c r="R237" s="213"/>
      <c r="S237" s="213"/>
      <c r="T237" s="2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8" t="s">
        <v>136</v>
      </c>
      <c r="AU237" s="208" t="s">
        <v>87</v>
      </c>
      <c r="AV237" s="14" t="s">
        <v>87</v>
      </c>
      <c r="AW237" s="14" t="s">
        <v>34</v>
      </c>
      <c r="AX237" s="14" t="s">
        <v>77</v>
      </c>
      <c r="AY237" s="208" t="s">
        <v>129</v>
      </c>
    </row>
    <row r="238" s="13" customFormat="1">
      <c r="A238" s="13"/>
      <c r="B238" s="199"/>
      <c r="C238" s="13"/>
      <c r="D238" s="200" t="s">
        <v>136</v>
      </c>
      <c r="E238" s="201" t="s">
        <v>1</v>
      </c>
      <c r="F238" s="202" t="s">
        <v>481</v>
      </c>
      <c r="G238" s="13"/>
      <c r="H238" s="201" t="s">
        <v>1</v>
      </c>
      <c r="I238" s="203"/>
      <c r="J238" s="13"/>
      <c r="K238" s="13"/>
      <c r="L238" s="199"/>
      <c r="M238" s="204"/>
      <c r="N238" s="205"/>
      <c r="O238" s="205"/>
      <c r="P238" s="205"/>
      <c r="Q238" s="205"/>
      <c r="R238" s="205"/>
      <c r="S238" s="205"/>
      <c r="T238" s="20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01" t="s">
        <v>136</v>
      </c>
      <c r="AU238" s="201" t="s">
        <v>87</v>
      </c>
      <c r="AV238" s="13" t="s">
        <v>85</v>
      </c>
      <c r="AW238" s="13" t="s">
        <v>34</v>
      </c>
      <c r="AX238" s="13" t="s">
        <v>77</v>
      </c>
      <c r="AY238" s="201" t="s">
        <v>129</v>
      </c>
    </row>
    <row r="239" s="14" customFormat="1">
      <c r="A239" s="14"/>
      <c r="B239" s="207"/>
      <c r="C239" s="14"/>
      <c r="D239" s="200" t="s">
        <v>136</v>
      </c>
      <c r="E239" s="208" t="s">
        <v>1</v>
      </c>
      <c r="F239" s="209" t="s">
        <v>580</v>
      </c>
      <c r="G239" s="14"/>
      <c r="H239" s="210">
        <v>569.33799999999997</v>
      </c>
      <c r="I239" s="211"/>
      <c r="J239" s="14"/>
      <c r="K239" s="14"/>
      <c r="L239" s="207"/>
      <c r="M239" s="212"/>
      <c r="N239" s="213"/>
      <c r="O239" s="213"/>
      <c r="P239" s="213"/>
      <c r="Q239" s="213"/>
      <c r="R239" s="213"/>
      <c r="S239" s="213"/>
      <c r="T239" s="2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08" t="s">
        <v>136</v>
      </c>
      <c r="AU239" s="208" t="s">
        <v>87</v>
      </c>
      <c r="AV239" s="14" t="s">
        <v>87</v>
      </c>
      <c r="AW239" s="14" t="s">
        <v>34</v>
      </c>
      <c r="AX239" s="14" t="s">
        <v>77</v>
      </c>
      <c r="AY239" s="208" t="s">
        <v>129</v>
      </c>
    </row>
    <row r="240" s="13" customFormat="1">
      <c r="A240" s="13"/>
      <c r="B240" s="199"/>
      <c r="C240" s="13"/>
      <c r="D240" s="200" t="s">
        <v>136</v>
      </c>
      <c r="E240" s="201" t="s">
        <v>1</v>
      </c>
      <c r="F240" s="202" t="s">
        <v>483</v>
      </c>
      <c r="G240" s="13"/>
      <c r="H240" s="201" t="s">
        <v>1</v>
      </c>
      <c r="I240" s="203"/>
      <c r="J240" s="13"/>
      <c r="K240" s="13"/>
      <c r="L240" s="199"/>
      <c r="M240" s="204"/>
      <c r="N240" s="205"/>
      <c r="O240" s="205"/>
      <c r="P240" s="205"/>
      <c r="Q240" s="205"/>
      <c r="R240" s="205"/>
      <c r="S240" s="205"/>
      <c r="T240" s="20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01" t="s">
        <v>136</v>
      </c>
      <c r="AU240" s="201" t="s">
        <v>87</v>
      </c>
      <c r="AV240" s="13" t="s">
        <v>85</v>
      </c>
      <c r="AW240" s="13" t="s">
        <v>34</v>
      </c>
      <c r="AX240" s="13" t="s">
        <v>77</v>
      </c>
      <c r="AY240" s="201" t="s">
        <v>129</v>
      </c>
    </row>
    <row r="241" s="14" customFormat="1">
      <c r="A241" s="14"/>
      <c r="B241" s="207"/>
      <c r="C241" s="14"/>
      <c r="D241" s="200" t="s">
        <v>136</v>
      </c>
      <c r="E241" s="208" t="s">
        <v>1</v>
      </c>
      <c r="F241" s="209" t="s">
        <v>525</v>
      </c>
      <c r="G241" s="14"/>
      <c r="H241" s="210">
        <v>3523.52</v>
      </c>
      <c r="I241" s="211"/>
      <c r="J241" s="14"/>
      <c r="K241" s="14"/>
      <c r="L241" s="207"/>
      <c r="M241" s="212"/>
      <c r="N241" s="213"/>
      <c r="O241" s="213"/>
      <c r="P241" s="213"/>
      <c r="Q241" s="213"/>
      <c r="R241" s="213"/>
      <c r="S241" s="213"/>
      <c r="T241" s="2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8" t="s">
        <v>136</v>
      </c>
      <c r="AU241" s="208" t="s">
        <v>87</v>
      </c>
      <c r="AV241" s="14" t="s">
        <v>87</v>
      </c>
      <c r="AW241" s="14" t="s">
        <v>34</v>
      </c>
      <c r="AX241" s="14" t="s">
        <v>77</v>
      </c>
      <c r="AY241" s="208" t="s">
        <v>129</v>
      </c>
    </row>
    <row r="242" s="13" customFormat="1">
      <c r="A242" s="13"/>
      <c r="B242" s="199"/>
      <c r="C242" s="13"/>
      <c r="D242" s="200" t="s">
        <v>136</v>
      </c>
      <c r="E242" s="201" t="s">
        <v>1</v>
      </c>
      <c r="F242" s="202" t="s">
        <v>485</v>
      </c>
      <c r="G242" s="13"/>
      <c r="H242" s="201" t="s">
        <v>1</v>
      </c>
      <c r="I242" s="203"/>
      <c r="J242" s="13"/>
      <c r="K242" s="13"/>
      <c r="L242" s="199"/>
      <c r="M242" s="204"/>
      <c r="N242" s="205"/>
      <c r="O242" s="205"/>
      <c r="P242" s="205"/>
      <c r="Q242" s="205"/>
      <c r="R242" s="205"/>
      <c r="S242" s="205"/>
      <c r="T242" s="20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01" t="s">
        <v>136</v>
      </c>
      <c r="AU242" s="201" t="s">
        <v>87</v>
      </c>
      <c r="AV242" s="13" t="s">
        <v>85</v>
      </c>
      <c r="AW242" s="13" t="s">
        <v>34</v>
      </c>
      <c r="AX242" s="13" t="s">
        <v>77</v>
      </c>
      <c r="AY242" s="201" t="s">
        <v>129</v>
      </c>
    </row>
    <row r="243" s="14" customFormat="1">
      <c r="A243" s="14"/>
      <c r="B243" s="207"/>
      <c r="C243" s="14"/>
      <c r="D243" s="200" t="s">
        <v>136</v>
      </c>
      <c r="E243" s="208" t="s">
        <v>1</v>
      </c>
      <c r="F243" s="209" t="s">
        <v>526</v>
      </c>
      <c r="G243" s="14"/>
      <c r="H243" s="210">
        <v>9586.0069999999996</v>
      </c>
      <c r="I243" s="211"/>
      <c r="J243" s="14"/>
      <c r="K243" s="14"/>
      <c r="L243" s="207"/>
      <c r="M243" s="212"/>
      <c r="N243" s="213"/>
      <c r="O243" s="213"/>
      <c r="P243" s="213"/>
      <c r="Q243" s="213"/>
      <c r="R243" s="213"/>
      <c r="S243" s="213"/>
      <c r="T243" s="2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8" t="s">
        <v>136</v>
      </c>
      <c r="AU243" s="208" t="s">
        <v>87</v>
      </c>
      <c r="AV243" s="14" t="s">
        <v>87</v>
      </c>
      <c r="AW243" s="14" t="s">
        <v>34</v>
      </c>
      <c r="AX243" s="14" t="s">
        <v>77</v>
      </c>
      <c r="AY243" s="208" t="s">
        <v>129</v>
      </c>
    </row>
    <row r="244" s="13" customFormat="1">
      <c r="A244" s="13"/>
      <c r="B244" s="199"/>
      <c r="C244" s="13"/>
      <c r="D244" s="200" t="s">
        <v>136</v>
      </c>
      <c r="E244" s="201" t="s">
        <v>1</v>
      </c>
      <c r="F244" s="202" t="s">
        <v>564</v>
      </c>
      <c r="G244" s="13"/>
      <c r="H244" s="201" t="s">
        <v>1</v>
      </c>
      <c r="I244" s="203"/>
      <c r="J244" s="13"/>
      <c r="K244" s="13"/>
      <c r="L244" s="199"/>
      <c r="M244" s="204"/>
      <c r="N244" s="205"/>
      <c r="O244" s="205"/>
      <c r="P244" s="205"/>
      <c r="Q244" s="205"/>
      <c r="R244" s="205"/>
      <c r="S244" s="205"/>
      <c r="T244" s="20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01" t="s">
        <v>136</v>
      </c>
      <c r="AU244" s="201" t="s">
        <v>87</v>
      </c>
      <c r="AV244" s="13" t="s">
        <v>85</v>
      </c>
      <c r="AW244" s="13" t="s">
        <v>34</v>
      </c>
      <c r="AX244" s="13" t="s">
        <v>77</v>
      </c>
      <c r="AY244" s="201" t="s">
        <v>129</v>
      </c>
    </row>
    <row r="245" s="13" customFormat="1">
      <c r="A245" s="13"/>
      <c r="B245" s="199"/>
      <c r="C245" s="13"/>
      <c r="D245" s="200" t="s">
        <v>136</v>
      </c>
      <c r="E245" s="201" t="s">
        <v>1</v>
      </c>
      <c r="F245" s="202" t="s">
        <v>565</v>
      </c>
      <c r="G245" s="13"/>
      <c r="H245" s="201" t="s">
        <v>1</v>
      </c>
      <c r="I245" s="203"/>
      <c r="J245" s="13"/>
      <c r="K245" s="13"/>
      <c r="L245" s="199"/>
      <c r="M245" s="204"/>
      <c r="N245" s="205"/>
      <c r="O245" s="205"/>
      <c r="P245" s="205"/>
      <c r="Q245" s="205"/>
      <c r="R245" s="205"/>
      <c r="S245" s="205"/>
      <c r="T245" s="20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01" t="s">
        <v>136</v>
      </c>
      <c r="AU245" s="201" t="s">
        <v>87</v>
      </c>
      <c r="AV245" s="13" t="s">
        <v>85</v>
      </c>
      <c r="AW245" s="13" t="s">
        <v>34</v>
      </c>
      <c r="AX245" s="13" t="s">
        <v>77</v>
      </c>
      <c r="AY245" s="201" t="s">
        <v>129</v>
      </c>
    </row>
    <row r="246" s="14" customFormat="1">
      <c r="A246" s="14"/>
      <c r="B246" s="207"/>
      <c r="C246" s="14"/>
      <c r="D246" s="200" t="s">
        <v>136</v>
      </c>
      <c r="E246" s="208" t="s">
        <v>1</v>
      </c>
      <c r="F246" s="209" t="s">
        <v>581</v>
      </c>
      <c r="G246" s="14"/>
      <c r="H246" s="210">
        <v>-2105.0259999999998</v>
      </c>
      <c r="I246" s="211"/>
      <c r="J246" s="14"/>
      <c r="K246" s="14"/>
      <c r="L246" s="207"/>
      <c r="M246" s="212"/>
      <c r="N246" s="213"/>
      <c r="O246" s="213"/>
      <c r="P246" s="213"/>
      <c r="Q246" s="213"/>
      <c r="R246" s="213"/>
      <c r="S246" s="213"/>
      <c r="T246" s="2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8" t="s">
        <v>136</v>
      </c>
      <c r="AU246" s="208" t="s">
        <v>87</v>
      </c>
      <c r="AV246" s="14" t="s">
        <v>87</v>
      </c>
      <c r="AW246" s="14" t="s">
        <v>34</v>
      </c>
      <c r="AX246" s="14" t="s">
        <v>77</v>
      </c>
      <c r="AY246" s="208" t="s">
        <v>129</v>
      </c>
    </row>
    <row r="247" s="15" customFormat="1">
      <c r="A247" s="15"/>
      <c r="B247" s="215"/>
      <c r="C247" s="15"/>
      <c r="D247" s="200" t="s">
        <v>136</v>
      </c>
      <c r="E247" s="216" t="s">
        <v>1</v>
      </c>
      <c r="F247" s="217" t="s">
        <v>144</v>
      </c>
      <c r="G247" s="15"/>
      <c r="H247" s="218">
        <v>22561.584999999999</v>
      </c>
      <c r="I247" s="219"/>
      <c r="J247" s="15"/>
      <c r="K247" s="15"/>
      <c r="L247" s="215"/>
      <c r="M247" s="220"/>
      <c r="N247" s="221"/>
      <c r="O247" s="221"/>
      <c r="P247" s="221"/>
      <c r="Q247" s="221"/>
      <c r="R247" s="221"/>
      <c r="S247" s="221"/>
      <c r="T247" s="222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16" t="s">
        <v>136</v>
      </c>
      <c r="AU247" s="216" t="s">
        <v>87</v>
      </c>
      <c r="AV247" s="15" t="s">
        <v>134</v>
      </c>
      <c r="AW247" s="15" t="s">
        <v>34</v>
      </c>
      <c r="AX247" s="15" t="s">
        <v>85</v>
      </c>
      <c r="AY247" s="216" t="s">
        <v>129</v>
      </c>
    </row>
    <row r="248" s="2" customFormat="1" ht="24" customHeight="1">
      <c r="A248" s="37"/>
      <c r="B248" s="185"/>
      <c r="C248" s="186" t="s">
        <v>264</v>
      </c>
      <c r="D248" s="186" t="s">
        <v>130</v>
      </c>
      <c r="E248" s="187" t="s">
        <v>582</v>
      </c>
      <c r="F248" s="188" t="s">
        <v>583</v>
      </c>
      <c r="G248" s="189" t="s">
        <v>520</v>
      </c>
      <c r="H248" s="190">
        <v>2105.0259999999998</v>
      </c>
      <c r="I248" s="191"/>
      <c r="J248" s="192">
        <f>ROUND(I248*H248,2)</f>
        <v>0</v>
      </c>
      <c r="K248" s="188" t="s">
        <v>158</v>
      </c>
      <c r="L248" s="38"/>
      <c r="M248" s="193" t="s">
        <v>1</v>
      </c>
      <c r="N248" s="194" t="s">
        <v>42</v>
      </c>
      <c r="O248" s="76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7" t="s">
        <v>134</v>
      </c>
      <c r="AT248" s="197" t="s">
        <v>130</v>
      </c>
      <c r="AU248" s="197" t="s">
        <v>87</v>
      </c>
      <c r="AY248" s="18" t="s">
        <v>129</v>
      </c>
      <c r="BE248" s="198">
        <f>IF(N248="základní",J248,0)</f>
        <v>0</v>
      </c>
      <c r="BF248" s="198">
        <f>IF(N248="snížená",J248,0)</f>
        <v>0</v>
      </c>
      <c r="BG248" s="198">
        <f>IF(N248="zákl. přenesená",J248,0)</f>
        <v>0</v>
      </c>
      <c r="BH248" s="198">
        <f>IF(N248="sníž. přenesená",J248,0)</f>
        <v>0</v>
      </c>
      <c r="BI248" s="198">
        <f>IF(N248="nulová",J248,0)</f>
        <v>0</v>
      </c>
      <c r="BJ248" s="18" t="s">
        <v>85</v>
      </c>
      <c r="BK248" s="198">
        <f>ROUND(I248*H248,2)</f>
        <v>0</v>
      </c>
      <c r="BL248" s="18" t="s">
        <v>134</v>
      </c>
      <c r="BM248" s="197" t="s">
        <v>584</v>
      </c>
    </row>
    <row r="249" s="13" customFormat="1">
      <c r="A249" s="13"/>
      <c r="B249" s="199"/>
      <c r="C249" s="13"/>
      <c r="D249" s="200" t="s">
        <v>136</v>
      </c>
      <c r="E249" s="201" t="s">
        <v>1</v>
      </c>
      <c r="F249" s="202" t="s">
        <v>575</v>
      </c>
      <c r="G249" s="13"/>
      <c r="H249" s="201" t="s">
        <v>1</v>
      </c>
      <c r="I249" s="203"/>
      <c r="J249" s="13"/>
      <c r="K249" s="13"/>
      <c r="L249" s="199"/>
      <c r="M249" s="204"/>
      <c r="N249" s="205"/>
      <c r="O249" s="205"/>
      <c r="P249" s="205"/>
      <c r="Q249" s="205"/>
      <c r="R249" s="205"/>
      <c r="S249" s="205"/>
      <c r="T249" s="20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01" t="s">
        <v>136</v>
      </c>
      <c r="AU249" s="201" t="s">
        <v>87</v>
      </c>
      <c r="AV249" s="13" t="s">
        <v>85</v>
      </c>
      <c r="AW249" s="13" t="s">
        <v>34</v>
      </c>
      <c r="AX249" s="13" t="s">
        <v>77</v>
      </c>
      <c r="AY249" s="201" t="s">
        <v>129</v>
      </c>
    </row>
    <row r="250" s="13" customFormat="1">
      <c r="A250" s="13"/>
      <c r="B250" s="199"/>
      <c r="C250" s="13"/>
      <c r="D250" s="200" t="s">
        <v>136</v>
      </c>
      <c r="E250" s="201" t="s">
        <v>1</v>
      </c>
      <c r="F250" s="202" t="s">
        <v>576</v>
      </c>
      <c r="G250" s="13"/>
      <c r="H250" s="201" t="s">
        <v>1</v>
      </c>
      <c r="I250" s="203"/>
      <c r="J250" s="13"/>
      <c r="K250" s="13"/>
      <c r="L250" s="199"/>
      <c r="M250" s="204"/>
      <c r="N250" s="205"/>
      <c r="O250" s="205"/>
      <c r="P250" s="205"/>
      <c r="Q250" s="205"/>
      <c r="R250" s="205"/>
      <c r="S250" s="205"/>
      <c r="T250" s="20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01" t="s">
        <v>136</v>
      </c>
      <c r="AU250" s="201" t="s">
        <v>87</v>
      </c>
      <c r="AV250" s="13" t="s">
        <v>85</v>
      </c>
      <c r="AW250" s="13" t="s">
        <v>34</v>
      </c>
      <c r="AX250" s="13" t="s">
        <v>77</v>
      </c>
      <c r="AY250" s="201" t="s">
        <v>129</v>
      </c>
    </row>
    <row r="251" s="13" customFormat="1">
      <c r="A251" s="13"/>
      <c r="B251" s="199"/>
      <c r="C251" s="13"/>
      <c r="D251" s="200" t="s">
        <v>136</v>
      </c>
      <c r="E251" s="201" t="s">
        <v>1</v>
      </c>
      <c r="F251" s="202" t="s">
        <v>577</v>
      </c>
      <c r="G251" s="13"/>
      <c r="H251" s="201" t="s">
        <v>1</v>
      </c>
      <c r="I251" s="203"/>
      <c r="J251" s="13"/>
      <c r="K251" s="13"/>
      <c r="L251" s="199"/>
      <c r="M251" s="204"/>
      <c r="N251" s="205"/>
      <c r="O251" s="205"/>
      <c r="P251" s="205"/>
      <c r="Q251" s="205"/>
      <c r="R251" s="205"/>
      <c r="S251" s="205"/>
      <c r="T251" s="20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01" t="s">
        <v>136</v>
      </c>
      <c r="AU251" s="201" t="s">
        <v>87</v>
      </c>
      <c r="AV251" s="13" t="s">
        <v>85</v>
      </c>
      <c r="AW251" s="13" t="s">
        <v>34</v>
      </c>
      <c r="AX251" s="13" t="s">
        <v>77</v>
      </c>
      <c r="AY251" s="201" t="s">
        <v>129</v>
      </c>
    </row>
    <row r="252" s="13" customFormat="1">
      <c r="A252" s="13"/>
      <c r="B252" s="199"/>
      <c r="C252" s="13"/>
      <c r="D252" s="200" t="s">
        <v>136</v>
      </c>
      <c r="E252" s="201" t="s">
        <v>1</v>
      </c>
      <c r="F252" s="202" t="s">
        <v>585</v>
      </c>
      <c r="G252" s="13"/>
      <c r="H252" s="201" t="s">
        <v>1</v>
      </c>
      <c r="I252" s="203"/>
      <c r="J252" s="13"/>
      <c r="K252" s="13"/>
      <c r="L252" s="199"/>
      <c r="M252" s="204"/>
      <c r="N252" s="205"/>
      <c r="O252" s="205"/>
      <c r="P252" s="205"/>
      <c r="Q252" s="205"/>
      <c r="R252" s="205"/>
      <c r="S252" s="205"/>
      <c r="T252" s="20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01" t="s">
        <v>136</v>
      </c>
      <c r="AU252" s="201" t="s">
        <v>87</v>
      </c>
      <c r="AV252" s="13" t="s">
        <v>85</v>
      </c>
      <c r="AW252" s="13" t="s">
        <v>34</v>
      </c>
      <c r="AX252" s="13" t="s">
        <v>77</v>
      </c>
      <c r="AY252" s="201" t="s">
        <v>129</v>
      </c>
    </row>
    <row r="253" s="14" customFormat="1">
      <c r="A253" s="14"/>
      <c r="B253" s="207"/>
      <c r="C253" s="14"/>
      <c r="D253" s="200" t="s">
        <v>136</v>
      </c>
      <c r="E253" s="208" t="s">
        <v>1</v>
      </c>
      <c r="F253" s="209" t="s">
        <v>586</v>
      </c>
      <c r="G253" s="14"/>
      <c r="H253" s="210">
        <v>2105.0259999999998</v>
      </c>
      <c r="I253" s="211"/>
      <c r="J253" s="14"/>
      <c r="K253" s="14"/>
      <c r="L253" s="207"/>
      <c r="M253" s="212"/>
      <c r="N253" s="213"/>
      <c r="O253" s="213"/>
      <c r="P253" s="213"/>
      <c r="Q253" s="213"/>
      <c r="R253" s="213"/>
      <c r="S253" s="213"/>
      <c r="T253" s="2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08" t="s">
        <v>136</v>
      </c>
      <c r="AU253" s="208" t="s">
        <v>87</v>
      </c>
      <c r="AV253" s="14" t="s">
        <v>87</v>
      </c>
      <c r="AW253" s="14" t="s">
        <v>34</v>
      </c>
      <c r="AX253" s="14" t="s">
        <v>85</v>
      </c>
      <c r="AY253" s="208" t="s">
        <v>129</v>
      </c>
    </row>
    <row r="254" s="12" customFormat="1" ht="25.92" customHeight="1">
      <c r="A254" s="12"/>
      <c r="B254" s="174"/>
      <c r="C254" s="12"/>
      <c r="D254" s="175" t="s">
        <v>76</v>
      </c>
      <c r="E254" s="176" t="s">
        <v>182</v>
      </c>
      <c r="F254" s="176" t="s">
        <v>587</v>
      </c>
      <c r="G254" s="12"/>
      <c r="H254" s="12"/>
      <c r="I254" s="177"/>
      <c r="J254" s="178">
        <f>BK254</f>
        <v>0</v>
      </c>
      <c r="K254" s="12"/>
      <c r="L254" s="174"/>
      <c r="M254" s="179"/>
      <c r="N254" s="180"/>
      <c r="O254" s="180"/>
      <c r="P254" s="181">
        <f>SUM(P255:P259)</f>
        <v>0</v>
      </c>
      <c r="Q254" s="180"/>
      <c r="R254" s="181">
        <f>SUM(R255:R259)</f>
        <v>77.614650000000012</v>
      </c>
      <c r="S254" s="180"/>
      <c r="T254" s="182">
        <f>SUM(T255:T259)</f>
        <v>48.816000000000002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75" t="s">
        <v>85</v>
      </c>
      <c r="AT254" s="183" t="s">
        <v>76</v>
      </c>
      <c r="AU254" s="183" t="s">
        <v>77</v>
      </c>
      <c r="AY254" s="175" t="s">
        <v>129</v>
      </c>
      <c r="BK254" s="184">
        <f>SUM(BK255:BK259)</f>
        <v>0</v>
      </c>
    </row>
    <row r="255" s="2" customFormat="1" ht="24" customHeight="1">
      <c r="A255" s="37"/>
      <c r="B255" s="185"/>
      <c r="C255" s="186" t="s">
        <v>269</v>
      </c>
      <c r="D255" s="186" t="s">
        <v>130</v>
      </c>
      <c r="E255" s="187" t="s">
        <v>588</v>
      </c>
      <c r="F255" s="188" t="s">
        <v>589</v>
      </c>
      <c r="G255" s="189" t="s">
        <v>133</v>
      </c>
      <c r="H255" s="190">
        <v>25.425000000000001</v>
      </c>
      <c r="I255" s="191"/>
      <c r="J255" s="192">
        <f>ROUND(I255*H255,2)</f>
        <v>0</v>
      </c>
      <c r="K255" s="188" t="s">
        <v>158</v>
      </c>
      <c r="L255" s="38"/>
      <c r="M255" s="193" t="s">
        <v>1</v>
      </c>
      <c r="N255" s="194" t="s">
        <v>42</v>
      </c>
      <c r="O255" s="76"/>
      <c r="P255" s="195">
        <f>O255*H255</f>
        <v>0</v>
      </c>
      <c r="Q255" s="195">
        <v>0</v>
      </c>
      <c r="R255" s="195">
        <f>Q255*H255</f>
        <v>0</v>
      </c>
      <c r="S255" s="195">
        <v>1.9199999999999999</v>
      </c>
      <c r="T255" s="196">
        <f>S255*H255</f>
        <v>48.816000000000002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7" t="s">
        <v>134</v>
      </c>
      <c r="AT255" s="197" t="s">
        <v>130</v>
      </c>
      <c r="AU255" s="197" t="s">
        <v>85</v>
      </c>
      <c r="AY255" s="18" t="s">
        <v>129</v>
      </c>
      <c r="BE255" s="198">
        <f>IF(N255="základní",J255,0)</f>
        <v>0</v>
      </c>
      <c r="BF255" s="198">
        <f>IF(N255="snížená",J255,0)</f>
        <v>0</v>
      </c>
      <c r="BG255" s="198">
        <f>IF(N255="zákl. přenesená",J255,0)</f>
        <v>0</v>
      </c>
      <c r="BH255" s="198">
        <f>IF(N255="sníž. přenesená",J255,0)</f>
        <v>0</v>
      </c>
      <c r="BI255" s="198">
        <f>IF(N255="nulová",J255,0)</f>
        <v>0</v>
      </c>
      <c r="BJ255" s="18" t="s">
        <v>85</v>
      </c>
      <c r="BK255" s="198">
        <f>ROUND(I255*H255,2)</f>
        <v>0</v>
      </c>
      <c r="BL255" s="18" t="s">
        <v>134</v>
      </c>
      <c r="BM255" s="197" t="s">
        <v>590</v>
      </c>
    </row>
    <row r="256" s="13" customFormat="1">
      <c r="A256" s="13"/>
      <c r="B256" s="199"/>
      <c r="C256" s="13"/>
      <c r="D256" s="200" t="s">
        <v>136</v>
      </c>
      <c r="E256" s="201" t="s">
        <v>1</v>
      </c>
      <c r="F256" s="202" t="s">
        <v>591</v>
      </c>
      <c r="G256" s="13"/>
      <c r="H256" s="201" t="s">
        <v>1</v>
      </c>
      <c r="I256" s="203"/>
      <c r="J256" s="13"/>
      <c r="K256" s="13"/>
      <c r="L256" s="199"/>
      <c r="M256" s="204"/>
      <c r="N256" s="205"/>
      <c r="O256" s="205"/>
      <c r="P256" s="205"/>
      <c r="Q256" s="205"/>
      <c r="R256" s="205"/>
      <c r="S256" s="205"/>
      <c r="T256" s="20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01" t="s">
        <v>136</v>
      </c>
      <c r="AU256" s="201" t="s">
        <v>85</v>
      </c>
      <c r="AV256" s="13" t="s">
        <v>85</v>
      </c>
      <c r="AW256" s="13" t="s">
        <v>34</v>
      </c>
      <c r="AX256" s="13" t="s">
        <v>77</v>
      </c>
      <c r="AY256" s="201" t="s">
        <v>129</v>
      </c>
    </row>
    <row r="257" s="14" customFormat="1">
      <c r="A257" s="14"/>
      <c r="B257" s="207"/>
      <c r="C257" s="14"/>
      <c r="D257" s="200" t="s">
        <v>136</v>
      </c>
      <c r="E257" s="208" t="s">
        <v>1</v>
      </c>
      <c r="F257" s="209" t="s">
        <v>592</v>
      </c>
      <c r="G257" s="14"/>
      <c r="H257" s="210">
        <v>25.425000000000001</v>
      </c>
      <c r="I257" s="211"/>
      <c r="J257" s="14"/>
      <c r="K257" s="14"/>
      <c r="L257" s="207"/>
      <c r="M257" s="212"/>
      <c r="N257" s="213"/>
      <c r="O257" s="213"/>
      <c r="P257" s="213"/>
      <c r="Q257" s="213"/>
      <c r="R257" s="213"/>
      <c r="S257" s="213"/>
      <c r="T257" s="2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8" t="s">
        <v>136</v>
      </c>
      <c r="AU257" s="208" t="s">
        <v>85</v>
      </c>
      <c r="AV257" s="14" t="s">
        <v>87</v>
      </c>
      <c r="AW257" s="14" t="s">
        <v>34</v>
      </c>
      <c r="AX257" s="14" t="s">
        <v>85</v>
      </c>
      <c r="AY257" s="208" t="s">
        <v>129</v>
      </c>
    </row>
    <row r="258" s="2" customFormat="1" ht="24" customHeight="1">
      <c r="A258" s="37"/>
      <c r="B258" s="185"/>
      <c r="C258" s="186" t="s">
        <v>273</v>
      </c>
      <c r="D258" s="186" t="s">
        <v>130</v>
      </c>
      <c r="E258" s="187" t="s">
        <v>593</v>
      </c>
      <c r="F258" s="188" t="s">
        <v>594</v>
      </c>
      <c r="G258" s="189" t="s">
        <v>171</v>
      </c>
      <c r="H258" s="190">
        <v>45</v>
      </c>
      <c r="I258" s="191"/>
      <c r="J258" s="192">
        <f>ROUND(I258*H258,2)</f>
        <v>0</v>
      </c>
      <c r="K258" s="188" t="s">
        <v>158</v>
      </c>
      <c r="L258" s="38"/>
      <c r="M258" s="193" t="s">
        <v>1</v>
      </c>
      <c r="N258" s="194" t="s">
        <v>42</v>
      </c>
      <c r="O258" s="76"/>
      <c r="P258" s="195">
        <f>O258*H258</f>
        <v>0</v>
      </c>
      <c r="Q258" s="195">
        <v>1.51471</v>
      </c>
      <c r="R258" s="195">
        <f>Q258*H258</f>
        <v>68.161950000000004</v>
      </c>
      <c r="S258" s="195">
        <v>0</v>
      </c>
      <c r="T258" s="196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7" t="s">
        <v>134</v>
      </c>
      <c r="AT258" s="197" t="s">
        <v>130</v>
      </c>
      <c r="AU258" s="197" t="s">
        <v>85</v>
      </c>
      <c r="AY258" s="18" t="s">
        <v>129</v>
      </c>
      <c r="BE258" s="198">
        <f>IF(N258="základní",J258,0)</f>
        <v>0</v>
      </c>
      <c r="BF258" s="198">
        <f>IF(N258="snížená",J258,0)</f>
        <v>0</v>
      </c>
      <c r="BG258" s="198">
        <f>IF(N258="zákl. přenesená",J258,0)</f>
        <v>0</v>
      </c>
      <c r="BH258" s="198">
        <f>IF(N258="sníž. přenesená",J258,0)</f>
        <v>0</v>
      </c>
      <c r="BI258" s="198">
        <f>IF(N258="nulová",J258,0)</f>
        <v>0</v>
      </c>
      <c r="BJ258" s="18" t="s">
        <v>85</v>
      </c>
      <c r="BK258" s="198">
        <f>ROUND(I258*H258,2)</f>
        <v>0</v>
      </c>
      <c r="BL258" s="18" t="s">
        <v>134</v>
      </c>
      <c r="BM258" s="197" t="s">
        <v>595</v>
      </c>
    </row>
    <row r="259" s="2" customFormat="1" ht="36" customHeight="1">
      <c r="A259" s="37"/>
      <c r="B259" s="185"/>
      <c r="C259" s="186" t="s">
        <v>7</v>
      </c>
      <c r="D259" s="186" t="s">
        <v>130</v>
      </c>
      <c r="E259" s="187" t="s">
        <v>596</v>
      </c>
      <c r="F259" s="188" t="s">
        <v>597</v>
      </c>
      <c r="G259" s="189" t="s">
        <v>171</v>
      </c>
      <c r="H259" s="190">
        <v>45</v>
      </c>
      <c r="I259" s="191"/>
      <c r="J259" s="192">
        <f>ROUND(I259*H259,2)</f>
        <v>0</v>
      </c>
      <c r="K259" s="188" t="s">
        <v>158</v>
      </c>
      <c r="L259" s="38"/>
      <c r="M259" s="193" t="s">
        <v>1</v>
      </c>
      <c r="N259" s="194" t="s">
        <v>42</v>
      </c>
      <c r="O259" s="76"/>
      <c r="P259" s="195">
        <f>O259*H259</f>
        <v>0</v>
      </c>
      <c r="Q259" s="195">
        <v>0.21006</v>
      </c>
      <c r="R259" s="195">
        <f>Q259*H259</f>
        <v>9.4527000000000001</v>
      </c>
      <c r="S259" s="195">
        <v>0</v>
      </c>
      <c r="T259" s="196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7" t="s">
        <v>134</v>
      </c>
      <c r="AT259" s="197" t="s">
        <v>130</v>
      </c>
      <c r="AU259" s="197" t="s">
        <v>85</v>
      </c>
      <c r="AY259" s="18" t="s">
        <v>129</v>
      </c>
      <c r="BE259" s="198">
        <f>IF(N259="základní",J259,0)</f>
        <v>0</v>
      </c>
      <c r="BF259" s="198">
        <f>IF(N259="snížená",J259,0)</f>
        <v>0</v>
      </c>
      <c r="BG259" s="198">
        <f>IF(N259="zákl. přenesená",J259,0)</f>
        <v>0</v>
      </c>
      <c r="BH259" s="198">
        <f>IF(N259="sníž. přenesená",J259,0)</f>
        <v>0</v>
      </c>
      <c r="BI259" s="198">
        <f>IF(N259="nulová",J259,0)</f>
        <v>0</v>
      </c>
      <c r="BJ259" s="18" t="s">
        <v>85</v>
      </c>
      <c r="BK259" s="198">
        <f>ROUND(I259*H259,2)</f>
        <v>0</v>
      </c>
      <c r="BL259" s="18" t="s">
        <v>134</v>
      </c>
      <c r="BM259" s="197" t="s">
        <v>598</v>
      </c>
    </row>
    <row r="260" s="12" customFormat="1" ht="25.92" customHeight="1">
      <c r="A260" s="12"/>
      <c r="B260" s="174"/>
      <c r="C260" s="12"/>
      <c r="D260" s="175" t="s">
        <v>76</v>
      </c>
      <c r="E260" s="176" t="s">
        <v>214</v>
      </c>
      <c r="F260" s="176" t="s">
        <v>268</v>
      </c>
      <c r="G260" s="12"/>
      <c r="H260" s="12"/>
      <c r="I260" s="177"/>
      <c r="J260" s="178">
        <f>BK260</f>
        <v>0</v>
      </c>
      <c r="K260" s="12"/>
      <c r="L260" s="174"/>
      <c r="M260" s="179"/>
      <c r="N260" s="180"/>
      <c r="O260" s="180"/>
      <c r="P260" s="181">
        <f>SUM(P261:P326)</f>
        <v>0</v>
      </c>
      <c r="Q260" s="180"/>
      <c r="R260" s="181">
        <f>SUM(R261:R326)</f>
        <v>870.20400294000001</v>
      </c>
      <c r="S260" s="180"/>
      <c r="T260" s="182">
        <f>SUM(T261:T326)</f>
        <v>47.200575000000001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75" t="s">
        <v>85</v>
      </c>
      <c r="AT260" s="183" t="s">
        <v>76</v>
      </c>
      <c r="AU260" s="183" t="s">
        <v>77</v>
      </c>
      <c r="AY260" s="175" t="s">
        <v>129</v>
      </c>
      <c r="BK260" s="184">
        <f>SUM(BK261:BK326)</f>
        <v>0</v>
      </c>
    </row>
    <row r="261" s="2" customFormat="1" ht="48" customHeight="1">
      <c r="A261" s="37"/>
      <c r="B261" s="185"/>
      <c r="C261" s="186" t="s">
        <v>299</v>
      </c>
      <c r="D261" s="186" t="s">
        <v>130</v>
      </c>
      <c r="E261" s="187" t="s">
        <v>599</v>
      </c>
      <c r="F261" s="188" t="s">
        <v>600</v>
      </c>
      <c r="G261" s="189" t="s">
        <v>187</v>
      </c>
      <c r="H261" s="190">
        <v>3265</v>
      </c>
      <c r="I261" s="191"/>
      <c r="J261" s="192">
        <f>ROUND(I261*H261,2)</f>
        <v>0</v>
      </c>
      <c r="K261" s="188" t="s">
        <v>158</v>
      </c>
      <c r="L261" s="38"/>
      <c r="M261" s="193" t="s">
        <v>1</v>
      </c>
      <c r="N261" s="194" t="s">
        <v>42</v>
      </c>
      <c r="O261" s="76"/>
      <c r="P261" s="195">
        <f>O261*H261</f>
        <v>0</v>
      </c>
      <c r="Q261" s="195">
        <v>0.15540000000000001</v>
      </c>
      <c r="R261" s="195">
        <f>Q261*H261</f>
        <v>507.38100000000003</v>
      </c>
      <c r="S261" s="195">
        <v>0</v>
      </c>
      <c r="T261" s="196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7" t="s">
        <v>134</v>
      </c>
      <c r="AT261" s="197" t="s">
        <v>130</v>
      </c>
      <c r="AU261" s="197" t="s">
        <v>85</v>
      </c>
      <c r="AY261" s="18" t="s">
        <v>129</v>
      </c>
      <c r="BE261" s="198">
        <f>IF(N261="základní",J261,0)</f>
        <v>0</v>
      </c>
      <c r="BF261" s="198">
        <f>IF(N261="snížená",J261,0)</f>
        <v>0</v>
      </c>
      <c r="BG261" s="198">
        <f>IF(N261="zákl. přenesená",J261,0)</f>
        <v>0</v>
      </c>
      <c r="BH261" s="198">
        <f>IF(N261="sníž. přenesená",J261,0)</f>
        <v>0</v>
      </c>
      <c r="BI261" s="198">
        <f>IF(N261="nulová",J261,0)</f>
        <v>0</v>
      </c>
      <c r="BJ261" s="18" t="s">
        <v>85</v>
      </c>
      <c r="BK261" s="198">
        <f>ROUND(I261*H261,2)</f>
        <v>0</v>
      </c>
      <c r="BL261" s="18" t="s">
        <v>134</v>
      </c>
      <c r="BM261" s="197" t="s">
        <v>601</v>
      </c>
    </row>
    <row r="262" s="2" customFormat="1" ht="16.5" customHeight="1">
      <c r="A262" s="37"/>
      <c r="B262" s="185"/>
      <c r="C262" s="223" t="s">
        <v>310</v>
      </c>
      <c r="D262" s="223" t="s">
        <v>179</v>
      </c>
      <c r="E262" s="224" t="s">
        <v>602</v>
      </c>
      <c r="F262" s="225" t="s">
        <v>603</v>
      </c>
      <c r="G262" s="226" t="s">
        <v>187</v>
      </c>
      <c r="H262" s="227">
        <v>3265</v>
      </c>
      <c r="I262" s="228"/>
      <c r="J262" s="229">
        <f>ROUND(I262*H262,2)</f>
        <v>0</v>
      </c>
      <c r="K262" s="225" t="s">
        <v>158</v>
      </c>
      <c r="L262" s="230"/>
      <c r="M262" s="231" t="s">
        <v>1</v>
      </c>
      <c r="N262" s="232" t="s">
        <v>42</v>
      </c>
      <c r="O262" s="76"/>
      <c r="P262" s="195">
        <f>O262*H262</f>
        <v>0</v>
      </c>
      <c r="Q262" s="195">
        <v>0.10199999999999999</v>
      </c>
      <c r="R262" s="195">
        <f>Q262*H262</f>
        <v>333.02999999999997</v>
      </c>
      <c r="S262" s="195">
        <v>0</v>
      </c>
      <c r="T262" s="196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7" t="s">
        <v>182</v>
      </c>
      <c r="AT262" s="197" t="s">
        <v>179</v>
      </c>
      <c r="AU262" s="197" t="s">
        <v>85</v>
      </c>
      <c r="AY262" s="18" t="s">
        <v>129</v>
      </c>
      <c r="BE262" s="198">
        <f>IF(N262="základní",J262,0)</f>
        <v>0</v>
      </c>
      <c r="BF262" s="198">
        <f>IF(N262="snížená",J262,0)</f>
        <v>0</v>
      </c>
      <c r="BG262" s="198">
        <f>IF(N262="zákl. přenesená",J262,0)</f>
        <v>0</v>
      </c>
      <c r="BH262" s="198">
        <f>IF(N262="sníž. přenesená",J262,0)</f>
        <v>0</v>
      </c>
      <c r="BI262" s="198">
        <f>IF(N262="nulová",J262,0)</f>
        <v>0</v>
      </c>
      <c r="BJ262" s="18" t="s">
        <v>85</v>
      </c>
      <c r="BK262" s="198">
        <f>ROUND(I262*H262,2)</f>
        <v>0</v>
      </c>
      <c r="BL262" s="18" t="s">
        <v>134</v>
      </c>
      <c r="BM262" s="197" t="s">
        <v>604</v>
      </c>
    </row>
    <row r="263" s="2" customFormat="1" ht="24" customHeight="1">
      <c r="A263" s="37"/>
      <c r="B263" s="185"/>
      <c r="C263" s="186" t="s">
        <v>316</v>
      </c>
      <c r="D263" s="186" t="s">
        <v>130</v>
      </c>
      <c r="E263" s="187" t="s">
        <v>605</v>
      </c>
      <c r="F263" s="188" t="s">
        <v>606</v>
      </c>
      <c r="G263" s="189" t="s">
        <v>520</v>
      </c>
      <c r="H263" s="190">
        <v>70</v>
      </c>
      <c r="I263" s="191"/>
      <c r="J263" s="192">
        <f>ROUND(I263*H263,2)</f>
        <v>0</v>
      </c>
      <c r="K263" s="188" t="s">
        <v>1</v>
      </c>
      <c r="L263" s="38"/>
      <c r="M263" s="193" t="s">
        <v>1</v>
      </c>
      <c r="N263" s="194" t="s">
        <v>42</v>
      </c>
      <c r="O263" s="76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97" t="s">
        <v>134</v>
      </c>
      <c r="AT263" s="197" t="s">
        <v>130</v>
      </c>
      <c r="AU263" s="197" t="s">
        <v>85</v>
      </c>
      <c r="AY263" s="18" t="s">
        <v>129</v>
      </c>
      <c r="BE263" s="198">
        <f>IF(N263="základní",J263,0)</f>
        <v>0</v>
      </c>
      <c r="BF263" s="198">
        <f>IF(N263="snížená",J263,0)</f>
        <v>0</v>
      </c>
      <c r="BG263" s="198">
        <f>IF(N263="zákl. přenesená",J263,0)</f>
        <v>0</v>
      </c>
      <c r="BH263" s="198">
        <f>IF(N263="sníž. přenesená",J263,0)</f>
        <v>0</v>
      </c>
      <c r="BI263" s="198">
        <f>IF(N263="nulová",J263,0)</f>
        <v>0</v>
      </c>
      <c r="BJ263" s="18" t="s">
        <v>85</v>
      </c>
      <c r="BK263" s="198">
        <f>ROUND(I263*H263,2)</f>
        <v>0</v>
      </c>
      <c r="BL263" s="18" t="s">
        <v>134</v>
      </c>
      <c r="BM263" s="197" t="s">
        <v>607</v>
      </c>
    </row>
    <row r="264" s="2" customFormat="1" ht="24" customHeight="1">
      <c r="A264" s="37"/>
      <c r="B264" s="185"/>
      <c r="C264" s="186" t="s">
        <v>321</v>
      </c>
      <c r="D264" s="186" t="s">
        <v>130</v>
      </c>
      <c r="E264" s="187" t="s">
        <v>608</v>
      </c>
      <c r="F264" s="188" t="s">
        <v>609</v>
      </c>
      <c r="G264" s="189" t="s">
        <v>520</v>
      </c>
      <c r="H264" s="190">
        <v>629.34100000000001</v>
      </c>
      <c r="I264" s="191"/>
      <c r="J264" s="192">
        <f>ROUND(I264*H264,2)</f>
        <v>0</v>
      </c>
      <c r="K264" s="188" t="s">
        <v>158</v>
      </c>
      <c r="L264" s="38"/>
      <c r="M264" s="193" t="s">
        <v>1</v>
      </c>
      <c r="N264" s="194" t="s">
        <v>42</v>
      </c>
      <c r="O264" s="76"/>
      <c r="P264" s="195">
        <f>O264*H264</f>
        <v>0</v>
      </c>
      <c r="Q264" s="195">
        <v>0</v>
      </c>
      <c r="R264" s="195">
        <f>Q264*H264</f>
        <v>0</v>
      </c>
      <c r="S264" s="195">
        <v>0.074999999999999997</v>
      </c>
      <c r="T264" s="196">
        <f>S264*H264</f>
        <v>47.200575000000001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7" t="s">
        <v>134</v>
      </c>
      <c r="AT264" s="197" t="s">
        <v>130</v>
      </c>
      <c r="AU264" s="197" t="s">
        <v>85</v>
      </c>
      <c r="AY264" s="18" t="s">
        <v>129</v>
      </c>
      <c r="BE264" s="198">
        <f>IF(N264="základní",J264,0)</f>
        <v>0</v>
      </c>
      <c r="BF264" s="198">
        <f>IF(N264="snížená",J264,0)</f>
        <v>0</v>
      </c>
      <c r="BG264" s="198">
        <f>IF(N264="zákl. přenesená",J264,0)</f>
        <v>0</v>
      </c>
      <c r="BH264" s="198">
        <f>IF(N264="sníž. přenesená",J264,0)</f>
        <v>0</v>
      </c>
      <c r="BI264" s="198">
        <f>IF(N264="nulová",J264,0)</f>
        <v>0</v>
      </c>
      <c r="BJ264" s="18" t="s">
        <v>85</v>
      </c>
      <c r="BK264" s="198">
        <f>ROUND(I264*H264,2)</f>
        <v>0</v>
      </c>
      <c r="BL264" s="18" t="s">
        <v>134</v>
      </c>
      <c r="BM264" s="197" t="s">
        <v>610</v>
      </c>
    </row>
    <row r="265" s="2" customFormat="1">
      <c r="A265" s="37"/>
      <c r="B265" s="38"/>
      <c r="C265" s="37"/>
      <c r="D265" s="200" t="s">
        <v>611</v>
      </c>
      <c r="E265" s="37"/>
      <c r="F265" s="238" t="s">
        <v>612</v>
      </c>
      <c r="G265" s="37"/>
      <c r="H265" s="37"/>
      <c r="I265" s="123"/>
      <c r="J265" s="37"/>
      <c r="K265" s="37"/>
      <c r="L265" s="38"/>
      <c r="M265" s="239"/>
      <c r="N265" s="240"/>
      <c r="O265" s="76"/>
      <c r="P265" s="76"/>
      <c r="Q265" s="76"/>
      <c r="R265" s="76"/>
      <c r="S265" s="76"/>
      <c r="T265" s="7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8" t="s">
        <v>611</v>
      </c>
      <c r="AU265" s="18" t="s">
        <v>85</v>
      </c>
    </row>
    <row r="266" s="13" customFormat="1">
      <c r="A266" s="13"/>
      <c r="B266" s="199"/>
      <c r="C266" s="13"/>
      <c r="D266" s="200" t="s">
        <v>136</v>
      </c>
      <c r="E266" s="201" t="s">
        <v>1</v>
      </c>
      <c r="F266" s="202" t="s">
        <v>613</v>
      </c>
      <c r="G266" s="13"/>
      <c r="H266" s="201" t="s">
        <v>1</v>
      </c>
      <c r="I266" s="203"/>
      <c r="J266" s="13"/>
      <c r="K266" s="13"/>
      <c r="L266" s="199"/>
      <c r="M266" s="204"/>
      <c r="N266" s="205"/>
      <c r="O266" s="205"/>
      <c r="P266" s="205"/>
      <c r="Q266" s="205"/>
      <c r="R266" s="205"/>
      <c r="S266" s="205"/>
      <c r="T266" s="20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01" t="s">
        <v>136</v>
      </c>
      <c r="AU266" s="201" t="s">
        <v>85</v>
      </c>
      <c r="AV266" s="13" t="s">
        <v>85</v>
      </c>
      <c r="AW266" s="13" t="s">
        <v>34</v>
      </c>
      <c r="AX266" s="13" t="s">
        <v>77</v>
      </c>
      <c r="AY266" s="201" t="s">
        <v>129</v>
      </c>
    </row>
    <row r="267" s="13" customFormat="1">
      <c r="A267" s="13"/>
      <c r="B267" s="199"/>
      <c r="C267" s="13"/>
      <c r="D267" s="200" t="s">
        <v>136</v>
      </c>
      <c r="E267" s="201" t="s">
        <v>1</v>
      </c>
      <c r="F267" s="202" t="s">
        <v>614</v>
      </c>
      <c r="G267" s="13"/>
      <c r="H267" s="201" t="s">
        <v>1</v>
      </c>
      <c r="I267" s="203"/>
      <c r="J267" s="13"/>
      <c r="K267" s="13"/>
      <c r="L267" s="199"/>
      <c r="M267" s="204"/>
      <c r="N267" s="205"/>
      <c r="O267" s="205"/>
      <c r="P267" s="205"/>
      <c r="Q267" s="205"/>
      <c r="R267" s="205"/>
      <c r="S267" s="205"/>
      <c r="T267" s="20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01" t="s">
        <v>136</v>
      </c>
      <c r="AU267" s="201" t="s">
        <v>85</v>
      </c>
      <c r="AV267" s="13" t="s">
        <v>85</v>
      </c>
      <c r="AW267" s="13" t="s">
        <v>34</v>
      </c>
      <c r="AX267" s="13" t="s">
        <v>77</v>
      </c>
      <c r="AY267" s="201" t="s">
        <v>129</v>
      </c>
    </row>
    <row r="268" s="14" customFormat="1">
      <c r="A268" s="14"/>
      <c r="B268" s="207"/>
      <c r="C268" s="14"/>
      <c r="D268" s="200" t="s">
        <v>136</v>
      </c>
      <c r="E268" s="208" t="s">
        <v>1</v>
      </c>
      <c r="F268" s="209" t="s">
        <v>615</v>
      </c>
      <c r="G268" s="14"/>
      <c r="H268" s="210">
        <v>117</v>
      </c>
      <c r="I268" s="211"/>
      <c r="J268" s="14"/>
      <c r="K268" s="14"/>
      <c r="L268" s="207"/>
      <c r="M268" s="212"/>
      <c r="N268" s="213"/>
      <c r="O268" s="213"/>
      <c r="P268" s="213"/>
      <c r="Q268" s="213"/>
      <c r="R268" s="213"/>
      <c r="S268" s="213"/>
      <c r="T268" s="2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08" t="s">
        <v>136</v>
      </c>
      <c r="AU268" s="208" t="s">
        <v>85</v>
      </c>
      <c r="AV268" s="14" t="s">
        <v>87</v>
      </c>
      <c r="AW268" s="14" t="s">
        <v>34</v>
      </c>
      <c r="AX268" s="14" t="s">
        <v>77</v>
      </c>
      <c r="AY268" s="208" t="s">
        <v>129</v>
      </c>
    </row>
    <row r="269" s="13" customFormat="1">
      <c r="A269" s="13"/>
      <c r="B269" s="199"/>
      <c r="C269" s="13"/>
      <c r="D269" s="200" t="s">
        <v>136</v>
      </c>
      <c r="E269" s="201" t="s">
        <v>1</v>
      </c>
      <c r="F269" s="202" t="s">
        <v>616</v>
      </c>
      <c r="G269" s="13"/>
      <c r="H269" s="201" t="s">
        <v>1</v>
      </c>
      <c r="I269" s="203"/>
      <c r="J269" s="13"/>
      <c r="K269" s="13"/>
      <c r="L269" s="199"/>
      <c r="M269" s="204"/>
      <c r="N269" s="205"/>
      <c r="O269" s="205"/>
      <c r="P269" s="205"/>
      <c r="Q269" s="205"/>
      <c r="R269" s="205"/>
      <c r="S269" s="205"/>
      <c r="T269" s="20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01" t="s">
        <v>136</v>
      </c>
      <c r="AU269" s="201" t="s">
        <v>85</v>
      </c>
      <c r="AV269" s="13" t="s">
        <v>85</v>
      </c>
      <c r="AW269" s="13" t="s">
        <v>34</v>
      </c>
      <c r="AX269" s="13" t="s">
        <v>77</v>
      </c>
      <c r="AY269" s="201" t="s">
        <v>129</v>
      </c>
    </row>
    <row r="270" s="13" customFormat="1">
      <c r="A270" s="13"/>
      <c r="B270" s="199"/>
      <c r="C270" s="13"/>
      <c r="D270" s="200" t="s">
        <v>136</v>
      </c>
      <c r="E270" s="201" t="s">
        <v>1</v>
      </c>
      <c r="F270" s="202" t="s">
        <v>614</v>
      </c>
      <c r="G270" s="13"/>
      <c r="H270" s="201" t="s">
        <v>1</v>
      </c>
      <c r="I270" s="203"/>
      <c r="J270" s="13"/>
      <c r="K270" s="13"/>
      <c r="L270" s="199"/>
      <c r="M270" s="204"/>
      <c r="N270" s="205"/>
      <c r="O270" s="205"/>
      <c r="P270" s="205"/>
      <c r="Q270" s="205"/>
      <c r="R270" s="205"/>
      <c r="S270" s="205"/>
      <c r="T270" s="20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01" t="s">
        <v>136</v>
      </c>
      <c r="AU270" s="201" t="s">
        <v>85</v>
      </c>
      <c r="AV270" s="13" t="s">
        <v>85</v>
      </c>
      <c r="AW270" s="13" t="s">
        <v>34</v>
      </c>
      <c r="AX270" s="13" t="s">
        <v>77</v>
      </c>
      <c r="AY270" s="201" t="s">
        <v>129</v>
      </c>
    </row>
    <row r="271" s="14" customFormat="1">
      <c r="A271" s="14"/>
      <c r="B271" s="207"/>
      <c r="C271" s="14"/>
      <c r="D271" s="200" t="s">
        <v>136</v>
      </c>
      <c r="E271" s="208" t="s">
        <v>1</v>
      </c>
      <c r="F271" s="209" t="s">
        <v>617</v>
      </c>
      <c r="G271" s="14"/>
      <c r="H271" s="210">
        <v>127</v>
      </c>
      <c r="I271" s="211"/>
      <c r="J271" s="14"/>
      <c r="K271" s="14"/>
      <c r="L271" s="207"/>
      <c r="M271" s="212"/>
      <c r="N271" s="213"/>
      <c r="O271" s="213"/>
      <c r="P271" s="213"/>
      <c r="Q271" s="213"/>
      <c r="R271" s="213"/>
      <c r="S271" s="213"/>
      <c r="T271" s="2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08" t="s">
        <v>136</v>
      </c>
      <c r="AU271" s="208" t="s">
        <v>85</v>
      </c>
      <c r="AV271" s="14" t="s">
        <v>87</v>
      </c>
      <c r="AW271" s="14" t="s">
        <v>34</v>
      </c>
      <c r="AX271" s="14" t="s">
        <v>77</v>
      </c>
      <c r="AY271" s="208" t="s">
        <v>129</v>
      </c>
    </row>
    <row r="272" s="13" customFormat="1">
      <c r="A272" s="13"/>
      <c r="B272" s="199"/>
      <c r="C272" s="13"/>
      <c r="D272" s="200" t="s">
        <v>136</v>
      </c>
      <c r="E272" s="201" t="s">
        <v>1</v>
      </c>
      <c r="F272" s="202" t="s">
        <v>618</v>
      </c>
      <c r="G272" s="13"/>
      <c r="H272" s="201" t="s">
        <v>1</v>
      </c>
      <c r="I272" s="203"/>
      <c r="J272" s="13"/>
      <c r="K272" s="13"/>
      <c r="L272" s="199"/>
      <c r="M272" s="204"/>
      <c r="N272" s="205"/>
      <c r="O272" s="205"/>
      <c r="P272" s="205"/>
      <c r="Q272" s="205"/>
      <c r="R272" s="205"/>
      <c r="S272" s="205"/>
      <c r="T272" s="20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01" t="s">
        <v>136</v>
      </c>
      <c r="AU272" s="201" t="s">
        <v>85</v>
      </c>
      <c r="AV272" s="13" t="s">
        <v>85</v>
      </c>
      <c r="AW272" s="13" t="s">
        <v>34</v>
      </c>
      <c r="AX272" s="13" t="s">
        <v>77</v>
      </c>
      <c r="AY272" s="201" t="s">
        <v>129</v>
      </c>
    </row>
    <row r="273" s="13" customFormat="1">
      <c r="A273" s="13"/>
      <c r="B273" s="199"/>
      <c r="C273" s="13"/>
      <c r="D273" s="200" t="s">
        <v>136</v>
      </c>
      <c r="E273" s="201" t="s">
        <v>1</v>
      </c>
      <c r="F273" s="202" t="s">
        <v>614</v>
      </c>
      <c r="G273" s="13"/>
      <c r="H273" s="201" t="s">
        <v>1</v>
      </c>
      <c r="I273" s="203"/>
      <c r="J273" s="13"/>
      <c r="K273" s="13"/>
      <c r="L273" s="199"/>
      <c r="M273" s="204"/>
      <c r="N273" s="205"/>
      <c r="O273" s="205"/>
      <c r="P273" s="205"/>
      <c r="Q273" s="205"/>
      <c r="R273" s="205"/>
      <c r="S273" s="205"/>
      <c r="T273" s="20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01" t="s">
        <v>136</v>
      </c>
      <c r="AU273" s="201" t="s">
        <v>85</v>
      </c>
      <c r="AV273" s="13" t="s">
        <v>85</v>
      </c>
      <c r="AW273" s="13" t="s">
        <v>34</v>
      </c>
      <c r="AX273" s="13" t="s">
        <v>77</v>
      </c>
      <c r="AY273" s="201" t="s">
        <v>129</v>
      </c>
    </row>
    <row r="274" s="14" customFormat="1">
      <c r="A274" s="14"/>
      <c r="B274" s="207"/>
      <c r="C274" s="14"/>
      <c r="D274" s="200" t="s">
        <v>136</v>
      </c>
      <c r="E274" s="208" t="s">
        <v>1</v>
      </c>
      <c r="F274" s="209" t="s">
        <v>619</v>
      </c>
      <c r="G274" s="14"/>
      <c r="H274" s="210">
        <v>187.34100000000001</v>
      </c>
      <c r="I274" s="211"/>
      <c r="J274" s="14"/>
      <c r="K274" s="14"/>
      <c r="L274" s="207"/>
      <c r="M274" s="212"/>
      <c r="N274" s="213"/>
      <c r="O274" s="213"/>
      <c r="P274" s="213"/>
      <c r="Q274" s="213"/>
      <c r="R274" s="213"/>
      <c r="S274" s="213"/>
      <c r="T274" s="2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8" t="s">
        <v>136</v>
      </c>
      <c r="AU274" s="208" t="s">
        <v>85</v>
      </c>
      <c r="AV274" s="14" t="s">
        <v>87</v>
      </c>
      <c r="AW274" s="14" t="s">
        <v>34</v>
      </c>
      <c r="AX274" s="14" t="s">
        <v>77</v>
      </c>
      <c r="AY274" s="208" t="s">
        <v>129</v>
      </c>
    </row>
    <row r="275" s="13" customFormat="1">
      <c r="A275" s="13"/>
      <c r="B275" s="199"/>
      <c r="C275" s="13"/>
      <c r="D275" s="200" t="s">
        <v>136</v>
      </c>
      <c r="E275" s="201" t="s">
        <v>1</v>
      </c>
      <c r="F275" s="202" t="s">
        <v>620</v>
      </c>
      <c r="G275" s="13"/>
      <c r="H275" s="201" t="s">
        <v>1</v>
      </c>
      <c r="I275" s="203"/>
      <c r="J275" s="13"/>
      <c r="K275" s="13"/>
      <c r="L275" s="199"/>
      <c r="M275" s="204"/>
      <c r="N275" s="205"/>
      <c r="O275" s="205"/>
      <c r="P275" s="205"/>
      <c r="Q275" s="205"/>
      <c r="R275" s="205"/>
      <c r="S275" s="205"/>
      <c r="T275" s="20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01" t="s">
        <v>136</v>
      </c>
      <c r="AU275" s="201" t="s">
        <v>85</v>
      </c>
      <c r="AV275" s="13" t="s">
        <v>85</v>
      </c>
      <c r="AW275" s="13" t="s">
        <v>34</v>
      </c>
      <c r="AX275" s="13" t="s">
        <v>77</v>
      </c>
      <c r="AY275" s="201" t="s">
        <v>129</v>
      </c>
    </row>
    <row r="276" s="14" customFormat="1">
      <c r="A276" s="14"/>
      <c r="B276" s="207"/>
      <c r="C276" s="14"/>
      <c r="D276" s="200" t="s">
        <v>136</v>
      </c>
      <c r="E276" s="208" t="s">
        <v>1</v>
      </c>
      <c r="F276" s="209" t="s">
        <v>621</v>
      </c>
      <c r="G276" s="14"/>
      <c r="H276" s="210">
        <v>198</v>
      </c>
      <c r="I276" s="211"/>
      <c r="J276" s="14"/>
      <c r="K276" s="14"/>
      <c r="L276" s="207"/>
      <c r="M276" s="212"/>
      <c r="N276" s="213"/>
      <c r="O276" s="213"/>
      <c r="P276" s="213"/>
      <c r="Q276" s="213"/>
      <c r="R276" s="213"/>
      <c r="S276" s="213"/>
      <c r="T276" s="2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8" t="s">
        <v>136</v>
      </c>
      <c r="AU276" s="208" t="s">
        <v>85</v>
      </c>
      <c r="AV276" s="14" t="s">
        <v>87</v>
      </c>
      <c r="AW276" s="14" t="s">
        <v>34</v>
      </c>
      <c r="AX276" s="14" t="s">
        <v>77</v>
      </c>
      <c r="AY276" s="208" t="s">
        <v>129</v>
      </c>
    </row>
    <row r="277" s="15" customFormat="1">
      <c r="A277" s="15"/>
      <c r="B277" s="215"/>
      <c r="C277" s="15"/>
      <c r="D277" s="200" t="s">
        <v>136</v>
      </c>
      <c r="E277" s="216" t="s">
        <v>1</v>
      </c>
      <c r="F277" s="217" t="s">
        <v>144</v>
      </c>
      <c r="G277" s="15"/>
      <c r="H277" s="218">
        <v>629.34100000000001</v>
      </c>
      <c r="I277" s="219"/>
      <c r="J277" s="15"/>
      <c r="K277" s="15"/>
      <c r="L277" s="215"/>
      <c r="M277" s="220"/>
      <c r="N277" s="221"/>
      <c r="O277" s="221"/>
      <c r="P277" s="221"/>
      <c r="Q277" s="221"/>
      <c r="R277" s="221"/>
      <c r="S277" s="221"/>
      <c r="T277" s="222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16" t="s">
        <v>136</v>
      </c>
      <c r="AU277" s="216" t="s">
        <v>85</v>
      </c>
      <c r="AV277" s="15" t="s">
        <v>134</v>
      </c>
      <c r="AW277" s="15" t="s">
        <v>34</v>
      </c>
      <c r="AX277" s="15" t="s">
        <v>85</v>
      </c>
      <c r="AY277" s="216" t="s">
        <v>129</v>
      </c>
    </row>
    <row r="278" s="2" customFormat="1" ht="24" customHeight="1">
      <c r="A278" s="37"/>
      <c r="B278" s="185"/>
      <c r="C278" s="186" t="s">
        <v>177</v>
      </c>
      <c r="D278" s="186" t="s">
        <v>130</v>
      </c>
      <c r="E278" s="187" t="s">
        <v>622</v>
      </c>
      <c r="F278" s="188" t="s">
        <v>623</v>
      </c>
      <c r="G278" s="189" t="s">
        <v>520</v>
      </c>
      <c r="H278" s="190">
        <v>629.34100000000001</v>
      </c>
      <c r="I278" s="191"/>
      <c r="J278" s="192">
        <f>ROUND(I278*H278,2)</f>
        <v>0</v>
      </c>
      <c r="K278" s="188" t="s">
        <v>158</v>
      </c>
      <c r="L278" s="38"/>
      <c r="M278" s="193" t="s">
        <v>1</v>
      </c>
      <c r="N278" s="194" t="s">
        <v>42</v>
      </c>
      <c r="O278" s="76"/>
      <c r="P278" s="195">
        <f>O278*H278</f>
        <v>0</v>
      </c>
      <c r="Q278" s="195">
        <v>0.038850000000000003</v>
      </c>
      <c r="R278" s="195">
        <f>Q278*H278</f>
        <v>24.449897850000003</v>
      </c>
      <c r="S278" s="195">
        <v>0</v>
      </c>
      <c r="T278" s="196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97" t="s">
        <v>134</v>
      </c>
      <c r="AT278" s="197" t="s">
        <v>130</v>
      </c>
      <c r="AU278" s="197" t="s">
        <v>85</v>
      </c>
      <c r="AY278" s="18" t="s">
        <v>129</v>
      </c>
      <c r="BE278" s="198">
        <f>IF(N278="základní",J278,0)</f>
        <v>0</v>
      </c>
      <c r="BF278" s="198">
        <f>IF(N278="snížená",J278,0)</f>
        <v>0</v>
      </c>
      <c r="BG278" s="198">
        <f>IF(N278="zákl. přenesená",J278,0)</f>
        <v>0</v>
      </c>
      <c r="BH278" s="198">
        <f>IF(N278="sníž. přenesená",J278,0)</f>
        <v>0</v>
      </c>
      <c r="BI278" s="198">
        <f>IF(N278="nulová",J278,0)</f>
        <v>0</v>
      </c>
      <c r="BJ278" s="18" t="s">
        <v>85</v>
      </c>
      <c r="BK278" s="198">
        <f>ROUND(I278*H278,2)</f>
        <v>0</v>
      </c>
      <c r="BL278" s="18" t="s">
        <v>134</v>
      </c>
      <c r="BM278" s="197" t="s">
        <v>624</v>
      </c>
    </row>
    <row r="279" s="2" customFormat="1">
      <c r="A279" s="37"/>
      <c r="B279" s="38"/>
      <c r="C279" s="37"/>
      <c r="D279" s="200" t="s">
        <v>611</v>
      </c>
      <c r="E279" s="37"/>
      <c r="F279" s="238" t="s">
        <v>612</v>
      </c>
      <c r="G279" s="37"/>
      <c r="H279" s="37"/>
      <c r="I279" s="123"/>
      <c r="J279" s="37"/>
      <c r="K279" s="37"/>
      <c r="L279" s="38"/>
      <c r="M279" s="239"/>
      <c r="N279" s="240"/>
      <c r="O279" s="76"/>
      <c r="P279" s="76"/>
      <c r="Q279" s="76"/>
      <c r="R279" s="76"/>
      <c r="S279" s="76"/>
      <c r="T279" s="7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8" t="s">
        <v>611</v>
      </c>
      <c r="AU279" s="18" t="s">
        <v>85</v>
      </c>
    </row>
    <row r="280" s="13" customFormat="1">
      <c r="A280" s="13"/>
      <c r="B280" s="199"/>
      <c r="C280" s="13"/>
      <c r="D280" s="200" t="s">
        <v>136</v>
      </c>
      <c r="E280" s="201" t="s">
        <v>1</v>
      </c>
      <c r="F280" s="202" t="s">
        <v>613</v>
      </c>
      <c r="G280" s="13"/>
      <c r="H280" s="201" t="s">
        <v>1</v>
      </c>
      <c r="I280" s="203"/>
      <c r="J280" s="13"/>
      <c r="K280" s="13"/>
      <c r="L280" s="199"/>
      <c r="M280" s="204"/>
      <c r="N280" s="205"/>
      <c r="O280" s="205"/>
      <c r="P280" s="205"/>
      <c r="Q280" s="205"/>
      <c r="R280" s="205"/>
      <c r="S280" s="205"/>
      <c r="T280" s="20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01" t="s">
        <v>136</v>
      </c>
      <c r="AU280" s="201" t="s">
        <v>85</v>
      </c>
      <c r="AV280" s="13" t="s">
        <v>85</v>
      </c>
      <c r="AW280" s="13" t="s">
        <v>34</v>
      </c>
      <c r="AX280" s="13" t="s">
        <v>77</v>
      </c>
      <c r="AY280" s="201" t="s">
        <v>129</v>
      </c>
    </row>
    <row r="281" s="13" customFormat="1">
      <c r="A281" s="13"/>
      <c r="B281" s="199"/>
      <c r="C281" s="13"/>
      <c r="D281" s="200" t="s">
        <v>136</v>
      </c>
      <c r="E281" s="201" t="s">
        <v>1</v>
      </c>
      <c r="F281" s="202" t="s">
        <v>614</v>
      </c>
      <c r="G281" s="13"/>
      <c r="H281" s="201" t="s">
        <v>1</v>
      </c>
      <c r="I281" s="203"/>
      <c r="J281" s="13"/>
      <c r="K281" s="13"/>
      <c r="L281" s="199"/>
      <c r="M281" s="204"/>
      <c r="N281" s="205"/>
      <c r="O281" s="205"/>
      <c r="P281" s="205"/>
      <c r="Q281" s="205"/>
      <c r="R281" s="205"/>
      <c r="S281" s="205"/>
      <c r="T281" s="20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01" t="s">
        <v>136</v>
      </c>
      <c r="AU281" s="201" t="s">
        <v>85</v>
      </c>
      <c r="AV281" s="13" t="s">
        <v>85</v>
      </c>
      <c r="AW281" s="13" t="s">
        <v>34</v>
      </c>
      <c r="AX281" s="13" t="s">
        <v>77</v>
      </c>
      <c r="AY281" s="201" t="s">
        <v>129</v>
      </c>
    </row>
    <row r="282" s="14" customFormat="1">
      <c r="A282" s="14"/>
      <c r="B282" s="207"/>
      <c r="C282" s="14"/>
      <c r="D282" s="200" t="s">
        <v>136</v>
      </c>
      <c r="E282" s="208" t="s">
        <v>1</v>
      </c>
      <c r="F282" s="209" t="s">
        <v>625</v>
      </c>
      <c r="G282" s="14"/>
      <c r="H282" s="210">
        <v>117</v>
      </c>
      <c r="I282" s="211"/>
      <c r="J282" s="14"/>
      <c r="K282" s="14"/>
      <c r="L282" s="207"/>
      <c r="M282" s="212"/>
      <c r="N282" s="213"/>
      <c r="O282" s="213"/>
      <c r="P282" s="213"/>
      <c r="Q282" s="213"/>
      <c r="R282" s="213"/>
      <c r="S282" s="213"/>
      <c r="T282" s="2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08" t="s">
        <v>136</v>
      </c>
      <c r="AU282" s="208" t="s">
        <v>85</v>
      </c>
      <c r="AV282" s="14" t="s">
        <v>87</v>
      </c>
      <c r="AW282" s="14" t="s">
        <v>34</v>
      </c>
      <c r="AX282" s="14" t="s">
        <v>77</v>
      </c>
      <c r="AY282" s="208" t="s">
        <v>129</v>
      </c>
    </row>
    <row r="283" s="13" customFormat="1">
      <c r="A283" s="13"/>
      <c r="B283" s="199"/>
      <c r="C283" s="13"/>
      <c r="D283" s="200" t="s">
        <v>136</v>
      </c>
      <c r="E283" s="201" t="s">
        <v>1</v>
      </c>
      <c r="F283" s="202" t="s">
        <v>616</v>
      </c>
      <c r="G283" s="13"/>
      <c r="H283" s="201" t="s">
        <v>1</v>
      </c>
      <c r="I283" s="203"/>
      <c r="J283" s="13"/>
      <c r="K283" s="13"/>
      <c r="L283" s="199"/>
      <c r="M283" s="204"/>
      <c r="N283" s="205"/>
      <c r="O283" s="205"/>
      <c r="P283" s="205"/>
      <c r="Q283" s="205"/>
      <c r="R283" s="205"/>
      <c r="S283" s="205"/>
      <c r="T283" s="20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01" t="s">
        <v>136</v>
      </c>
      <c r="AU283" s="201" t="s">
        <v>85</v>
      </c>
      <c r="AV283" s="13" t="s">
        <v>85</v>
      </c>
      <c r="AW283" s="13" t="s">
        <v>34</v>
      </c>
      <c r="AX283" s="13" t="s">
        <v>77</v>
      </c>
      <c r="AY283" s="201" t="s">
        <v>129</v>
      </c>
    </row>
    <row r="284" s="13" customFormat="1">
      <c r="A284" s="13"/>
      <c r="B284" s="199"/>
      <c r="C284" s="13"/>
      <c r="D284" s="200" t="s">
        <v>136</v>
      </c>
      <c r="E284" s="201" t="s">
        <v>1</v>
      </c>
      <c r="F284" s="202" t="s">
        <v>614</v>
      </c>
      <c r="G284" s="13"/>
      <c r="H284" s="201" t="s">
        <v>1</v>
      </c>
      <c r="I284" s="203"/>
      <c r="J284" s="13"/>
      <c r="K284" s="13"/>
      <c r="L284" s="199"/>
      <c r="M284" s="204"/>
      <c r="N284" s="205"/>
      <c r="O284" s="205"/>
      <c r="P284" s="205"/>
      <c r="Q284" s="205"/>
      <c r="R284" s="205"/>
      <c r="S284" s="205"/>
      <c r="T284" s="20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01" t="s">
        <v>136</v>
      </c>
      <c r="AU284" s="201" t="s">
        <v>85</v>
      </c>
      <c r="AV284" s="13" t="s">
        <v>85</v>
      </c>
      <c r="AW284" s="13" t="s">
        <v>34</v>
      </c>
      <c r="AX284" s="13" t="s">
        <v>77</v>
      </c>
      <c r="AY284" s="201" t="s">
        <v>129</v>
      </c>
    </row>
    <row r="285" s="14" customFormat="1">
      <c r="A285" s="14"/>
      <c r="B285" s="207"/>
      <c r="C285" s="14"/>
      <c r="D285" s="200" t="s">
        <v>136</v>
      </c>
      <c r="E285" s="208" t="s">
        <v>1</v>
      </c>
      <c r="F285" s="209" t="s">
        <v>617</v>
      </c>
      <c r="G285" s="14"/>
      <c r="H285" s="210">
        <v>127</v>
      </c>
      <c r="I285" s="211"/>
      <c r="J285" s="14"/>
      <c r="K285" s="14"/>
      <c r="L285" s="207"/>
      <c r="M285" s="212"/>
      <c r="N285" s="213"/>
      <c r="O285" s="213"/>
      <c r="P285" s="213"/>
      <c r="Q285" s="213"/>
      <c r="R285" s="213"/>
      <c r="S285" s="213"/>
      <c r="T285" s="2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8" t="s">
        <v>136</v>
      </c>
      <c r="AU285" s="208" t="s">
        <v>85</v>
      </c>
      <c r="AV285" s="14" t="s">
        <v>87</v>
      </c>
      <c r="AW285" s="14" t="s">
        <v>34</v>
      </c>
      <c r="AX285" s="14" t="s">
        <v>77</v>
      </c>
      <c r="AY285" s="208" t="s">
        <v>129</v>
      </c>
    </row>
    <row r="286" s="13" customFormat="1">
      <c r="A286" s="13"/>
      <c r="B286" s="199"/>
      <c r="C286" s="13"/>
      <c r="D286" s="200" t="s">
        <v>136</v>
      </c>
      <c r="E286" s="201" t="s">
        <v>1</v>
      </c>
      <c r="F286" s="202" t="s">
        <v>618</v>
      </c>
      <c r="G286" s="13"/>
      <c r="H286" s="201" t="s">
        <v>1</v>
      </c>
      <c r="I286" s="203"/>
      <c r="J286" s="13"/>
      <c r="K286" s="13"/>
      <c r="L286" s="199"/>
      <c r="M286" s="204"/>
      <c r="N286" s="205"/>
      <c r="O286" s="205"/>
      <c r="P286" s="205"/>
      <c r="Q286" s="205"/>
      <c r="R286" s="205"/>
      <c r="S286" s="205"/>
      <c r="T286" s="20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01" t="s">
        <v>136</v>
      </c>
      <c r="AU286" s="201" t="s">
        <v>85</v>
      </c>
      <c r="AV286" s="13" t="s">
        <v>85</v>
      </c>
      <c r="AW286" s="13" t="s">
        <v>34</v>
      </c>
      <c r="AX286" s="13" t="s">
        <v>77</v>
      </c>
      <c r="AY286" s="201" t="s">
        <v>129</v>
      </c>
    </row>
    <row r="287" s="13" customFormat="1">
      <c r="A287" s="13"/>
      <c r="B287" s="199"/>
      <c r="C287" s="13"/>
      <c r="D287" s="200" t="s">
        <v>136</v>
      </c>
      <c r="E287" s="201" t="s">
        <v>1</v>
      </c>
      <c r="F287" s="202" t="s">
        <v>614</v>
      </c>
      <c r="G287" s="13"/>
      <c r="H287" s="201" t="s">
        <v>1</v>
      </c>
      <c r="I287" s="203"/>
      <c r="J287" s="13"/>
      <c r="K287" s="13"/>
      <c r="L287" s="199"/>
      <c r="M287" s="204"/>
      <c r="N287" s="205"/>
      <c r="O287" s="205"/>
      <c r="P287" s="205"/>
      <c r="Q287" s="205"/>
      <c r="R287" s="205"/>
      <c r="S287" s="205"/>
      <c r="T287" s="20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01" t="s">
        <v>136</v>
      </c>
      <c r="AU287" s="201" t="s">
        <v>85</v>
      </c>
      <c r="AV287" s="13" t="s">
        <v>85</v>
      </c>
      <c r="AW287" s="13" t="s">
        <v>34</v>
      </c>
      <c r="AX287" s="13" t="s">
        <v>77</v>
      </c>
      <c r="AY287" s="201" t="s">
        <v>129</v>
      </c>
    </row>
    <row r="288" s="14" customFormat="1">
      <c r="A288" s="14"/>
      <c r="B288" s="207"/>
      <c r="C288" s="14"/>
      <c r="D288" s="200" t="s">
        <v>136</v>
      </c>
      <c r="E288" s="208" t="s">
        <v>1</v>
      </c>
      <c r="F288" s="209" t="s">
        <v>626</v>
      </c>
      <c r="G288" s="14"/>
      <c r="H288" s="210">
        <v>187.34100000000001</v>
      </c>
      <c r="I288" s="211"/>
      <c r="J288" s="14"/>
      <c r="K288" s="14"/>
      <c r="L288" s="207"/>
      <c r="M288" s="212"/>
      <c r="N288" s="213"/>
      <c r="O288" s="213"/>
      <c r="P288" s="213"/>
      <c r="Q288" s="213"/>
      <c r="R288" s="213"/>
      <c r="S288" s="213"/>
      <c r="T288" s="2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8" t="s">
        <v>136</v>
      </c>
      <c r="AU288" s="208" t="s">
        <v>85</v>
      </c>
      <c r="AV288" s="14" t="s">
        <v>87</v>
      </c>
      <c r="AW288" s="14" t="s">
        <v>34</v>
      </c>
      <c r="AX288" s="14" t="s">
        <v>77</v>
      </c>
      <c r="AY288" s="208" t="s">
        <v>129</v>
      </c>
    </row>
    <row r="289" s="13" customFormat="1">
      <c r="A289" s="13"/>
      <c r="B289" s="199"/>
      <c r="C289" s="13"/>
      <c r="D289" s="200" t="s">
        <v>136</v>
      </c>
      <c r="E289" s="201" t="s">
        <v>1</v>
      </c>
      <c r="F289" s="202" t="s">
        <v>620</v>
      </c>
      <c r="G289" s="13"/>
      <c r="H289" s="201" t="s">
        <v>1</v>
      </c>
      <c r="I289" s="203"/>
      <c r="J289" s="13"/>
      <c r="K289" s="13"/>
      <c r="L289" s="199"/>
      <c r="M289" s="204"/>
      <c r="N289" s="205"/>
      <c r="O289" s="205"/>
      <c r="P289" s="205"/>
      <c r="Q289" s="205"/>
      <c r="R289" s="205"/>
      <c r="S289" s="205"/>
      <c r="T289" s="20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01" t="s">
        <v>136</v>
      </c>
      <c r="AU289" s="201" t="s">
        <v>85</v>
      </c>
      <c r="AV289" s="13" t="s">
        <v>85</v>
      </c>
      <c r="AW289" s="13" t="s">
        <v>34</v>
      </c>
      <c r="AX289" s="13" t="s">
        <v>77</v>
      </c>
      <c r="AY289" s="201" t="s">
        <v>129</v>
      </c>
    </row>
    <row r="290" s="14" customFormat="1">
      <c r="A290" s="14"/>
      <c r="B290" s="207"/>
      <c r="C290" s="14"/>
      <c r="D290" s="200" t="s">
        <v>136</v>
      </c>
      <c r="E290" s="208" t="s">
        <v>1</v>
      </c>
      <c r="F290" s="209" t="s">
        <v>621</v>
      </c>
      <c r="G290" s="14"/>
      <c r="H290" s="210">
        <v>198</v>
      </c>
      <c r="I290" s="211"/>
      <c r="J290" s="14"/>
      <c r="K290" s="14"/>
      <c r="L290" s="207"/>
      <c r="M290" s="212"/>
      <c r="N290" s="213"/>
      <c r="O290" s="213"/>
      <c r="P290" s="213"/>
      <c r="Q290" s="213"/>
      <c r="R290" s="213"/>
      <c r="S290" s="213"/>
      <c r="T290" s="2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08" t="s">
        <v>136</v>
      </c>
      <c r="AU290" s="208" t="s">
        <v>85</v>
      </c>
      <c r="AV290" s="14" t="s">
        <v>87</v>
      </c>
      <c r="AW290" s="14" t="s">
        <v>34</v>
      </c>
      <c r="AX290" s="14" t="s">
        <v>77</v>
      </c>
      <c r="AY290" s="208" t="s">
        <v>129</v>
      </c>
    </row>
    <row r="291" s="15" customFormat="1">
      <c r="A291" s="15"/>
      <c r="B291" s="215"/>
      <c r="C291" s="15"/>
      <c r="D291" s="200" t="s">
        <v>136</v>
      </c>
      <c r="E291" s="216" t="s">
        <v>1</v>
      </c>
      <c r="F291" s="217" t="s">
        <v>144</v>
      </c>
      <c r="G291" s="15"/>
      <c r="H291" s="218">
        <v>629.34100000000001</v>
      </c>
      <c r="I291" s="219"/>
      <c r="J291" s="15"/>
      <c r="K291" s="15"/>
      <c r="L291" s="215"/>
      <c r="M291" s="220"/>
      <c r="N291" s="221"/>
      <c r="O291" s="221"/>
      <c r="P291" s="221"/>
      <c r="Q291" s="221"/>
      <c r="R291" s="221"/>
      <c r="S291" s="221"/>
      <c r="T291" s="222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16" t="s">
        <v>136</v>
      </c>
      <c r="AU291" s="216" t="s">
        <v>85</v>
      </c>
      <c r="AV291" s="15" t="s">
        <v>134</v>
      </c>
      <c r="AW291" s="15" t="s">
        <v>34</v>
      </c>
      <c r="AX291" s="15" t="s">
        <v>85</v>
      </c>
      <c r="AY291" s="216" t="s">
        <v>129</v>
      </c>
    </row>
    <row r="292" s="2" customFormat="1" ht="24" customHeight="1">
      <c r="A292" s="37"/>
      <c r="B292" s="185"/>
      <c r="C292" s="186" t="s">
        <v>333</v>
      </c>
      <c r="D292" s="186" t="s">
        <v>130</v>
      </c>
      <c r="E292" s="187" t="s">
        <v>627</v>
      </c>
      <c r="F292" s="188" t="s">
        <v>628</v>
      </c>
      <c r="G292" s="189" t="s">
        <v>520</v>
      </c>
      <c r="H292" s="190">
        <v>629.34100000000001</v>
      </c>
      <c r="I292" s="191"/>
      <c r="J292" s="192">
        <f>ROUND(I292*H292,2)</f>
        <v>0</v>
      </c>
      <c r="K292" s="188" t="s">
        <v>158</v>
      </c>
      <c r="L292" s="38"/>
      <c r="M292" s="193" t="s">
        <v>1</v>
      </c>
      <c r="N292" s="194" t="s">
        <v>42</v>
      </c>
      <c r="O292" s="76"/>
      <c r="P292" s="195">
        <f>O292*H292</f>
        <v>0</v>
      </c>
      <c r="Q292" s="195">
        <v>0.0053400000000000001</v>
      </c>
      <c r="R292" s="195">
        <f>Q292*H292</f>
        <v>3.36068094</v>
      </c>
      <c r="S292" s="195">
        <v>0</v>
      </c>
      <c r="T292" s="196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97" t="s">
        <v>134</v>
      </c>
      <c r="AT292" s="197" t="s">
        <v>130</v>
      </c>
      <c r="AU292" s="197" t="s">
        <v>85</v>
      </c>
      <c r="AY292" s="18" t="s">
        <v>129</v>
      </c>
      <c r="BE292" s="198">
        <f>IF(N292="základní",J292,0)</f>
        <v>0</v>
      </c>
      <c r="BF292" s="198">
        <f>IF(N292="snížená",J292,0)</f>
        <v>0</v>
      </c>
      <c r="BG292" s="198">
        <f>IF(N292="zákl. přenesená",J292,0)</f>
        <v>0</v>
      </c>
      <c r="BH292" s="198">
        <f>IF(N292="sníž. přenesená",J292,0)</f>
        <v>0</v>
      </c>
      <c r="BI292" s="198">
        <f>IF(N292="nulová",J292,0)</f>
        <v>0</v>
      </c>
      <c r="BJ292" s="18" t="s">
        <v>85</v>
      </c>
      <c r="BK292" s="198">
        <f>ROUND(I292*H292,2)</f>
        <v>0</v>
      </c>
      <c r="BL292" s="18" t="s">
        <v>134</v>
      </c>
      <c r="BM292" s="197" t="s">
        <v>629</v>
      </c>
    </row>
    <row r="293" s="2" customFormat="1">
      <c r="A293" s="37"/>
      <c r="B293" s="38"/>
      <c r="C293" s="37"/>
      <c r="D293" s="200" t="s">
        <v>611</v>
      </c>
      <c r="E293" s="37"/>
      <c r="F293" s="238" t="s">
        <v>612</v>
      </c>
      <c r="G293" s="37"/>
      <c r="H293" s="37"/>
      <c r="I293" s="123"/>
      <c r="J293" s="37"/>
      <c r="K293" s="37"/>
      <c r="L293" s="38"/>
      <c r="M293" s="239"/>
      <c r="N293" s="240"/>
      <c r="O293" s="76"/>
      <c r="P293" s="76"/>
      <c r="Q293" s="76"/>
      <c r="R293" s="76"/>
      <c r="S293" s="76"/>
      <c r="T293" s="7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8" t="s">
        <v>611</v>
      </c>
      <c r="AU293" s="18" t="s">
        <v>85</v>
      </c>
    </row>
    <row r="294" s="13" customFormat="1">
      <c r="A294" s="13"/>
      <c r="B294" s="199"/>
      <c r="C294" s="13"/>
      <c r="D294" s="200" t="s">
        <v>136</v>
      </c>
      <c r="E294" s="201" t="s">
        <v>1</v>
      </c>
      <c r="F294" s="202" t="s">
        <v>613</v>
      </c>
      <c r="G294" s="13"/>
      <c r="H294" s="201" t="s">
        <v>1</v>
      </c>
      <c r="I294" s="203"/>
      <c r="J294" s="13"/>
      <c r="K294" s="13"/>
      <c r="L294" s="199"/>
      <c r="M294" s="204"/>
      <c r="N294" s="205"/>
      <c r="O294" s="205"/>
      <c r="P294" s="205"/>
      <c r="Q294" s="205"/>
      <c r="R294" s="205"/>
      <c r="S294" s="205"/>
      <c r="T294" s="20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01" t="s">
        <v>136</v>
      </c>
      <c r="AU294" s="201" t="s">
        <v>85</v>
      </c>
      <c r="AV294" s="13" t="s">
        <v>85</v>
      </c>
      <c r="AW294" s="13" t="s">
        <v>34</v>
      </c>
      <c r="AX294" s="13" t="s">
        <v>77</v>
      </c>
      <c r="AY294" s="201" t="s">
        <v>129</v>
      </c>
    </row>
    <row r="295" s="13" customFormat="1">
      <c r="A295" s="13"/>
      <c r="B295" s="199"/>
      <c r="C295" s="13"/>
      <c r="D295" s="200" t="s">
        <v>136</v>
      </c>
      <c r="E295" s="201" t="s">
        <v>1</v>
      </c>
      <c r="F295" s="202" t="s">
        <v>614</v>
      </c>
      <c r="G295" s="13"/>
      <c r="H295" s="201" t="s">
        <v>1</v>
      </c>
      <c r="I295" s="203"/>
      <c r="J295" s="13"/>
      <c r="K295" s="13"/>
      <c r="L295" s="199"/>
      <c r="M295" s="204"/>
      <c r="N295" s="205"/>
      <c r="O295" s="205"/>
      <c r="P295" s="205"/>
      <c r="Q295" s="205"/>
      <c r="R295" s="205"/>
      <c r="S295" s="205"/>
      <c r="T295" s="20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01" t="s">
        <v>136</v>
      </c>
      <c r="AU295" s="201" t="s">
        <v>85</v>
      </c>
      <c r="AV295" s="13" t="s">
        <v>85</v>
      </c>
      <c r="AW295" s="13" t="s">
        <v>34</v>
      </c>
      <c r="AX295" s="13" t="s">
        <v>77</v>
      </c>
      <c r="AY295" s="201" t="s">
        <v>129</v>
      </c>
    </row>
    <row r="296" s="14" customFormat="1">
      <c r="A296" s="14"/>
      <c r="B296" s="207"/>
      <c r="C296" s="14"/>
      <c r="D296" s="200" t="s">
        <v>136</v>
      </c>
      <c r="E296" s="208" t="s">
        <v>1</v>
      </c>
      <c r="F296" s="209" t="s">
        <v>615</v>
      </c>
      <c r="G296" s="14"/>
      <c r="H296" s="210">
        <v>117</v>
      </c>
      <c r="I296" s="211"/>
      <c r="J296" s="14"/>
      <c r="K296" s="14"/>
      <c r="L296" s="207"/>
      <c r="M296" s="212"/>
      <c r="N296" s="213"/>
      <c r="O296" s="213"/>
      <c r="P296" s="213"/>
      <c r="Q296" s="213"/>
      <c r="R296" s="213"/>
      <c r="S296" s="213"/>
      <c r="T296" s="2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08" t="s">
        <v>136</v>
      </c>
      <c r="AU296" s="208" t="s">
        <v>85</v>
      </c>
      <c r="AV296" s="14" t="s">
        <v>87</v>
      </c>
      <c r="AW296" s="14" t="s">
        <v>34</v>
      </c>
      <c r="AX296" s="14" t="s">
        <v>77</v>
      </c>
      <c r="AY296" s="208" t="s">
        <v>129</v>
      </c>
    </row>
    <row r="297" s="13" customFormat="1">
      <c r="A297" s="13"/>
      <c r="B297" s="199"/>
      <c r="C297" s="13"/>
      <c r="D297" s="200" t="s">
        <v>136</v>
      </c>
      <c r="E297" s="201" t="s">
        <v>1</v>
      </c>
      <c r="F297" s="202" t="s">
        <v>616</v>
      </c>
      <c r="G297" s="13"/>
      <c r="H297" s="201" t="s">
        <v>1</v>
      </c>
      <c r="I297" s="203"/>
      <c r="J297" s="13"/>
      <c r="K297" s="13"/>
      <c r="L297" s="199"/>
      <c r="M297" s="204"/>
      <c r="N297" s="205"/>
      <c r="O297" s="205"/>
      <c r="P297" s="205"/>
      <c r="Q297" s="205"/>
      <c r="R297" s="205"/>
      <c r="S297" s="205"/>
      <c r="T297" s="20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01" t="s">
        <v>136</v>
      </c>
      <c r="AU297" s="201" t="s">
        <v>85</v>
      </c>
      <c r="AV297" s="13" t="s">
        <v>85</v>
      </c>
      <c r="AW297" s="13" t="s">
        <v>34</v>
      </c>
      <c r="AX297" s="13" t="s">
        <v>77</v>
      </c>
      <c r="AY297" s="201" t="s">
        <v>129</v>
      </c>
    </row>
    <row r="298" s="13" customFormat="1">
      <c r="A298" s="13"/>
      <c r="B298" s="199"/>
      <c r="C298" s="13"/>
      <c r="D298" s="200" t="s">
        <v>136</v>
      </c>
      <c r="E298" s="201" t="s">
        <v>1</v>
      </c>
      <c r="F298" s="202" t="s">
        <v>614</v>
      </c>
      <c r="G298" s="13"/>
      <c r="H298" s="201" t="s">
        <v>1</v>
      </c>
      <c r="I298" s="203"/>
      <c r="J298" s="13"/>
      <c r="K298" s="13"/>
      <c r="L298" s="199"/>
      <c r="M298" s="204"/>
      <c r="N298" s="205"/>
      <c r="O298" s="205"/>
      <c r="P298" s="205"/>
      <c r="Q298" s="205"/>
      <c r="R298" s="205"/>
      <c r="S298" s="205"/>
      <c r="T298" s="20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01" t="s">
        <v>136</v>
      </c>
      <c r="AU298" s="201" t="s">
        <v>85</v>
      </c>
      <c r="AV298" s="13" t="s">
        <v>85</v>
      </c>
      <c r="AW298" s="13" t="s">
        <v>34</v>
      </c>
      <c r="AX298" s="13" t="s">
        <v>77</v>
      </c>
      <c r="AY298" s="201" t="s">
        <v>129</v>
      </c>
    </row>
    <row r="299" s="14" customFormat="1">
      <c r="A299" s="14"/>
      <c r="B299" s="207"/>
      <c r="C299" s="14"/>
      <c r="D299" s="200" t="s">
        <v>136</v>
      </c>
      <c r="E299" s="208" t="s">
        <v>1</v>
      </c>
      <c r="F299" s="209" t="s">
        <v>617</v>
      </c>
      <c r="G299" s="14"/>
      <c r="H299" s="210">
        <v>127</v>
      </c>
      <c r="I299" s="211"/>
      <c r="J299" s="14"/>
      <c r="K299" s="14"/>
      <c r="L299" s="207"/>
      <c r="M299" s="212"/>
      <c r="N299" s="213"/>
      <c r="O299" s="213"/>
      <c r="P299" s="213"/>
      <c r="Q299" s="213"/>
      <c r="R299" s="213"/>
      <c r="S299" s="213"/>
      <c r="T299" s="2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8" t="s">
        <v>136</v>
      </c>
      <c r="AU299" s="208" t="s">
        <v>85</v>
      </c>
      <c r="AV299" s="14" t="s">
        <v>87</v>
      </c>
      <c r="AW299" s="14" t="s">
        <v>34</v>
      </c>
      <c r="AX299" s="14" t="s">
        <v>77</v>
      </c>
      <c r="AY299" s="208" t="s">
        <v>129</v>
      </c>
    </row>
    <row r="300" s="13" customFormat="1">
      <c r="A300" s="13"/>
      <c r="B300" s="199"/>
      <c r="C300" s="13"/>
      <c r="D300" s="200" t="s">
        <v>136</v>
      </c>
      <c r="E300" s="201" t="s">
        <v>1</v>
      </c>
      <c r="F300" s="202" t="s">
        <v>618</v>
      </c>
      <c r="G300" s="13"/>
      <c r="H300" s="201" t="s">
        <v>1</v>
      </c>
      <c r="I300" s="203"/>
      <c r="J300" s="13"/>
      <c r="K300" s="13"/>
      <c r="L300" s="199"/>
      <c r="M300" s="204"/>
      <c r="N300" s="205"/>
      <c r="O300" s="205"/>
      <c r="P300" s="205"/>
      <c r="Q300" s="205"/>
      <c r="R300" s="205"/>
      <c r="S300" s="205"/>
      <c r="T300" s="20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01" t="s">
        <v>136</v>
      </c>
      <c r="AU300" s="201" t="s">
        <v>85</v>
      </c>
      <c r="AV300" s="13" t="s">
        <v>85</v>
      </c>
      <c r="AW300" s="13" t="s">
        <v>34</v>
      </c>
      <c r="AX300" s="13" t="s">
        <v>77</v>
      </c>
      <c r="AY300" s="201" t="s">
        <v>129</v>
      </c>
    </row>
    <row r="301" s="13" customFormat="1">
      <c r="A301" s="13"/>
      <c r="B301" s="199"/>
      <c r="C301" s="13"/>
      <c r="D301" s="200" t="s">
        <v>136</v>
      </c>
      <c r="E301" s="201" t="s">
        <v>1</v>
      </c>
      <c r="F301" s="202" t="s">
        <v>614</v>
      </c>
      <c r="G301" s="13"/>
      <c r="H301" s="201" t="s">
        <v>1</v>
      </c>
      <c r="I301" s="203"/>
      <c r="J301" s="13"/>
      <c r="K301" s="13"/>
      <c r="L301" s="199"/>
      <c r="M301" s="204"/>
      <c r="N301" s="205"/>
      <c r="O301" s="205"/>
      <c r="P301" s="205"/>
      <c r="Q301" s="205"/>
      <c r="R301" s="205"/>
      <c r="S301" s="205"/>
      <c r="T301" s="20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01" t="s">
        <v>136</v>
      </c>
      <c r="AU301" s="201" t="s">
        <v>85</v>
      </c>
      <c r="AV301" s="13" t="s">
        <v>85</v>
      </c>
      <c r="AW301" s="13" t="s">
        <v>34</v>
      </c>
      <c r="AX301" s="13" t="s">
        <v>77</v>
      </c>
      <c r="AY301" s="201" t="s">
        <v>129</v>
      </c>
    </row>
    <row r="302" s="14" customFormat="1">
      <c r="A302" s="14"/>
      <c r="B302" s="207"/>
      <c r="C302" s="14"/>
      <c r="D302" s="200" t="s">
        <v>136</v>
      </c>
      <c r="E302" s="208" t="s">
        <v>1</v>
      </c>
      <c r="F302" s="209" t="s">
        <v>626</v>
      </c>
      <c r="G302" s="14"/>
      <c r="H302" s="210">
        <v>187.34100000000001</v>
      </c>
      <c r="I302" s="211"/>
      <c r="J302" s="14"/>
      <c r="K302" s="14"/>
      <c r="L302" s="207"/>
      <c r="M302" s="212"/>
      <c r="N302" s="213"/>
      <c r="O302" s="213"/>
      <c r="P302" s="213"/>
      <c r="Q302" s="213"/>
      <c r="R302" s="213"/>
      <c r="S302" s="213"/>
      <c r="T302" s="2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8" t="s">
        <v>136</v>
      </c>
      <c r="AU302" s="208" t="s">
        <v>85</v>
      </c>
      <c r="AV302" s="14" t="s">
        <v>87</v>
      </c>
      <c r="AW302" s="14" t="s">
        <v>34</v>
      </c>
      <c r="AX302" s="14" t="s">
        <v>77</v>
      </c>
      <c r="AY302" s="208" t="s">
        <v>129</v>
      </c>
    </row>
    <row r="303" s="13" customFormat="1">
      <c r="A303" s="13"/>
      <c r="B303" s="199"/>
      <c r="C303" s="13"/>
      <c r="D303" s="200" t="s">
        <v>136</v>
      </c>
      <c r="E303" s="201" t="s">
        <v>1</v>
      </c>
      <c r="F303" s="202" t="s">
        <v>620</v>
      </c>
      <c r="G303" s="13"/>
      <c r="H303" s="201" t="s">
        <v>1</v>
      </c>
      <c r="I303" s="203"/>
      <c r="J303" s="13"/>
      <c r="K303" s="13"/>
      <c r="L303" s="199"/>
      <c r="M303" s="204"/>
      <c r="N303" s="205"/>
      <c r="O303" s="205"/>
      <c r="P303" s="205"/>
      <c r="Q303" s="205"/>
      <c r="R303" s="205"/>
      <c r="S303" s="205"/>
      <c r="T303" s="20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01" t="s">
        <v>136</v>
      </c>
      <c r="AU303" s="201" t="s">
        <v>85</v>
      </c>
      <c r="AV303" s="13" t="s">
        <v>85</v>
      </c>
      <c r="AW303" s="13" t="s">
        <v>34</v>
      </c>
      <c r="AX303" s="13" t="s">
        <v>77</v>
      </c>
      <c r="AY303" s="201" t="s">
        <v>129</v>
      </c>
    </row>
    <row r="304" s="14" customFormat="1">
      <c r="A304" s="14"/>
      <c r="B304" s="207"/>
      <c r="C304" s="14"/>
      <c r="D304" s="200" t="s">
        <v>136</v>
      </c>
      <c r="E304" s="208" t="s">
        <v>1</v>
      </c>
      <c r="F304" s="209" t="s">
        <v>621</v>
      </c>
      <c r="G304" s="14"/>
      <c r="H304" s="210">
        <v>198</v>
      </c>
      <c r="I304" s="211"/>
      <c r="J304" s="14"/>
      <c r="K304" s="14"/>
      <c r="L304" s="207"/>
      <c r="M304" s="212"/>
      <c r="N304" s="213"/>
      <c r="O304" s="213"/>
      <c r="P304" s="213"/>
      <c r="Q304" s="213"/>
      <c r="R304" s="213"/>
      <c r="S304" s="213"/>
      <c r="T304" s="2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08" t="s">
        <v>136</v>
      </c>
      <c r="AU304" s="208" t="s">
        <v>85</v>
      </c>
      <c r="AV304" s="14" t="s">
        <v>87</v>
      </c>
      <c r="AW304" s="14" t="s">
        <v>34</v>
      </c>
      <c r="AX304" s="14" t="s">
        <v>77</v>
      </c>
      <c r="AY304" s="208" t="s">
        <v>129</v>
      </c>
    </row>
    <row r="305" s="15" customFormat="1">
      <c r="A305" s="15"/>
      <c r="B305" s="215"/>
      <c r="C305" s="15"/>
      <c r="D305" s="200" t="s">
        <v>136</v>
      </c>
      <c r="E305" s="216" t="s">
        <v>1</v>
      </c>
      <c r="F305" s="217" t="s">
        <v>144</v>
      </c>
      <c r="G305" s="15"/>
      <c r="H305" s="218">
        <v>629.34100000000001</v>
      </c>
      <c r="I305" s="219"/>
      <c r="J305" s="15"/>
      <c r="K305" s="15"/>
      <c r="L305" s="215"/>
      <c r="M305" s="220"/>
      <c r="N305" s="221"/>
      <c r="O305" s="221"/>
      <c r="P305" s="221"/>
      <c r="Q305" s="221"/>
      <c r="R305" s="221"/>
      <c r="S305" s="221"/>
      <c r="T305" s="222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16" t="s">
        <v>136</v>
      </c>
      <c r="AU305" s="216" t="s">
        <v>85</v>
      </c>
      <c r="AV305" s="15" t="s">
        <v>134</v>
      </c>
      <c r="AW305" s="15" t="s">
        <v>34</v>
      </c>
      <c r="AX305" s="15" t="s">
        <v>85</v>
      </c>
      <c r="AY305" s="216" t="s">
        <v>129</v>
      </c>
    </row>
    <row r="306" s="2" customFormat="1" ht="24" customHeight="1">
      <c r="A306" s="37"/>
      <c r="B306" s="185"/>
      <c r="C306" s="186" t="s">
        <v>341</v>
      </c>
      <c r="D306" s="186" t="s">
        <v>130</v>
      </c>
      <c r="E306" s="187" t="s">
        <v>630</v>
      </c>
      <c r="F306" s="188" t="s">
        <v>631</v>
      </c>
      <c r="G306" s="189" t="s">
        <v>520</v>
      </c>
      <c r="H306" s="190">
        <v>629.34100000000001</v>
      </c>
      <c r="I306" s="191"/>
      <c r="J306" s="192">
        <f>ROUND(I306*H306,2)</f>
        <v>0</v>
      </c>
      <c r="K306" s="188" t="s">
        <v>158</v>
      </c>
      <c r="L306" s="38"/>
      <c r="M306" s="193" t="s">
        <v>1</v>
      </c>
      <c r="N306" s="194" t="s">
        <v>42</v>
      </c>
      <c r="O306" s="76"/>
      <c r="P306" s="195">
        <f>O306*H306</f>
        <v>0</v>
      </c>
      <c r="Q306" s="195">
        <v>0.00315</v>
      </c>
      <c r="R306" s="195">
        <f>Q306*H306</f>
        <v>1.9824241499999999</v>
      </c>
      <c r="S306" s="195">
        <v>0</v>
      </c>
      <c r="T306" s="196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97" t="s">
        <v>134</v>
      </c>
      <c r="AT306" s="197" t="s">
        <v>130</v>
      </c>
      <c r="AU306" s="197" t="s">
        <v>85</v>
      </c>
      <c r="AY306" s="18" t="s">
        <v>129</v>
      </c>
      <c r="BE306" s="198">
        <f>IF(N306="základní",J306,0)</f>
        <v>0</v>
      </c>
      <c r="BF306" s="198">
        <f>IF(N306="snížená",J306,0)</f>
        <v>0</v>
      </c>
      <c r="BG306" s="198">
        <f>IF(N306="zákl. přenesená",J306,0)</f>
        <v>0</v>
      </c>
      <c r="BH306" s="198">
        <f>IF(N306="sníž. přenesená",J306,0)</f>
        <v>0</v>
      </c>
      <c r="BI306" s="198">
        <f>IF(N306="nulová",J306,0)</f>
        <v>0</v>
      </c>
      <c r="BJ306" s="18" t="s">
        <v>85</v>
      </c>
      <c r="BK306" s="198">
        <f>ROUND(I306*H306,2)</f>
        <v>0</v>
      </c>
      <c r="BL306" s="18" t="s">
        <v>134</v>
      </c>
      <c r="BM306" s="197" t="s">
        <v>632</v>
      </c>
    </row>
    <row r="307" s="2" customFormat="1">
      <c r="A307" s="37"/>
      <c r="B307" s="38"/>
      <c r="C307" s="37"/>
      <c r="D307" s="200" t="s">
        <v>611</v>
      </c>
      <c r="E307" s="37"/>
      <c r="F307" s="238" t="s">
        <v>612</v>
      </c>
      <c r="G307" s="37"/>
      <c r="H307" s="37"/>
      <c r="I307" s="123"/>
      <c r="J307" s="37"/>
      <c r="K307" s="37"/>
      <c r="L307" s="38"/>
      <c r="M307" s="239"/>
      <c r="N307" s="240"/>
      <c r="O307" s="76"/>
      <c r="P307" s="76"/>
      <c r="Q307" s="76"/>
      <c r="R307" s="76"/>
      <c r="S307" s="76"/>
      <c r="T307" s="7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8" t="s">
        <v>611</v>
      </c>
      <c r="AU307" s="18" t="s">
        <v>85</v>
      </c>
    </row>
    <row r="308" s="13" customFormat="1">
      <c r="A308" s="13"/>
      <c r="B308" s="199"/>
      <c r="C308" s="13"/>
      <c r="D308" s="200" t="s">
        <v>136</v>
      </c>
      <c r="E308" s="201" t="s">
        <v>1</v>
      </c>
      <c r="F308" s="202" t="s">
        <v>613</v>
      </c>
      <c r="G308" s="13"/>
      <c r="H308" s="201" t="s">
        <v>1</v>
      </c>
      <c r="I308" s="203"/>
      <c r="J308" s="13"/>
      <c r="K308" s="13"/>
      <c r="L308" s="199"/>
      <c r="M308" s="204"/>
      <c r="N308" s="205"/>
      <c r="O308" s="205"/>
      <c r="P308" s="205"/>
      <c r="Q308" s="205"/>
      <c r="R308" s="205"/>
      <c r="S308" s="205"/>
      <c r="T308" s="20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01" t="s">
        <v>136</v>
      </c>
      <c r="AU308" s="201" t="s">
        <v>85</v>
      </c>
      <c r="AV308" s="13" t="s">
        <v>85</v>
      </c>
      <c r="AW308" s="13" t="s">
        <v>34</v>
      </c>
      <c r="AX308" s="13" t="s">
        <v>77</v>
      </c>
      <c r="AY308" s="201" t="s">
        <v>129</v>
      </c>
    </row>
    <row r="309" s="13" customFormat="1">
      <c r="A309" s="13"/>
      <c r="B309" s="199"/>
      <c r="C309" s="13"/>
      <c r="D309" s="200" t="s">
        <v>136</v>
      </c>
      <c r="E309" s="201" t="s">
        <v>1</v>
      </c>
      <c r="F309" s="202" t="s">
        <v>614</v>
      </c>
      <c r="G309" s="13"/>
      <c r="H309" s="201" t="s">
        <v>1</v>
      </c>
      <c r="I309" s="203"/>
      <c r="J309" s="13"/>
      <c r="K309" s="13"/>
      <c r="L309" s="199"/>
      <c r="M309" s="204"/>
      <c r="N309" s="205"/>
      <c r="O309" s="205"/>
      <c r="P309" s="205"/>
      <c r="Q309" s="205"/>
      <c r="R309" s="205"/>
      <c r="S309" s="205"/>
      <c r="T309" s="20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01" t="s">
        <v>136</v>
      </c>
      <c r="AU309" s="201" t="s">
        <v>85</v>
      </c>
      <c r="AV309" s="13" t="s">
        <v>85</v>
      </c>
      <c r="AW309" s="13" t="s">
        <v>34</v>
      </c>
      <c r="AX309" s="13" t="s">
        <v>77</v>
      </c>
      <c r="AY309" s="201" t="s">
        <v>129</v>
      </c>
    </row>
    <row r="310" s="14" customFormat="1">
      <c r="A310" s="14"/>
      <c r="B310" s="207"/>
      <c r="C310" s="14"/>
      <c r="D310" s="200" t="s">
        <v>136</v>
      </c>
      <c r="E310" s="208" t="s">
        <v>1</v>
      </c>
      <c r="F310" s="209" t="s">
        <v>625</v>
      </c>
      <c r="G310" s="14"/>
      <c r="H310" s="210">
        <v>117</v>
      </c>
      <c r="I310" s="211"/>
      <c r="J310" s="14"/>
      <c r="K310" s="14"/>
      <c r="L310" s="207"/>
      <c r="M310" s="212"/>
      <c r="N310" s="213"/>
      <c r="O310" s="213"/>
      <c r="P310" s="213"/>
      <c r="Q310" s="213"/>
      <c r="R310" s="213"/>
      <c r="S310" s="213"/>
      <c r="T310" s="2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8" t="s">
        <v>136</v>
      </c>
      <c r="AU310" s="208" t="s">
        <v>85</v>
      </c>
      <c r="AV310" s="14" t="s">
        <v>87</v>
      </c>
      <c r="AW310" s="14" t="s">
        <v>34</v>
      </c>
      <c r="AX310" s="14" t="s">
        <v>77</v>
      </c>
      <c r="AY310" s="208" t="s">
        <v>129</v>
      </c>
    </row>
    <row r="311" s="13" customFormat="1">
      <c r="A311" s="13"/>
      <c r="B311" s="199"/>
      <c r="C311" s="13"/>
      <c r="D311" s="200" t="s">
        <v>136</v>
      </c>
      <c r="E311" s="201" t="s">
        <v>1</v>
      </c>
      <c r="F311" s="202" t="s">
        <v>616</v>
      </c>
      <c r="G311" s="13"/>
      <c r="H311" s="201" t="s">
        <v>1</v>
      </c>
      <c r="I311" s="203"/>
      <c r="J311" s="13"/>
      <c r="K311" s="13"/>
      <c r="L311" s="199"/>
      <c r="M311" s="204"/>
      <c r="N311" s="205"/>
      <c r="O311" s="205"/>
      <c r="P311" s="205"/>
      <c r="Q311" s="205"/>
      <c r="R311" s="205"/>
      <c r="S311" s="205"/>
      <c r="T311" s="20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01" t="s">
        <v>136</v>
      </c>
      <c r="AU311" s="201" t="s">
        <v>85</v>
      </c>
      <c r="AV311" s="13" t="s">
        <v>85</v>
      </c>
      <c r="AW311" s="13" t="s">
        <v>34</v>
      </c>
      <c r="AX311" s="13" t="s">
        <v>77</v>
      </c>
      <c r="AY311" s="201" t="s">
        <v>129</v>
      </c>
    </row>
    <row r="312" s="13" customFormat="1">
      <c r="A312" s="13"/>
      <c r="B312" s="199"/>
      <c r="C312" s="13"/>
      <c r="D312" s="200" t="s">
        <v>136</v>
      </c>
      <c r="E312" s="201" t="s">
        <v>1</v>
      </c>
      <c r="F312" s="202" t="s">
        <v>614</v>
      </c>
      <c r="G312" s="13"/>
      <c r="H312" s="201" t="s">
        <v>1</v>
      </c>
      <c r="I312" s="203"/>
      <c r="J312" s="13"/>
      <c r="K312" s="13"/>
      <c r="L312" s="199"/>
      <c r="M312" s="204"/>
      <c r="N312" s="205"/>
      <c r="O312" s="205"/>
      <c r="P312" s="205"/>
      <c r="Q312" s="205"/>
      <c r="R312" s="205"/>
      <c r="S312" s="205"/>
      <c r="T312" s="20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01" t="s">
        <v>136</v>
      </c>
      <c r="AU312" s="201" t="s">
        <v>85</v>
      </c>
      <c r="AV312" s="13" t="s">
        <v>85</v>
      </c>
      <c r="AW312" s="13" t="s">
        <v>34</v>
      </c>
      <c r="AX312" s="13" t="s">
        <v>77</v>
      </c>
      <c r="AY312" s="201" t="s">
        <v>129</v>
      </c>
    </row>
    <row r="313" s="14" customFormat="1">
      <c r="A313" s="14"/>
      <c r="B313" s="207"/>
      <c r="C313" s="14"/>
      <c r="D313" s="200" t="s">
        <v>136</v>
      </c>
      <c r="E313" s="208" t="s">
        <v>1</v>
      </c>
      <c r="F313" s="209" t="s">
        <v>617</v>
      </c>
      <c r="G313" s="14"/>
      <c r="H313" s="210">
        <v>127</v>
      </c>
      <c r="I313" s="211"/>
      <c r="J313" s="14"/>
      <c r="K313" s="14"/>
      <c r="L313" s="207"/>
      <c r="M313" s="212"/>
      <c r="N313" s="213"/>
      <c r="O313" s="213"/>
      <c r="P313" s="213"/>
      <c r="Q313" s="213"/>
      <c r="R313" s="213"/>
      <c r="S313" s="213"/>
      <c r="T313" s="2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8" t="s">
        <v>136</v>
      </c>
      <c r="AU313" s="208" t="s">
        <v>85</v>
      </c>
      <c r="AV313" s="14" t="s">
        <v>87</v>
      </c>
      <c r="AW313" s="14" t="s">
        <v>34</v>
      </c>
      <c r="AX313" s="14" t="s">
        <v>77</v>
      </c>
      <c r="AY313" s="208" t="s">
        <v>129</v>
      </c>
    </row>
    <row r="314" s="13" customFormat="1">
      <c r="A314" s="13"/>
      <c r="B314" s="199"/>
      <c r="C314" s="13"/>
      <c r="D314" s="200" t="s">
        <v>136</v>
      </c>
      <c r="E314" s="201" t="s">
        <v>1</v>
      </c>
      <c r="F314" s="202" t="s">
        <v>618</v>
      </c>
      <c r="G314" s="13"/>
      <c r="H314" s="201" t="s">
        <v>1</v>
      </c>
      <c r="I314" s="203"/>
      <c r="J314" s="13"/>
      <c r="K314" s="13"/>
      <c r="L314" s="199"/>
      <c r="M314" s="204"/>
      <c r="N314" s="205"/>
      <c r="O314" s="205"/>
      <c r="P314" s="205"/>
      <c r="Q314" s="205"/>
      <c r="R314" s="205"/>
      <c r="S314" s="205"/>
      <c r="T314" s="20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01" t="s">
        <v>136</v>
      </c>
      <c r="AU314" s="201" t="s">
        <v>85</v>
      </c>
      <c r="AV314" s="13" t="s">
        <v>85</v>
      </c>
      <c r="AW314" s="13" t="s">
        <v>34</v>
      </c>
      <c r="AX314" s="13" t="s">
        <v>77</v>
      </c>
      <c r="AY314" s="201" t="s">
        <v>129</v>
      </c>
    </row>
    <row r="315" s="13" customFormat="1">
      <c r="A315" s="13"/>
      <c r="B315" s="199"/>
      <c r="C315" s="13"/>
      <c r="D315" s="200" t="s">
        <v>136</v>
      </c>
      <c r="E315" s="201" t="s">
        <v>1</v>
      </c>
      <c r="F315" s="202" t="s">
        <v>614</v>
      </c>
      <c r="G315" s="13"/>
      <c r="H315" s="201" t="s">
        <v>1</v>
      </c>
      <c r="I315" s="203"/>
      <c r="J315" s="13"/>
      <c r="K315" s="13"/>
      <c r="L315" s="199"/>
      <c r="M315" s="204"/>
      <c r="N315" s="205"/>
      <c r="O315" s="205"/>
      <c r="P315" s="205"/>
      <c r="Q315" s="205"/>
      <c r="R315" s="205"/>
      <c r="S315" s="205"/>
      <c r="T315" s="20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01" t="s">
        <v>136</v>
      </c>
      <c r="AU315" s="201" t="s">
        <v>85</v>
      </c>
      <c r="AV315" s="13" t="s">
        <v>85</v>
      </c>
      <c r="AW315" s="13" t="s">
        <v>34</v>
      </c>
      <c r="AX315" s="13" t="s">
        <v>77</v>
      </c>
      <c r="AY315" s="201" t="s">
        <v>129</v>
      </c>
    </row>
    <row r="316" s="14" customFormat="1">
      <c r="A316" s="14"/>
      <c r="B316" s="207"/>
      <c r="C316" s="14"/>
      <c r="D316" s="200" t="s">
        <v>136</v>
      </c>
      <c r="E316" s="208" t="s">
        <v>1</v>
      </c>
      <c r="F316" s="209" t="s">
        <v>626</v>
      </c>
      <c r="G316" s="14"/>
      <c r="H316" s="210">
        <v>187.34100000000001</v>
      </c>
      <c r="I316" s="211"/>
      <c r="J316" s="14"/>
      <c r="K316" s="14"/>
      <c r="L316" s="207"/>
      <c r="M316" s="212"/>
      <c r="N316" s="213"/>
      <c r="O316" s="213"/>
      <c r="P316" s="213"/>
      <c r="Q316" s="213"/>
      <c r="R316" s="213"/>
      <c r="S316" s="213"/>
      <c r="T316" s="2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8" t="s">
        <v>136</v>
      </c>
      <c r="AU316" s="208" t="s">
        <v>85</v>
      </c>
      <c r="AV316" s="14" t="s">
        <v>87</v>
      </c>
      <c r="AW316" s="14" t="s">
        <v>34</v>
      </c>
      <c r="AX316" s="14" t="s">
        <v>77</v>
      </c>
      <c r="AY316" s="208" t="s">
        <v>129</v>
      </c>
    </row>
    <row r="317" s="13" customFormat="1">
      <c r="A317" s="13"/>
      <c r="B317" s="199"/>
      <c r="C317" s="13"/>
      <c r="D317" s="200" t="s">
        <v>136</v>
      </c>
      <c r="E317" s="201" t="s">
        <v>1</v>
      </c>
      <c r="F317" s="202" t="s">
        <v>620</v>
      </c>
      <c r="G317" s="13"/>
      <c r="H317" s="201" t="s">
        <v>1</v>
      </c>
      <c r="I317" s="203"/>
      <c r="J317" s="13"/>
      <c r="K317" s="13"/>
      <c r="L317" s="199"/>
      <c r="M317" s="204"/>
      <c r="N317" s="205"/>
      <c r="O317" s="205"/>
      <c r="P317" s="205"/>
      <c r="Q317" s="205"/>
      <c r="R317" s="205"/>
      <c r="S317" s="205"/>
      <c r="T317" s="20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01" t="s">
        <v>136</v>
      </c>
      <c r="AU317" s="201" t="s">
        <v>85</v>
      </c>
      <c r="AV317" s="13" t="s">
        <v>85</v>
      </c>
      <c r="AW317" s="13" t="s">
        <v>34</v>
      </c>
      <c r="AX317" s="13" t="s">
        <v>77</v>
      </c>
      <c r="AY317" s="201" t="s">
        <v>129</v>
      </c>
    </row>
    <row r="318" s="14" customFormat="1">
      <c r="A318" s="14"/>
      <c r="B318" s="207"/>
      <c r="C318" s="14"/>
      <c r="D318" s="200" t="s">
        <v>136</v>
      </c>
      <c r="E318" s="208" t="s">
        <v>1</v>
      </c>
      <c r="F318" s="209" t="s">
        <v>621</v>
      </c>
      <c r="G318" s="14"/>
      <c r="H318" s="210">
        <v>198</v>
      </c>
      <c r="I318" s="211"/>
      <c r="J318" s="14"/>
      <c r="K318" s="14"/>
      <c r="L318" s="207"/>
      <c r="M318" s="212"/>
      <c r="N318" s="213"/>
      <c r="O318" s="213"/>
      <c r="P318" s="213"/>
      <c r="Q318" s="213"/>
      <c r="R318" s="213"/>
      <c r="S318" s="213"/>
      <c r="T318" s="2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08" t="s">
        <v>136</v>
      </c>
      <c r="AU318" s="208" t="s">
        <v>85</v>
      </c>
      <c r="AV318" s="14" t="s">
        <v>87</v>
      </c>
      <c r="AW318" s="14" t="s">
        <v>34</v>
      </c>
      <c r="AX318" s="14" t="s">
        <v>77</v>
      </c>
      <c r="AY318" s="208" t="s">
        <v>129</v>
      </c>
    </row>
    <row r="319" s="15" customFormat="1">
      <c r="A319" s="15"/>
      <c r="B319" s="215"/>
      <c r="C319" s="15"/>
      <c r="D319" s="200" t="s">
        <v>136</v>
      </c>
      <c r="E319" s="216" t="s">
        <v>1</v>
      </c>
      <c r="F319" s="217" t="s">
        <v>144</v>
      </c>
      <c r="G319" s="15"/>
      <c r="H319" s="218">
        <v>629.34100000000001</v>
      </c>
      <c r="I319" s="219"/>
      <c r="J319" s="15"/>
      <c r="K319" s="15"/>
      <c r="L319" s="215"/>
      <c r="M319" s="220"/>
      <c r="N319" s="221"/>
      <c r="O319" s="221"/>
      <c r="P319" s="221"/>
      <c r="Q319" s="221"/>
      <c r="R319" s="221"/>
      <c r="S319" s="221"/>
      <c r="T319" s="222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16" t="s">
        <v>136</v>
      </c>
      <c r="AU319" s="216" t="s">
        <v>85</v>
      </c>
      <c r="AV319" s="15" t="s">
        <v>134</v>
      </c>
      <c r="AW319" s="15" t="s">
        <v>34</v>
      </c>
      <c r="AX319" s="15" t="s">
        <v>85</v>
      </c>
      <c r="AY319" s="216" t="s">
        <v>129</v>
      </c>
    </row>
    <row r="320" s="2" customFormat="1" ht="24" customHeight="1">
      <c r="A320" s="37"/>
      <c r="B320" s="185"/>
      <c r="C320" s="223" t="s">
        <v>346</v>
      </c>
      <c r="D320" s="223" t="s">
        <v>179</v>
      </c>
      <c r="E320" s="224" t="s">
        <v>633</v>
      </c>
      <c r="F320" s="225" t="s">
        <v>634</v>
      </c>
      <c r="G320" s="226" t="s">
        <v>520</v>
      </c>
      <c r="H320" s="227">
        <v>48</v>
      </c>
      <c r="I320" s="228"/>
      <c r="J320" s="229">
        <f>ROUND(I320*H320,2)</f>
        <v>0</v>
      </c>
      <c r="K320" s="225" t="s">
        <v>1</v>
      </c>
      <c r="L320" s="230"/>
      <c r="M320" s="231" t="s">
        <v>1</v>
      </c>
      <c r="N320" s="232" t="s">
        <v>42</v>
      </c>
      <c r="O320" s="76"/>
      <c r="P320" s="195">
        <f>O320*H320</f>
        <v>0</v>
      </c>
      <c r="Q320" s="195">
        <v>0</v>
      </c>
      <c r="R320" s="195">
        <f>Q320*H320</f>
        <v>0</v>
      </c>
      <c r="S320" s="195">
        <v>0</v>
      </c>
      <c r="T320" s="196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97" t="s">
        <v>182</v>
      </c>
      <c r="AT320" s="197" t="s">
        <v>179</v>
      </c>
      <c r="AU320" s="197" t="s">
        <v>85</v>
      </c>
      <c r="AY320" s="18" t="s">
        <v>129</v>
      </c>
      <c r="BE320" s="198">
        <f>IF(N320="základní",J320,0)</f>
        <v>0</v>
      </c>
      <c r="BF320" s="198">
        <f>IF(N320="snížená",J320,0)</f>
        <v>0</v>
      </c>
      <c r="BG320" s="198">
        <f>IF(N320="zákl. přenesená",J320,0)</f>
        <v>0</v>
      </c>
      <c r="BH320" s="198">
        <f>IF(N320="sníž. přenesená",J320,0)</f>
        <v>0</v>
      </c>
      <c r="BI320" s="198">
        <f>IF(N320="nulová",J320,0)</f>
        <v>0</v>
      </c>
      <c r="BJ320" s="18" t="s">
        <v>85</v>
      </c>
      <c r="BK320" s="198">
        <f>ROUND(I320*H320,2)</f>
        <v>0</v>
      </c>
      <c r="BL320" s="18" t="s">
        <v>134</v>
      </c>
      <c r="BM320" s="197" t="s">
        <v>635</v>
      </c>
    </row>
    <row r="321" s="13" customFormat="1">
      <c r="A321" s="13"/>
      <c r="B321" s="199"/>
      <c r="C321" s="13"/>
      <c r="D321" s="200" t="s">
        <v>136</v>
      </c>
      <c r="E321" s="201" t="s">
        <v>1</v>
      </c>
      <c r="F321" s="202" t="s">
        <v>620</v>
      </c>
      <c r="G321" s="13"/>
      <c r="H321" s="201" t="s">
        <v>1</v>
      </c>
      <c r="I321" s="203"/>
      <c r="J321" s="13"/>
      <c r="K321" s="13"/>
      <c r="L321" s="199"/>
      <c r="M321" s="204"/>
      <c r="N321" s="205"/>
      <c r="O321" s="205"/>
      <c r="P321" s="205"/>
      <c r="Q321" s="205"/>
      <c r="R321" s="205"/>
      <c r="S321" s="205"/>
      <c r="T321" s="20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01" t="s">
        <v>136</v>
      </c>
      <c r="AU321" s="201" t="s">
        <v>85</v>
      </c>
      <c r="AV321" s="13" t="s">
        <v>85</v>
      </c>
      <c r="AW321" s="13" t="s">
        <v>34</v>
      </c>
      <c r="AX321" s="13" t="s">
        <v>77</v>
      </c>
      <c r="AY321" s="201" t="s">
        <v>129</v>
      </c>
    </row>
    <row r="322" s="14" customFormat="1">
      <c r="A322" s="14"/>
      <c r="B322" s="207"/>
      <c r="C322" s="14"/>
      <c r="D322" s="200" t="s">
        <v>136</v>
      </c>
      <c r="E322" s="208" t="s">
        <v>1</v>
      </c>
      <c r="F322" s="209" t="s">
        <v>636</v>
      </c>
      <c r="G322" s="14"/>
      <c r="H322" s="210">
        <v>48</v>
      </c>
      <c r="I322" s="211"/>
      <c r="J322" s="14"/>
      <c r="K322" s="14"/>
      <c r="L322" s="207"/>
      <c r="M322" s="212"/>
      <c r="N322" s="213"/>
      <c r="O322" s="213"/>
      <c r="P322" s="213"/>
      <c r="Q322" s="213"/>
      <c r="R322" s="213"/>
      <c r="S322" s="213"/>
      <c r="T322" s="2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08" t="s">
        <v>136</v>
      </c>
      <c r="AU322" s="208" t="s">
        <v>85</v>
      </c>
      <c r="AV322" s="14" t="s">
        <v>87</v>
      </c>
      <c r="AW322" s="14" t="s">
        <v>34</v>
      </c>
      <c r="AX322" s="14" t="s">
        <v>85</v>
      </c>
      <c r="AY322" s="208" t="s">
        <v>129</v>
      </c>
    </row>
    <row r="323" s="2" customFormat="1" ht="16.5" customHeight="1">
      <c r="A323" s="37"/>
      <c r="B323" s="185"/>
      <c r="C323" s="223" t="s">
        <v>354</v>
      </c>
      <c r="D323" s="223" t="s">
        <v>179</v>
      </c>
      <c r="E323" s="224" t="s">
        <v>637</v>
      </c>
      <c r="F323" s="225" t="s">
        <v>638</v>
      </c>
      <c r="G323" s="226" t="s">
        <v>171</v>
      </c>
      <c r="H323" s="227">
        <v>1</v>
      </c>
      <c r="I323" s="228"/>
      <c r="J323" s="229">
        <f>ROUND(I323*H323,2)</f>
        <v>0</v>
      </c>
      <c r="K323" s="225" t="s">
        <v>1</v>
      </c>
      <c r="L323" s="230"/>
      <c r="M323" s="231" t="s">
        <v>1</v>
      </c>
      <c r="N323" s="232" t="s">
        <v>42</v>
      </c>
      <c r="O323" s="76"/>
      <c r="P323" s="195">
        <f>O323*H323</f>
        <v>0</v>
      </c>
      <c r="Q323" s="195">
        <v>0</v>
      </c>
      <c r="R323" s="195">
        <f>Q323*H323</f>
        <v>0</v>
      </c>
      <c r="S323" s="195">
        <v>0</v>
      </c>
      <c r="T323" s="196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97" t="s">
        <v>182</v>
      </c>
      <c r="AT323" s="197" t="s">
        <v>179</v>
      </c>
      <c r="AU323" s="197" t="s">
        <v>85</v>
      </c>
      <c r="AY323" s="18" t="s">
        <v>129</v>
      </c>
      <c r="BE323" s="198">
        <f>IF(N323="základní",J323,0)</f>
        <v>0</v>
      </c>
      <c r="BF323" s="198">
        <f>IF(N323="snížená",J323,0)</f>
        <v>0</v>
      </c>
      <c r="BG323" s="198">
        <f>IF(N323="zákl. přenesená",J323,0)</f>
        <v>0</v>
      </c>
      <c r="BH323" s="198">
        <f>IF(N323="sníž. přenesená",J323,0)</f>
        <v>0</v>
      </c>
      <c r="BI323" s="198">
        <f>IF(N323="nulová",J323,0)</f>
        <v>0</v>
      </c>
      <c r="BJ323" s="18" t="s">
        <v>85</v>
      </c>
      <c r="BK323" s="198">
        <f>ROUND(I323*H323,2)</f>
        <v>0</v>
      </c>
      <c r="BL323" s="18" t="s">
        <v>134</v>
      </c>
      <c r="BM323" s="197" t="s">
        <v>639</v>
      </c>
    </row>
    <row r="324" s="2" customFormat="1">
      <c r="A324" s="37"/>
      <c r="B324" s="38"/>
      <c r="C324" s="37"/>
      <c r="D324" s="200" t="s">
        <v>611</v>
      </c>
      <c r="E324" s="37"/>
      <c r="F324" s="238" t="s">
        <v>640</v>
      </c>
      <c r="G324" s="37"/>
      <c r="H324" s="37"/>
      <c r="I324" s="123"/>
      <c r="J324" s="37"/>
      <c r="K324" s="37"/>
      <c r="L324" s="38"/>
      <c r="M324" s="239"/>
      <c r="N324" s="240"/>
      <c r="O324" s="76"/>
      <c r="P324" s="76"/>
      <c r="Q324" s="76"/>
      <c r="R324" s="76"/>
      <c r="S324" s="76"/>
      <c r="T324" s="7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18" t="s">
        <v>611</v>
      </c>
      <c r="AU324" s="18" t="s">
        <v>85</v>
      </c>
    </row>
    <row r="325" s="13" customFormat="1">
      <c r="A325" s="13"/>
      <c r="B325" s="199"/>
      <c r="C325" s="13"/>
      <c r="D325" s="200" t="s">
        <v>136</v>
      </c>
      <c r="E325" s="201" t="s">
        <v>1</v>
      </c>
      <c r="F325" s="202" t="s">
        <v>620</v>
      </c>
      <c r="G325" s="13"/>
      <c r="H325" s="201" t="s">
        <v>1</v>
      </c>
      <c r="I325" s="203"/>
      <c r="J325" s="13"/>
      <c r="K325" s="13"/>
      <c r="L325" s="199"/>
      <c r="M325" s="204"/>
      <c r="N325" s="205"/>
      <c r="O325" s="205"/>
      <c r="P325" s="205"/>
      <c r="Q325" s="205"/>
      <c r="R325" s="205"/>
      <c r="S325" s="205"/>
      <c r="T325" s="20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01" t="s">
        <v>136</v>
      </c>
      <c r="AU325" s="201" t="s">
        <v>85</v>
      </c>
      <c r="AV325" s="13" t="s">
        <v>85</v>
      </c>
      <c r="AW325" s="13" t="s">
        <v>34</v>
      </c>
      <c r="AX325" s="13" t="s">
        <v>77</v>
      </c>
      <c r="AY325" s="201" t="s">
        <v>129</v>
      </c>
    </row>
    <row r="326" s="14" customFormat="1">
      <c r="A326" s="14"/>
      <c r="B326" s="207"/>
      <c r="C326" s="14"/>
      <c r="D326" s="200" t="s">
        <v>136</v>
      </c>
      <c r="E326" s="208" t="s">
        <v>1</v>
      </c>
      <c r="F326" s="209" t="s">
        <v>85</v>
      </c>
      <c r="G326" s="14"/>
      <c r="H326" s="210">
        <v>1</v>
      </c>
      <c r="I326" s="211"/>
      <c r="J326" s="14"/>
      <c r="K326" s="14"/>
      <c r="L326" s="207"/>
      <c r="M326" s="212"/>
      <c r="N326" s="213"/>
      <c r="O326" s="213"/>
      <c r="P326" s="213"/>
      <c r="Q326" s="213"/>
      <c r="R326" s="213"/>
      <c r="S326" s="213"/>
      <c r="T326" s="2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08" t="s">
        <v>136</v>
      </c>
      <c r="AU326" s="208" t="s">
        <v>85</v>
      </c>
      <c r="AV326" s="14" t="s">
        <v>87</v>
      </c>
      <c r="AW326" s="14" t="s">
        <v>34</v>
      </c>
      <c r="AX326" s="14" t="s">
        <v>85</v>
      </c>
      <c r="AY326" s="208" t="s">
        <v>129</v>
      </c>
    </row>
    <row r="327" s="12" customFormat="1" ht="25.92" customHeight="1">
      <c r="A327" s="12"/>
      <c r="B327" s="174"/>
      <c r="C327" s="12"/>
      <c r="D327" s="175" t="s">
        <v>76</v>
      </c>
      <c r="E327" s="176" t="s">
        <v>326</v>
      </c>
      <c r="F327" s="176" t="s">
        <v>327</v>
      </c>
      <c r="G327" s="12"/>
      <c r="H327" s="12"/>
      <c r="I327" s="177"/>
      <c r="J327" s="178">
        <f>BK327</f>
        <v>0</v>
      </c>
      <c r="K327" s="12"/>
      <c r="L327" s="174"/>
      <c r="M327" s="179"/>
      <c r="N327" s="180"/>
      <c r="O327" s="180"/>
      <c r="P327" s="181">
        <f>P328</f>
        <v>0</v>
      </c>
      <c r="Q327" s="180"/>
      <c r="R327" s="181">
        <f>R328</f>
        <v>0</v>
      </c>
      <c r="S327" s="180"/>
      <c r="T327" s="182">
        <f>T328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175" t="s">
        <v>85</v>
      </c>
      <c r="AT327" s="183" t="s">
        <v>76</v>
      </c>
      <c r="AU327" s="183" t="s">
        <v>77</v>
      </c>
      <c r="AY327" s="175" t="s">
        <v>129</v>
      </c>
      <c r="BK327" s="184">
        <f>BK328</f>
        <v>0</v>
      </c>
    </row>
    <row r="328" s="2" customFormat="1" ht="36" customHeight="1">
      <c r="A328" s="37"/>
      <c r="B328" s="185"/>
      <c r="C328" s="186" t="s">
        <v>360</v>
      </c>
      <c r="D328" s="186" t="s">
        <v>130</v>
      </c>
      <c r="E328" s="187" t="s">
        <v>641</v>
      </c>
      <c r="F328" s="188" t="s">
        <v>642</v>
      </c>
      <c r="G328" s="189" t="s">
        <v>217</v>
      </c>
      <c r="H328" s="190">
        <v>2239.8409999999999</v>
      </c>
      <c r="I328" s="191"/>
      <c r="J328" s="192">
        <f>ROUND(I328*H328,2)</f>
        <v>0</v>
      </c>
      <c r="K328" s="188" t="s">
        <v>158</v>
      </c>
      <c r="L328" s="38"/>
      <c r="M328" s="193" t="s">
        <v>1</v>
      </c>
      <c r="N328" s="194" t="s">
        <v>42</v>
      </c>
      <c r="O328" s="76"/>
      <c r="P328" s="195">
        <f>O328*H328</f>
        <v>0</v>
      </c>
      <c r="Q328" s="195">
        <v>0</v>
      </c>
      <c r="R328" s="195">
        <f>Q328*H328</f>
        <v>0</v>
      </c>
      <c r="S328" s="195">
        <v>0</v>
      </c>
      <c r="T328" s="196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97" t="s">
        <v>134</v>
      </c>
      <c r="AT328" s="197" t="s">
        <v>130</v>
      </c>
      <c r="AU328" s="197" t="s">
        <v>85</v>
      </c>
      <c r="AY328" s="18" t="s">
        <v>129</v>
      </c>
      <c r="BE328" s="198">
        <f>IF(N328="základní",J328,0)</f>
        <v>0</v>
      </c>
      <c r="BF328" s="198">
        <f>IF(N328="snížená",J328,0)</f>
        <v>0</v>
      </c>
      <c r="BG328" s="198">
        <f>IF(N328="zákl. přenesená",J328,0)</f>
        <v>0</v>
      </c>
      <c r="BH328" s="198">
        <f>IF(N328="sníž. přenesená",J328,0)</f>
        <v>0</v>
      </c>
      <c r="BI328" s="198">
        <f>IF(N328="nulová",J328,0)</f>
        <v>0</v>
      </c>
      <c r="BJ328" s="18" t="s">
        <v>85</v>
      </c>
      <c r="BK328" s="198">
        <f>ROUND(I328*H328,2)</f>
        <v>0</v>
      </c>
      <c r="BL328" s="18" t="s">
        <v>134</v>
      </c>
      <c r="BM328" s="197" t="s">
        <v>643</v>
      </c>
    </row>
    <row r="329" s="12" customFormat="1" ht="25.92" customHeight="1">
      <c r="A329" s="12"/>
      <c r="B329" s="174"/>
      <c r="C329" s="12"/>
      <c r="D329" s="175" t="s">
        <v>76</v>
      </c>
      <c r="E329" s="176" t="s">
        <v>644</v>
      </c>
      <c r="F329" s="176" t="s">
        <v>645</v>
      </c>
      <c r="G329" s="12"/>
      <c r="H329" s="12"/>
      <c r="I329" s="177"/>
      <c r="J329" s="178">
        <f>BK329</f>
        <v>0</v>
      </c>
      <c r="K329" s="12"/>
      <c r="L329" s="174"/>
      <c r="M329" s="179"/>
      <c r="N329" s="180"/>
      <c r="O329" s="180"/>
      <c r="P329" s="181">
        <f>P330+P350+P351+P423+P425</f>
        <v>0</v>
      </c>
      <c r="Q329" s="180"/>
      <c r="R329" s="181">
        <f>R330+R350+R351+R423+R425</f>
        <v>1291.9736442799999</v>
      </c>
      <c r="S329" s="180"/>
      <c r="T329" s="182">
        <f>T330+T350+T351+T423+T425</f>
        <v>2.0649999999999999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75" t="s">
        <v>85</v>
      </c>
      <c r="AT329" s="183" t="s">
        <v>76</v>
      </c>
      <c r="AU329" s="183" t="s">
        <v>77</v>
      </c>
      <c r="AY329" s="175" t="s">
        <v>129</v>
      </c>
      <c r="BK329" s="184">
        <f>BK330+BK350+BK351+BK423+BK425</f>
        <v>0</v>
      </c>
    </row>
    <row r="330" s="12" customFormat="1" ht="22.8" customHeight="1">
      <c r="A330" s="12"/>
      <c r="B330" s="174"/>
      <c r="C330" s="12"/>
      <c r="D330" s="175" t="s">
        <v>76</v>
      </c>
      <c r="E330" s="233" t="s">
        <v>87</v>
      </c>
      <c r="F330" s="233" t="s">
        <v>646</v>
      </c>
      <c r="G330" s="12"/>
      <c r="H330" s="12"/>
      <c r="I330" s="177"/>
      <c r="J330" s="234">
        <f>BK330</f>
        <v>0</v>
      </c>
      <c r="K330" s="12"/>
      <c r="L330" s="174"/>
      <c r="M330" s="179"/>
      <c r="N330" s="180"/>
      <c r="O330" s="180"/>
      <c r="P330" s="181">
        <f>SUM(P331:P349)</f>
        <v>0</v>
      </c>
      <c r="Q330" s="180"/>
      <c r="R330" s="181">
        <f>SUM(R331:R349)</f>
        <v>414.44058000000001</v>
      </c>
      <c r="S330" s="180"/>
      <c r="T330" s="182">
        <f>SUM(T331:T349)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175" t="s">
        <v>85</v>
      </c>
      <c r="AT330" s="183" t="s">
        <v>76</v>
      </c>
      <c r="AU330" s="183" t="s">
        <v>85</v>
      </c>
      <c r="AY330" s="175" t="s">
        <v>129</v>
      </c>
      <c r="BK330" s="184">
        <f>SUM(BK331:BK349)</f>
        <v>0</v>
      </c>
    </row>
    <row r="331" s="2" customFormat="1" ht="60" customHeight="1">
      <c r="A331" s="37"/>
      <c r="B331" s="185"/>
      <c r="C331" s="186" t="s">
        <v>364</v>
      </c>
      <c r="D331" s="186" t="s">
        <v>130</v>
      </c>
      <c r="E331" s="187" t="s">
        <v>647</v>
      </c>
      <c r="F331" s="188" t="s">
        <v>648</v>
      </c>
      <c r="G331" s="189" t="s">
        <v>187</v>
      </c>
      <c r="H331" s="190">
        <v>498</v>
      </c>
      <c r="I331" s="191"/>
      <c r="J331" s="192">
        <f>ROUND(I331*H331,2)</f>
        <v>0</v>
      </c>
      <c r="K331" s="188" t="s">
        <v>147</v>
      </c>
      <c r="L331" s="38"/>
      <c r="M331" s="193" t="s">
        <v>1</v>
      </c>
      <c r="N331" s="194" t="s">
        <v>42</v>
      </c>
      <c r="O331" s="76"/>
      <c r="P331" s="195">
        <f>O331*H331</f>
        <v>0</v>
      </c>
      <c r="Q331" s="195">
        <v>0.23801</v>
      </c>
      <c r="R331" s="195">
        <f>Q331*H331</f>
        <v>118.52898</v>
      </c>
      <c r="S331" s="195">
        <v>0</v>
      </c>
      <c r="T331" s="196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97" t="s">
        <v>134</v>
      </c>
      <c r="AT331" s="197" t="s">
        <v>130</v>
      </c>
      <c r="AU331" s="197" t="s">
        <v>87</v>
      </c>
      <c r="AY331" s="18" t="s">
        <v>129</v>
      </c>
      <c r="BE331" s="198">
        <f>IF(N331="základní",J331,0)</f>
        <v>0</v>
      </c>
      <c r="BF331" s="198">
        <f>IF(N331="snížená",J331,0)</f>
        <v>0</v>
      </c>
      <c r="BG331" s="198">
        <f>IF(N331="zákl. přenesená",J331,0)</f>
        <v>0</v>
      </c>
      <c r="BH331" s="198">
        <f>IF(N331="sníž. přenesená",J331,0)</f>
        <v>0</v>
      </c>
      <c r="BI331" s="198">
        <f>IF(N331="nulová",J331,0)</f>
        <v>0</v>
      </c>
      <c r="BJ331" s="18" t="s">
        <v>85</v>
      </c>
      <c r="BK331" s="198">
        <f>ROUND(I331*H331,2)</f>
        <v>0</v>
      </c>
      <c r="BL331" s="18" t="s">
        <v>134</v>
      </c>
      <c r="BM331" s="197" t="s">
        <v>649</v>
      </c>
    </row>
    <row r="332" s="2" customFormat="1" ht="16.5" customHeight="1">
      <c r="A332" s="37"/>
      <c r="B332" s="185"/>
      <c r="C332" s="186" t="s">
        <v>371</v>
      </c>
      <c r="D332" s="186" t="s">
        <v>130</v>
      </c>
      <c r="E332" s="187" t="s">
        <v>650</v>
      </c>
      <c r="F332" s="188" t="s">
        <v>651</v>
      </c>
      <c r="G332" s="189" t="s">
        <v>187</v>
      </c>
      <c r="H332" s="190">
        <v>498</v>
      </c>
      <c r="I332" s="191"/>
      <c r="J332" s="192">
        <f>ROUND(I332*H332,2)</f>
        <v>0</v>
      </c>
      <c r="K332" s="188" t="s">
        <v>147</v>
      </c>
      <c r="L332" s="38"/>
      <c r="M332" s="193" t="s">
        <v>1</v>
      </c>
      <c r="N332" s="194" t="s">
        <v>42</v>
      </c>
      <c r="O332" s="76"/>
      <c r="P332" s="195">
        <f>O332*H332</f>
        <v>0</v>
      </c>
      <c r="Q332" s="195">
        <v>0.00020000000000000001</v>
      </c>
      <c r="R332" s="195">
        <f>Q332*H332</f>
        <v>0.099600000000000008</v>
      </c>
      <c r="S332" s="195">
        <v>0</v>
      </c>
      <c r="T332" s="196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97" t="s">
        <v>134</v>
      </c>
      <c r="AT332" s="197" t="s">
        <v>130</v>
      </c>
      <c r="AU332" s="197" t="s">
        <v>87</v>
      </c>
      <c r="AY332" s="18" t="s">
        <v>129</v>
      </c>
      <c r="BE332" s="198">
        <f>IF(N332="základní",J332,0)</f>
        <v>0</v>
      </c>
      <c r="BF332" s="198">
        <f>IF(N332="snížená",J332,0)</f>
        <v>0</v>
      </c>
      <c r="BG332" s="198">
        <f>IF(N332="zákl. přenesená",J332,0)</f>
        <v>0</v>
      </c>
      <c r="BH332" s="198">
        <f>IF(N332="sníž. přenesená",J332,0)</f>
        <v>0</v>
      </c>
      <c r="BI332" s="198">
        <f>IF(N332="nulová",J332,0)</f>
        <v>0</v>
      </c>
      <c r="BJ332" s="18" t="s">
        <v>85</v>
      </c>
      <c r="BK332" s="198">
        <f>ROUND(I332*H332,2)</f>
        <v>0</v>
      </c>
      <c r="BL332" s="18" t="s">
        <v>134</v>
      </c>
      <c r="BM332" s="197" t="s">
        <v>652</v>
      </c>
    </row>
    <row r="333" s="13" customFormat="1">
      <c r="A333" s="13"/>
      <c r="B333" s="199"/>
      <c r="C333" s="13"/>
      <c r="D333" s="200" t="s">
        <v>136</v>
      </c>
      <c r="E333" s="201" t="s">
        <v>1</v>
      </c>
      <c r="F333" s="202" t="s">
        <v>653</v>
      </c>
      <c r="G333" s="13"/>
      <c r="H333" s="201" t="s">
        <v>1</v>
      </c>
      <c r="I333" s="203"/>
      <c r="J333" s="13"/>
      <c r="K333" s="13"/>
      <c r="L333" s="199"/>
      <c r="M333" s="204"/>
      <c r="N333" s="205"/>
      <c r="O333" s="205"/>
      <c r="P333" s="205"/>
      <c r="Q333" s="205"/>
      <c r="R333" s="205"/>
      <c r="S333" s="205"/>
      <c r="T333" s="20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01" t="s">
        <v>136</v>
      </c>
      <c r="AU333" s="201" t="s">
        <v>87</v>
      </c>
      <c r="AV333" s="13" t="s">
        <v>85</v>
      </c>
      <c r="AW333" s="13" t="s">
        <v>34</v>
      </c>
      <c r="AX333" s="13" t="s">
        <v>77</v>
      </c>
      <c r="AY333" s="201" t="s">
        <v>129</v>
      </c>
    </row>
    <row r="334" s="13" customFormat="1">
      <c r="A334" s="13"/>
      <c r="B334" s="199"/>
      <c r="C334" s="13"/>
      <c r="D334" s="200" t="s">
        <v>136</v>
      </c>
      <c r="E334" s="201" t="s">
        <v>1</v>
      </c>
      <c r="F334" s="202" t="s">
        <v>654</v>
      </c>
      <c r="G334" s="13"/>
      <c r="H334" s="201" t="s">
        <v>1</v>
      </c>
      <c r="I334" s="203"/>
      <c r="J334" s="13"/>
      <c r="K334" s="13"/>
      <c r="L334" s="199"/>
      <c r="M334" s="204"/>
      <c r="N334" s="205"/>
      <c r="O334" s="205"/>
      <c r="P334" s="205"/>
      <c r="Q334" s="205"/>
      <c r="R334" s="205"/>
      <c r="S334" s="205"/>
      <c r="T334" s="20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01" t="s">
        <v>136</v>
      </c>
      <c r="AU334" s="201" t="s">
        <v>87</v>
      </c>
      <c r="AV334" s="13" t="s">
        <v>85</v>
      </c>
      <c r="AW334" s="13" t="s">
        <v>34</v>
      </c>
      <c r="AX334" s="13" t="s">
        <v>77</v>
      </c>
      <c r="AY334" s="201" t="s">
        <v>129</v>
      </c>
    </row>
    <row r="335" s="14" customFormat="1">
      <c r="A335" s="14"/>
      <c r="B335" s="207"/>
      <c r="C335" s="14"/>
      <c r="D335" s="200" t="s">
        <v>136</v>
      </c>
      <c r="E335" s="208" t="s">
        <v>1</v>
      </c>
      <c r="F335" s="209" t="s">
        <v>655</v>
      </c>
      <c r="G335" s="14"/>
      <c r="H335" s="210">
        <v>498</v>
      </c>
      <c r="I335" s="211"/>
      <c r="J335" s="14"/>
      <c r="K335" s="14"/>
      <c r="L335" s="207"/>
      <c r="M335" s="212"/>
      <c r="N335" s="213"/>
      <c r="O335" s="213"/>
      <c r="P335" s="213"/>
      <c r="Q335" s="213"/>
      <c r="R335" s="213"/>
      <c r="S335" s="213"/>
      <c r="T335" s="2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08" t="s">
        <v>136</v>
      </c>
      <c r="AU335" s="208" t="s">
        <v>87</v>
      </c>
      <c r="AV335" s="14" t="s">
        <v>87</v>
      </c>
      <c r="AW335" s="14" t="s">
        <v>34</v>
      </c>
      <c r="AX335" s="14" t="s">
        <v>85</v>
      </c>
      <c r="AY335" s="208" t="s">
        <v>129</v>
      </c>
    </row>
    <row r="336" s="2" customFormat="1" ht="24" customHeight="1">
      <c r="A336" s="37"/>
      <c r="B336" s="185"/>
      <c r="C336" s="186" t="s">
        <v>376</v>
      </c>
      <c r="D336" s="186" t="s">
        <v>130</v>
      </c>
      <c r="E336" s="187" t="s">
        <v>656</v>
      </c>
      <c r="F336" s="188" t="s">
        <v>657</v>
      </c>
      <c r="G336" s="189" t="s">
        <v>179</v>
      </c>
      <c r="H336" s="190">
        <v>10</v>
      </c>
      <c r="I336" s="191"/>
      <c r="J336" s="192">
        <f>ROUND(I336*H336,2)</f>
        <v>0</v>
      </c>
      <c r="K336" s="188" t="s">
        <v>658</v>
      </c>
      <c r="L336" s="38"/>
      <c r="M336" s="193" t="s">
        <v>1</v>
      </c>
      <c r="N336" s="194" t="s">
        <v>42</v>
      </c>
      <c r="O336" s="76"/>
      <c r="P336" s="195">
        <f>O336*H336</f>
        <v>0</v>
      </c>
      <c r="Q336" s="195">
        <v>0</v>
      </c>
      <c r="R336" s="195">
        <f>Q336*H336</f>
        <v>0</v>
      </c>
      <c r="S336" s="195">
        <v>0</v>
      </c>
      <c r="T336" s="196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97" t="s">
        <v>134</v>
      </c>
      <c r="AT336" s="197" t="s">
        <v>130</v>
      </c>
      <c r="AU336" s="197" t="s">
        <v>87</v>
      </c>
      <c r="AY336" s="18" t="s">
        <v>129</v>
      </c>
      <c r="BE336" s="198">
        <f>IF(N336="základní",J336,0)</f>
        <v>0</v>
      </c>
      <c r="BF336" s="198">
        <f>IF(N336="snížená",J336,0)</f>
        <v>0</v>
      </c>
      <c r="BG336" s="198">
        <f>IF(N336="zákl. přenesená",J336,0)</f>
        <v>0</v>
      </c>
      <c r="BH336" s="198">
        <f>IF(N336="sníž. přenesená",J336,0)</f>
        <v>0</v>
      </c>
      <c r="BI336" s="198">
        <f>IF(N336="nulová",J336,0)</f>
        <v>0</v>
      </c>
      <c r="BJ336" s="18" t="s">
        <v>85</v>
      </c>
      <c r="BK336" s="198">
        <f>ROUND(I336*H336,2)</f>
        <v>0</v>
      </c>
      <c r="BL336" s="18" t="s">
        <v>134</v>
      </c>
      <c r="BM336" s="197" t="s">
        <v>659</v>
      </c>
    </row>
    <row r="337" s="2" customFormat="1">
      <c r="A337" s="37"/>
      <c r="B337" s="38"/>
      <c r="C337" s="37"/>
      <c r="D337" s="200" t="s">
        <v>611</v>
      </c>
      <c r="E337" s="37"/>
      <c r="F337" s="238" t="s">
        <v>660</v>
      </c>
      <c r="G337" s="37"/>
      <c r="H337" s="37"/>
      <c r="I337" s="123"/>
      <c r="J337" s="37"/>
      <c r="K337" s="37"/>
      <c r="L337" s="38"/>
      <c r="M337" s="239"/>
      <c r="N337" s="240"/>
      <c r="O337" s="76"/>
      <c r="P337" s="76"/>
      <c r="Q337" s="76"/>
      <c r="R337" s="76"/>
      <c r="S337" s="76"/>
      <c r="T337" s="7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18" t="s">
        <v>611</v>
      </c>
      <c r="AU337" s="18" t="s">
        <v>87</v>
      </c>
    </row>
    <row r="338" s="14" customFormat="1">
      <c r="A338" s="14"/>
      <c r="B338" s="207"/>
      <c r="C338" s="14"/>
      <c r="D338" s="200" t="s">
        <v>136</v>
      </c>
      <c r="E338" s="208" t="s">
        <v>1</v>
      </c>
      <c r="F338" s="209" t="s">
        <v>661</v>
      </c>
      <c r="G338" s="14"/>
      <c r="H338" s="210">
        <v>10</v>
      </c>
      <c r="I338" s="211"/>
      <c r="J338" s="14"/>
      <c r="K338" s="14"/>
      <c r="L338" s="207"/>
      <c r="M338" s="212"/>
      <c r="N338" s="213"/>
      <c r="O338" s="213"/>
      <c r="P338" s="213"/>
      <c r="Q338" s="213"/>
      <c r="R338" s="213"/>
      <c r="S338" s="213"/>
      <c r="T338" s="2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08" t="s">
        <v>136</v>
      </c>
      <c r="AU338" s="208" t="s">
        <v>87</v>
      </c>
      <c r="AV338" s="14" t="s">
        <v>87</v>
      </c>
      <c r="AW338" s="14" t="s">
        <v>34</v>
      </c>
      <c r="AX338" s="14" t="s">
        <v>85</v>
      </c>
      <c r="AY338" s="208" t="s">
        <v>129</v>
      </c>
    </row>
    <row r="339" s="2" customFormat="1" ht="24" customHeight="1">
      <c r="A339" s="37"/>
      <c r="B339" s="185"/>
      <c r="C339" s="186" t="s">
        <v>384</v>
      </c>
      <c r="D339" s="186" t="s">
        <v>130</v>
      </c>
      <c r="E339" s="187" t="s">
        <v>662</v>
      </c>
      <c r="F339" s="188" t="s">
        <v>663</v>
      </c>
      <c r="G339" s="189" t="s">
        <v>179</v>
      </c>
      <c r="H339" s="190">
        <v>6</v>
      </c>
      <c r="I339" s="191"/>
      <c r="J339" s="192">
        <f>ROUND(I339*H339,2)</f>
        <v>0</v>
      </c>
      <c r="K339" s="188" t="s">
        <v>658</v>
      </c>
      <c r="L339" s="38"/>
      <c r="M339" s="193" t="s">
        <v>1</v>
      </c>
      <c r="N339" s="194" t="s">
        <v>42</v>
      </c>
      <c r="O339" s="76"/>
      <c r="P339" s="195">
        <f>O339*H339</f>
        <v>0</v>
      </c>
      <c r="Q339" s="195">
        <v>0</v>
      </c>
      <c r="R339" s="195">
        <f>Q339*H339</f>
        <v>0</v>
      </c>
      <c r="S339" s="195">
        <v>0</v>
      </c>
      <c r="T339" s="196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97" t="s">
        <v>134</v>
      </c>
      <c r="AT339" s="197" t="s">
        <v>130</v>
      </c>
      <c r="AU339" s="197" t="s">
        <v>87</v>
      </c>
      <c r="AY339" s="18" t="s">
        <v>129</v>
      </c>
      <c r="BE339" s="198">
        <f>IF(N339="základní",J339,0)</f>
        <v>0</v>
      </c>
      <c r="BF339" s="198">
        <f>IF(N339="snížená",J339,0)</f>
        <v>0</v>
      </c>
      <c r="BG339" s="198">
        <f>IF(N339="zákl. přenesená",J339,0)</f>
        <v>0</v>
      </c>
      <c r="BH339" s="198">
        <f>IF(N339="sníž. přenesená",J339,0)</f>
        <v>0</v>
      </c>
      <c r="BI339" s="198">
        <f>IF(N339="nulová",J339,0)</f>
        <v>0</v>
      </c>
      <c r="BJ339" s="18" t="s">
        <v>85</v>
      </c>
      <c r="BK339" s="198">
        <f>ROUND(I339*H339,2)</f>
        <v>0</v>
      </c>
      <c r="BL339" s="18" t="s">
        <v>134</v>
      </c>
      <c r="BM339" s="197" t="s">
        <v>664</v>
      </c>
    </row>
    <row r="340" s="2" customFormat="1">
      <c r="A340" s="37"/>
      <c r="B340" s="38"/>
      <c r="C340" s="37"/>
      <c r="D340" s="200" t="s">
        <v>611</v>
      </c>
      <c r="E340" s="37"/>
      <c r="F340" s="238" t="s">
        <v>660</v>
      </c>
      <c r="G340" s="37"/>
      <c r="H340" s="37"/>
      <c r="I340" s="123"/>
      <c r="J340" s="37"/>
      <c r="K340" s="37"/>
      <c r="L340" s="38"/>
      <c r="M340" s="239"/>
      <c r="N340" s="240"/>
      <c r="O340" s="76"/>
      <c r="P340" s="76"/>
      <c r="Q340" s="76"/>
      <c r="R340" s="76"/>
      <c r="S340" s="76"/>
      <c r="T340" s="7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18" t="s">
        <v>611</v>
      </c>
      <c r="AU340" s="18" t="s">
        <v>87</v>
      </c>
    </row>
    <row r="341" s="14" customFormat="1">
      <c r="A341" s="14"/>
      <c r="B341" s="207"/>
      <c r="C341" s="14"/>
      <c r="D341" s="200" t="s">
        <v>136</v>
      </c>
      <c r="E341" s="208" t="s">
        <v>1</v>
      </c>
      <c r="F341" s="209" t="s">
        <v>665</v>
      </c>
      <c r="G341" s="14"/>
      <c r="H341" s="210">
        <v>6</v>
      </c>
      <c r="I341" s="211"/>
      <c r="J341" s="14"/>
      <c r="K341" s="14"/>
      <c r="L341" s="207"/>
      <c r="M341" s="212"/>
      <c r="N341" s="213"/>
      <c r="O341" s="213"/>
      <c r="P341" s="213"/>
      <c r="Q341" s="213"/>
      <c r="R341" s="213"/>
      <c r="S341" s="213"/>
      <c r="T341" s="2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08" t="s">
        <v>136</v>
      </c>
      <c r="AU341" s="208" t="s">
        <v>87</v>
      </c>
      <c r="AV341" s="14" t="s">
        <v>87</v>
      </c>
      <c r="AW341" s="14" t="s">
        <v>34</v>
      </c>
      <c r="AX341" s="14" t="s">
        <v>85</v>
      </c>
      <c r="AY341" s="208" t="s">
        <v>129</v>
      </c>
    </row>
    <row r="342" s="2" customFormat="1" ht="24" customHeight="1">
      <c r="A342" s="37"/>
      <c r="B342" s="185"/>
      <c r="C342" s="186" t="s">
        <v>389</v>
      </c>
      <c r="D342" s="186" t="s">
        <v>130</v>
      </c>
      <c r="E342" s="187" t="s">
        <v>666</v>
      </c>
      <c r="F342" s="188" t="s">
        <v>667</v>
      </c>
      <c r="G342" s="189" t="s">
        <v>133</v>
      </c>
      <c r="H342" s="190">
        <v>149.40000000000001</v>
      </c>
      <c r="I342" s="191"/>
      <c r="J342" s="192">
        <f>ROUND(I342*H342,2)</f>
        <v>0</v>
      </c>
      <c r="K342" s="188" t="s">
        <v>158</v>
      </c>
      <c r="L342" s="38"/>
      <c r="M342" s="193" t="s">
        <v>1</v>
      </c>
      <c r="N342" s="194" t="s">
        <v>42</v>
      </c>
      <c r="O342" s="76"/>
      <c r="P342" s="195">
        <f>O342*H342</f>
        <v>0</v>
      </c>
      <c r="Q342" s="195">
        <v>1.98</v>
      </c>
      <c r="R342" s="195">
        <f>Q342*H342</f>
        <v>295.81200000000001</v>
      </c>
      <c r="S342" s="195">
        <v>0</v>
      </c>
      <c r="T342" s="196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97" t="s">
        <v>134</v>
      </c>
      <c r="AT342" s="197" t="s">
        <v>130</v>
      </c>
      <c r="AU342" s="197" t="s">
        <v>87</v>
      </c>
      <c r="AY342" s="18" t="s">
        <v>129</v>
      </c>
      <c r="BE342" s="198">
        <f>IF(N342="základní",J342,0)</f>
        <v>0</v>
      </c>
      <c r="BF342" s="198">
        <f>IF(N342="snížená",J342,0)</f>
        <v>0</v>
      </c>
      <c r="BG342" s="198">
        <f>IF(N342="zákl. přenesená",J342,0)</f>
        <v>0</v>
      </c>
      <c r="BH342" s="198">
        <f>IF(N342="sníž. přenesená",J342,0)</f>
        <v>0</v>
      </c>
      <c r="BI342" s="198">
        <f>IF(N342="nulová",J342,0)</f>
        <v>0</v>
      </c>
      <c r="BJ342" s="18" t="s">
        <v>85</v>
      </c>
      <c r="BK342" s="198">
        <f>ROUND(I342*H342,2)</f>
        <v>0</v>
      </c>
      <c r="BL342" s="18" t="s">
        <v>134</v>
      </c>
      <c r="BM342" s="197" t="s">
        <v>668</v>
      </c>
    </row>
    <row r="343" s="13" customFormat="1">
      <c r="A343" s="13"/>
      <c r="B343" s="199"/>
      <c r="C343" s="13"/>
      <c r="D343" s="200" t="s">
        <v>136</v>
      </c>
      <c r="E343" s="201" t="s">
        <v>1</v>
      </c>
      <c r="F343" s="202" t="s">
        <v>653</v>
      </c>
      <c r="G343" s="13"/>
      <c r="H343" s="201" t="s">
        <v>1</v>
      </c>
      <c r="I343" s="203"/>
      <c r="J343" s="13"/>
      <c r="K343" s="13"/>
      <c r="L343" s="199"/>
      <c r="M343" s="204"/>
      <c r="N343" s="205"/>
      <c r="O343" s="205"/>
      <c r="P343" s="205"/>
      <c r="Q343" s="205"/>
      <c r="R343" s="205"/>
      <c r="S343" s="205"/>
      <c r="T343" s="20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01" t="s">
        <v>136</v>
      </c>
      <c r="AU343" s="201" t="s">
        <v>87</v>
      </c>
      <c r="AV343" s="13" t="s">
        <v>85</v>
      </c>
      <c r="AW343" s="13" t="s">
        <v>34</v>
      </c>
      <c r="AX343" s="13" t="s">
        <v>77</v>
      </c>
      <c r="AY343" s="201" t="s">
        <v>129</v>
      </c>
    </row>
    <row r="344" s="13" customFormat="1">
      <c r="A344" s="13"/>
      <c r="B344" s="199"/>
      <c r="C344" s="13"/>
      <c r="D344" s="200" t="s">
        <v>136</v>
      </c>
      <c r="E344" s="201" t="s">
        <v>1</v>
      </c>
      <c r="F344" s="202" t="s">
        <v>654</v>
      </c>
      <c r="G344" s="13"/>
      <c r="H344" s="201" t="s">
        <v>1</v>
      </c>
      <c r="I344" s="203"/>
      <c r="J344" s="13"/>
      <c r="K344" s="13"/>
      <c r="L344" s="199"/>
      <c r="M344" s="204"/>
      <c r="N344" s="205"/>
      <c r="O344" s="205"/>
      <c r="P344" s="205"/>
      <c r="Q344" s="205"/>
      <c r="R344" s="205"/>
      <c r="S344" s="205"/>
      <c r="T344" s="20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01" t="s">
        <v>136</v>
      </c>
      <c r="AU344" s="201" t="s">
        <v>87</v>
      </c>
      <c r="AV344" s="13" t="s">
        <v>85</v>
      </c>
      <c r="AW344" s="13" t="s">
        <v>34</v>
      </c>
      <c r="AX344" s="13" t="s">
        <v>77</v>
      </c>
      <c r="AY344" s="201" t="s">
        <v>129</v>
      </c>
    </row>
    <row r="345" s="13" customFormat="1">
      <c r="A345" s="13"/>
      <c r="B345" s="199"/>
      <c r="C345" s="13"/>
      <c r="D345" s="200" t="s">
        <v>136</v>
      </c>
      <c r="E345" s="201" t="s">
        <v>1</v>
      </c>
      <c r="F345" s="202" t="s">
        <v>669</v>
      </c>
      <c r="G345" s="13"/>
      <c r="H345" s="201" t="s">
        <v>1</v>
      </c>
      <c r="I345" s="203"/>
      <c r="J345" s="13"/>
      <c r="K345" s="13"/>
      <c r="L345" s="199"/>
      <c r="M345" s="204"/>
      <c r="N345" s="205"/>
      <c r="O345" s="205"/>
      <c r="P345" s="205"/>
      <c r="Q345" s="205"/>
      <c r="R345" s="205"/>
      <c r="S345" s="205"/>
      <c r="T345" s="20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01" t="s">
        <v>136</v>
      </c>
      <c r="AU345" s="201" t="s">
        <v>87</v>
      </c>
      <c r="AV345" s="13" t="s">
        <v>85</v>
      </c>
      <c r="AW345" s="13" t="s">
        <v>34</v>
      </c>
      <c r="AX345" s="13" t="s">
        <v>77</v>
      </c>
      <c r="AY345" s="201" t="s">
        <v>129</v>
      </c>
    </row>
    <row r="346" s="14" customFormat="1">
      <c r="A346" s="14"/>
      <c r="B346" s="207"/>
      <c r="C346" s="14"/>
      <c r="D346" s="200" t="s">
        <v>136</v>
      </c>
      <c r="E346" s="208" t="s">
        <v>1</v>
      </c>
      <c r="F346" s="209" t="s">
        <v>670</v>
      </c>
      <c r="G346" s="14"/>
      <c r="H346" s="210">
        <v>149.40000000000001</v>
      </c>
      <c r="I346" s="211"/>
      <c r="J346" s="14"/>
      <c r="K346" s="14"/>
      <c r="L346" s="207"/>
      <c r="M346" s="212"/>
      <c r="N346" s="213"/>
      <c r="O346" s="213"/>
      <c r="P346" s="213"/>
      <c r="Q346" s="213"/>
      <c r="R346" s="213"/>
      <c r="S346" s="213"/>
      <c r="T346" s="2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08" t="s">
        <v>136</v>
      </c>
      <c r="AU346" s="208" t="s">
        <v>87</v>
      </c>
      <c r="AV346" s="14" t="s">
        <v>87</v>
      </c>
      <c r="AW346" s="14" t="s">
        <v>34</v>
      </c>
      <c r="AX346" s="14" t="s">
        <v>85</v>
      </c>
      <c r="AY346" s="208" t="s">
        <v>129</v>
      </c>
    </row>
    <row r="347" s="2" customFormat="1" ht="16.5" customHeight="1">
      <c r="A347" s="37"/>
      <c r="B347" s="185"/>
      <c r="C347" s="186" t="s">
        <v>396</v>
      </c>
      <c r="D347" s="186" t="s">
        <v>130</v>
      </c>
      <c r="E347" s="187" t="s">
        <v>671</v>
      </c>
      <c r="F347" s="188" t="s">
        <v>672</v>
      </c>
      <c r="G347" s="189" t="s">
        <v>673</v>
      </c>
      <c r="H347" s="190">
        <v>1</v>
      </c>
      <c r="I347" s="191"/>
      <c r="J347" s="192">
        <f>ROUND(I347*H347,2)</f>
        <v>0</v>
      </c>
      <c r="K347" s="188" t="s">
        <v>1</v>
      </c>
      <c r="L347" s="38"/>
      <c r="M347" s="193" t="s">
        <v>1</v>
      </c>
      <c r="N347" s="194" t="s">
        <v>42</v>
      </c>
      <c r="O347" s="76"/>
      <c r="P347" s="195">
        <f>O347*H347</f>
        <v>0</v>
      </c>
      <c r="Q347" s="195">
        <v>0</v>
      </c>
      <c r="R347" s="195">
        <f>Q347*H347</f>
        <v>0</v>
      </c>
      <c r="S347" s="195">
        <v>0</v>
      </c>
      <c r="T347" s="196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97" t="s">
        <v>134</v>
      </c>
      <c r="AT347" s="197" t="s">
        <v>130</v>
      </c>
      <c r="AU347" s="197" t="s">
        <v>87</v>
      </c>
      <c r="AY347" s="18" t="s">
        <v>129</v>
      </c>
      <c r="BE347" s="198">
        <f>IF(N347="základní",J347,0)</f>
        <v>0</v>
      </c>
      <c r="BF347" s="198">
        <f>IF(N347="snížená",J347,0)</f>
        <v>0</v>
      </c>
      <c r="BG347" s="198">
        <f>IF(N347="zákl. přenesená",J347,0)</f>
        <v>0</v>
      </c>
      <c r="BH347" s="198">
        <f>IF(N347="sníž. přenesená",J347,0)</f>
        <v>0</v>
      </c>
      <c r="BI347" s="198">
        <f>IF(N347="nulová",J347,0)</f>
        <v>0</v>
      </c>
      <c r="BJ347" s="18" t="s">
        <v>85</v>
      </c>
      <c r="BK347" s="198">
        <f>ROUND(I347*H347,2)</f>
        <v>0</v>
      </c>
      <c r="BL347" s="18" t="s">
        <v>134</v>
      </c>
      <c r="BM347" s="197" t="s">
        <v>674</v>
      </c>
    </row>
    <row r="348" s="2" customFormat="1">
      <c r="A348" s="37"/>
      <c r="B348" s="38"/>
      <c r="C348" s="37"/>
      <c r="D348" s="200" t="s">
        <v>611</v>
      </c>
      <c r="E348" s="37"/>
      <c r="F348" s="238" t="s">
        <v>675</v>
      </c>
      <c r="G348" s="37"/>
      <c r="H348" s="37"/>
      <c r="I348" s="123"/>
      <c r="J348" s="37"/>
      <c r="K348" s="37"/>
      <c r="L348" s="38"/>
      <c r="M348" s="239"/>
      <c r="N348" s="240"/>
      <c r="O348" s="76"/>
      <c r="P348" s="76"/>
      <c r="Q348" s="76"/>
      <c r="R348" s="76"/>
      <c r="S348" s="76"/>
      <c r="T348" s="7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18" t="s">
        <v>611</v>
      </c>
      <c r="AU348" s="18" t="s">
        <v>87</v>
      </c>
    </row>
    <row r="349" s="14" customFormat="1">
      <c r="A349" s="14"/>
      <c r="B349" s="207"/>
      <c r="C349" s="14"/>
      <c r="D349" s="200" t="s">
        <v>136</v>
      </c>
      <c r="E349" s="208" t="s">
        <v>1</v>
      </c>
      <c r="F349" s="209" t="s">
        <v>676</v>
      </c>
      <c r="G349" s="14"/>
      <c r="H349" s="210">
        <v>1</v>
      </c>
      <c r="I349" s="211"/>
      <c r="J349" s="14"/>
      <c r="K349" s="14"/>
      <c r="L349" s="207"/>
      <c r="M349" s="212"/>
      <c r="N349" s="213"/>
      <c r="O349" s="213"/>
      <c r="P349" s="213"/>
      <c r="Q349" s="213"/>
      <c r="R349" s="213"/>
      <c r="S349" s="213"/>
      <c r="T349" s="2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08" t="s">
        <v>136</v>
      </c>
      <c r="AU349" s="208" t="s">
        <v>87</v>
      </c>
      <c r="AV349" s="14" t="s">
        <v>87</v>
      </c>
      <c r="AW349" s="14" t="s">
        <v>34</v>
      </c>
      <c r="AX349" s="14" t="s">
        <v>85</v>
      </c>
      <c r="AY349" s="208" t="s">
        <v>129</v>
      </c>
    </row>
    <row r="350" s="12" customFormat="1" ht="22.8" customHeight="1">
      <c r="A350" s="12"/>
      <c r="B350" s="174"/>
      <c r="C350" s="12"/>
      <c r="D350" s="175" t="s">
        <v>76</v>
      </c>
      <c r="E350" s="233" t="s">
        <v>155</v>
      </c>
      <c r="F350" s="233" t="s">
        <v>677</v>
      </c>
      <c r="G350" s="12"/>
      <c r="H350" s="12"/>
      <c r="I350" s="177"/>
      <c r="J350" s="234">
        <f>BK350</f>
        <v>0</v>
      </c>
      <c r="K350" s="12"/>
      <c r="L350" s="174"/>
      <c r="M350" s="179"/>
      <c r="N350" s="180"/>
      <c r="O350" s="180"/>
      <c r="P350" s="181">
        <v>0</v>
      </c>
      <c r="Q350" s="180"/>
      <c r="R350" s="181">
        <v>0</v>
      </c>
      <c r="S350" s="180"/>
      <c r="T350" s="182"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75" t="s">
        <v>85</v>
      </c>
      <c r="AT350" s="183" t="s">
        <v>76</v>
      </c>
      <c r="AU350" s="183" t="s">
        <v>85</v>
      </c>
      <c r="AY350" s="175" t="s">
        <v>129</v>
      </c>
      <c r="BK350" s="184">
        <v>0</v>
      </c>
    </row>
    <row r="351" s="12" customFormat="1" ht="22.8" customHeight="1">
      <c r="A351" s="12"/>
      <c r="B351" s="174"/>
      <c r="C351" s="12"/>
      <c r="D351" s="175" t="s">
        <v>76</v>
      </c>
      <c r="E351" s="233" t="s">
        <v>134</v>
      </c>
      <c r="F351" s="233" t="s">
        <v>678</v>
      </c>
      <c r="G351" s="12"/>
      <c r="H351" s="12"/>
      <c r="I351" s="177"/>
      <c r="J351" s="234">
        <f>BK351</f>
        <v>0</v>
      </c>
      <c r="K351" s="12"/>
      <c r="L351" s="174"/>
      <c r="M351" s="179"/>
      <c r="N351" s="180"/>
      <c r="O351" s="180"/>
      <c r="P351" s="181">
        <f>SUM(P352:P422)</f>
        <v>0</v>
      </c>
      <c r="Q351" s="180"/>
      <c r="R351" s="181">
        <f>SUM(R352:R422)</f>
        <v>875.75611428000002</v>
      </c>
      <c r="S351" s="180"/>
      <c r="T351" s="182">
        <f>SUM(T352:T422)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75" t="s">
        <v>85</v>
      </c>
      <c r="AT351" s="183" t="s">
        <v>76</v>
      </c>
      <c r="AU351" s="183" t="s">
        <v>85</v>
      </c>
      <c r="AY351" s="175" t="s">
        <v>129</v>
      </c>
      <c r="BK351" s="184">
        <f>SUM(BK352:BK422)</f>
        <v>0</v>
      </c>
    </row>
    <row r="352" s="2" customFormat="1" ht="36" customHeight="1">
      <c r="A352" s="37"/>
      <c r="B352" s="185"/>
      <c r="C352" s="186" t="s">
        <v>401</v>
      </c>
      <c r="D352" s="186" t="s">
        <v>130</v>
      </c>
      <c r="E352" s="187" t="s">
        <v>679</v>
      </c>
      <c r="F352" s="188" t="s">
        <v>680</v>
      </c>
      <c r="G352" s="189" t="s">
        <v>520</v>
      </c>
      <c r="H352" s="190">
        <v>5500.5460000000003</v>
      </c>
      <c r="I352" s="191"/>
      <c r="J352" s="192">
        <f>ROUND(I352*H352,2)</f>
        <v>0</v>
      </c>
      <c r="K352" s="188" t="s">
        <v>158</v>
      </c>
      <c r="L352" s="38"/>
      <c r="M352" s="193" t="s">
        <v>1</v>
      </c>
      <c r="N352" s="194" t="s">
        <v>42</v>
      </c>
      <c r="O352" s="76"/>
      <c r="P352" s="195">
        <f>O352*H352</f>
        <v>0</v>
      </c>
      <c r="Q352" s="195">
        <v>0.1568</v>
      </c>
      <c r="R352" s="195">
        <f>Q352*H352</f>
        <v>862.48561280000001</v>
      </c>
      <c r="S352" s="195">
        <v>0</v>
      </c>
      <c r="T352" s="196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97" t="s">
        <v>134</v>
      </c>
      <c r="AT352" s="197" t="s">
        <v>130</v>
      </c>
      <c r="AU352" s="197" t="s">
        <v>87</v>
      </c>
      <c r="AY352" s="18" t="s">
        <v>129</v>
      </c>
      <c r="BE352" s="198">
        <f>IF(N352="základní",J352,0)</f>
        <v>0</v>
      </c>
      <c r="BF352" s="198">
        <f>IF(N352="snížená",J352,0)</f>
        <v>0</v>
      </c>
      <c r="BG352" s="198">
        <f>IF(N352="zákl. přenesená",J352,0)</f>
        <v>0</v>
      </c>
      <c r="BH352" s="198">
        <f>IF(N352="sníž. přenesená",J352,0)</f>
        <v>0</v>
      </c>
      <c r="BI352" s="198">
        <f>IF(N352="nulová",J352,0)</f>
        <v>0</v>
      </c>
      <c r="BJ352" s="18" t="s">
        <v>85</v>
      </c>
      <c r="BK352" s="198">
        <f>ROUND(I352*H352,2)</f>
        <v>0</v>
      </c>
      <c r="BL352" s="18" t="s">
        <v>134</v>
      </c>
      <c r="BM352" s="197" t="s">
        <v>681</v>
      </c>
    </row>
    <row r="353" s="14" customFormat="1">
      <c r="A353" s="14"/>
      <c r="B353" s="207"/>
      <c r="C353" s="14"/>
      <c r="D353" s="200" t="s">
        <v>136</v>
      </c>
      <c r="E353" s="208" t="s">
        <v>1</v>
      </c>
      <c r="F353" s="209" t="s">
        <v>682</v>
      </c>
      <c r="G353" s="14"/>
      <c r="H353" s="210">
        <v>5500.5460000000003</v>
      </c>
      <c r="I353" s="211"/>
      <c r="J353" s="14"/>
      <c r="K353" s="14"/>
      <c r="L353" s="207"/>
      <c r="M353" s="212"/>
      <c r="N353" s="213"/>
      <c r="O353" s="213"/>
      <c r="P353" s="213"/>
      <c r="Q353" s="213"/>
      <c r="R353" s="213"/>
      <c r="S353" s="213"/>
      <c r="T353" s="2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08" t="s">
        <v>136</v>
      </c>
      <c r="AU353" s="208" t="s">
        <v>87</v>
      </c>
      <c r="AV353" s="14" t="s">
        <v>87</v>
      </c>
      <c r="AW353" s="14" t="s">
        <v>34</v>
      </c>
      <c r="AX353" s="14" t="s">
        <v>85</v>
      </c>
      <c r="AY353" s="208" t="s">
        <v>129</v>
      </c>
    </row>
    <row r="354" s="2" customFormat="1" ht="48" customHeight="1">
      <c r="A354" s="37"/>
      <c r="B354" s="185"/>
      <c r="C354" s="186" t="s">
        <v>407</v>
      </c>
      <c r="D354" s="186" t="s">
        <v>130</v>
      </c>
      <c r="E354" s="187" t="s">
        <v>683</v>
      </c>
      <c r="F354" s="188" t="s">
        <v>684</v>
      </c>
      <c r="G354" s="189" t="s">
        <v>520</v>
      </c>
      <c r="H354" s="190">
        <v>13999.42</v>
      </c>
      <c r="I354" s="191"/>
      <c r="J354" s="192">
        <f>ROUND(I354*H354,2)</f>
        <v>0</v>
      </c>
      <c r="K354" s="188" t="s">
        <v>158</v>
      </c>
      <c r="L354" s="38"/>
      <c r="M354" s="193" t="s">
        <v>1</v>
      </c>
      <c r="N354" s="194" t="s">
        <v>42</v>
      </c>
      <c r="O354" s="76"/>
      <c r="P354" s="195">
        <f>O354*H354</f>
        <v>0</v>
      </c>
      <c r="Q354" s="195">
        <v>0.00021000000000000001</v>
      </c>
      <c r="R354" s="195">
        <f>Q354*H354</f>
        <v>2.9398782000000003</v>
      </c>
      <c r="S354" s="195">
        <v>0</v>
      </c>
      <c r="T354" s="196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97" t="s">
        <v>134</v>
      </c>
      <c r="AT354" s="197" t="s">
        <v>130</v>
      </c>
      <c r="AU354" s="197" t="s">
        <v>87</v>
      </c>
      <c r="AY354" s="18" t="s">
        <v>129</v>
      </c>
      <c r="BE354" s="198">
        <f>IF(N354="základní",J354,0)</f>
        <v>0</v>
      </c>
      <c r="BF354" s="198">
        <f>IF(N354="snížená",J354,0)</f>
        <v>0</v>
      </c>
      <c r="BG354" s="198">
        <f>IF(N354="zákl. přenesená",J354,0)</f>
        <v>0</v>
      </c>
      <c r="BH354" s="198">
        <f>IF(N354="sníž. přenesená",J354,0)</f>
        <v>0</v>
      </c>
      <c r="BI354" s="198">
        <f>IF(N354="nulová",J354,0)</f>
        <v>0</v>
      </c>
      <c r="BJ354" s="18" t="s">
        <v>85</v>
      </c>
      <c r="BK354" s="198">
        <f>ROUND(I354*H354,2)</f>
        <v>0</v>
      </c>
      <c r="BL354" s="18" t="s">
        <v>134</v>
      </c>
      <c r="BM354" s="197" t="s">
        <v>685</v>
      </c>
    </row>
    <row r="355" s="13" customFormat="1">
      <c r="A355" s="13"/>
      <c r="B355" s="199"/>
      <c r="C355" s="13"/>
      <c r="D355" s="200" t="s">
        <v>136</v>
      </c>
      <c r="E355" s="201" t="s">
        <v>1</v>
      </c>
      <c r="F355" s="202" t="s">
        <v>686</v>
      </c>
      <c r="G355" s="13"/>
      <c r="H355" s="201" t="s">
        <v>1</v>
      </c>
      <c r="I355" s="203"/>
      <c r="J355" s="13"/>
      <c r="K355" s="13"/>
      <c r="L355" s="199"/>
      <c r="M355" s="204"/>
      <c r="N355" s="205"/>
      <c r="O355" s="205"/>
      <c r="P355" s="205"/>
      <c r="Q355" s="205"/>
      <c r="R355" s="205"/>
      <c r="S355" s="205"/>
      <c r="T355" s="20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01" t="s">
        <v>136</v>
      </c>
      <c r="AU355" s="201" t="s">
        <v>87</v>
      </c>
      <c r="AV355" s="13" t="s">
        <v>85</v>
      </c>
      <c r="AW355" s="13" t="s">
        <v>34</v>
      </c>
      <c r="AX355" s="13" t="s">
        <v>77</v>
      </c>
      <c r="AY355" s="201" t="s">
        <v>129</v>
      </c>
    </row>
    <row r="356" s="13" customFormat="1">
      <c r="A356" s="13"/>
      <c r="B356" s="199"/>
      <c r="C356" s="13"/>
      <c r="D356" s="200" t="s">
        <v>136</v>
      </c>
      <c r="E356" s="201" t="s">
        <v>1</v>
      </c>
      <c r="F356" s="202" t="s">
        <v>479</v>
      </c>
      <c r="G356" s="13"/>
      <c r="H356" s="201" t="s">
        <v>1</v>
      </c>
      <c r="I356" s="203"/>
      <c r="J356" s="13"/>
      <c r="K356" s="13"/>
      <c r="L356" s="199"/>
      <c r="M356" s="204"/>
      <c r="N356" s="205"/>
      <c r="O356" s="205"/>
      <c r="P356" s="205"/>
      <c r="Q356" s="205"/>
      <c r="R356" s="205"/>
      <c r="S356" s="205"/>
      <c r="T356" s="20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01" t="s">
        <v>136</v>
      </c>
      <c r="AU356" s="201" t="s">
        <v>87</v>
      </c>
      <c r="AV356" s="13" t="s">
        <v>85</v>
      </c>
      <c r="AW356" s="13" t="s">
        <v>34</v>
      </c>
      <c r="AX356" s="13" t="s">
        <v>77</v>
      </c>
      <c r="AY356" s="201" t="s">
        <v>129</v>
      </c>
    </row>
    <row r="357" s="14" customFormat="1">
      <c r="A357" s="14"/>
      <c r="B357" s="207"/>
      <c r="C357" s="14"/>
      <c r="D357" s="200" t="s">
        <v>136</v>
      </c>
      <c r="E357" s="208" t="s">
        <v>1</v>
      </c>
      <c r="F357" s="209" t="s">
        <v>687</v>
      </c>
      <c r="G357" s="14"/>
      <c r="H357" s="210">
        <v>6107.4740000000002</v>
      </c>
      <c r="I357" s="211"/>
      <c r="J357" s="14"/>
      <c r="K357" s="14"/>
      <c r="L357" s="207"/>
      <c r="M357" s="212"/>
      <c r="N357" s="213"/>
      <c r="O357" s="213"/>
      <c r="P357" s="213"/>
      <c r="Q357" s="213"/>
      <c r="R357" s="213"/>
      <c r="S357" s="213"/>
      <c r="T357" s="2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08" t="s">
        <v>136</v>
      </c>
      <c r="AU357" s="208" t="s">
        <v>87</v>
      </c>
      <c r="AV357" s="14" t="s">
        <v>87</v>
      </c>
      <c r="AW357" s="14" t="s">
        <v>34</v>
      </c>
      <c r="AX357" s="14" t="s">
        <v>77</v>
      </c>
      <c r="AY357" s="208" t="s">
        <v>129</v>
      </c>
    </row>
    <row r="358" s="13" customFormat="1">
      <c r="A358" s="13"/>
      <c r="B358" s="199"/>
      <c r="C358" s="13"/>
      <c r="D358" s="200" t="s">
        <v>136</v>
      </c>
      <c r="E358" s="201" t="s">
        <v>1</v>
      </c>
      <c r="F358" s="202" t="s">
        <v>481</v>
      </c>
      <c r="G358" s="13"/>
      <c r="H358" s="201" t="s">
        <v>1</v>
      </c>
      <c r="I358" s="203"/>
      <c r="J358" s="13"/>
      <c r="K358" s="13"/>
      <c r="L358" s="199"/>
      <c r="M358" s="204"/>
      <c r="N358" s="205"/>
      <c r="O358" s="205"/>
      <c r="P358" s="205"/>
      <c r="Q358" s="205"/>
      <c r="R358" s="205"/>
      <c r="S358" s="205"/>
      <c r="T358" s="20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01" t="s">
        <v>136</v>
      </c>
      <c r="AU358" s="201" t="s">
        <v>87</v>
      </c>
      <c r="AV358" s="13" t="s">
        <v>85</v>
      </c>
      <c r="AW358" s="13" t="s">
        <v>34</v>
      </c>
      <c r="AX358" s="13" t="s">
        <v>77</v>
      </c>
      <c r="AY358" s="201" t="s">
        <v>129</v>
      </c>
    </row>
    <row r="359" s="14" customFormat="1">
      <c r="A359" s="14"/>
      <c r="B359" s="207"/>
      <c r="C359" s="14"/>
      <c r="D359" s="200" t="s">
        <v>136</v>
      </c>
      <c r="E359" s="208" t="s">
        <v>1</v>
      </c>
      <c r="F359" s="209" t="s">
        <v>688</v>
      </c>
      <c r="G359" s="14"/>
      <c r="H359" s="210">
        <v>284.66899999999998</v>
      </c>
      <c r="I359" s="211"/>
      <c r="J359" s="14"/>
      <c r="K359" s="14"/>
      <c r="L359" s="207"/>
      <c r="M359" s="212"/>
      <c r="N359" s="213"/>
      <c r="O359" s="213"/>
      <c r="P359" s="213"/>
      <c r="Q359" s="213"/>
      <c r="R359" s="213"/>
      <c r="S359" s="213"/>
      <c r="T359" s="2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08" t="s">
        <v>136</v>
      </c>
      <c r="AU359" s="208" t="s">
        <v>87</v>
      </c>
      <c r="AV359" s="14" t="s">
        <v>87</v>
      </c>
      <c r="AW359" s="14" t="s">
        <v>34</v>
      </c>
      <c r="AX359" s="14" t="s">
        <v>77</v>
      </c>
      <c r="AY359" s="208" t="s">
        <v>129</v>
      </c>
    </row>
    <row r="360" s="13" customFormat="1">
      <c r="A360" s="13"/>
      <c r="B360" s="199"/>
      <c r="C360" s="13"/>
      <c r="D360" s="200" t="s">
        <v>136</v>
      </c>
      <c r="E360" s="201" t="s">
        <v>1</v>
      </c>
      <c r="F360" s="202" t="s">
        <v>483</v>
      </c>
      <c r="G360" s="13"/>
      <c r="H360" s="201" t="s">
        <v>1</v>
      </c>
      <c r="I360" s="203"/>
      <c r="J360" s="13"/>
      <c r="K360" s="13"/>
      <c r="L360" s="199"/>
      <c r="M360" s="204"/>
      <c r="N360" s="205"/>
      <c r="O360" s="205"/>
      <c r="P360" s="205"/>
      <c r="Q360" s="205"/>
      <c r="R360" s="205"/>
      <c r="S360" s="205"/>
      <c r="T360" s="20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01" t="s">
        <v>136</v>
      </c>
      <c r="AU360" s="201" t="s">
        <v>87</v>
      </c>
      <c r="AV360" s="13" t="s">
        <v>85</v>
      </c>
      <c r="AW360" s="13" t="s">
        <v>34</v>
      </c>
      <c r="AX360" s="13" t="s">
        <v>77</v>
      </c>
      <c r="AY360" s="201" t="s">
        <v>129</v>
      </c>
    </row>
    <row r="361" s="14" customFormat="1">
      <c r="A361" s="14"/>
      <c r="B361" s="207"/>
      <c r="C361" s="14"/>
      <c r="D361" s="200" t="s">
        <v>136</v>
      </c>
      <c r="E361" s="208" t="s">
        <v>1</v>
      </c>
      <c r="F361" s="209" t="s">
        <v>689</v>
      </c>
      <c r="G361" s="14"/>
      <c r="H361" s="210">
        <v>1761.76</v>
      </c>
      <c r="I361" s="211"/>
      <c r="J361" s="14"/>
      <c r="K361" s="14"/>
      <c r="L361" s="207"/>
      <c r="M361" s="212"/>
      <c r="N361" s="213"/>
      <c r="O361" s="213"/>
      <c r="P361" s="213"/>
      <c r="Q361" s="213"/>
      <c r="R361" s="213"/>
      <c r="S361" s="213"/>
      <c r="T361" s="2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08" t="s">
        <v>136</v>
      </c>
      <c r="AU361" s="208" t="s">
        <v>87</v>
      </c>
      <c r="AV361" s="14" t="s">
        <v>87</v>
      </c>
      <c r="AW361" s="14" t="s">
        <v>34</v>
      </c>
      <c r="AX361" s="14" t="s">
        <v>77</v>
      </c>
      <c r="AY361" s="208" t="s">
        <v>129</v>
      </c>
    </row>
    <row r="362" s="13" customFormat="1">
      <c r="A362" s="13"/>
      <c r="B362" s="199"/>
      <c r="C362" s="13"/>
      <c r="D362" s="200" t="s">
        <v>136</v>
      </c>
      <c r="E362" s="201" t="s">
        <v>1</v>
      </c>
      <c r="F362" s="202" t="s">
        <v>485</v>
      </c>
      <c r="G362" s="13"/>
      <c r="H362" s="201" t="s">
        <v>1</v>
      </c>
      <c r="I362" s="203"/>
      <c r="J362" s="13"/>
      <c r="K362" s="13"/>
      <c r="L362" s="199"/>
      <c r="M362" s="204"/>
      <c r="N362" s="205"/>
      <c r="O362" s="205"/>
      <c r="P362" s="205"/>
      <c r="Q362" s="205"/>
      <c r="R362" s="205"/>
      <c r="S362" s="205"/>
      <c r="T362" s="20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01" t="s">
        <v>136</v>
      </c>
      <c r="AU362" s="201" t="s">
        <v>87</v>
      </c>
      <c r="AV362" s="13" t="s">
        <v>85</v>
      </c>
      <c r="AW362" s="13" t="s">
        <v>34</v>
      </c>
      <c r="AX362" s="13" t="s">
        <v>77</v>
      </c>
      <c r="AY362" s="201" t="s">
        <v>129</v>
      </c>
    </row>
    <row r="363" s="14" customFormat="1">
      <c r="A363" s="14"/>
      <c r="B363" s="207"/>
      <c r="C363" s="14"/>
      <c r="D363" s="200" t="s">
        <v>136</v>
      </c>
      <c r="E363" s="208" t="s">
        <v>1</v>
      </c>
      <c r="F363" s="209" t="s">
        <v>690</v>
      </c>
      <c r="G363" s="14"/>
      <c r="H363" s="210">
        <v>4793.0039999999999</v>
      </c>
      <c r="I363" s="211"/>
      <c r="J363" s="14"/>
      <c r="K363" s="14"/>
      <c r="L363" s="207"/>
      <c r="M363" s="212"/>
      <c r="N363" s="213"/>
      <c r="O363" s="213"/>
      <c r="P363" s="213"/>
      <c r="Q363" s="213"/>
      <c r="R363" s="213"/>
      <c r="S363" s="213"/>
      <c r="T363" s="2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08" t="s">
        <v>136</v>
      </c>
      <c r="AU363" s="208" t="s">
        <v>87</v>
      </c>
      <c r="AV363" s="14" t="s">
        <v>87</v>
      </c>
      <c r="AW363" s="14" t="s">
        <v>34</v>
      </c>
      <c r="AX363" s="14" t="s">
        <v>77</v>
      </c>
      <c r="AY363" s="208" t="s">
        <v>129</v>
      </c>
    </row>
    <row r="364" s="13" customFormat="1">
      <c r="A364" s="13"/>
      <c r="B364" s="199"/>
      <c r="C364" s="13"/>
      <c r="D364" s="200" t="s">
        <v>136</v>
      </c>
      <c r="E364" s="201" t="s">
        <v>1</v>
      </c>
      <c r="F364" s="202" t="s">
        <v>691</v>
      </c>
      <c r="G364" s="13"/>
      <c r="H364" s="201" t="s">
        <v>1</v>
      </c>
      <c r="I364" s="203"/>
      <c r="J364" s="13"/>
      <c r="K364" s="13"/>
      <c r="L364" s="199"/>
      <c r="M364" s="204"/>
      <c r="N364" s="205"/>
      <c r="O364" s="205"/>
      <c r="P364" s="205"/>
      <c r="Q364" s="205"/>
      <c r="R364" s="205"/>
      <c r="S364" s="205"/>
      <c r="T364" s="20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01" t="s">
        <v>136</v>
      </c>
      <c r="AU364" s="201" t="s">
        <v>87</v>
      </c>
      <c r="AV364" s="13" t="s">
        <v>85</v>
      </c>
      <c r="AW364" s="13" t="s">
        <v>34</v>
      </c>
      <c r="AX364" s="13" t="s">
        <v>77</v>
      </c>
      <c r="AY364" s="201" t="s">
        <v>129</v>
      </c>
    </row>
    <row r="365" s="13" customFormat="1">
      <c r="A365" s="13"/>
      <c r="B365" s="199"/>
      <c r="C365" s="13"/>
      <c r="D365" s="200" t="s">
        <v>136</v>
      </c>
      <c r="E365" s="201" t="s">
        <v>1</v>
      </c>
      <c r="F365" s="202" t="s">
        <v>692</v>
      </c>
      <c r="G365" s="13"/>
      <c r="H365" s="201" t="s">
        <v>1</v>
      </c>
      <c r="I365" s="203"/>
      <c r="J365" s="13"/>
      <c r="K365" s="13"/>
      <c r="L365" s="199"/>
      <c r="M365" s="204"/>
      <c r="N365" s="205"/>
      <c r="O365" s="205"/>
      <c r="P365" s="205"/>
      <c r="Q365" s="205"/>
      <c r="R365" s="205"/>
      <c r="S365" s="205"/>
      <c r="T365" s="20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01" t="s">
        <v>136</v>
      </c>
      <c r="AU365" s="201" t="s">
        <v>87</v>
      </c>
      <c r="AV365" s="13" t="s">
        <v>85</v>
      </c>
      <c r="AW365" s="13" t="s">
        <v>34</v>
      </c>
      <c r="AX365" s="13" t="s">
        <v>77</v>
      </c>
      <c r="AY365" s="201" t="s">
        <v>129</v>
      </c>
    </row>
    <row r="366" s="14" customFormat="1">
      <c r="A366" s="14"/>
      <c r="B366" s="207"/>
      <c r="C366" s="14"/>
      <c r="D366" s="200" t="s">
        <v>136</v>
      </c>
      <c r="E366" s="208" t="s">
        <v>1</v>
      </c>
      <c r="F366" s="209" t="s">
        <v>693</v>
      </c>
      <c r="G366" s="14"/>
      <c r="H366" s="210">
        <v>1052.5129999999999</v>
      </c>
      <c r="I366" s="211"/>
      <c r="J366" s="14"/>
      <c r="K366" s="14"/>
      <c r="L366" s="207"/>
      <c r="M366" s="212"/>
      <c r="N366" s="213"/>
      <c r="O366" s="213"/>
      <c r="P366" s="213"/>
      <c r="Q366" s="213"/>
      <c r="R366" s="213"/>
      <c r="S366" s="213"/>
      <c r="T366" s="2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08" t="s">
        <v>136</v>
      </c>
      <c r="AU366" s="208" t="s">
        <v>87</v>
      </c>
      <c r="AV366" s="14" t="s">
        <v>87</v>
      </c>
      <c r="AW366" s="14" t="s">
        <v>34</v>
      </c>
      <c r="AX366" s="14" t="s">
        <v>77</v>
      </c>
      <c r="AY366" s="208" t="s">
        <v>129</v>
      </c>
    </row>
    <row r="367" s="15" customFormat="1">
      <c r="A367" s="15"/>
      <c r="B367" s="215"/>
      <c r="C367" s="15"/>
      <c r="D367" s="200" t="s">
        <v>136</v>
      </c>
      <c r="E367" s="216" t="s">
        <v>1</v>
      </c>
      <c r="F367" s="217" t="s">
        <v>144</v>
      </c>
      <c r="G367" s="15"/>
      <c r="H367" s="218">
        <v>13999.419999999998</v>
      </c>
      <c r="I367" s="219"/>
      <c r="J367" s="15"/>
      <c r="K367" s="15"/>
      <c r="L367" s="215"/>
      <c r="M367" s="220"/>
      <c r="N367" s="221"/>
      <c r="O367" s="221"/>
      <c r="P367" s="221"/>
      <c r="Q367" s="221"/>
      <c r="R367" s="221"/>
      <c r="S367" s="221"/>
      <c r="T367" s="222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16" t="s">
        <v>136</v>
      </c>
      <c r="AU367" s="216" t="s">
        <v>87</v>
      </c>
      <c r="AV367" s="15" t="s">
        <v>134</v>
      </c>
      <c r="AW367" s="15" t="s">
        <v>34</v>
      </c>
      <c r="AX367" s="15" t="s">
        <v>85</v>
      </c>
      <c r="AY367" s="216" t="s">
        <v>129</v>
      </c>
    </row>
    <row r="368" s="2" customFormat="1" ht="16.5" customHeight="1">
      <c r="A368" s="37"/>
      <c r="B368" s="185"/>
      <c r="C368" s="223" t="s">
        <v>411</v>
      </c>
      <c r="D368" s="223" t="s">
        <v>179</v>
      </c>
      <c r="E368" s="224" t="s">
        <v>694</v>
      </c>
      <c r="F368" s="225" t="s">
        <v>695</v>
      </c>
      <c r="G368" s="226" t="s">
        <v>520</v>
      </c>
      <c r="H368" s="227">
        <v>14888.942999999999</v>
      </c>
      <c r="I368" s="228"/>
      <c r="J368" s="229">
        <f>ROUND(I368*H368,2)</f>
        <v>0</v>
      </c>
      <c r="K368" s="225" t="s">
        <v>1</v>
      </c>
      <c r="L368" s="230"/>
      <c r="M368" s="231" t="s">
        <v>1</v>
      </c>
      <c r="N368" s="232" t="s">
        <v>42</v>
      </c>
      <c r="O368" s="76"/>
      <c r="P368" s="195">
        <f>O368*H368</f>
        <v>0</v>
      </c>
      <c r="Q368" s="195">
        <v>0.00066</v>
      </c>
      <c r="R368" s="195">
        <f>Q368*H368</f>
        <v>9.8267023799999986</v>
      </c>
      <c r="S368" s="195">
        <v>0</v>
      </c>
      <c r="T368" s="196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97" t="s">
        <v>182</v>
      </c>
      <c r="AT368" s="197" t="s">
        <v>179</v>
      </c>
      <c r="AU368" s="197" t="s">
        <v>87</v>
      </c>
      <c r="AY368" s="18" t="s">
        <v>129</v>
      </c>
      <c r="BE368" s="198">
        <f>IF(N368="základní",J368,0)</f>
        <v>0</v>
      </c>
      <c r="BF368" s="198">
        <f>IF(N368="snížená",J368,0)</f>
        <v>0</v>
      </c>
      <c r="BG368" s="198">
        <f>IF(N368="zákl. přenesená",J368,0)</f>
        <v>0</v>
      </c>
      <c r="BH368" s="198">
        <f>IF(N368="sníž. přenesená",J368,0)</f>
        <v>0</v>
      </c>
      <c r="BI368" s="198">
        <f>IF(N368="nulová",J368,0)</f>
        <v>0</v>
      </c>
      <c r="BJ368" s="18" t="s">
        <v>85</v>
      </c>
      <c r="BK368" s="198">
        <f>ROUND(I368*H368,2)</f>
        <v>0</v>
      </c>
      <c r="BL368" s="18" t="s">
        <v>134</v>
      </c>
      <c r="BM368" s="197" t="s">
        <v>696</v>
      </c>
    </row>
    <row r="369" s="13" customFormat="1">
      <c r="A369" s="13"/>
      <c r="B369" s="199"/>
      <c r="C369" s="13"/>
      <c r="D369" s="200" t="s">
        <v>136</v>
      </c>
      <c r="E369" s="201" t="s">
        <v>1</v>
      </c>
      <c r="F369" s="202" t="s">
        <v>686</v>
      </c>
      <c r="G369" s="13"/>
      <c r="H369" s="201" t="s">
        <v>1</v>
      </c>
      <c r="I369" s="203"/>
      <c r="J369" s="13"/>
      <c r="K369" s="13"/>
      <c r="L369" s="199"/>
      <c r="M369" s="204"/>
      <c r="N369" s="205"/>
      <c r="O369" s="205"/>
      <c r="P369" s="205"/>
      <c r="Q369" s="205"/>
      <c r="R369" s="205"/>
      <c r="S369" s="205"/>
      <c r="T369" s="20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01" t="s">
        <v>136</v>
      </c>
      <c r="AU369" s="201" t="s">
        <v>87</v>
      </c>
      <c r="AV369" s="13" t="s">
        <v>85</v>
      </c>
      <c r="AW369" s="13" t="s">
        <v>34</v>
      </c>
      <c r="AX369" s="13" t="s">
        <v>77</v>
      </c>
      <c r="AY369" s="201" t="s">
        <v>129</v>
      </c>
    </row>
    <row r="370" s="13" customFormat="1">
      <c r="A370" s="13"/>
      <c r="B370" s="199"/>
      <c r="C370" s="13"/>
      <c r="D370" s="200" t="s">
        <v>136</v>
      </c>
      <c r="E370" s="201" t="s">
        <v>1</v>
      </c>
      <c r="F370" s="202" t="s">
        <v>697</v>
      </c>
      <c r="G370" s="13"/>
      <c r="H370" s="201" t="s">
        <v>1</v>
      </c>
      <c r="I370" s="203"/>
      <c r="J370" s="13"/>
      <c r="K370" s="13"/>
      <c r="L370" s="199"/>
      <c r="M370" s="204"/>
      <c r="N370" s="205"/>
      <c r="O370" s="205"/>
      <c r="P370" s="205"/>
      <c r="Q370" s="205"/>
      <c r="R370" s="205"/>
      <c r="S370" s="205"/>
      <c r="T370" s="20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01" t="s">
        <v>136</v>
      </c>
      <c r="AU370" s="201" t="s">
        <v>87</v>
      </c>
      <c r="AV370" s="13" t="s">
        <v>85</v>
      </c>
      <c r="AW370" s="13" t="s">
        <v>34</v>
      </c>
      <c r="AX370" s="13" t="s">
        <v>77</v>
      </c>
      <c r="AY370" s="201" t="s">
        <v>129</v>
      </c>
    </row>
    <row r="371" s="13" customFormat="1">
      <c r="A371" s="13"/>
      <c r="B371" s="199"/>
      <c r="C371" s="13"/>
      <c r="D371" s="200" t="s">
        <v>136</v>
      </c>
      <c r="E371" s="201" t="s">
        <v>1</v>
      </c>
      <c r="F371" s="202" t="s">
        <v>479</v>
      </c>
      <c r="G371" s="13"/>
      <c r="H371" s="201" t="s">
        <v>1</v>
      </c>
      <c r="I371" s="203"/>
      <c r="J371" s="13"/>
      <c r="K371" s="13"/>
      <c r="L371" s="199"/>
      <c r="M371" s="204"/>
      <c r="N371" s="205"/>
      <c r="O371" s="205"/>
      <c r="P371" s="205"/>
      <c r="Q371" s="205"/>
      <c r="R371" s="205"/>
      <c r="S371" s="205"/>
      <c r="T371" s="20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01" t="s">
        <v>136</v>
      </c>
      <c r="AU371" s="201" t="s">
        <v>87</v>
      </c>
      <c r="AV371" s="13" t="s">
        <v>85</v>
      </c>
      <c r="AW371" s="13" t="s">
        <v>34</v>
      </c>
      <c r="AX371" s="13" t="s">
        <v>77</v>
      </c>
      <c r="AY371" s="201" t="s">
        <v>129</v>
      </c>
    </row>
    <row r="372" s="14" customFormat="1">
      <c r="A372" s="14"/>
      <c r="B372" s="207"/>
      <c r="C372" s="14"/>
      <c r="D372" s="200" t="s">
        <v>136</v>
      </c>
      <c r="E372" s="208" t="s">
        <v>1</v>
      </c>
      <c r="F372" s="209" t="s">
        <v>698</v>
      </c>
      <c r="G372" s="14"/>
      <c r="H372" s="210">
        <v>7023.5959999999995</v>
      </c>
      <c r="I372" s="211"/>
      <c r="J372" s="14"/>
      <c r="K372" s="14"/>
      <c r="L372" s="207"/>
      <c r="M372" s="212"/>
      <c r="N372" s="213"/>
      <c r="O372" s="213"/>
      <c r="P372" s="213"/>
      <c r="Q372" s="213"/>
      <c r="R372" s="213"/>
      <c r="S372" s="213"/>
      <c r="T372" s="2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08" t="s">
        <v>136</v>
      </c>
      <c r="AU372" s="208" t="s">
        <v>87</v>
      </c>
      <c r="AV372" s="14" t="s">
        <v>87</v>
      </c>
      <c r="AW372" s="14" t="s">
        <v>34</v>
      </c>
      <c r="AX372" s="14" t="s">
        <v>77</v>
      </c>
      <c r="AY372" s="208" t="s">
        <v>129</v>
      </c>
    </row>
    <row r="373" s="13" customFormat="1">
      <c r="A373" s="13"/>
      <c r="B373" s="199"/>
      <c r="C373" s="13"/>
      <c r="D373" s="200" t="s">
        <v>136</v>
      </c>
      <c r="E373" s="201" t="s">
        <v>1</v>
      </c>
      <c r="F373" s="202" t="s">
        <v>481</v>
      </c>
      <c r="G373" s="13"/>
      <c r="H373" s="201" t="s">
        <v>1</v>
      </c>
      <c r="I373" s="203"/>
      <c r="J373" s="13"/>
      <c r="K373" s="13"/>
      <c r="L373" s="199"/>
      <c r="M373" s="204"/>
      <c r="N373" s="205"/>
      <c r="O373" s="205"/>
      <c r="P373" s="205"/>
      <c r="Q373" s="205"/>
      <c r="R373" s="205"/>
      <c r="S373" s="205"/>
      <c r="T373" s="20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01" t="s">
        <v>136</v>
      </c>
      <c r="AU373" s="201" t="s">
        <v>87</v>
      </c>
      <c r="AV373" s="13" t="s">
        <v>85</v>
      </c>
      <c r="AW373" s="13" t="s">
        <v>34</v>
      </c>
      <c r="AX373" s="13" t="s">
        <v>77</v>
      </c>
      <c r="AY373" s="201" t="s">
        <v>129</v>
      </c>
    </row>
    <row r="374" s="14" customFormat="1">
      <c r="A374" s="14"/>
      <c r="B374" s="207"/>
      <c r="C374" s="14"/>
      <c r="D374" s="200" t="s">
        <v>136</v>
      </c>
      <c r="E374" s="208" t="s">
        <v>1</v>
      </c>
      <c r="F374" s="209" t="s">
        <v>699</v>
      </c>
      <c r="G374" s="14"/>
      <c r="H374" s="210">
        <v>327.36900000000003</v>
      </c>
      <c r="I374" s="211"/>
      <c r="J374" s="14"/>
      <c r="K374" s="14"/>
      <c r="L374" s="207"/>
      <c r="M374" s="212"/>
      <c r="N374" s="213"/>
      <c r="O374" s="213"/>
      <c r="P374" s="213"/>
      <c r="Q374" s="213"/>
      <c r="R374" s="213"/>
      <c r="S374" s="213"/>
      <c r="T374" s="2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08" t="s">
        <v>136</v>
      </c>
      <c r="AU374" s="208" t="s">
        <v>87</v>
      </c>
      <c r="AV374" s="14" t="s">
        <v>87</v>
      </c>
      <c r="AW374" s="14" t="s">
        <v>34</v>
      </c>
      <c r="AX374" s="14" t="s">
        <v>77</v>
      </c>
      <c r="AY374" s="208" t="s">
        <v>129</v>
      </c>
    </row>
    <row r="375" s="13" customFormat="1">
      <c r="A375" s="13"/>
      <c r="B375" s="199"/>
      <c r="C375" s="13"/>
      <c r="D375" s="200" t="s">
        <v>136</v>
      </c>
      <c r="E375" s="201" t="s">
        <v>1</v>
      </c>
      <c r="F375" s="202" t="s">
        <v>483</v>
      </c>
      <c r="G375" s="13"/>
      <c r="H375" s="201" t="s">
        <v>1</v>
      </c>
      <c r="I375" s="203"/>
      <c r="J375" s="13"/>
      <c r="K375" s="13"/>
      <c r="L375" s="199"/>
      <c r="M375" s="204"/>
      <c r="N375" s="205"/>
      <c r="O375" s="205"/>
      <c r="P375" s="205"/>
      <c r="Q375" s="205"/>
      <c r="R375" s="205"/>
      <c r="S375" s="205"/>
      <c r="T375" s="20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01" t="s">
        <v>136</v>
      </c>
      <c r="AU375" s="201" t="s">
        <v>87</v>
      </c>
      <c r="AV375" s="13" t="s">
        <v>85</v>
      </c>
      <c r="AW375" s="13" t="s">
        <v>34</v>
      </c>
      <c r="AX375" s="13" t="s">
        <v>77</v>
      </c>
      <c r="AY375" s="201" t="s">
        <v>129</v>
      </c>
    </row>
    <row r="376" s="14" customFormat="1">
      <c r="A376" s="14"/>
      <c r="B376" s="207"/>
      <c r="C376" s="14"/>
      <c r="D376" s="200" t="s">
        <v>136</v>
      </c>
      <c r="E376" s="208" t="s">
        <v>1</v>
      </c>
      <c r="F376" s="209" t="s">
        <v>700</v>
      </c>
      <c r="G376" s="14"/>
      <c r="H376" s="210">
        <v>2026.0239999999999</v>
      </c>
      <c r="I376" s="211"/>
      <c r="J376" s="14"/>
      <c r="K376" s="14"/>
      <c r="L376" s="207"/>
      <c r="M376" s="212"/>
      <c r="N376" s="213"/>
      <c r="O376" s="213"/>
      <c r="P376" s="213"/>
      <c r="Q376" s="213"/>
      <c r="R376" s="213"/>
      <c r="S376" s="213"/>
      <c r="T376" s="2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08" t="s">
        <v>136</v>
      </c>
      <c r="AU376" s="208" t="s">
        <v>87</v>
      </c>
      <c r="AV376" s="14" t="s">
        <v>87</v>
      </c>
      <c r="AW376" s="14" t="s">
        <v>34</v>
      </c>
      <c r="AX376" s="14" t="s">
        <v>77</v>
      </c>
      <c r="AY376" s="208" t="s">
        <v>129</v>
      </c>
    </row>
    <row r="377" s="13" customFormat="1">
      <c r="A377" s="13"/>
      <c r="B377" s="199"/>
      <c r="C377" s="13"/>
      <c r="D377" s="200" t="s">
        <v>136</v>
      </c>
      <c r="E377" s="201" t="s">
        <v>1</v>
      </c>
      <c r="F377" s="202" t="s">
        <v>485</v>
      </c>
      <c r="G377" s="13"/>
      <c r="H377" s="201" t="s">
        <v>1</v>
      </c>
      <c r="I377" s="203"/>
      <c r="J377" s="13"/>
      <c r="K377" s="13"/>
      <c r="L377" s="199"/>
      <c r="M377" s="204"/>
      <c r="N377" s="205"/>
      <c r="O377" s="205"/>
      <c r="P377" s="205"/>
      <c r="Q377" s="205"/>
      <c r="R377" s="205"/>
      <c r="S377" s="205"/>
      <c r="T377" s="20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01" t="s">
        <v>136</v>
      </c>
      <c r="AU377" s="201" t="s">
        <v>87</v>
      </c>
      <c r="AV377" s="13" t="s">
        <v>85</v>
      </c>
      <c r="AW377" s="13" t="s">
        <v>34</v>
      </c>
      <c r="AX377" s="13" t="s">
        <v>77</v>
      </c>
      <c r="AY377" s="201" t="s">
        <v>129</v>
      </c>
    </row>
    <row r="378" s="14" customFormat="1">
      <c r="A378" s="14"/>
      <c r="B378" s="207"/>
      <c r="C378" s="14"/>
      <c r="D378" s="200" t="s">
        <v>136</v>
      </c>
      <c r="E378" s="208" t="s">
        <v>1</v>
      </c>
      <c r="F378" s="209" t="s">
        <v>701</v>
      </c>
      <c r="G378" s="14"/>
      <c r="H378" s="210">
        <v>5511.9539999999997</v>
      </c>
      <c r="I378" s="211"/>
      <c r="J378" s="14"/>
      <c r="K378" s="14"/>
      <c r="L378" s="207"/>
      <c r="M378" s="212"/>
      <c r="N378" s="213"/>
      <c r="O378" s="213"/>
      <c r="P378" s="213"/>
      <c r="Q378" s="213"/>
      <c r="R378" s="213"/>
      <c r="S378" s="213"/>
      <c r="T378" s="2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08" t="s">
        <v>136</v>
      </c>
      <c r="AU378" s="208" t="s">
        <v>87</v>
      </c>
      <c r="AV378" s="14" t="s">
        <v>87</v>
      </c>
      <c r="AW378" s="14" t="s">
        <v>34</v>
      </c>
      <c r="AX378" s="14" t="s">
        <v>77</v>
      </c>
      <c r="AY378" s="208" t="s">
        <v>129</v>
      </c>
    </row>
    <row r="379" s="15" customFormat="1">
      <c r="A379" s="15"/>
      <c r="B379" s="215"/>
      <c r="C379" s="15"/>
      <c r="D379" s="200" t="s">
        <v>136</v>
      </c>
      <c r="E379" s="216" t="s">
        <v>1</v>
      </c>
      <c r="F379" s="217" t="s">
        <v>144</v>
      </c>
      <c r="G379" s="15"/>
      <c r="H379" s="218">
        <v>14888.942999999999</v>
      </c>
      <c r="I379" s="219"/>
      <c r="J379" s="15"/>
      <c r="K379" s="15"/>
      <c r="L379" s="215"/>
      <c r="M379" s="220"/>
      <c r="N379" s="221"/>
      <c r="O379" s="221"/>
      <c r="P379" s="221"/>
      <c r="Q379" s="221"/>
      <c r="R379" s="221"/>
      <c r="S379" s="221"/>
      <c r="T379" s="222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16" t="s">
        <v>136</v>
      </c>
      <c r="AU379" s="216" t="s">
        <v>87</v>
      </c>
      <c r="AV379" s="15" t="s">
        <v>134</v>
      </c>
      <c r="AW379" s="15" t="s">
        <v>34</v>
      </c>
      <c r="AX379" s="15" t="s">
        <v>85</v>
      </c>
      <c r="AY379" s="216" t="s">
        <v>129</v>
      </c>
    </row>
    <row r="380" s="2" customFormat="1" ht="24" customHeight="1">
      <c r="A380" s="37"/>
      <c r="B380" s="185"/>
      <c r="C380" s="223" t="s">
        <v>417</v>
      </c>
      <c r="D380" s="223" t="s">
        <v>179</v>
      </c>
      <c r="E380" s="224" t="s">
        <v>702</v>
      </c>
      <c r="F380" s="225" t="s">
        <v>703</v>
      </c>
      <c r="G380" s="226" t="s">
        <v>520</v>
      </c>
      <c r="H380" s="227">
        <v>1210.3900000000001</v>
      </c>
      <c r="I380" s="228"/>
      <c r="J380" s="229">
        <f>ROUND(I380*H380,2)</f>
        <v>0</v>
      </c>
      <c r="K380" s="225" t="s">
        <v>158</v>
      </c>
      <c r="L380" s="230"/>
      <c r="M380" s="231" t="s">
        <v>1</v>
      </c>
      <c r="N380" s="232" t="s">
        <v>42</v>
      </c>
      <c r="O380" s="76"/>
      <c r="P380" s="195">
        <f>O380*H380</f>
        <v>0</v>
      </c>
      <c r="Q380" s="195">
        <v>0.00031</v>
      </c>
      <c r="R380" s="195">
        <f>Q380*H380</f>
        <v>0.37522090000000002</v>
      </c>
      <c r="S380" s="195">
        <v>0</v>
      </c>
      <c r="T380" s="196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97" t="s">
        <v>182</v>
      </c>
      <c r="AT380" s="197" t="s">
        <v>179</v>
      </c>
      <c r="AU380" s="197" t="s">
        <v>87</v>
      </c>
      <c r="AY380" s="18" t="s">
        <v>129</v>
      </c>
      <c r="BE380" s="198">
        <f>IF(N380="základní",J380,0)</f>
        <v>0</v>
      </c>
      <c r="BF380" s="198">
        <f>IF(N380="snížená",J380,0)</f>
        <v>0</v>
      </c>
      <c r="BG380" s="198">
        <f>IF(N380="zákl. přenesená",J380,0)</f>
        <v>0</v>
      </c>
      <c r="BH380" s="198">
        <f>IF(N380="sníž. přenesená",J380,0)</f>
        <v>0</v>
      </c>
      <c r="BI380" s="198">
        <f>IF(N380="nulová",J380,0)</f>
        <v>0</v>
      </c>
      <c r="BJ380" s="18" t="s">
        <v>85</v>
      </c>
      <c r="BK380" s="198">
        <f>ROUND(I380*H380,2)</f>
        <v>0</v>
      </c>
      <c r="BL380" s="18" t="s">
        <v>134</v>
      </c>
      <c r="BM380" s="197" t="s">
        <v>704</v>
      </c>
    </row>
    <row r="381" s="13" customFormat="1">
      <c r="A381" s="13"/>
      <c r="B381" s="199"/>
      <c r="C381" s="13"/>
      <c r="D381" s="200" t="s">
        <v>136</v>
      </c>
      <c r="E381" s="201" t="s">
        <v>1</v>
      </c>
      <c r="F381" s="202" t="s">
        <v>705</v>
      </c>
      <c r="G381" s="13"/>
      <c r="H381" s="201" t="s">
        <v>1</v>
      </c>
      <c r="I381" s="203"/>
      <c r="J381" s="13"/>
      <c r="K381" s="13"/>
      <c r="L381" s="199"/>
      <c r="M381" s="204"/>
      <c r="N381" s="205"/>
      <c r="O381" s="205"/>
      <c r="P381" s="205"/>
      <c r="Q381" s="205"/>
      <c r="R381" s="205"/>
      <c r="S381" s="205"/>
      <c r="T381" s="20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01" t="s">
        <v>136</v>
      </c>
      <c r="AU381" s="201" t="s">
        <v>87</v>
      </c>
      <c r="AV381" s="13" t="s">
        <v>85</v>
      </c>
      <c r="AW381" s="13" t="s">
        <v>34</v>
      </c>
      <c r="AX381" s="13" t="s">
        <v>77</v>
      </c>
      <c r="AY381" s="201" t="s">
        <v>129</v>
      </c>
    </row>
    <row r="382" s="13" customFormat="1">
      <c r="A382" s="13"/>
      <c r="B382" s="199"/>
      <c r="C382" s="13"/>
      <c r="D382" s="200" t="s">
        <v>136</v>
      </c>
      <c r="E382" s="201" t="s">
        <v>1</v>
      </c>
      <c r="F382" s="202" t="s">
        <v>692</v>
      </c>
      <c r="G382" s="13"/>
      <c r="H382" s="201" t="s">
        <v>1</v>
      </c>
      <c r="I382" s="203"/>
      <c r="J382" s="13"/>
      <c r="K382" s="13"/>
      <c r="L382" s="199"/>
      <c r="M382" s="204"/>
      <c r="N382" s="205"/>
      <c r="O382" s="205"/>
      <c r="P382" s="205"/>
      <c r="Q382" s="205"/>
      <c r="R382" s="205"/>
      <c r="S382" s="205"/>
      <c r="T382" s="20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01" t="s">
        <v>136</v>
      </c>
      <c r="AU382" s="201" t="s">
        <v>87</v>
      </c>
      <c r="AV382" s="13" t="s">
        <v>85</v>
      </c>
      <c r="AW382" s="13" t="s">
        <v>34</v>
      </c>
      <c r="AX382" s="13" t="s">
        <v>77</v>
      </c>
      <c r="AY382" s="201" t="s">
        <v>129</v>
      </c>
    </row>
    <row r="383" s="13" customFormat="1">
      <c r="A383" s="13"/>
      <c r="B383" s="199"/>
      <c r="C383" s="13"/>
      <c r="D383" s="200" t="s">
        <v>136</v>
      </c>
      <c r="E383" s="201" t="s">
        <v>1</v>
      </c>
      <c r="F383" s="202" t="s">
        <v>706</v>
      </c>
      <c r="G383" s="13"/>
      <c r="H383" s="201" t="s">
        <v>1</v>
      </c>
      <c r="I383" s="203"/>
      <c r="J383" s="13"/>
      <c r="K383" s="13"/>
      <c r="L383" s="199"/>
      <c r="M383" s="204"/>
      <c r="N383" s="205"/>
      <c r="O383" s="205"/>
      <c r="P383" s="205"/>
      <c r="Q383" s="205"/>
      <c r="R383" s="205"/>
      <c r="S383" s="205"/>
      <c r="T383" s="20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01" t="s">
        <v>136</v>
      </c>
      <c r="AU383" s="201" t="s">
        <v>87</v>
      </c>
      <c r="AV383" s="13" t="s">
        <v>85</v>
      </c>
      <c r="AW383" s="13" t="s">
        <v>34</v>
      </c>
      <c r="AX383" s="13" t="s">
        <v>77</v>
      </c>
      <c r="AY383" s="201" t="s">
        <v>129</v>
      </c>
    </row>
    <row r="384" s="14" customFormat="1">
      <c r="A384" s="14"/>
      <c r="B384" s="207"/>
      <c r="C384" s="14"/>
      <c r="D384" s="200" t="s">
        <v>136</v>
      </c>
      <c r="E384" s="208" t="s">
        <v>1</v>
      </c>
      <c r="F384" s="209" t="s">
        <v>707</v>
      </c>
      <c r="G384" s="14"/>
      <c r="H384" s="210">
        <v>1210.3900000000001</v>
      </c>
      <c r="I384" s="211"/>
      <c r="J384" s="14"/>
      <c r="K384" s="14"/>
      <c r="L384" s="207"/>
      <c r="M384" s="212"/>
      <c r="N384" s="213"/>
      <c r="O384" s="213"/>
      <c r="P384" s="213"/>
      <c r="Q384" s="213"/>
      <c r="R384" s="213"/>
      <c r="S384" s="213"/>
      <c r="T384" s="2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08" t="s">
        <v>136</v>
      </c>
      <c r="AU384" s="208" t="s">
        <v>87</v>
      </c>
      <c r="AV384" s="14" t="s">
        <v>87</v>
      </c>
      <c r="AW384" s="14" t="s">
        <v>34</v>
      </c>
      <c r="AX384" s="14" t="s">
        <v>77</v>
      </c>
      <c r="AY384" s="208" t="s">
        <v>129</v>
      </c>
    </row>
    <row r="385" s="15" customFormat="1">
      <c r="A385" s="15"/>
      <c r="B385" s="215"/>
      <c r="C385" s="15"/>
      <c r="D385" s="200" t="s">
        <v>136</v>
      </c>
      <c r="E385" s="216" t="s">
        <v>1</v>
      </c>
      <c r="F385" s="217" t="s">
        <v>144</v>
      </c>
      <c r="G385" s="15"/>
      <c r="H385" s="218">
        <v>1210.3900000000001</v>
      </c>
      <c r="I385" s="219"/>
      <c r="J385" s="15"/>
      <c r="K385" s="15"/>
      <c r="L385" s="215"/>
      <c r="M385" s="220"/>
      <c r="N385" s="221"/>
      <c r="O385" s="221"/>
      <c r="P385" s="221"/>
      <c r="Q385" s="221"/>
      <c r="R385" s="221"/>
      <c r="S385" s="221"/>
      <c r="T385" s="222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16" t="s">
        <v>136</v>
      </c>
      <c r="AU385" s="216" t="s">
        <v>87</v>
      </c>
      <c r="AV385" s="15" t="s">
        <v>134</v>
      </c>
      <c r="AW385" s="15" t="s">
        <v>34</v>
      </c>
      <c r="AX385" s="15" t="s">
        <v>85</v>
      </c>
      <c r="AY385" s="216" t="s">
        <v>129</v>
      </c>
    </row>
    <row r="386" s="2" customFormat="1" ht="48" customHeight="1">
      <c r="A386" s="37"/>
      <c r="B386" s="185"/>
      <c r="C386" s="186" t="s">
        <v>421</v>
      </c>
      <c r="D386" s="186" t="s">
        <v>130</v>
      </c>
      <c r="E386" s="187" t="s">
        <v>708</v>
      </c>
      <c r="F386" s="188" t="s">
        <v>684</v>
      </c>
      <c r="G386" s="189" t="s">
        <v>520</v>
      </c>
      <c r="H386" s="190">
        <v>198</v>
      </c>
      <c r="I386" s="191"/>
      <c r="J386" s="192">
        <f>ROUND(I386*H386,2)</f>
        <v>0</v>
      </c>
      <c r="K386" s="188" t="s">
        <v>1</v>
      </c>
      <c r="L386" s="38"/>
      <c r="M386" s="193" t="s">
        <v>1</v>
      </c>
      <c r="N386" s="194" t="s">
        <v>42</v>
      </c>
      <c r="O386" s="76"/>
      <c r="P386" s="195">
        <f>O386*H386</f>
        <v>0</v>
      </c>
      <c r="Q386" s="195">
        <v>0.00021000000000000001</v>
      </c>
      <c r="R386" s="195">
        <f>Q386*H386</f>
        <v>0.041579999999999999</v>
      </c>
      <c r="S386" s="195">
        <v>0</v>
      </c>
      <c r="T386" s="196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97" t="s">
        <v>134</v>
      </c>
      <c r="AT386" s="197" t="s">
        <v>130</v>
      </c>
      <c r="AU386" s="197" t="s">
        <v>87</v>
      </c>
      <c r="AY386" s="18" t="s">
        <v>129</v>
      </c>
      <c r="BE386" s="198">
        <f>IF(N386="základní",J386,0)</f>
        <v>0</v>
      </c>
      <c r="BF386" s="198">
        <f>IF(N386="snížená",J386,0)</f>
        <v>0</v>
      </c>
      <c r="BG386" s="198">
        <f>IF(N386="zákl. přenesená",J386,0)</f>
        <v>0</v>
      </c>
      <c r="BH386" s="198">
        <f>IF(N386="sníž. přenesená",J386,0)</f>
        <v>0</v>
      </c>
      <c r="BI386" s="198">
        <f>IF(N386="nulová",J386,0)</f>
        <v>0</v>
      </c>
      <c r="BJ386" s="18" t="s">
        <v>85</v>
      </c>
      <c r="BK386" s="198">
        <f>ROUND(I386*H386,2)</f>
        <v>0</v>
      </c>
      <c r="BL386" s="18" t="s">
        <v>134</v>
      </c>
      <c r="BM386" s="197" t="s">
        <v>709</v>
      </c>
    </row>
    <row r="387" s="14" customFormat="1">
      <c r="A387" s="14"/>
      <c r="B387" s="207"/>
      <c r="C387" s="14"/>
      <c r="D387" s="200" t="s">
        <v>136</v>
      </c>
      <c r="E387" s="208" t="s">
        <v>1</v>
      </c>
      <c r="F387" s="209" t="s">
        <v>710</v>
      </c>
      <c r="G387" s="14"/>
      <c r="H387" s="210">
        <v>198</v>
      </c>
      <c r="I387" s="211"/>
      <c r="J387" s="14"/>
      <c r="K387" s="14"/>
      <c r="L387" s="207"/>
      <c r="M387" s="212"/>
      <c r="N387" s="213"/>
      <c r="O387" s="213"/>
      <c r="P387" s="213"/>
      <c r="Q387" s="213"/>
      <c r="R387" s="213"/>
      <c r="S387" s="213"/>
      <c r="T387" s="2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08" t="s">
        <v>136</v>
      </c>
      <c r="AU387" s="208" t="s">
        <v>87</v>
      </c>
      <c r="AV387" s="14" t="s">
        <v>87</v>
      </c>
      <c r="AW387" s="14" t="s">
        <v>34</v>
      </c>
      <c r="AX387" s="14" t="s">
        <v>85</v>
      </c>
      <c r="AY387" s="208" t="s">
        <v>129</v>
      </c>
    </row>
    <row r="388" s="2" customFormat="1" ht="16.5" customHeight="1">
      <c r="A388" s="37"/>
      <c r="B388" s="185"/>
      <c r="C388" s="223" t="s">
        <v>426</v>
      </c>
      <c r="D388" s="223" t="s">
        <v>179</v>
      </c>
      <c r="E388" s="224" t="s">
        <v>711</v>
      </c>
      <c r="F388" s="225" t="s">
        <v>712</v>
      </c>
      <c r="G388" s="226" t="s">
        <v>520</v>
      </c>
      <c r="H388" s="227">
        <v>198</v>
      </c>
      <c r="I388" s="228"/>
      <c r="J388" s="229">
        <f>ROUND(I388*H388,2)</f>
        <v>0</v>
      </c>
      <c r="K388" s="225" t="s">
        <v>158</v>
      </c>
      <c r="L388" s="230"/>
      <c r="M388" s="231" t="s">
        <v>1</v>
      </c>
      <c r="N388" s="232" t="s">
        <v>42</v>
      </c>
      <c r="O388" s="76"/>
      <c r="P388" s="195">
        <f>O388*H388</f>
        <v>0</v>
      </c>
      <c r="Q388" s="195">
        <v>0.00044000000000000002</v>
      </c>
      <c r="R388" s="195">
        <f>Q388*H388</f>
        <v>0.087120000000000003</v>
      </c>
      <c r="S388" s="195">
        <v>0</v>
      </c>
      <c r="T388" s="196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97" t="s">
        <v>182</v>
      </c>
      <c r="AT388" s="197" t="s">
        <v>179</v>
      </c>
      <c r="AU388" s="197" t="s">
        <v>87</v>
      </c>
      <c r="AY388" s="18" t="s">
        <v>129</v>
      </c>
      <c r="BE388" s="198">
        <f>IF(N388="základní",J388,0)</f>
        <v>0</v>
      </c>
      <c r="BF388" s="198">
        <f>IF(N388="snížená",J388,0)</f>
        <v>0</v>
      </c>
      <c r="BG388" s="198">
        <f>IF(N388="zákl. přenesená",J388,0)</f>
        <v>0</v>
      </c>
      <c r="BH388" s="198">
        <f>IF(N388="sníž. přenesená",J388,0)</f>
        <v>0</v>
      </c>
      <c r="BI388" s="198">
        <f>IF(N388="nulová",J388,0)</f>
        <v>0</v>
      </c>
      <c r="BJ388" s="18" t="s">
        <v>85</v>
      </c>
      <c r="BK388" s="198">
        <f>ROUND(I388*H388,2)</f>
        <v>0</v>
      </c>
      <c r="BL388" s="18" t="s">
        <v>134</v>
      </c>
      <c r="BM388" s="197" t="s">
        <v>713</v>
      </c>
    </row>
    <row r="389" s="14" customFormat="1">
      <c r="A389" s="14"/>
      <c r="B389" s="207"/>
      <c r="C389" s="14"/>
      <c r="D389" s="200" t="s">
        <v>136</v>
      </c>
      <c r="E389" s="208" t="s">
        <v>1</v>
      </c>
      <c r="F389" s="209" t="s">
        <v>710</v>
      </c>
      <c r="G389" s="14"/>
      <c r="H389" s="210">
        <v>198</v>
      </c>
      <c r="I389" s="211"/>
      <c r="J389" s="14"/>
      <c r="K389" s="14"/>
      <c r="L389" s="207"/>
      <c r="M389" s="212"/>
      <c r="N389" s="213"/>
      <c r="O389" s="213"/>
      <c r="P389" s="213"/>
      <c r="Q389" s="213"/>
      <c r="R389" s="213"/>
      <c r="S389" s="213"/>
      <c r="T389" s="2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08" t="s">
        <v>136</v>
      </c>
      <c r="AU389" s="208" t="s">
        <v>87</v>
      </c>
      <c r="AV389" s="14" t="s">
        <v>87</v>
      </c>
      <c r="AW389" s="14" t="s">
        <v>34</v>
      </c>
      <c r="AX389" s="14" t="s">
        <v>85</v>
      </c>
      <c r="AY389" s="208" t="s">
        <v>129</v>
      </c>
    </row>
    <row r="390" s="2" customFormat="1" ht="16.5" customHeight="1">
      <c r="A390" s="37"/>
      <c r="B390" s="185"/>
      <c r="C390" s="186" t="s">
        <v>433</v>
      </c>
      <c r="D390" s="186" t="s">
        <v>130</v>
      </c>
      <c r="E390" s="187" t="s">
        <v>714</v>
      </c>
      <c r="F390" s="188" t="s">
        <v>715</v>
      </c>
      <c r="G390" s="189" t="s">
        <v>187</v>
      </c>
      <c r="H390" s="190">
        <v>21.600000000000001</v>
      </c>
      <c r="I390" s="191"/>
      <c r="J390" s="192">
        <f>ROUND(I390*H390,2)</f>
        <v>0</v>
      </c>
      <c r="K390" s="188" t="s">
        <v>1</v>
      </c>
      <c r="L390" s="38"/>
      <c r="M390" s="193" t="s">
        <v>1</v>
      </c>
      <c r="N390" s="194" t="s">
        <v>42</v>
      </c>
      <c r="O390" s="76"/>
      <c r="P390" s="195">
        <f>O390*H390</f>
        <v>0</v>
      </c>
      <c r="Q390" s="195">
        <v>0</v>
      </c>
      <c r="R390" s="195">
        <f>Q390*H390</f>
        <v>0</v>
      </c>
      <c r="S390" s="195">
        <v>0</v>
      </c>
      <c r="T390" s="196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97" t="s">
        <v>134</v>
      </c>
      <c r="AT390" s="197" t="s">
        <v>130</v>
      </c>
      <c r="AU390" s="197" t="s">
        <v>87</v>
      </c>
      <c r="AY390" s="18" t="s">
        <v>129</v>
      </c>
      <c r="BE390" s="198">
        <f>IF(N390="základní",J390,0)</f>
        <v>0</v>
      </c>
      <c r="BF390" s="198">
        <f>IF(N390="snížená",J390,0)</f>
        <v>0</v>
      </c>
      <c r="BG390" s="198">
        <f>IF(N390="zákl. přenesená",J390,0)</f>
        <v>0</v>
      </c>
      <c r="BH390" s="198">
        <f>IF(N390="sníž. přenesená",J390,0)</f>
        <v>0</v>
      </c>
      <c r="BI390" s="198">
        <f>IF(N390="nulová",J390,0)</f>
        <v>0</v>
      </c>
      <c r="BJ390" s="18" t="s">
        <v>85</v>
      </c>
      <c r="BK390" s="198">
        <f>ROUND(I390*H390,2)</f>
        <v>0</v>
      </c>
      <c r="BL390" s="18" t="s">
        <v>134</v>
      </c>
      <c r="BM390" s="197" t="s">
        <v>716</v>
      </c>
    </row>
    <row r="391" s="13" customFormat="1">
      <c r="A391" s="13"/>
      <c r="B391" s="199"/>
      <c r="C391" s="13"/>
      <c r="D391" s="200" t="s">
        <v>136</v>
      </c>
      <c r="E391" s="201" t="s">
        <v>1</v>
      </c>
      <c r="F391" s="202" t="s">
        <v>717</v>
      </c>
      <c r="G391" s="13"/>
      <c r="H391" s="201" t="s">
        <v>1</v>
      </c>
      <c r="I391" s="203"/>
      <c r="J391" s="13"/>
      <c r="K391" s="13"/>
      <c r="L391" s="199"/>
      <c r="M391" s="204"/>
      <c r="N391" s="205"/>
      <c r="O391" s="205"/>
      <c r="P391" s="205"/>
      <c r="Q391" s="205"/>
      <c r="R391" s="205"/>
      <c r="S391" s="205"/>
      <c r="T391" s="20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01" t="s">
        <v>136</v>
      </c>
      <c r="AU391" s="201" t="s">
        <v>87</v>
      </c>
      <c r="AV391" s="13" t="s">
        <v>85</v>
      </c>
      <c r="AW391" s="13" t="s">
        <v>34</v>
      </c>
      <c r="AX391" s="13" t="s">
        <v>77</v>
      </c>
      <c r="AY391" s="201" t="s">
        <v>129</v>
      </c>
    </row>
    <row r="392" s="13" customFormat="1">
      <c r="A392" s="13"/>
      <c r="B392" s="199"/>
      <c r="C392" s="13"/>
      <c r="D392" s="200" t="s">
        <v>136</v>
      </c>
      <c r="E392" s="201" t="s">
        <v>1</v>
      </c>
      <c r="F392" s="202" t="s">
        <v>718</v>
      </c>
      <c r="G392" s="13"/>
      <c r="H392" s="201" t="s">
        <v>1</v>
      </c>
      <c r="I392" s="203"/>
      <c r="J392" s="13"/>
      <c r="K392" s="13"/>
      <c r="L392" s="199"/>
      <c r="M392" s="204"/>
      <c r="N392" s="205"/>
      <c r="O392" s="205"/>
      <c r="P392" s="205"/>
      <c r="Q392" s="205"/>
      <c r="R392" s="205"/>
      <c r="S392" s="205"/>
      <c r="T392" s="20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01" t="s">
        <v>136</v>
      </c>
      <c r="AU392" s="201" t="s">
        <v>87</v>
      </c>
      <c r="AV392" s="13" t="s">
        <v>85</v>
      </c>
      <c r="AW392" s="13" t="s">
        <v>34</v>
      </c>
      <c r="AX392" s="13" t="s">
        <v>77</v>
      </c>
      <c r="AY392" s="201" t="s">
        <v>129</v>
      </c>
    </row>
    <row r="393" s="13" customFormat="1">
      <c r="A393" s="13"/>
      <c r="B393" s="199"/>
      <c r="C393" s="13"/>
      <c r="D393" s="200" t="s">
        <v>136</v>
      </c>
      <c r="E393" s="201" t="s">
        <v>1</v>
      </c>
      <c r="F393" s="202" t="s">
        <v>719</v>
      </c>
      <c r="G393" s="13"/>
      <c r="H393" s="201" t="s">
        <v>1</v>
      </c>
      <c r="I393" s="203"/>
      <c r="J393" s="13"/>
      <c r="K393" s="13"/>
      <c r="L393" s="199"/>
      <c r="M393" s="204"/>
      <c r="N393" s="205"/>
      <c r="O393" s="205"/>
      <c r="P393" s="205"/>
      <c r="Q393" s="205"/>
      <c r="R393" s="205"/>
      <c r="S393" s="205"/>
      <c r="T393" s="20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01" t="s">
        <v>136</v>
      </c>
      <c r="AU393" s="201" t="s">
        <v>87</v>
      </c>
      <c r="AV393" s="13" t="s">
        <v>85</v>
      </c>
      <c r="AW393" s="13" t="s">
        <v>34</v>
      </c>
      <c r="AX393" s="13" t="s">
        <v>77</v>
      </c>
      <c r="AY393" s="201" t="s">
        <v>129</v>
      </c>
    </row>
    <row r="394" s="13" customFormat="1">
      <c r="A394" s="13"/>
      <c r="B394" s="199"/>
      <c r="C394" s="13"/>
      <c r="D394" s="200" t="s">
        <v>136</v>
      </c>
      <c r="E394" s="201" t="s">
        <v>1</v>
      </c>
      <c r="F394" s="202" t="s">
        <v>720</v>
      </c>
      <c r="G394" s="13"/>
      <c r="H394" s="201" t="s">
        <v>1</v>
      </c>
      <c r="I394" s="203"/>
      <c r="J394" s="13"/>
      <c r="K394" s="13"/>
      <c r="L394" s="199"/>
      <c r="M394" s="204"/>
      <c r="N394" s="205"/>
      <c r="O394" s="205"/>
      <c r="P394" s="205"/>
      <c r="Q394" s="205"/>
      <c r="R394" s="205"/>
      <c r="S394" s="205"/>
      <c r="T394" s="20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01" t="s">
        <v>136</v>
      </c>
      <c r="AU394" s="201" t="s">
        <v>87</v>
      </c>
      <c r="AV394" s="13" t="s">
        <v>85</v>
      </c>
      <c r="AW394" s="13" t="s">
        <v>34</v>
      </c>
      <c r="AX394" s="13" t="s">
        <v>77</v>
      </c>
      <c r="AY394" s="201" t="s">
        <v>129</v>
      </c>
    </row>
    <row r="395" s="13" customFormat="1">
      <c r="A395" s="13"/>
      <c r="B395" s="199"/>
      <c r="C395" s="13"/>
      <c r="D395" s="200" t="s">
        <v>136</v>
      </c>
      <c r="E395" s="201" t="s">
        <v>1</v>
      </c>
      <c r="F395" s="202" t="s">
        <v>721</v>
      </c>
      <c r="G395" s="13"/>
      <c r="H395" s="201" t="s">
        <v>1</v>
      </c>
      <c r="I395" s="203"/>
      <c r="J395" s="13"/>
      <c r="K395" s="13"/>
      <c r="L395" s="199"/>
      <c r="M395" s="204"/>
      <c r="N395" s="205"/>
      <c r="O395" s="205"/>
      <c r="P395" s="205"/>
      <c r="Q395" s="205"/>
      <c r="R395" s="205"/>
      <c r="S395" s="205"/>
      <c r="T395" s="206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01" t="s">
        <v>136</v>
      </c>
      <c r="AU395" s="201" t="s">
        <v>87</v>
      </c>
      <c r="AV395" s="13" t="s">
        <v>85</v>
      </c>
      <c r="AW395" s="13" t="s">
        <v>34</v>
      </c>
      <c r="AX395" s="13" t="s">
        <v>77</v>
      </c>
      <c r="AY395" s="201" t="s">
        <v>129</v>
      </c>
    </row>
    <row r="396" s="13" customFormat="1">
      <c r="A396" s="13"/>
      <c r="B396" s="199"/>
      <c r="C396" s="13"/>
      <c r="D396" s="200" t="s">
        <v>136</v>
      </c>
      <c r="E396" s="201" t="s">
        <v>1</v>
      </c>
      <c r="F396" s="202" t="s">
        <v>722</v>
      </c>
      <c r="G396" s="13"/>
      <c r="H396" s="201" t="s">
        <v>1</v>
      </c>
      <c r="I396" s="203"/>
      <c r="J396" s="13"/>
      <c r="K396" s="13"/>
      <c r="L396" s="199"/>
      <c r="M396" s="204"/>
      <c r="N396" s="205"/>
      <c r="O396" s="205"/>
      <c r="P396" s="205"/>
      <c r="Q396" s="205"/>
      <c r="R396" s="205"/>
      <c r="S396" s="205"/>
      <c r="T396" s="20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01" t="s">
        <v>136</v>
      </c>
      <c r="AU396" s="201" t="s">
        <v>87</v>
      </c>
      <c r="AV396" s="13" t="s">
        <v>85</v>
      </c>
      <c r="AW396" s="13" t="s">
        <v>34</v>
      </c>
      <c r="AX396" s="13" t="s">
        <v>77</v>
      </c>
      <c r="AY396" s="201" t="s">
        <v>129</v>
      </c>
    </row>
    <row r="397" s="13" customFormat="1">
      <c r="A397" s="13"/>
      <c r="B397" s="199"/>
      <c r="C397" s="13"/>
      <c r="D397" s="200" t="s">
        <v>136</v>
      </c>
      <c r="E397" s="201" t="s">
        <v>1</v>
      </c>
      <c r="F397" s="202" t="s">
        <v>723</v>
      </c>
      <c r="G397" s="13"/>
      <c r="H397" s="201" t="s">
        <v>1</v>
      </c>
      <c r="I397" s="203"/>
      <c r="J397" s="13"/>
      <c r="K397" s="13"/>
      <c r="L397" s="199"/>
      <c r="M397" s="204"/>
      <c r="N397" s="205"/>
      <c r="O397" s="205"/>
      <c r="P397" s="205"/>
      <c r="Q397" s="205"/>
      <c r="R397" s="205"/>
      <c r="S397" s="205"/>
      <c r="T397" s="20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01" t="s">
        <v>136</v>
      </c>
      <c r="AU397" s="201" t="s">
        <v>87</v>
      </c>
      <c r="AV397" s="13" t="s">
        <v>85</v>
      </c>
      <c r="AW397" s="13" t="s">
        <v>34</v>
      </c>
      <c r="AX397" s="13" t="s">
        <v>77</v>
      </c>
      <c r="AY397" s="201" t="s">
        <v>129</v>
      </c>
    </row>
    <row r="398" s="13" customFormat="1">
      <c r="A398" s="13"/>
      <c r="B398" s="199"/>
      <c r="C398" s="13"/>
      <c r="D398" s="200" t="s">
        <v>136</v>
      </c>
      <c r="E398" s="201" t="s">
        <v>1</v>
      </c>
      <c r="F398" s="202" t="s">
        <v>724</v>
      </c>
      <c r="G398" s="13"/>
      <c r="H398" s="201" t="s">
        <v>1</v>
      </c>
      <c r="I398" s="203"/>
      <c r="J398" s="13"/>
      <c r="K398" s="13"/>
      <c r="L398" s="199"/>
      <c r="M398" s="204"/>
      <c r="N398" s="205"/>
      <c r="O398" s="205"/>
      <c r="P398" s="205"/>
      <c r="Q398" s="205"/>
      <c r="R398" s="205"/>
      <c r="S398" s="205"/>
      <c r="T398" s="20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01" t="s">
        <v>136</v>
      </c>
      <c r="AU398" s="201" t="s">
        <v>87</v>
      </c>
      <c r="AV398" s="13" t="s">
        <v>85</v>
      </c>
      <c r="AW398" s="13" t="s">
        <v>34</v>
      </c>
      <c r="AX398" s="13" t="s">
        <v>77</v>
      </c>
      <c r="AY398" s="201" t="s">
        <v>129</v>
      </c>
    </row>
    <row r="399" s="13" customFormat="1">
      <c r="A399" s="13"/>
      <c r="B399" s="199"/>
      <c r="C399" s="13"/>
      <c r="D399" s="200" t="s">
        <v>136</v>
      </c>
      <c r="E399" s="201" t="s">
        <v>1</v>
      </c>
      <c r="F399" s="202" t="s">
        <v>725</v>
      </c>
      <c r="G399" s="13"/>
      <c r="H399" s="201" t="s">
        <v>1</v>
      </c>
      <c r="I399" s="203"/>
      <c r="J399" s="13"/>
      <c r="K399" s="13"/>
      <c r="L399" s="199"/>
      <c r="M399" s="204"/>
      <c r="N399" s="205"/>
      <c r="O399" s="205"/>
      <c r="P399" s="205"/>
      <c r="Q399" s="205"/>
      <c r="R399" s="205"/>
      <c r="S399" s="205"/>
      <c r="T399" s="20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01" t="s">
        <v>136</v>
      </c>
      <c r="AU399" s="201" t="s">
        <v>87</v>
      </c>
      <c r="AV399" s="13" t="s">
        <v>85</v>
      </c>
      <c r="AW399" s="13" t="s">
        <v>34</v>
      </c>
      <c r="AX399" s="13" t="s">
        <v>77</v>
      </c>
      <c r="AY399" s="201" t="s">
        <v>129</v>
      </c>
    </row>
    <row r="400" s="13" customFormat="1">
      <c r="A400" s="13"/>
      <c r="B400" s="199"/>
      <c r="C400" s="13"/>
      <c r="D400" s="200" t="s">
        <v>136</v>
      </c>
      <c r="E400" s="201" t="s">
        <v>1</v>
      </c>
      <c r="F400" s="202" t="s">
        <v>726</v>
      </c>
      <c r="G400" s="13"/>
      <c r="H400" s="201" t="s">
        <v>1</v>
      </c>
      <c r="I400" s="203"/>
      <c r="J400" s="13"/>
      <c r="K400" s="13"/>
      <c r="L400" s="199"/>
      <c r="M400" s="204"/>
      <c r="N400" s="205"/>
      <c r="O400" s="205"/>
      <c r="P400" s="205"/>
      <c r="Q400" s="205"/>
      <c r="R400" s="205"/>
      <c r="S400" s="205"/>
      <c r="T400" s="20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01" t="s">
        <v>136</v>
      </c>
      <c r="AU400" s="201" t="s">
        <v>87</v>
      </c>
      <c r="AV400" s="13" t="s">
        <v>85</v>
      </c>
      <c r="AW400" s="13" t="s">
        <v>34</v>
      </c>
      <c r="AX400" s="13" t="s">
        <v>77</v>
      </c>
      <c r="AY400" s="201" t="s">
        <v>129</v>
      </c>
    </row>
    <row r="401" s="13" customFormat="1">
      <c r="A401" s="13"/>
      <c r="B401" s="199"/>
      <c r="C401" s="13"/>
      <c r="D401" s="200" t="s">
        <v>136</v>
      </c>
      <c r="E401" s="201" t="s">
        <v>1</v>
      </c>
      <c r="F401" s="202" t="s">
        <v>727</v>
      </c>
      <c r="G401" s="13"/>
      <c r="H401" s="201" t="s">
        <v>1</v>
      </c>
      <c r="I401" s="203"/>
      <c r="J401" s="13"/>
      <c r="K401" s="13"/>
      <c r="L401" s="199"/>
      <c r="M401" s="204"/>
      <c r="N401" s="205"/>
      <c r="O401" s="205"/>
      <c r="P401" s="205"/>
      <c r="Q401" s="205"/>
      <c r="R401" s="205"/>
      <c r="S401" s="205"/>
      <c r="T401" s="20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01" t="s">
        <v>136</v>
      </c>
      <c r="AU401" s="201" t="s">
        <v>87</v>
      </c>
      <c r="AV401" s="13" t="s">
        <v>85</v>
      </c>
      <c r="AW401" s="13" t="s">
        <v>34</v>
      </c>
      <c r="AX401" s="13" t="s">
        <v>77</v>
      </c>
      <c r="AY401" s="201" t="s">
        <v>129</v>
      </c>
    </row>
    <row r="402" s="13" customFormat="1">
      <c r="A402" s="13"/>
      <c r="B402" s="199"/>
      <c r="C402" s="13"/>
      <c r="D402" s="200" t="s">
        <v>136</v>
      </c>
      <c r="E402" s="201" t="s">
        <v>1</v>
      </c>
      <c r="F402" s="202" t="s">
        <v>728</v>
      </c>
      <c r="G402" s="13"/>
      <c r="H402" s="201" t="s">
        <v>1</v>
      </c>
      <c r="I402" s="203"/>
      <c r="J402" s="13"/>
      <c r="K402" s="13"/>
      <c r="L402" s="199"/>
      <c r="M402" s="204"/>
      <c r="N402" s="205"/>
      <c r="O402" s="205"/>
      <c r="P402" s="205"/>
      <c r="Q402" s="205"/>
      <c r="R402" s="205"/>
      <c r="S402" s="205"/>
      <c r="T402" s="20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01" t="s">
        <v>136</v>
      </c>
      <c r="AU402" s="201" t="s">
        <v>87</v>
      </c>
      <c r="AV402" s="13" t="s">
        <v>85</v>
      </c>
      <c r="AW402" s="13" t="s">
        <v>34</v>
      </c>
      <c r="AX402" s="13" t="s">
        <v>77</v>
      </c>
      <c r="AY402" s="201" t="s">
        <v>129</v>
      </c>
    </row>
    <row r="403" s="13" customFormat="1">
      <c r="A403" s="13"/>
      <c r="B403" s="199"/>
      <c r="C403" s="13"/>
      <c r="D403" s="200" t="s">
        <v>136</v>
      </c>
      <c r="E403" s="201" t="s">
        <v>1</v>
      </c>
      <c r="F403" s="202" t="s">
        <v>729</v>
      </c>
      <c r="G403" s="13"/>
      <c r="H403" s="201" t="s">
        <v>1</v>
      </c>
      <c r="I403" s="203"/>
      <c r="J403" s="13"/>
      <c r="K403" s="13"/>
      <c r="L403" s="199"/>
      <c r="M403" s="204"/>
      <c r="N403" s="205"/>
      <c r="O403" s="205"/>
      <c r="P403" s="205"/>
      <c r="Q403" s="205"/>
      <c r="R403" s="205"/>
      <c r="S403" s="205"/>
      <c r="T403" s="20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01" t="s">
        <v>136</v>
      </c>
      <c r="AU403" s="201" t="s">
        <v>87</v>
      </c>
      <c r="AV403" s="13" t="s">
        <v>85</v>
      </c>
      <c r="AW403" s="13" t="s">
        <v>34</v>
      </c>
      <c r="AX403" s="13" t="s">
        <v>77</v>
      </c>
      <c r="AY403" s="201" t="s">
        <v>129</v>
      </c>
    </row>
    <row r="404" s="13" customFormat="1">
      <c r="A404" s="13"/>
      <c r="B404" s="199"/>
      <c r="C404" s="13"/>
      <c r="D404" s="200" t="s">
        <v>136</v>
      </c>
      <c r="E404" s="201" t="s">
        <v>1</v>
      </c>
      <c r="F404" s="202" t="s">
        <v>730</v>
      </c>
      <c r="G404" s="13"/>
      <c r="H404" s="201" t="s">
        <v>1</v>
      </c>
      <c r="I404" s="203"/>
      <c r="J404" s="13"/>
      <c r="K404" s="13"/>
      <c r="L404" s="199"/>
      <c r="M404" s="204"/>
      <c r="N404" s="205"/>
      <c r="O404" s="205"/>
      <c r="P404" s="205"/>
      <c r="Q404" s="205"/>
      <c r="R404" s="205"/>
      <c r="S404" s="205"/>
      <c r="T404" s="20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01" t="s">
        <v>136</v>
      </c>
      <c r="AU404" s="201" t="s">
        <v>87</v>
      </c>
      <c r="AV404" s="13" t="s">
        <v>85</v>
      </c>
      <c r="AW404" s="13" t="s">
        <v>34</v>
      </c>
      <c r="AX404" s="13" t="s">
        <v>77</v>
      </c>
      <c r="AY404" s="201" t="s">
        <v>129</v>
      </c>
    </row>
    <row r="405" s="13" customFormat="1">
      <c r="A405" s="13"/>
      <c r="B405" s="199"/>
      <c r="C405" s="13"/>
      <c r="D405" s="200" t="s">
        <v>136</v>
      </c>
      <c r="E405" s="201" t="s">
        <v>1</v>
      </c>
      <c r="F405" s="202" t="s">
        <v>731</v>
      </c>
      <c r="G405" s="13"/>
      <c r="H405" s="201" t="s">
        <v>1</v>
      </c>
      <c r="I405" s="203"/>
      <c r="J405" s="13"/>
      <c r="K405" s="13"/>
      <c r="L405" s="199"/>
      <c r="M405" s="204"/>
      <c r="N405" s="205"/>
      <c r="O405" s="205"/>
      <c r="P405" s="205"/>
      <c r="Q405" s="205"/>
      <c r="R405" s="205"/>
      <c r="S405" s="205"/>
      <c r="T405" s="20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01" t="s">
        <v>136</v>
      </c>
      <c r="AU405" s="201" t="s">
        <v>87</v>
      </c>
      <c r="AV405" s="13" t="s">
        <v>85</v>
      </c>
      <c r="AW405" s="13" t="s">
        <v>34</v>
      </c>
      <c r="AX405" s="13" t="s">
        <v>77</v>
      </c>
      <c r="AY405" s="201" t="s">
        <v>129</v>
      </c>
    </row>
    <row r="406" s="13" customFormat="1">
      <c r="A406" s="13"/>
      <c r="B406" s="199"/>
      <c r="C406" s="13"/>
      <c r="D406" s="200" t="s">
        <v>136</v>
      </c>
      <c r="E406" s="201" t="s">
        <v>1</v>
      </c>
      <c r="F406" s="202" t="s">
        <v>732</v>
      </c>
      <c r="G406" s="13"/>
      <c r="H406" s="201" t="s">
        <v>1</v>
      </c>
      <c r="I406" s="203"/>
      <c r="J406" s="13"/>
      <c r="K406" s="13"/>
      <c r="L406" s="199"/>
      <c r="M406" s="204"/>
      <c r="N406" s="205"/>
      <c r="O406" s="205"/>
      <c r="P406" s="205"/>
      <c r="Q406" s="205"/>
      <c r="R406" s="205"/>
      <c r="S406" s="205"/>
      <c r="T406" s="20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01" t="s">
        <v>136</v>
      </c>
      <c r="AU406" s="201" t="s">
        <v>87</v>
      </c>
      <c r="AV406" s="13" t="s">
        <v>85</v>
      </c>
      <c r="AW406" s="13" t="s">
        <v>34</v>
      </c>
      <c r="AX406" s="13" t="s">
        <v>77</v>
      </c>
      <c r="AY406" s="201" t="s">
        <v>129</v>
      </c>
    </row>
    <row r="407" s="13" customFormat="1">
      <c r="A407" s="13"/>
      <c r="B407" s="199"/>
      <c r="C407" s="13"/>
      <c r="D407" s="200" t="s">
        <v>136</v>
      </c>
      <c r="E407" s="201" t="s">
        <v>1</v>
      </c>
      <c r="F407" s="202" t="s">
        <v>733</v>
      </c>
      <c r="G407" s="13"/>
      <c r="H407" s="201" t="s">
        <v>1</v>
      </c>
      <c r="I407" s="203"/>
      <c r="J407" s="13"/>
      <c r="K407" s="13"/>
      <c r="L407" s="199"/>
      <c r="M407" s="204"/>
      <c r="N407" s="205"/>
      <c r="O407" s="205"/>
      <c r="P407" s="205"/>
      <c r="Q407" s="205"/>
      <c r="R407" s="205"/>
      <c r="S407" s="205"/>
      <c r="T407" s="20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01" t="s">
        <v>136</v>
      </c>
      <c r="AU407" s="201" t="s">
        <v>87</v>
      </c>
      <c r="AV407" s="13" t="s">
        <v>85</v>
      </c>
      <c r="AW407" s="13" t="s">
        <v>34</v>
      </c>
      <c r="AX407" s="13" t="s">
        <v>77</v>
      </c>
      <c r="AY407" s="201" t="s">
        <v>129</v>
      </c>
    </row>
    <row r="408" s="13" customFormat="1">
      <c r="A408" s="13"/>
      <c r="B408" s="199"/>
      <c r="C408" s="13"/>
      <c r="D408" s="200" t="s">
        <v>136</v>
      </c>
      <c r="E408" s="201" t="s">
        <v>1</v>
      </c>
      <c r="F408" s="202" t="s">
        <v>734</v>
      </c>
      <c r="G408" s="13"/>
      <c r="H408" s="201" t="s">
        <v>1</v>
      </c>
      <c r="I408" s="203"/>
      <c r="J408" s="13"/>
      <c r="K408" s="13"/>
      <c r="L408" s="199"/>
      <c r="M408" s="204"/>
      <c r="N408" s="205"/>
      <c r="O408" s="205"/>
      <c r="P408" s="205"/>
      <c r="Q408" s="205"/>
      <c r="R408" s="205"/>
      <c r="S408" s="205"/>
      <c r="T408" s="20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01" t="s">
        <v>136</v>
      </c>
      <c r="AU408" s="201" t="s">
        <v>87</v>
      </c>
      <c r="AV408" s="13" t="s">
        <v>85</v>
      </c>
      <c r="AW408" s="13" t="s">
        <v>34</v>
      </c>
      <c r="AX408" s="13" t="s">
        <v>77</v>
      </c>
      <c r="AY408" s="201" t="s">
        <v>129</v>
      </c>
    </row>
    <row r="409" s="14" customFormat="1">
      <c r="A409" s="14"/>
      <c r="B409" s="207"/>
      <c r="C409" s="14"/>
      <c r="D409" s="200" t="s">
        <v>136</v>
      </c>
      <c r="E409" s="208" t="s">
        <v>1</v>
      </c>
      <c r="F409" s="209" t="s">
        <v>735</v>
      </c>
      <c r="G409" s="14"/>
      <c r="H409" s="210">
        <v>21.600000000000001</v>
      </c>
      <c r="I409" s="211"/>
      <c r="J409" s="14"/>
      <c r="K409" s="14"/>
      <c r="L409" s="207"/>
      <c r="M409" s="212"/>
      <c r="N409" s="213"/>
      <c r="O409" s="213"/>
      <c r="P409" s="213"/>
      <c r="Q409" s="213"/>
      <c r="R409" s="213"/>
      <c r="S409" s="213"/>
      <c r="T409" s="2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08" t="s">
        <v>136</v>
      </c>
      <c r="AU409" s="208" t="s">
        <v>87</v>
      </c>
      <c r="AV409" s="14" t="s">
        <v>87</v>
      </c>
      <c r="AW409" s="14" t="s">
        <v>34</v>
      </c>
      <c r="AX409" s="14" t="s">
        <v>85</v>
      </c>
      <c r="AY409" s="208" t="s">
        <v>129</v>
      </c>
    </row>
    <row r="410" s="2" customFormat="1" ht="24" customHeight="1">
      <c r="A410" s="37"/>
      <c r="B410" s="185"/>
      <c r="C410" s="186" t="s">
        <v>438</v>
      </c>
      <c r="D410" s="186" t="s">
        <v>130</v>
      </c>
      <c r="E410" s="187" t="s">
        <v>736</v>
      </c>
      <c r="F410" s="188" t="s">
        <v>737</v>
      </c>
      <c r="G410" s="189" t="s">
        <v>133</v>
      </c>
      <c r="H410" s="190">
        <v>330.03300000000002</v>
      </c>
      <c r="I410" s="191"/>
      <c r="J410" s="192">
        <f>ROUND(I410*H410,2)</f>
        <v>0</v>
      </c>
      <c r="K410" s="188" t="s">
        <v>1</v>
      </c>
      <c r="L410" s="38"/>
      <c r="M410" s="193" t="s">
        <v>1</v>
      </c>
      <c r="N410" s="194" t="s">
        <v>42</v>
      </c>
      <c r="O410" s="76"/>
      <c r="P410" s="195">
        <f>O410*H410</f>
        <v>0</v>
      </c>
      <c r="Q410" s="195">
        <v>0</v>
      </c>
      <c r="R410" s="195">
        <f>Q410*H410</f>
        <v>0</v>
      </c>
      <c r="S410" s="195">
        <v>0</v>
      </c>
      <c r="T410" s="196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197" t="s">
        <v>134</v>
      </c>
      <c r="AT410" s="197" t="s">
        <v>130</v>
      </c>
      <c r="AU410" s="197" t="s">
        <v>87</v>
      </c>
      <c r="AY410" s="18" t="s">
        <v>129</v>
      </c>
      <c r="BE410" s="198">
        <f>IF(N410="základní",J410,0)</f>
        <v>0</v>
      </c>
      <c r="BF410" s="198">
        <f>IF(N410="snížená",J410,0)</f>
        <v>0</v>
      </c>
      <c r="BG410" s="198">
        <f>IF(N410="zákl. přenesená",J410,0)</f>
        <v>0</v>
      </c>
      <c r="BH410" s="198">
        <f>IF(N410="sníž. přenesená",J410,0)</f>
        <v>0</v>
      </c>
      <c r="BI410" s="198">
        <f>IF(N410="nulová",J410,0)</f>
        <v>0</v>
      </c>
      <c r="BJ410" s="18" t="s">
        <v>85</v>
      </c>
      <c r="BK410" s="198">
        <f>ROUND(I410*H410,2)</f>
        <v>0</v>
      </c>
      <c r="BL410" s="18" t="s">
        <v>134</v>
      </c>
      <c r="BM410" s="197" t="s">
        <v>738</v>
      </c>
    </row>
    <row r="411" s="13" customFormat="1">
      <c r="A411" s="13"/>
      <c r="B411" s="199"/>
      <c r="C411" s="13"/>
      <c r="D411" s="200" t="s">
        <v>136</v>
      </c>
      <c r="E411" s="201" t="s">
        <v>1</v>
      </c>
      <c r="F411" s="202" t="s">
        <v>739</v>
      </c>
      <c r="G411" s="13"/>
      <c r="H411" s="201" t="s">
        <v>1</v>
      </c>
      <c r="I411" s="203"/>
      <c r="J411" s="13"/>
      <c r="K411" s="13"/>
      <c r="L411" s="199"/>
      <c r="M411" s="204"/>
      <c r="N411" s="205"/>
      <c r="O411" s="205"/>
      <c r="P411" s="205"/>
      <c r="Q411" s="205"/>
      <c r="R411" s="205"/>
      <c r="S411" s="205"/>
      <c r="T411" s="20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01" t="s">
        <v>136</v>
      </c>
      <c r="AU411" s="201" t="s">
        <v>87</v>
      </c>
      <c r="AV411" s="13" t="s">
        <v>85</v>
      </c>
      <c r="AW411" s="13" t="s">
        <v>34</v>
      </c>
      <c r="AX411" s="13" t="s">
        <v>77</v>
      </c>
      <c r="AY411" s="201" t="s">
        <v>129</v>
      </c>
    </row>
    <row r="412" s="13" customFormat="1">
      <c r="A412" s="13"/>
      <c r="B412" s="199"/>
      <c r="C412" s="13"/>
      <c r="D412" s="200" t="s">
        <v>136</v>
      </c>
      <c r="E412" s="201" t="s">
        <v>1</v>
      </c>
      <c r="F412" s="202" t="s">
        <v>740</v>
      </c>
      <c r="G412" s="13"/>
      <c r="H412" s="201" t="s">
        <v>1</v>
      </c>
      <c r="I412" s="203"/>
      <c r="J412" s="13"/>
      <c r="K412" s="13"/>
      <c r="L412" s="199"/>
      <c r="M412" s="204"/>
      <c r="N412" s="205"/>
      <c r="O412" s="205"/>
      <c r="P412" s="205"/>
      <c r="Q412" s="205"/>
      <c r="R412" s="205"/>
      <c r="S412" s="205"/>
      <c r="T412" s="20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01" t="s">
        <v>136</v>
      </c>
      <c r="AU412" s="201" t="s">
        <v>87</v>
      </c>
      <c r="AV412" s="13" t="s">
        <v>85</v>
      </c>
      <c r="AW412" s="13" t="s">
        <v>34</v>
      </c>
      <c r="AX412" s="13" t="s">
        <v>77</v>
      </c>
      <c r="AY412" s="201" t="s">
        <v>129</v>
      </c>
    </row>
    <row r="413" s="13" customFormat="1">
      <c r="A413" s="13"/>
      <c r="B413" s="199"/>
      <c r="C413" s="13"/>
      <c r="D413" s="200" t="s">
        <v>136</v>
      </c>
      <c r="E413" s="201" t="s">
        <v>1</v>
      </c>
      <c r="F413" s="202" t="s">
        <v>741</v>
      </c>
      <c r="G413" s="13"/>
      <c r="H413" s="201" t="s">
        <v>1</v>
      </c>
      <c r="I413" s="203"/>
      <c r="J413" s="13"/>
      <c r="K413" s="13"/>
      <c r="L413" s="199"/>
      <c r="M413" s="204"/>
      <c r="N413" s="205"/>
      <c r="O413" s="205"/>
      <c r="P413" s="205"/>
      <c r="Q413" s="205"/>
      <c r="R413" s="205"/>
      <c r="S413" s="205"/>
      <c r="T413" s="20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01" t="s">
        <v>136</v>
      </c>
      <c r="AU413" s="201" t="s">
        <v>87</v>
      </c>
      <c r="AV413" s="13" t="s">
        <v>85</v>
      </c>
      <c r="AW413" s="13" t="s">
        <v>34</v>
      </c>
      <c r="AX413" s="13" t="s">
        <v>77</v>
      </c>
      <c r="AY413" s="201" t="s">
        <v>129</v>
      </c>
    </row>
    <row r="414" s="13" customFormat="1">
      <c r="A414" s="13"/>
      <c r="B414" s="199"/>
      <c r="C414" s="13"/>
      <c r="D414" s="200" t="s">
        <v>136</v>
      </c>
      <c r="E414" s="201" t="s">
        <v>1</v>
      </c>
      <c r="F414" s="202" t="s">
        <v>742</v>
      </c>
      <c r="G414" s="13"/>
      <c r="H414" s="201" t="s">
        <v>1</v>
      </c>
      <c r="I414" s="203"/>
      <c r="J414" s="13"/>
      <c r="K414" s="13"/>
      <c r="L414" s="199"/>
      <c r="M414" s="204"/>
      <c r="N414" s="205"/>
      <c r="O414" s="205"/>
      <c r="P414" s="205"/>
      <c r="Q414" s="205"/>
      <c r="R414" s="205"/>
      <c r="S414" s="205"/>
      <c r="T414" s="206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01" t="s">
        <v>136</v>
      </c>
      <c r="AU414" s="201" t="s">
        <v>87</v>
      </c>
      <c r="AV414" s="13" t="s">
        <v>85</v>
      </c>
      <c r="AW414" s="13" t="s">
        <v>34</v>
      </c>
      <c r="AX414" s="13" t="s">
        <v>77</v>
      </c>
      <c r="AY414" s="201" t="s">
        <v>129</v>
      </c>
    </row>
    <row r="415" s="14" customFormat="1">
      <c r="A415" s="14"/>
      <c r="B415" s="207"/>
      <c r="C415" s="14"/>
      <c r="D415" s="200" t="s">
        <v>136</v>
      </c>
      <c r="E415" s="208" t="s">
        <v>1</v>
      </c>
      <c r="F415" s="209" t="s">
        <v>743</v>
      </c>
      <c r="G415" s="14"/>
      <c r="H415" s="210">
        <v>330.03300000000002</v>
      </c>
      <c r="I415" s="211"/>
      <c r="J415" s="14"/>
      <c r="K415" s="14"/>
      <c r="L415" s="207"/>
      <c r="M415" s="212"/>
      <c r="N415" s="213"/>
      <c r="O415" s="213"/>
      <c r="P415" s="213"/>
      <c r="Q415" s="213"/>
      <c r="R415" s="213"/>
      <c r="S415" s="213"/>
      <c r="T415" s="2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08" t="s">
        <v>136</v>
      </c>
      <c r="AU415" s="208" t="s">
        <v>87</v>
      </c>
      <c r="AV415" s="14" t="s">
        <v>87</v>
      </c>
      <c r="AW415" s="14" t="s">
        <v>34</v>
      </c>
      <c r="AX415" s="14" t="s">
        <v>85</v>
      </c>
      <c r="AY415" s="208" t="s">
        <v>129</v>
      </c>
    </row>
    <row r="416" s="2" customFormat="1" ht="24" customHeight="1">
      <c r="A416" s="37"/>
      <c r="B416" s="185"/>
      <c r="C416" s="186" t="s">
        <v>446</v>
      </c>
      <c r="D416" s="186" t="s">
        <v>130</v>
      </c>
      <c r="E416" s="187" t="s">
        <v>744</v>
      </c>
      <c r="F416" s="188" t="s">
        <v>745</v>
      </c>
      <c r="G416" s="189" t="s">
        <v>746</v>
      </c>
      <c r="H416" s="190">
        <v>8250.8250000000007</v>
      </c>
      <c r="I416" s="191"/>
      <c r="J416" s="192">
        <f>ROUND(I416*H416,2)</f>
        <v>0</v>
      </c>
      <c r="K416" s="188" t="s">
        <v>1</v>
      </c>
      <c r="L416" s="38"/>
      <c r="M416" s="193" t="s">
        <v>1</v>
      </c>
      <c r="N416" s="194" t="s">
        <v>42</v>
      </c>
      <c r="O416" s="76"/>
      <c r="P416" s="195">
        <f>O416*H416</f>
        <v>0</v>
      </c>
      <c r="Q416" s="195">
        <v>0</v>
      </c>
      <c r="R416" s="195">
        <f>Q416*H416</f>
        <v>0</v>
      </c>
      <c r="S416" s="195">
        <v>0</v>
      </c>
      <c r="T416" s="196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97" t="s">
        <v>134</v>
      </c>
      <c r="AT416" s="197" t="s">
        <v>130</v>
      </c>
      <c r="AU416" s="197" t="s">
        <v>87</v>
      </c>
      <c r="AY416" s="18" t="s">
        <v>129</v>
      </c>
      <c r="BE416" s="198">
        <f>IF(N416="základní",J416,0)</f>
        <v>0</v>
      </c>
      <c r="BF416" s="198">
        <f>IF(N416="snížená",J416,0)</f>
        <v>0</v>
      </c>
      <c r="BG416" s="198">
        <f>IF(N416="zákl. přenesená",J416,0)</f>
        <v>0</v>
      </c>
      <c r="BH416" s="198">
        <f>IF(N416="sníž. přenesená",J416,0)</f>
        <v>0</v>
      </c>
      <c r="BI416" s="198">
        <f>IF(N416="nulová",J416,0)</f>
        <v>0</v>
      </c>
      <c r="BJ416" s="18" t="s">
        <v>85</v>
      </c>
      <c r="BK416" s="198">
        <f>ROUND(I416*H416,2)</f>
        <v>0</v>
      </c>
      <c r="BL416" s="18" t="s">
        <v>134</v>
      </c>
      <c r="BM416" s="197" t="s">
        <v>747</v>
      </c>
    </row>
    <row r="417" s="13" customFormat="1">
      <c r="A417" s="13"/>
      <c r="B417" s="199"/>
      <c r="C417" s="13"/>
      <c r="D417" s="200" t="s">
        <v>136</v>
      </c>
      <c r="E417" s="201" t="s">
        <v>1</v>
      </c>
      <c r="F417" s="202" t="s">
        <v>543</v>
      </c>
      <c r="G417" s="13"/>
      <c r="H417" s="201" t="s">
        <v>1</v>
      </c>
      <c r="I417" s="203"/>
      <c r="J417" s="13"/>
      <c r="K417" s="13"/>
      <c r="L417" s="199"/>
      <c r="M417" s="204"/>
      <c r="N417" s="205"/>
      <c r="O417" s="205"/>
      <c r="P417" s="205"/>
      <c r="Q417" s="205"/>
      <c r="R417" s="205"/>
      <c r="S417" s="205"/>
      <c r="T417" s="20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01" t="s">
        <v>136</v>
      </c>
      <c r="AU417" s="201" t="s">
        <v>87</v>
      </c>
      <c r="AV417" s="13" t="s">
        <v>85</v>
      </c>
      <c r="AW417" s="13" t="s">
        <v>34</v>
      </c>
      <c r="AX417" s="13" t="s">
        <v>77</v>
      </c>
      <c r="AY417" s="201" t="s">
        <v>129</v>
      </c>
    </row>
    <row r="418" s="13" customFormat="1">
      <c r="A418" s="13"/>
      <c r="B418" s="199"/>
      <c r="C418" s="13"/>
      <c r="D418" s="200" t="s">
        <v>136</v>
      </c>
      <c r="E418" s="201" t="s">
        <v>1</v>
      </c>
      <c r="F418" s="202" t="s">
        <v>739</v>
      </c>
      <c r="G418" s="13"/>
      <c r="H418" s="201" t="s">
        <v>1</v>
      </c>
      <c r="I418" s="203"/>
      <c r="J418" s="13"/>
      <c r="K418" s="13"/>
      <c r="L418" s="199"/>
      <c r="M418" s="204"/>
      <c r="N418" s="205"/>
      <c r="O418" s="205"/>
      <c r="P418" s="205"/>
      <c r="Q418" s="205"/>
      <c r="R418" s="205"/>
      <c r="S418" s="205"/>
      <c r="T418" s="20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01" t="s">
        <v>136</v>
      </c>
      <c r="AU418" s="201" t="s">
        <v>87</v>
      </c>
      <c r="AV418" s="13" t="s">
        <v>85</v>
      </c>
      <c r="AW418" s="13" t="s">
        <v>34</v>
      </c>
      <c r="AX418" s="13" t="s">
        <v>77</v>
      </c>
      <c r="AY418" s="201" t="s">
        <v>129</v>
      </c>
    </row>
    <row r="419" s="13" customFormat="1">
      <c r="A419" s="13"/>
      <c r="B419" s="199"/>
      <c r="C419" s="13"/>
      <c r="D419" s="200" t="s">
        <v>136</v>
      </c>
      <c r="E419" s="201" t="s">
        <v>1</v>
      </c>
      <c r="F419" s="202" t="s">
        <v>740</v>
      </c>
      <c r="G419" s="13"/>
      <c r="H419" s="201" t="s">
        <v>1</v>
      </c>
      <c r="I419" s="203"/>
      <c r="J419" s="13"/>
      <c r="K419" s="13"/>
      <c r="L419" s="199"/>
      <c r="M419" s="204"/>
      <c r="N419" s="205"/>
      <c r="O419" s="205"/>
      <c r="P419" s="205"/>
      <c r="Q419" s="205"/>
      <c r="R419" s="205"/>
      <c r="S419" s="205"/>
      <c r="T419" s="20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01" t="s">
        <v>136</v>
      </c>
      <c r="AU419" s="201" t="s">
        <v>87</v>
      </c>
      <c r="AV419" s="13" t="s">
        <v>85</v>
      </c>
      <c r="AW419" s="13" t="s">
        <v>34</v>
      </c>
      <c r="AX419" s="13" t="s">
        <v>77</v>
      </c>
      <c r="AY419" s="201" t="s">
        <v>129</v>
      </c>
    </row>
    <row r="420" s="13" customFormat="1">
      <c r="A420" s="13"/>
      <c r="B420" s="199"/>
      <c r="C420" s="13"/>
      <c r="D420" s="200" t="s">
        <v>136</v>
      </c>
      <c r="E420" s="201" t="s">
        <v>1</v>
      </c>
      <c r="F420" s="202" t="s">
        <v>741</v>
      </c>
      <c r="G420" s="13"/>
      <c r="H420" s="201" t="s">
        <v>1</v>
      </c>
      <c r="I420" s="203"/>
      <c r="J420" s="13"/>
      <c r="K420" s="13"/>
      <c r="L420" s="199"/>
      <c r="M420" s="204"/>
      <c r="N420" s="205"/>
      <c r="O420" s="205"/>
      <c r="P420" s="205"/>
      <c r="Q420" s="205"/>
      <c r="R420" s="205"/>
      <c r="S420" s="205"/>
      <c r="T420" s="20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01" t="s">
        <v>136</v>
      </c>
      <c r="AU420" s="201" t="s">
        <v>87</v>
      </c>
      <c r="AV420" s="13" t="s">
        <v>85</v>
      </c>
      <c r="AW420" s="13" t="s">
        <v>34</v>
      </c>
      <c r="AX420" s="13" t="s">
        <v>77</v>
      </c>
      <c r="AY420" s="201" t="s">
        <v>129</v>
      </c>
    </row>
    <row r="421" s="13" customFormat="1">
      <c r="A421" s="13"/>
      <c r="B421" s="199"/>
      <c r="C421" s="13"/>
      <c r="D421" s="200" t="s">
        <v>136</v>
      </c>
      <c r="E421" s="201" t="s">
        <v>1</v>
      </c>
      <c r="F421" s="202" t="s">
        <v>742</v>
      </c>
      <c r="G421" s="13"/>
      <c r="H421" s="201" t="s">
        <v>1</v>
      </c>
      <c r="I421" s="203"/>
      <c r="J421" s="13"/>
      <c r="K421" s="13"/>
      <c r="L421" s="199"/>
      <c r="M421" s="204"/>
      <c r="N421" s="205"/>
      <c r="O421" s="205"/>
      <c r="P421" s="205"/>
      <c r="Q421" s="205"/>
      <c r="R421" s="205"/>
      <c r="S421" s="205"/>
      <c r="T421" s="20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01" t="s">
        <v>136</v>
      </c>
      <c r="AU421" s="201" t="s">
        <v>87</v>
      </c>
      <c r="AV421" s="13" t="s">
        <v>85</v>
      </c>
      <c r="AW421" s="13" t="s">
        <v>34</v>
      </c>
      <c r="AX421" s="13" t="s">
        <v>77</v>
      </c>
      <c r="AY421" s="201" t="s">
        <v>129</v>
      </c>
    </row>
    <row r="422" s="14" customFormat="1">
      <c r="A422" s="14"/>
      <c r="B422" s="207"/>
      <c r="C422" s="14"/>
      <c r="D422" s="200" t="s">
        <v>136</v>
      </c>
      <c r="E422" s="208" t="s">
        <v>1</v>
      </c>
      <c r="F422" s="209" t="s">
        <v>748</v>
      </c>
      <c r="G422" s="14"/>
      <c r="H422" s="210">
        <v>8250.8250000000007</v>
      </c>
      <c r="I422" s="211"/>
      <c r="J422" s="14"/>
      <c r="K422" s="14"/>
      <c r="L422" s="207"/>
      <c r="M422" s="212"/>
      <c r="N422" s="213"/>
      <c r="O422" s="213"/>
      <c r="P422" s="213"/>
      <c r="Q422" s="213"/>
      <c r="R422" s="213"/>
      <c r="S422" s="213"/>
      <c r="T422" s="2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08" t="s">
        <v>136</v>
      </c>
      <c r="AU422" s="208" t="s">
        <v>87</v>
      </c>
      <c r="AV422" s="14" t="s">
        <v>87</v>
      </c>
      <c r="AW422" s="14" t="s">
        <v>34</v>
      </c>
      <c r="AX422" s="14" t="s">
        <v>85</v>
      </c>
      <c r="AY422" s="208" t="s">
        <v>129</v>
      </c>
    </row>
    <row r="423" s="12" customFormat="1" ht="22.8" customHeight="1">
      <c r="A423" s="12"/>
      <c r="B423" s="174"/>
      <c r="C423" s="12"/>
      <c r="D423" s="175" t="s">
        <v>76</v>
      </c>
      <c r="E423" s="233" t="s">
        <v>178</v>
      </c>
      <c r="F423" s="233" t="s">
        <v>749</v>
      </c>
      <c r="G423" s="12"/>
      <c r="H423" s="12"/>
      <c r="I423" s="177"/>
      <c r="J423" s="234">
        <f>BK423</f>
        <v>0</v>
      </c>
      <c r="K423" s="12"/>
      <c r="L423" s="174"/>
      <c r="M423" s="179"/>
      <c r="N423" s="180"/>
      <c r="O423" s="180"/>
      <c r="P423" s="181">
        <f>P424</f>
        <v>0</v>
      </c>
      <c r="Q423" s="180"/>
      <c r="R423" s="181">
        <f>R424</f>
        <v>1.77695</v>
      </c>
      <c r="S423" s="180"/>
      <c r="T423" s="182">
        <f>T424</f>
        <v>2.0649999999999999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175" t="s">
        <v>85</v>
      </c>
      <c r="AT423" s="183" t="s">
        <v>76</v>
      </c>
      <c r="AU423" s="183" t="s">
        <v>85</v>
      </c>
      <c r="AY423" s="175" t="s">
        <v>129</v>
      </c>
      <c r="BK423" s="184">
        <f>BK424</f>
        <v>0</v>
      </c>
    </row>
    <row r="424" s="2" customFormat="1" ht="48" customHeight="1">
      <c r="A424" s="37"/>
      <c r="B424" s="185"/>
      <c r="C424" s="186" t="s">
        <v>750</v>
      </c>
      <c r="D424" s="186" t="s">
        <v>130</v>
      </c>
      <c r="E424" s="187" t="s">
        <v>751</v>
      </c>
      <c r="F424" s="188" t="s">
        <v>752</v>
      </c>
      <c r="G424" s="189" t="s">
        <v>520</v>
      </c>
      <c r="H424" s="190">
        <v>35</v>
      </c>
      <c r="I424" s="191"/>
      <c r="J424" s="192">
        <f>ROUND(I424*H424,2)</f>
        <v>0</v>
      </c>
      <c r="K424" s="188" t="s">
        <v>158</v>
      </c>
      <c r="L424" s="38"/>
      <c r="M424" s="193" t="s">
        <v>1</v>
      </c>
      <c r="N424" s="194" t="s">
        <v>42</v>
      </c>
      <c r="O424" s="76"/>
      <c r="P424" s="195">
        <f>O424*H424</f>
        <v>0</v>
      </c>
      <c r="Q424" s="195">
        <v>0.050770000000000003</v>
      </c>
      <c r="R424" s="195">
        <f>Q424*H424</f>
        <v>1.77695</v>
      </c>
      <c r="S424" s="195">
        <v>0.058999999999999997</v>
      </c>
      <c r="T424" s="196">
        <f>S424*H424</f>
        <v>2.0649999999999999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197" t="s">
        <v>134</v>
      </c>
      <c r="AT424" s="197" t="s">
        <v>130</v>
      </c>
      <c r="AU424" s="197" t="s">
        <v>87</v>
      </c>
      <c r="AY424" s="18" t="s">
        <v>129</v>
      </c>
      <c r="BE424" s="198">
        <f>IF(N424="základní",J424,0)</f>
        <v>0</v>
      </c>
      <c r="BF424" s="198">
        <f>IF(N424="snížená",J424,0)</f>
        <v>0</v>
      </c>
      <c r="BG424" s="198">
        <f>IF(N424="zákl. přenesená",J424,0)</f>
        <v>0</v>
      </c>
      <c r="BH424" s="198">
        <f>IF(N424="sníž. přenesená",J424,0)</f>
        <v>0</v>
      </c>
      <c r="BI424" s="198">
        <f>IF(N424="nulová",J424,0)</f>
        <v>0</v>
      </c>
      <c r="BJ424" s="18" t="s">
        <v>85</v>
      </c>
      <c r="BK424" s="198">
        <f>ROUND(I424*H424,2)</f>
        <v>0</v>
      </c>
      <c r="BL424" s="18" t="s">
        <v>134</v>
      </c>
      <c r="BM424" s="197" t="s">
        <v>753</v>
      </c>
    </row>
    <row r="425" s="12" customFormat="1" ht="22.8" customHeight="1">
      <c r="A425" s="12"/>
      <c r="B425" s="174"/>
      <c r="C425" s="12"/>
      <c r="D425" s="175" t="s">
        <v>76</v>
      </c>
      <c r="E425" s="233" t="s">
        <v>331</v>
      </c>
      <c r="F425" s="233" t="s">
        <v>332</v>
      </c>
      <c r="G425" s="12"/>
      <c r="H425" s="12"/>
      <c r="I425" s="177"/>
      <c r="J425" s="234">
        <f>BK425</f>
        <v>0</v>
      </c>
      <c r="K425" s="12"/>
      <c r="L425" s="174"/>
      <c r="M425" s="179"/>
      <c r="N425" s="180"/>
      <c r="O425" s="180"/>
      <c r="P425" s="181">
        <f>SUM(P426:P446)</f>
        <v>0</v>
      </c>
      <c r="Q425" s="180"/>
      <c r="R425" s="181">
        <f>SUM(R426:R446)</f>
        <v>0</v>
      </c>
      <c r="S425" s="180"/>
      <c r="T425" s="182">
        <f>SUM(T426:T446)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175" t="s">
        <v>85</v>
      </c>
      <c r="AT425" s="183" t="s">
        <v>76</v>
      </c>
      <c r="AU425" s="183" t="s">
        <v>85</v>
      </c>
      <c r="AY425" s="175" t="s">
        <v>129</v>
      </c>
      <c r="BK425" s="184">
        <f>SUM(BK426:BK446)</f>
        <v>0</v>
      </c>
    </row>
    <row r="426" s="2" customFormat="1" ht="16.5" customHeight="1">
      <c r="A426" s="37"/>
      <c r="B426" s="185"/>
      <c r="C426" s="186" t="s">
        <v>636</v>
      </c>
      <c r="D426" s="186" t="s">
        <v>130</v>
      </c>
      <c r="E426" s="187" t="s">
        <v>754</v>
      </c>
      <c r="F426" s="188" t="s">
        <v>755</v>
      </c>
      <c r="G426" s="189" t="s">
        <v>187</v>
      </c>
      <c r="H426" s="190">
        <v>21.600000000000001</v>
      </c>
      <c r="I426" s="191"/>
      <c r="J426" s="192">
        <f>ROUND(I426*H426,2)</f>
        <v>0</v>
      </c>
      <c r="K426" s="188" t="s">
        <v>1</v>
      </c>
      <c r="L426" s="38"/>
      <c r="M426" s="193" t="s">
        <v>1</v>
      </c>
      <c r="N426" s="194" t="s">
        <v>42</v>
      </c>
      <c r="O426" s="76"/>
      <c r="P426" s="195">
        <f>O426*H426</f>
        <v>0</v>
      </c>
      <c r="Q426" s="195">
        <v>0</v>
      </c>
      <c r="R426" s="195">
        <f>Q426*H426</f>
        <v>0</v>
      </c>
      <c r="S426" s="195">
        <v>0</v>
      </c>
      <c r="T426" s="196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97" t="s">
        <v>134</v>
      </c>
      <c r="AT426" s="197" t="s">
        <v>130</v>
      </c>
      <c r="AU426" s="197" t="s">
        <v>87</v>
      </c>
      <c r="AY426" s="18" t="s">
        <v>129</v>
      </c>
      <c r="BE426" s="198">
        <f>IF(N426="základní",J426,0)</f>
        <v>0</v>
      </c>
      <c r="BF426" s="198">
        <f>IF(N426="snížená",J426,0)</f>
        <v>0</v>
      </c>
      <c r="BG426" s="198">
        <f>IF(N426="zákl. přenesená",J426,0)</f>
        <v>0</v>
      </c>
      <c r="BH426" s="198">
        <f>IF(N426="sníž. přenesená",J426,0)</f>
        <v>0</v>
      </c>
      <c r="BI426" s="198">
        <f>IF(N426="nulová",J426,0)</f>
        <v>0</v>
      </c>
      <c r="BJ426" s="18" t="s">
        <v>85</v>
      </c>
      <c r="BK426" s="198">
        <f>ROUND(I426*H426,2)</f>
        <v>0</v>
      </c>
      <c r="BL426" s="18" t="s">
        <v>134</v>
      </c>
      <c r="BM426" s="197" t="s">
        <v>756</v>
      </c>
    </row>
    <row r="427" s="13" customFormat="1">
      <c r="A427" s="13"/>
      <c r="B427" s="199"/>
      <c r="C427" s="13"/>
      <c r="D427" s="200" t="s">
        <v>136</v>
      </c>
      <c r="E427" s="201" t="s">
        <v>1</v>
      </c>
      <c r="F427" s="202" t="s">
        <v>543</v>
      </c>
      <c r="G427" s="13"/>
      <c r="H427" s="201" t="s">
        <v>1</v>
      </c>
      <c r="I427" s="203"/>
      <c r="J427" s="13"/>
      <c r="K427" s="13"/>
      <c r="L427" s="199"/>
      <c r="M427" s="204"/>
      <c r="N427" s="205"/>
      <c r="O427" s="205"/>
      <c r="P427" s="205"/>
      <c r="Q427" s="205"/>
      <c r="R427" s="205"/>
      <c r="S427" s="205"/>
      <c r="T427" s="20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01" t="s">
        <v>136</v>
      </c>
      <c r="AU427" s="201" t="s">
        <v>87</v>
      </c>
      <c r="AV427" s="13" t="s">
        <v>85</v>
      </c>
      <c r="AW427" s="13" t="s">
        <v>34</v>
      </c>
      <c r="AX427" s="13" t="s">
        <v>77</v>
      </c>
      <c r="AY427" s="201" t="s">
        <v>129</v>
      </c>
    </row>
    <row r="428" s="13" customFormat="1">
      <c r="A428" s="13"/>
      <c r="B428" s="199"/>
      <c r="C428" s="13"/>
      <c r="D428" s="200" t="s">
        <v>136</v>
      </c>
      <c r="E428" s="201" t="s">
        <v>1</v>
      </c>
      <c r="F428" s="202" t="s">
        <v>739</v>
      </c>
      <c r="G428" s="13"/>
      <c r="H428" s="201" t="s">
        <v>1</v>
      </c>
      <c r="I428" s="203"/>
      <c r="J428" s="13"/>
      <c r="K428" s="13"/>
      <c r="L428" s="199"/>
      <c r="M428" s="204"/>
      <c r="N428" s="205"/>
      <c r="O428" s="205"/>
      <c r="P428" s="205"/>
      <c r="Q428" s="205"/>
      <c r="R428" s="205"/>
      <c r="S428" s="205"/>
      <c r="T428" s="20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01" t="s">
        <v>136</v>
      </c>
      <c r="AU428" s="201" t="s">
        <v>87</v>
      </c>
      <c r="AV428" s="13" t="s">
        <v>85</v>
      </c>
      <c r="AW428" s="13" t="s">
        <v>34</v>
      </c>
      <c r="AX428" s="13" t="s">
        <v>77</v>
      </c>
      <c r="AY428" s="201" t="s">
        <v>129</v>
      </c>
    </row>
    <row r="429" s="13" customFormat="1">
      <c r="A429" s="13"/>
      <c r="B429" s="199"/>
      <c r="C429" s="13"/>
      <c r="D429" s="200" t="s">
        <v>136</v>
      </c>
      <c r="E429" s="201" t="s">
        <v>1</v>
      </c>
      <c r="F429" s="202" t="s">
        <v>740</v>
      </c>
      <c r="G429" s="13"/>
      <c r="H429" s="201" t="s">
        <v>1</v>
      </c>
      <c r="I429" s="203"/>
      <c r="J429" s="13"/>
      <c r="K429" s="13"/>
      <c r="L429" s="199"/>
      <c r="M429" s="204"/>
      <c r="N429" s="205"/>
      <c r="O429" s="205"/>
      <c r="P429" s="205"/>
      <c r="Q429" s="205"/>
      <c r="R429" s="205"/>
      <c r="S429" s="205"/>
      <c r="T429" s="20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01" t="s">
        <v>136</v>
      </c>
      <c r="AU429" s="201" t="s">
        <v>87</v>
      </c>
      <c r="AV429" s="13" t="s">
        <v>85</v>
      </c>
      <c r="AW429" s="13" t="s">
        <v>34</v>
      </c>
      <c r="AX429" s="13" t="s">
        <v>77</v>
      </c>
      <c r="AY429" s="201" t="s">
        <v>129</v>
      </c>
    </row>
    <row r="430" s="13" customFormat="1">
      <c r="A430" s="13"/>
      <c r="B430" s="199"/>
      <c r="C430" s="13"/>
      <c r="D430" s="200" t="s">
        <v>136</v>
      </c>
      <c r="E430" s="201" t="s">
        <v>1</v>
      </c>
      <c r="F430" s="202" t="s">
        <v>741</v>
      </c>
      <c r="G430" s="13"/>
      <c r="H430" s="201" t="s">
        <v>1</v>
      </c>
      <c r="I430" s="203"/>
      <c r="J430" s="13"/>
      <c r="K430" s="13"/>
      <c r="L430" s="199"/>
      <c r="M430" s="204"/>
      <c r="N430" s="205"/>
      <c r="O430" s="205"/>
      <c r="P430" s="205"/>
      <c r="Q430" s="205"/>
      <c r="R430" s="205"/>
      <c r="S430" s="205"/>
      <c r="T430" s="20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01" t="s">
        <v>136</v>
      </c>
      <c r="AU430" s="201" t="s">
        <v>87</v>
      </c>
      <c r="AV430" s="13" t="s">
        <v>85</v>
      </c>
      <c r="AW430" s="13" t="s">
        <v>34</v>
      </c>
      <c r="AX430" s="13" t="s">
        <v>77</v>
      </c>
      <c r="AY430" s="201" t="s">
        <v>129</v>
      </c>
    </row>
    <row r="431" s="13" customFormat="1">
      <c r="A431" s="13"/>
      <c r="B431" s="199"/>
      <c r="C431" s="13"/>
      <c r="D431" s="200" t="s">
        <v>136</v>
      </c>
      <c r="E431" s="201" t="s">
        <v>1</v>
      </c>
      <c r="F431" s="202" t="s">
        <v>742</v>
      </c>
      <c r="G431" s="13"/>
      <c r="H431" s="201" t="s">
        <v>1</v>
      </c>
      <c r="I431" s="203"/>
      <c r="J431" s="13"/>
      <c r="K431" s="13"/>
      <c r="L431" s="199"/>
      <c r="M431" s="204"/>
      <c r="N431" s="205"/>
      <c r="O431" s="205"/>
      <c r="P431" s="205"/>
      <c r="Q431" s="205"/>
      <c r="R431" s="205"/>
      <c r="S431" s="205"/>
      <c r="T431" s="20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01" t="s">
        <v>136</v>
      </c>
      <c r="AU431" s="201" t="s">
        <v>87</v>
      </c>
      <c r="AV431" s="13" t="s">
        <v>85</v>
      </c>
      <c r="AW431" s="13" t="s">
        <v>34</v>
      </c>
      <c r="AX431" s="13" t="s">
        <v>77</v>
      </c>
      <c r="AY431" s="201" t="s">
        <v>129</v>
      </c>
    </row>
    <row r="432" s="14" customFormat="1">
      <c r="A432" s="14"/>
      <c r="B432" s="207"/>
      <c r="C432" s="14"/>
      <c r="D432" s="200" t="s">
        <v>136</v>
      </c>
      <c r="E432" s="208" t="s">
        <v>1</v>
      </c>
      <c r="F432" s="209" t="s">
        <v>735</v>
      </c>
      <c r="G432" s="14"/>
      <c r="H432" s="210">
        <v>21.600000000000001</v>
      </c>
      <c r="I432" s="211"/>
      <c r="J432" s="14"/>
      <c r="K432" s="14"/>
      <c r="L432" s="207"/>
      <c r="M432" s="212"/>
      <c r="N432" s="213"/>
      <c r="O432" s="213"/>
      <c r="P432" s="213"/>
      <c r="Q432" s="213"/>
      <c r="R432" s="213"/>
      <c r="S432" s="213"/>
      <c r="T432" s="2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08" t="s">
        <v>136</v>
      </c>
      <c r="AU432" s="208" t="s">
        <v>87</v>
      </c>
      <c r="AV432" s="14" t="s">
        <v>87</v>
      </c>
      <c r="AW432" s="14" t="s">
        <v>34</v>
      </c>
      <c r="AX432" s="14" t="s">
        <v>85</v>
      </c>
      <c r="AY432" s="208" t="s">
        <v>129</v>
      </c>
    </row>
    <row r="433" s="2" customFormat="1" ht="16.5" customHeight="1">
      <c r="A433" s="37"/>
      <c r="B433" s="185"/>
      <c r="C433" s="186" t="s">
        <v>757</v>
      </c>
      <c r="D433" s="186" t="s">
        <v>130</v>
      </c>
      <c r="E433" s="187" t="s">
        <v>758</v>
      </c>
      <c r="F433" s="188" t="s">
        <v>759</v>
      </c>
      <c r="G433" s="189" t="s">
        <v>520</v>
      </c>
      <c r="H433" s="190">
        <v>5500.5460000000003</v>
      </c>
      <c r="I433" s="191"/>
      <c r="J433" s="192">
        <f>ROUND(I433*H433,2)</f>
        <v>0</v>
      </c>
      <c r="K433" s="188" t="s">
        <v>1</v>
      </c>
      <c r="L433" s="38"/>
      <c r="M433" s="193" t="s">
        <v>1</v>
      </c>
      <c r="N433" s="194" t="s">
        <v>42</v>
      </c>
      <c r="O433" s="76"/>
      <c r="P433" s="195">
        <f>O433*H433</f>
        <v>0</v>
      </c>
      <c r="Q433" s="195">
        <v>0</v>
      </c>
      <c r="R433" s="195">
        <f>Q433*H433</f>
        <v>0</v>
      </c>
      <c r="S433" s="195">
        <v>0</v>
      </c>
      <c r="T433" s="196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197" t="s">
        <v>134</v>
      </c>
      <c r="AT433" s="197" t="s">
        <v>130</v>
      </c>
      <c r="AU433" s="197" t="s">
        <v>87</v>
      </c>
      <c r="AY433" s="18" t="s">
        <v>129</v>
      </c>
      <c r="BE433" s="198">
        <f>IF(N433="základní",J433,0)</f>
        <v>0</v>
      </c>
      <c r="BF433" s="198">
        <f>IF(N433="snížená",J433,0)</f>
        <v>0</v>
      </c>
      <c r="BG433" s="198">
        <f>IF(N433="zákl. přenesená",J433,0)</f>
        <v>0</v>
      </c>
      <c r="BH433" s="198">
        <f>IF(N433="sníž. přenesená",J433,0)</f>
        <v>0</v>
      </c>
      <c r="BI433" s="198">
        <f>IF(N433="nulová",J433,0)</f>
        <v>0</v>
      </c>
      <c r="BJ433" s="18" t="s">
        <v>85</v>
      </c>
      <c r="BK433" s="198">
        <f>ROUND(I433*H433,2)</f>
        <v>0</v>
      </c>
      <c r="BL433" s="18" t="s">
        <v>134</v>
      </c>
      <c r="BM433" s="197" t="s">
        <v>760</v>
      </c>
    </row>
    <row r="434" s="2" customFormat="1">
      <c r="A434" s="37"/>
      <c r="B434" s="38"/>
      <c r="C434" s="37"/>
      <c r="D434" s="200" t="s">
        <v>611</v>
      </c>
      <c r="E434" s="37"/>
      <c r="F434" s="238" t="s">
        <v>761</v>
      </c>
      <c r="G434" s="37"/>
      <c r="H434" s="37"/>
      <c r="I434" s="123"/>
      <c r="J434" s="37"/>
      <c r="K434" s="37"/>
      <c r="L434" s="38"/>
      <c r="M434" s="239"/>
      <c r="N434" s="240"/>
      <c r="O434" s="76"/>
      <c r="P434" s="76"/>
      <c r="Q434" s="76"/>
      <c r="R434" s="76"/>
      <c r="S434" s="76"/>
      <c r="T434" s="7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T434" s="18" t="s">
        <v>611</v>
      </c>
      <c r="AU434" s="18" t="s">
        <v>87</v>
      </c>
    </row>
    <row r="435" s="14" customFormat="1">
      <c r="A435" s="14"/>
      <c r="B435" s="207"/>
      <c r="C435" s="14"/>
      <c r="D435" s="200" t="s">
        <v>136</v>
      </c>
      <c r="E435" s="208" t="s">
        <v>1</v>
      </c>
      <c r="F435" s="209" t="s">
        <v>682</v>
      </c>
      <c r="G435" s="14"/>
      <c r="H435" s="210">
        <v>5500.5460000000003</v>
      </c>
      <c r="I435" s="211"/>
      <c r="J435" s="14"/>
      <c r="K435" s="14"/>
      <c r="L435" s="207"/>
      <c r="M435" s="212"/>
      <c r="N435" s="213"/>
      <c r="O435" s="213"/>
      <c r="P435" s="213"/>
      <c r="Q435" s="213"/>
      <c r="R435" s="213"/>
      <c r="S435" s="213"/>
      <c r="T435" s="2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08" t="s">
        <v>136</v>
      </c>
      <c r="AU435" s="208" t="s">
        <v>87</v>
      </c>
      <c r="AV435" s="14" t="s">
        <v>87</v>
      </c>
      <c r="AW435" s="14" t="s">
        <v>34</v>
      </c>
      <c r="AX435" s="14" t="s">
        <v>85</v>
      </c>
      <c r="AY435" s="208" t="s">
        <v>129</v>
      </c>
    </row>
    <row r="436" s="2" customFormat="1" ht="24" customHeight="1">
      <c r="A436" s="37"/>
      <c r="B436" s="185"/>
      <c r="C436" s="186" t="s">
        <v>762</v>
      </c>
      <c r="D436" s="186" t="s">
        <v>130</v>
      </c>
      <c r="E436" s="187" t="s">
        <v>334</v>
      </c>
      <c r="F436" s="188" t="s">
        <v>335</v>
      </c>
      <c r="G436" s="189" t="s">
        <v>217</v>
      </c>
      <c r="H436" s="190">
        <v>717.97900000000004</v>
      </c>
      <c r="I436" s="191"/>
      <c r="J436" s="192">
        <f>ROUND(I436*H436,2)</f>
        <v>0</v>
      </c>
      <c r="K436" s="188" t="s">
        <v>158</v>
      </c>
      <c r="L436" s="38"/>
      <c r="M436" s="193" t="s">
        <v>1</v>
      </c>
      <c r="N436" s="194" t="s">
        <v>42</v>
      </c>
      <c r="O436" s="76"/>
      <c r="P436" s="195">
        <f>O436*H436</f>
        <v>0</v>
      </c>
      <c r="Q436" s="195">
        <v>0</v>
      </c>
      <c r="R436" s="195">
        <f>Q436*H436</f>
        <v>0</v>
      </c>
      <c r="S436" s="195">
        <v>0</v>
      </c>
      <c r="T436" s="196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197" t="s">
        <v>134</v>
      </c>
      <c r="AT436" s="197" t="s">
        <v>130</v>
      </c>
      <c r="AU436" s="197" t="s">
        <v>87</v>
      </c>
      <c r="AY436" s="18" t="s">
        <v>129</v>
      </c>
      <c r="BE436" s="198">
        <f>IF(N436="základní",J436,0)</f>
        <v>0</v>
      </c>
      <c r="BF436" s="198">
        <f>IF(N436="snížená",J436,0)</f>
        <v>0</v>
      </c>
      <c r="BG436" s="198">
        <f>IF(N436="zákl. přenesená",J436,0)</f>
        <v>0</v>
      </c>
      <c r="BH436" s="198">
        <f>IF(N436="sníž. přenesená",J436,0)</f>
        <v>0</v>
      </c>
      <c r="BI436" s="198">
        <f>IF(N436="nulová",J436,0)</f>
        <v>0</v>
      </c>
      <c r="BJ436" s="18" t="s">
        <v>85</v>
      </c>
      <c r="BK436" s="198">
        <f>ROUND(I436*H436,2)</f>
        <v>0</v>
      </c>
      <c r="BL436" s="18" t="s">
        <v>134</v>
      </c>
      <c r="BM436" s="197" t="s">
        <v>336</v>
      </c>
    </row>
    <row r="437" s="13" customFormat="1">
      <c r="A437" s="13"/>
      <c r="B437" s="199"/>
      <c r="C437" s="13"/>
      <c r="D437" s="200" t="s">
        <v>136</v>
      </c>
      <c r="E437" s="201" t="s">
        <v>1</v>
      </c>
      <c r="F437" s="202" t="s">
        <v>763</v>
      </c>
      <c r="G437" s="13"/>
      <c r="H437" s="201" t="s">
        <v>1</v>
      </c>
      <c r="I437" s="203"/>
      <c r="J437" s="13"/>
      <c r="K437" s="13"/>
      <c r="L437" s="199"/>
      <c r="M437" s="204"/>
      <c r="N437" s="205"/>
      <c r="O437" s="205"/>
      <c r="P437" s="205"/>
      <c r="Q437" s="205"/>
      <c r="R437" s="205"/>
      <c r="S437" s="205"/>
      <c r="T437" s="20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01" t="s">
        <v>136</v>
      </c>
      <c r="AU437" s="201" t="s">
        <v>87</v>
      </c>
      <c r="AV437" s="13" t="s">
        <v>85</v>
      </c>
      <c r="AW437" s="13" t="s">
        <v>34</v>
      </c>
      <c r="AX437" s="13" t="s">
        <v>77</v>
      </c>
      <c r="AY437" s="201" t="s">
        <v>129</v>
      </c>
    </row>
    <row r="438" s="14" customFormat="1">
      <c r="A438" s="14"/>
      <c r="B438" s="207"/>
      <c r="C438" s="14"/>
      <c r="D438" s="200" t="s">
        <v>136</v>
      </c>
      <c r="E438" s="208" t="s">
        <v>1</v>
      </c>
      <c r="F438" s="209" t="s">
        <v>764</v>
      </c>
      <c r="G438" s="14"/>
      <c r="H438" s="210">
        <v>669.16300000000001</v>
      </c>
      <c r="I438" s="211"/>
      <c r="J438" s="14"/>
      <c r="K438" s="14"/>
      <c r="L438" s="207"/>
      <c r="M438" s="212"/>
      <c r="N438" s="213"/>
      <c r="O438" s="213"/>
      <c r="P438" s="213"/>
      <c r="Q438" s="213"/>
      <c r="R438" s="213"/>
      <c r="S438" s="213"/>
      <c r="T438" s="2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08" t="s">
        <v>136</v>
      </c>
      <c r="AU438" s="208" t="s">
        <v>87</v>
      </c>
      <c r="AV438" s="14" t="s">
        <v>87</v>
      </c>
      <c r="AW438" s="14" t="s">
        <v>34</v>
      </c>
      <c r="AX438" s="14" t="s">
        <v>77</v>
      </c>
      <c r="AY438" s="208" t="s">
        <v>129</v>
      </c>
    </row>
    <row r="439" s="13" customFormat="1">
      <c r="A439" s="13"/>
      <c r="B439" s="199"/>
      <c r="C439" s="13"/>
      <c r="D439" s="200" t="s">
        <v>136</v>
      </c>
      <c r="E439" s="201" t="s">
        <v>1</v>
      </c>
      <c r="F439" s="202" t="s">
        <v>765</v>
      </c>
      <c r="G439" s="13"/>
      <c r="H439" s="201" t="s">
        <v>1</v>
      </c>
      <c r="I439" s="203"/>
      <c r="J439" s="13"/>
      <c r="K439" s="13"/>
      <c r="L439" s="199"/>
      <c r="M439" s="204"/>
      <c r="N439" s="205"/>
      <c r="O439" s="205"/>
      <c r="P439" s="205"/>
      <c r="Q439" s="205"/>
      <c r="R439" s="205"/>
      <c r="S439" s="205"/>
      <c r="T439" s="20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01" t="s">
        <v>136</v>
      </c>
      <c r="AU439" s="201" t="s">
        <v>87</v>
      </c>
      <c r="AV439" s="13" t="s">
        <v>85</v>
      </c>
      <c r="AW439" s="13" t="s">
        <v>34</v>
      </c>
      <c r="AX439" s="13" t="s">
        <v>77</v>
      </c>
      <c r="AY439" s="201" t="s">
        <v>129</v>
      </c>
    </row>
    <row r="440" s="14" customFormat="1">
      <c r="A440" s="14"/>
      <c r="B440" s="207"/>
      <c r="C440" s="14"/>
      <c r="D440" s="200" t="s">
        <v>136</v>
      </c>
      <c r="E440" s="208" t="s">
        <v>1</v>
      </c>
      <c r="F440" s="209" t="s">
        <v>766</v>
      </c>
      <c r="G440" s="14"/>
      <c r="H440" s="210">
        <v>48.816000000000002</v>
      </c>
      <c r="I440" s="211"/>
      <c r="J440" s="14"/>
      <c r="K440" s="14"/>
      <c r="L440" s="207"/>
      <c r="M440" s="212"/>
      <c r="N440" s="213"/>
      <c r="O440" s="213"/>
      <c r="P440" s="213"/>
      <c r="Q440" s="213"/>
      <c r="R440" s="213"/>
      <c r="S440" s="213"/>
      <c r="T440" s="2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08" t="s">
        <v>136</v>
      </c>
      <c r="AU440" s="208" t="s">
        <v>87</v>
      </c>
      <c r="AV440" s="14" t="s">
        <v>87</v>
      </c>
      <c r="AW440" s="14" t="s">
        <v>34</v>
      </c>
      <c r="AX440" s="14" t="s">
        <v>77</v>
      </c>
      <c r="AY440" s="208" t="s">
        <v>129</v>
      </c>
    </row>
    <row r="441" s="15" customFormat="1">
      <c r="A441" s="15"/>
      <c r="B441" s="215"/>
      <c r="C441" s="15"/>
      <c r="D441" s="200" t="s">
        <v>136</v>
      </c>
      <c r="E441" s="216" t="s">
        <v>1</v>
      </c>
      <c r="F441" s="217" t="s">
        <v>144</v>
      </c>
      <c r="G441" s="15"/>
      <c r="H441" s="218">
        <v>717.97900000000004</v>
      </c>
      <c r="I441" s="219"/>
      <c r="J441" s="15"/>
      <c r="K441" s="15"/>
      <c r="L441" s="215"/>
      <c r="M441" s="220"/>
      <c r="N441" s="221"/>
      <c r="O441" s="221"/>
      <c r="P441" s="221"/>
      <c r="Q441" s="221"/>
      <c r="R441" s="221"/>
      <c r="S441" s="221"/>
      <c r="T441" s="222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16" t="s">
        <v>136</v>
      </c>
      <c r="AU441" s="216" t="s">
        <v>87</v>
      </c>
      <c r="AV441" s="15" t="s">
        <v>134</v>
      </c>
      <c r="AW441" s="15" t="s">
        <v>34</v>
      </c>
      <c r="AX441" s="15" t="s">
        <v>85</v>
      </c>
      <c r="AY441" s="216" t="s">
        <v>129</v>
      </c>
    </row>
    <row r="442" s="2" customFormat="1" ht="36" customHeight="1">
      <c r="A442" s="37"/>
      <c r="B442" s="185"/>
      <c r="C442" s="186" t="s">
        <v>767</v>
      </c>
      <c r="D442" s="186" t="s">
        <v>130</v>
      </c>
      <c r="E442" s="187" t="s">
        <v>342</v>
      </c>
      <c r="F442" s="188" t="s">
        <v>343</v>
      </c>
      <c r="G442" s="189" t="s">
        <v>217</v>
      </c>
      <c r="H442" s="190">
        <v>2159.9369999999999</v>
      </c>
      <c r="I442" s="191"/>
      <c r="J442" s="192">
        <f>ROUND(I442*H442,2)</f>
        <v>0</v>
      </c>
      <c r="K442" s="188" t="s">
        <v>158</v>
      </c>
      <c r="L442" s="38"/>
      <c r="M442" s="193" t="s">
        <v>1</v>
      </c>
      <c r="N442" s="194" t="s">
        <v>42</v>
      </c>
      <c r="O442" s="76"/>
      <c r="P442" s="195">
        <f>O442*H442</f>
        <v>0</v>
      </c>
      <c r="Q442" s="195">
        <v>0</v>
      </c>
      <c r="R442" s="195">
        <f>Q442*H442</f>
        <v>0</v>
      </c>
      <c r="S442" s="195">
        <v>0</v>
      </c>
      <c r="T442" s="196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197" t="s">
        <v>134</v>
      </c>
      <c r="AT442" s="197" t="s">
        <v>130</v>
      </c>
      <c r="AU442" s="197" t="s">
        <v>87</v>
      </c>
      <c r="AY442" s="18" t="s">
        <v>129</v>
      </c>
      <c r="BE442" s="198">
        <f>IF(N442="základní",J442,0)</f>
        <v>0</v>
      </c>
      <c r="BF442" s="198">
        <f>IF(N442="snížená",J442,0)</f>
        <v>0</v>
      </c>
      <c r="BG442" s="198">
        <f>IF(N442="zákl. přenesená",J442,0)</f>
        <v>0</v>
      </c>
      <c r="BH442" s="198">
        <f>IF(N442="sníž. přenesená",J442,0)</f>
        <v>0</v>
      </c>
      <c r="BI442" s="198">
        <f>IF(N442="nulová",J442,0)</f>
        <v>0</v>
      </c>
      <c r="BJ442" s="18" t="s">
        <v>85</v>
      </c>
      <c r="BK442" s="198">
        <f>ROUND(I442*H442,2)</f>
        <v>0</v>
      </c>
      <c r="BL442" s="18" t="s">
        <v>134</v>
      </c>
      <c r="BM442" s="197" t="s">
        <v>344</v>
      </c>
    </row>
    <row r="443" s="14" customFormat="1">
      <c r="A443" s="14"/>
      <c r="B443" s="207"/>
      <c r="C443" s="14"/>
      <c r="D443" s="200" t="s">
        <v>136</v>
      </c>
      <c r="E443" s="208" t="s">
        <v>1</v>
      </c>
      <c r="F443" s="209" t="s">
        <v>768</v>
      </c>
      <c r="G443" s="14"/>
      <c r="H443" s="210">
        <v>2159.9369999999999</v>
      </c>
      <c r="I443" s="211"/>
      <c r="J443" s="14"/>
      <c r="K443" s="14"/>
      <c r="L443" s="207"/>
      <c r="M443" s="212"/>
      <c r="N443" s="213"/>
      <c r="O443" s="213"/>
      <c r="P443" s="213"/>
      <c r="Q443" s="213"/>
      <c r="R443" s="213"/>
      <c r="S443" s="213"/>
      <c r="T443" s="2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08" t="s">
        <v>136</v>
      </c>
      <c r="AU443" s="208" t="s">
        <v>87</v>
      </c>
      <c r="AV443" s="14" t="s">
        <v>87</v>
      </c>
      <c r="AW443" s="14" t="s">
        <v>34</v>
      </c>
      <c r="AX443" s="14" t="s">
        <v>85</v>
      </c>
      <c r="AY443" s="208" t="s">
        <v>129</v>
      </c>
    </row>
    <row r="444" s="2" customFormat="1" ht="36" customHeight="1">
      <c r="A444" s="37"/>
      <c r="B444" s="185"/>
      <c r="C444" s="186" t="s">
        <v>769</v>
      </c>
      <c r="D444" s="186" t="s">
        <v>130</v>
      </c>
      <c r="E444" s="187" t="s">
        <v>770</v>
      </c>
      <c r="F444" s="188" t="s">
        <v>771</v>
      </c>
      <c r="G444" s="189" t="s">
        <v>217</v>
      </c>
      <c r="H444" s="190">
        <v>717.97900000000004</v>
      </c>
      <c r="I444" s="191"/>
      <c r="J444" s="192">
        <f>ROUND(I444*H444,2)</f>
        <v>0</v>
      </c>
      <c r="K444" s="188" t="s">
        <v>158</v>
      </c>
      <c r="L444" s="38"/>
      <c r="M444" s="193" t="s">
        <v>1</v>
      </c>
      <c r="N444" s="194" t="s">
        <v>42</v>
      </c>
      <c r="O444" s="76"/>
      <c r="P444" s="195">
        <f>O444*H444</f>
        <v>0</v>
      </c>
      <c r="Q444" s="195">
        <v>0</v>
      </c>
      <c r="R444" s="195">
        <f>Q444*H444</f>
        <v>0</v>
      </c>
      <c r="S444" s="195">
        <v>0</v>
      </c>
      <c r="T444" s="196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197" t="s">
        <v>134</v>
      </c>
      <c r="AT444" s="197" t="s">
        <v>130</v>
      </c>
      <c r="AU444" s="197" t="s">
        <v>87</v>
      </c>
      <c r="AY444" s="18" t="s">
        <v>129</v>
      </c>
      <c r="BE444" s="198">
        <f>IF(N444="základní",J444,0)</f>
        <v>0</v>
      </c>
      <c r="BF444" s="198">
        <f>IF(N444="snížená",J444,0)</f>
        <v>0</v>
      </c>
      <c r="BG444" s="198">
        <f>IF(N444="zákl. přenesená",J444,0)</f>
        <v>0</v>
      </c>
      <c r="BH444" s="198">
        <f>IF(N444="sníž. přenesená",J444,0)</f>
        <v>0</v>
      </c>
      <c r="BI444" s="198">
        <f>IF(N444="nulová",J444,0)</f>
        <v>0</v>
      </c>
      <c r="BJ444" s="18" t="s">
        <v>85</v>
      </c>
      <c r="BK444" s="198">
        <f>ROUND(I444*H444,2)</f>
        <v>0</v>
      </c>
      <c r="BL444" s="18" t="s">
        <v>134</v>
      </c>
      <c r="BM444" s="197" t="s">
        <v>772</v>
      </c>
    </row>
    <row r="445" s="13" customFormat="1">
      <c r="A445" s="13"/>
      <c r="B445" s="199"/>
      <c r="C445" s="13"/>
      <c r="D445" s="200" t="s">
        <v>136</v>
      </c>
      <c r="E445" s="201" t="s">
        <v>1</v>
      </c>
      <c r="F445" s="202" t="s">
        <v>763</v>
      </c>
      <c r="G445" s="13"/>
      <c r="H445" s="201" t="s">
        <v>1</v>
      </c>
      <c r="I445" s="203"/>
      <c r="J445" s="13"/>
      <c r="K445" s="13"/>
      <c r="L445" s="199"/>
      <c r="M445" s="204"/>
      <c r="N445" s="205"/>
      <c r="O445" s="205"/>
      <c r="P445" s="205"/>
      <c r="Q445" s="205"/>
      <c r="R445" s="205"/>
      <c r="S445" s="205"/>
      <c r="T445" s="20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01" t="s">
        <v>136</v>
      </c>
      <c r="AU445" s="201" t="s">
        <v>87</v>
      </c>
      <c r="AV445" s="13" t="s">
        <v>85</v>
      </c>
      <c r="AW445" s="13" t="s">
        <v>34</v>
      </c>
      <c r="AX445" s="13" t="s">
        <v>77</v>
      </c>
      <c r="AY445" s="201" t="s">
        <v>129</v>
      </c>
    </row>
    <row r="446" s="14" customFormat="1">
      <c r="A446" s="14"/>
      <c r="B446" s="207"/>
      <c r="C446" s="14"/>
      <c r="D446" s="200" t="s">
        <v>136</v>
      </c>
      <c r="E446" s="208" t="s">
        <v>1</v>
      </c>
      <c r="F446" s="209" t="s">
        <v>773</v>
      </c>
      <c r="G446" s="14"/>
      <c r="H446" s="210">
        <v>717.97900000000004</v>
      </c>
      <c r="I446" s="211"/>
      <c r="J446" s="14"/>
      <c r="K446" s="14"/>
      <c r="L446" s="207"/>
      <c r="M446" s="212"/>
      <c r="N446" s="213"/>
      <c r="O446" s="213"/>
      <c r="P446" s="213"/>
      <c r="Q446" s="213"/>
      <c r="R446" s="213"/>
      <c r="S446" s="213"/>
      <c r="T446" s="2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08" t="s">
        <v>136</v>
      </c>
      <c r="AU446" s="208" t="s">
        <v>87</v>
      </c>
      <c r="AV446" s="14" t="s">
        <v>87</v>
      </c>
      <c r="AW446" s="14" t="s">
        <v>34</v>
      </c>
      <c r="AX446" s="14" t="s">
        <v>85</v>
      </c>
      <c r="AY446" s="208" t="s">
        <v>129</v>
      </c>
    </row>
    <row r="447" s="12" customFormat="1" ht="25.92" customHeight="1">
      <c r="A447" s="12"/>
      <c r="B447" s="174"/>
      <c r="C447" s="12"/>
      <c r="D447" s="175" t="s">
        <v>76</v>
      </c>
      <c r="E447" s="176" t="s">
        <v>774</v>
      </c>
      <c r="F447" s="176" t="s">
        <v>775</v>
      </c>
      <c r="G447" s="12"/>
      <c r="H447" s="12"/>
      <c r="I447" s="177"/>
      <c r="J447" s="178">
        <f>BK447</f>
        <v>0</v>
      </c>
      <c r="K447" s="12"/>
      <c r="L447" s="174"/>
      <c r="M447" s="179"/>
      <c r="N447" s="180"/>
      <c r="O447" s="180"/>
      <c r="P447" s="181">
        <f>P448+P489</f>
        <v>0</v>
      </c>
      <c r="Q447" s="180"/>
      <c r="R447" s="181">
        <f>R448+R489</f>
        <v>0.79926600000000003</v>
      </c>
      <c r="S447" s="180"/>
      <c r="T447" s="182">
        <f>T448+T489</f>
        <v>0</v>
      </c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R447" s="175" t="s">
        <v>87</v>
      </c>
      <c r="AT447" s="183" t="s">
        <v>76</v>
      </c>
      <c r="AU447" s="183" t="s">
        <v>77</v>
      </c>
      <c r="AY447" s="175" t="s">
        <v>129</v>
      </c>
      <c r="BK447" s="184">
        <f>BK448+BK489</f>
        <v>0</v>
      </c>
    </row>
    <row r="448" s="12" customFormat="1" ht="22.8" customHeight="1">
      <c r="A448" s="12"/>
      <c r="B448" s="174"/>
      <c r="C448" s="12"/>
      <c r="D448" s="175" t="s">
        <v>76</v>
      </c>
      <c r="E448" s="233" t="s">
        <v>776</v>
      </c>
      <c r="F448" s="233" t="s">
        <v>777</v>
      </c>
      <c r="G448" s="12"/>
      <c r="H448" s="12"/>
      <c r="I448" s="177"/>
      <c r="J448" s="234">
        <f>BK448</f>
        <v>0</v>
      </c>
      <c r="K448" s="12"/>
      <c r="L448" s="174"/>
      <c r="M448" s="179"/>
      <c r="N448" s="180"/>
      <c r="O448" s="180"/>
      <c r="P448" s="181">
        <f>SUM(P449:P488)</f>
        <v>0</v>
      </c>
      <c r="Q448" s="180"/>
      <c r="R448" s="181">
        <f>SUM(R449:R488)</f>
        <v>0.63700000000000001</v>
      </c>
      <c r="S448" s="180"/>
      <c r="T448" s="182">
        <f>SUM(T449:T488)</f>
        <v>0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175" t="s">
        <v>87</v>
      </c>
      <c r="AT448" s="183" t="s">
        <v>76</v>
      </c>
      <c r="AU448" s="183" t="s">
        <v>85</v>
      </c>
      <c r="AY448" s="175" t="s">
        <v>129</v>
      </c>
      <c r="BK448" s="184">
        <f>SUM(BK449:BK488)</f>
        <v>0</v>
      </c>
    </row>
    <row r="449" s="2" customFormat="1" ht="36" customHeight="1">
      <c r="A449" s="37"/>
      <c r="B449" s="185"/>
      <c r="C449" s="186" t="s">
        <v>778</v>
      </c>
      <c r="D449" s="186" t="s">
        <v>130</v>
      </c>
      <c r="E449" s="187" t="s">
        <v>779</v>
      </c>
      <c r="F449" s="188" t="s">
        <v>780</v>
      </c>
      <c r="G449" s="189" t="s">
        <v>520</v>
      </c>
      <c r="H449" s="190">
        <v>1163</v>
      </c>
      <c r="I449" s="191"/>
      <c r="J449" s="192">
        <f>ROUND(I449*H449,2)</f>
        <v>0</v>
      </c>
      <c r="K449" s="188" t="s">
        <v>158</v>
      </c>
      <c r="L449" s="38"/>
      <c r="M449" s="193" t="s">
        <v>1</v>
      </c>
      <c r="N449" s="194" t="s">
        <v>42</v>
      </c>
      <c r="O449" s="76"/>
      <c r="P449" s="195">
        <f>O449*H449</f>
        <v>0</v>
      </c>
      <c r="Q449" s="195">
        <v>0</v>
      </c>
      <c r="R449" s="195">
        <f>Q449*H449</f>
        <v>0</v>
      </c>
      <c r="S449" s="195">
        <v>0</v>
      </c>
      <c r="T449" s="196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97" t="s">
        <v>255</v>
      </c>
      <c r="AT449" s="197" t="s">
        <v>130</v>
      </c>
      <c r="AU449" s="197" t="s">
        <v>87</v>
      </c>
      <c r="AY449" s="18" t="s">
        <v>129</v>
      </c>
      <c r="BE449" s="198">
        <f>IF(N449="základní",J449,0)</f>
        <v>0</v>
      </c>
      <c r="BF449" s="198">
        <f>IF(N449="snížená",J449,0)</f>
        <v>0</v>
      </c>
      <c r="BG449" s="198">
        <f>IF(N449="zákl. přenesená",J449,0)</f>
        <v>0</v>
      </c>
      <c r="BH449" s="198">
        <f>IF(N449="sníž. přenesená",J449,0)</f>
        <v>0</v>
      </c>
      <c r="BI449" s="198">
        <f>IF(N449="nulová",J449,0)</f>
        <v>0</v>
      </c>
      <c r="BJ449" s="18" t="s">
        <v>85</v>
      </c>
      <c r="BK449" s="198">
        <f>ROUND(I449*H449,2)</f>
        <v>0</v>
      </c>
      <c r="BL449" s="18" t="s">
        <v>255</v>
      </c>
      <c r="BM449" s="197" t="s">
        <v>781</v>
      </c>
    </row>
    <row r="450" s="14" customFormat="1">
      <c r="A450" s="14"/>
      <c r="B450" s="207"/>
      <c r="C450" s="14"/>
      <c r="D450" s="200" t="s">
        <v>136</v>
      </c>
      <c r="E450" s="208" t="s">
        <v>1</v>
      </c>
      <c r="F450" s="209" t="s">
        <v>782</v>
      </c>
      <c r="G450" s="14"/>
      <c r="H450" s="210">
        <v>767</v>
      </c>
      <c r="I450" s="211"/>
      <c r="J450" s="14"/>
      <c r="K450" s="14"/>
      <c r="L450" s="207"/>
      <c r="M450" s="212"/>
      <c r="N450" s="213"/>
      <c r="O450" s="213"/>
      <c r="P450" s="213"/>
      <c r="Q450" s="213"/>
      <c r="R450" s="213"/>
      <c r="S450" s="213"/>
      <c r="T450" s="2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08" t="s">
        <v>136</v>
      </c>
      <c r="AU450" s="208" t="s">
        <v>87</v>
      </c>
      <c r="AV450" s="14" t="s">
        <v>87</v>
      </c>
      <c r="AW450" s="14" t="s">
        <v>34</v>
      </c>
      <c r="AX450" s="14" t="s">
        <v>77</v>
      </c>
      <c r="AY450" s="208" t="s">
        <v>129</v>
      </c>
    </row>
    <row r="451" s="14" customFormat="1">
      <c r="A451" s="14"/>
      <c r="B451" s="207"/>
      <c r="C451" s="14"/>
      <c r="D451" s="200" t="s">
        <v>136</v>
      </c>
      <c r="E451" s="208" t="s">
        <v>1</v>
      </c>
      <c r="F451" s="209" t="s">
        <v>783</v>
      </c>
      <c r="G451" s="14"/>
      <c r="H451" s="210">
        <v>396</v>
      </c>
      <c r="I451" s="211"/>
      <c r="J451" s="14"/>
      <c r="K451" s="14"/>
      <c r="L451" s="207"/>
      <c r="M451" s="212"/>
      <c r="N451" s="213"/>
      <c r="O451" s="213"/>
      <c r="P451" s="213"/>
      <c r="Q451" s="213"/>
      <c r="R451" s="213"/>
      <c r="S451" s="213"/>
      <c r="T451" s="2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08" t="s">
        <v>136</v>
      </c>
      <c r="AU451" s="208" t="s">
        <v>87</v>
      </c>
      <c r="AV451" s="14" t="s">
        <v>87</v>
      </c>
      <c r="AW451" s="14" t="s">
        <v>34</v>
      </c>
      <c r="AX451" s="14" t="s">
        <v>77</v>
      </c>
      <c r="AY451" s="208" t="s">
        <v>129</v>
      </c>
    </row>
    <row r="452" s="15" customFormat="1">
      <c r="A452" s="15"/>
      <c r="B452" s="215"/>
      <c r="C452" s="15"/>
      <c r="D452" s="200" t="s">
        <v>136</v>
      </c>
      <c r="E452" s="216" t="s">
        <v>1</v>
      </c>
      <c r="F452" s="217" t="s">
        <v>144</v>
      </c>
      <c r="G452" s="15"/>
      <c r="H452" s="218">
        <v>1163</v>
      </c>
      <c r="I452" s="219"/>
      <c r="J452" s="15"/>
      <c r="K452" s="15"/>
      <c r="L452" s="215"/>
      <c r="M452" s="220"/>
      <c r="N452" s="221"/>
      <c r="O452" s="221"/>
      <c r="P452" s="221"/>
      <c r="Q452" s="221"/>
      <c r="R452" s="221"/>
      <c r="S452" s="221"/>
      <c r="T452" s="222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16" t="s">
        <v>136</v>
      </c>
      <c r="AU452" s="216" t="s">
        <v>87</v>
      </c>
      <c r="AV452" s="15" t="s">
        <v>134</v>
      </c>
      <c r="AW452" s="15" t="s">
        <v>34</v>
      </c>
      <c r="AX452" s="15" t="s">
        <v>85</v>
      </c>
      <c r="AY452" s="216" t="s">
        <v>129</v>
      </c>
    </row>
    <row r="453" s="2" customFormat="1" ht="24" customHeight="1">
      <c r="A453" s="37"/>
      <c r="B453" s="185"/>
      <c r="C453" s="186" t="s">
        <v>784</v>
      </c>
      <c r="D453" s="186" t="s">
        <v>130</v>
      </c>
      <c r="E453" s="187" t="s">
        <v>785</v>
      </c>
      <c r="F453" s="188" t="s">
        <v>786</v>
      </c>
      <c r="G453" s="189" t="s">
        <v>520</v>
      </c>
      <c r="H453" s="190">
        <v>619.34100000000001</v>
      </c>
      <c r="I453" s="191"/>
      <c r="J453" s="192">
        <f>ROUND(I453*H453,2)</f>
        <v>0</v>
      </c>
      <c r="K453" s="188" t="s">
        <v>158</v>
      </c>
      <c r="L453" s="38"/>
      <c r="M453" s="193" t="s">
        <v>1</v>
      </c>
      <c r="N453" s="194" t="s">
        <v>42</v>
      </c>
      <c r="O453" s="76"/>
      <c r="P453" s="195">
        <f>O453*H453</f>
        <v>0</v>
      </c>
      <c r="Q453" s="195">
        <v>0</v>
      </c>
      <c r="R453" s="195">
        <f>Q453*H453</f>
        <v>0</v>
      </c>
      <c r="S453" s="195">
        <v>0</v>
      </c>
      <c r="T453" s="196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97" t="s">
        <v>255</v>
      </c>
      <c r="AT453" s="197" t="s">
        <v>130</v>
      </c>
      <c r="AU453" s="197" t="s">
        <v>87</v>
      </c>
      <c r="AY453" s="18" t="s">
        <v>129</v>
      </c>
      <c r="BE453" s="198">
        <f>IF(N453="základní",J453,0)</f>
        <v>0</v>
      </c>
      <c r="BF453" s="198">
        <f>IF(N453="snížená",J453,0)</f>
        <v>0</v>
      </c>
      <c r="BG453" s="198">
        <f>IF(N453="zákl. přenesená",J453,0)</f>
        <v>0</v>
      </c>
      <c r="BH453" s="198">
        <f>IF(N453="sníž. přenesená",J453,0)</f>
        <v>0</v>
      </c>
      <c r="BI453" s="198">
        <f>IF(N453="nulová",J453,0)</f>
        <v>0</v>
      </c>
      <c r="BJ453" s="18" t="s">
        <v>85</v>
      </c>
      <c r="BK453" s="198">
        <f>ROUND(I453*H453,2)</f>
        <v>0</v>
      </c>
      <c r="BL453" s="18" t="s">
        <v>255</v>
      </c>
      <c r="BM453" s="197" t="s">
        <v>787</v>
      </c>
    </row>
    <row r="454" s="2" customFormat="1">
      <c r="A454" s="37"/>
      <c r="B454" s="38"/>
      <c r="C454" s="37"/>
      <c r="D454" s="200" t="s">
        <v>611</v>
      </c>
      <c r="E454" s="37"/>
      <c r="F454" s="238" t="s">
        <v>612</v>
      </c>
      <c r="G454" s="37"/>
      <c r="H454" s="37"/>
      <c r="I454" s="123"/>
      <c r="J454" s="37"/>
      <c r="K454" s="37"/>
      <c r="L454" s="38"/>
      <c r="M454" s="239"/>
      <c r="N454" s="240"/>
      <c r="O454" s="76"/>
      <c r="P454" s="76"/>
      <c r="Q454" s="76"/>
      <c r="R454" s="76"/>
      <c r="S454" s="76"/>
      <c r="T454" s="7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18" t="s">
        <v>611</v>
      </c>
      <c r="AU454" s="18" t="s">
        <v>87</v>
      </c>
    </row>
    <row r="455" s="13" customFormat="1">
      <c r="A455" s="13"/>
      <c r="B455" s="199"/>
      <c r="C455" s="13"/>
      <c r="D455" s="200" t="s">
        <v>136</v>
      </c>
      <c r="E455" s="201" t="s">
        <v>1</v>
      </c>
      <c r="F455" s="202" t="s">
        <v>613</v>
      </c>
      <c r="G455" s="13"/>
      <c r="H455" s="201" t="s">
        <v>1</v>
      </c>
      <c r="I455" s="203"/>
      <c r="J455" s="13"/>
      <c r="K455" s="13"/>
      <c r="L455" s="199"/>
      <c r="M455" s="204"/>
      <c r="N455" s="205"/>
      <c r="O455" s="205"/>
      <c r="P455" s="205"/>
      <c r="Q455" s="205"/>
      <c r="R455" s="205"/>
      <c r="S455" s="205"/>
      <c r="T455" s="206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01" t="s">
        <v>136</v>
      </c>
      <c r="AU455" s="201" t="s">
        <v>87</v>
      </c>
      <c r="AV455" s="13" t="s">
        <v>85</v>
      </c>
      <c r="AW455" s="13" t="s">
        <v>34</v>
      </c>
      <c r="AX455" s="13" t="s">
        <v>77</v>
      </c>
      <c r="AY455" s="201" t="s">
        <v>129</v>
      </c>
    </row>
    <row r="456" s="13" customFormat="1">
      <c r="A456" s="13"/>
      <c r="B456" s="199"/>
      <c r="C456" s="13"/>
      <c r="D456" s="200" t="s">
        <v>136</v>
      </c>
      <c r="E456" s="201" t="s">
        <v>1</v>
      </c>
      <c r="F456" s="202" t="s">
        <v>614</v>
      </c>
      <c r="G456" s="13"/>
      <c r="H456" s="201" t="s">
        <v>1</v>
      </c>
      <c r="I456" s="203"/>
      <c r="J456" s="13"/>
      <c r="K456" s="13"/>
      <c r="L456" s="199"/>
      <c r="M456" s="204"/>
      <c r="N456" s="205"/>
      <c r="O456" s="205"/>
      <c r="P456" s="205"/>
      <c r="Q456" s="205"/>
      <c r="R456" s="205"/>
      <c r="S456" s="205"/>
      <c r="T456" s="20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01" t="s">
        <v>136</v>
      </c>
      <c r="AU456" s="201" t="s">
        <v>87</v>
      </c>
      <c r="AV456" s="13" t="s">
        <v>85</v>
      </c>
      <c r="AW456" s="13" t="s">
        <v>34</v>
      </c>
      <c r="AX456" s="13" t="s">
        <v>77</v>
      </c>
      <c r="AY456" s="201" t="s">
        <v>129</v>
      </c>
    </row>
    <row r="457" s="14" customFormat="1">
      <c r="A457" s="14"/>
      <c r="B457" s="207"/>
      <c r="C457" s="14"/>
      <c r="D457" s="200" t="s">
        <v>136</v>
      </c>
      <c r="E457" s="208" t="s">
        <v>1</v>
      </c>
      <c r="F457" s="209" t="s">
        <v>615</v>
      </c>
      <c r="G457" s="14"/>
      <c r="H457" s="210">
        <v>117</v>
      </c>
      <c r="I457" s="211"/>
      <c r="J457" s="14"/>
      <c r="K457" s="14"/>
      <c r="L457" s="207"/>
      <c r="M457" s="212"/>
      <c r="N457" s="213"/>
      <c r="O457" s="213"/>
      <c r="P457" s="213"/>
      <c r="Q457" s="213"/>
      <c r="R457" s="213"/>
      <c r="S457" s="213"/>
      <c r="T457" s="2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08" t="s">
        <v>136</v>
      </c>
      <c r="AU457" s="208" t="s">
        <v>87</v>
      </c>
      <c r="AV457" s="14" t="s">
        <v>87</v>
      </c>
      <c r="AW457" s="14" t="s">
        <v>34</v>
      </c>
      <c r="AX457" s="14" t="s">
        <v>77</v>
      </c>
      <c r="AY457" s="208" t="s">
        <v>129</v>
      </c>
    </row>
    <row r="458" s="13" customFormat="1">
      <c r="A458" s="13"/>
      <c r="B458" s="199"/>
      <c r="C458" s="13"/>
      <c r="D458" s="200" t="s">
        <v>136</v>
      </c>
      <c r="E458" s="201" t="s">
        <v>1</v>
      </c>
      <c r="F458" s="202" t="s">
        <v>788</v>
      </c>
      <c r="G458" s="13"/>
      <c r="H458" s="201" t="s">
        <v>1</v>
      </c>
      <c r="I458" s="203"/>
      <c r="J458" s="13"/>
      <c r="K458" s="13"/>
      <c r="L458" s="199"/>
      <c r="M458" s="204"/>
      <c r="N458" s="205"/>
      <c r="O458" s="205"/>
      <c r="P458" s="205"/>
      <c r="Q458" s="205"/>
      <c r="R458" s="205"/>
      <c r="S458" s="205"/>
      <c r="T458" s="20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01" t="s">
        <v>136</v>
      </c>
      <c r="AU458" s="201" t="s">
        <v>87</v>
      </c>
      <c r="AV458" s="13" t="s">
        <v>85</v>
      </c>
      <c r="AW458" s="13" t="s">
        <v>34</v>
      </c>
      <c r="AX458" s="13" t="s">
        <v>77</v>
      </c>
      <c r="AY458" s="201" t="s">
        <v>129</v>
      </c>
    </row>
    <row r="459" s="13" customFormat="1">
      <c r="A459" s="13"/>
      <c r="B459" s="199"/>
      <c r="C459" s="13"/>
      <c r="D459" s="200" t="s">
        <v>136</v>
      </c>
      <c r="E459" s="201" t="s">
        <v>1</v>
      </c>
      <c r="F459" s="202" t="s">
        <v>789</v>
      </c>
      <c r="G459" s="13"/>
      <c r="H459" s="201" t="s">
        <v>1</v>
      </c>
      <c r="I459" s="203"/>
      <c r="J459" s="13"/>
      <c r="K459" s="13"/>
      <c r="L459" s="199"/>
      <c r="M459" s="204"/>
      <c r="N459" s="205"/>
      <c r="O459" s="205"/>
      <c r="P459" s="205"/>
      <c r="Q459" s="205"/>
      <c r="R459" s="205"/>
      <c r="S459" s="205"/>
      <c r="T459" s="20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01" t="s">
        <v>136</v>
      </c>
      <c r="AU459" s="201" t="s">
        <v>87</v>
      </c>
      <c r="AV459" s="13" t="s">
        <v>85</v>
      </c>
      <c r="AW459" s="13" t="s">
        <v>34</v>
      </c>
      <c r="AX459" s="13" t="s">
        <v>77</v>
      </c>
      <c r="AY459" s="201" t="s">
        <v>129</v>
      </c>
    </row>
    <row r="460" s="14" customFormat="1">
      <c r="A460" s="14"/>
      <c r="B460" s="207"/>
      <c r="C460" s="14"/>
      <c r="D460" s="200" t="s">
        <v>136</v>
      </c>
      <c r="E460" s="208" t="s">
        <v>1</v>
      </c>
      <c r="F460" s="209" t="s">
        <v>615</v>
      </c>
      <c r="G460" s="14"/>
      <c r="H460" s="210">
        <v>117</v>
      </c>
      <c r="I460" s="211"/>
      <c r="J460" s="14"/>
      <c r="K460" s="14"/>
      <c r="L460" s="207"/>
      <c r="M460" s="212"/>
      <c r="N460" s="213"/>
      <c r="O460" s="213"/>
      <c r="P460" s="213"/>
      <c r="Q460" s="213"/>
      <c r="R460" s="213"/>
      <c r="S460" s="213"/>
      <c r="T460" s="2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08" t="s">
        <v>136</v>
      </c>
      <c r="AU460" s="208" t="s">
        <v>87</v>
      </c>
      <c r="AV460" s="14" t="s">
        <v>87</v>
      </c>
      <c r="AW460" s="14" t="s">
        <v>34</v>
      </c>
      <c r="AX460" s="14" t="s">
        <v>77</v>
      </c>
      <c r="AY460" s="208" t="s">
        <v>129</v>
      </c>
    </row>
    <row r="461" s="13" customFormat="1">
      <c r="A461" s="13"/>
      <c r="B461" s="199"/>
      <c r="C461" s="13"/>
      <c r="D461" s="200" t="s">
        <v>136</v>
      </c>
      <c r="E461" s="201" t="s">
        <v>1</v>
      </c>
      <c r="F461" s="202" t="s">
        <v>618</v>
      </c>
      <c r="G461" s="13"/>
      <c r="H461" s="201" t="s">
        <v>1</v>
      </c>
      <c r="I461" s="203"/>
      <c r="J461" s="13"/>
      <c r="K461" s="13"/>
      <c r="L461" s="199"/>
      <c r="M461" s="204"/>
      <c r="N461" s="205"/>
      <c r="O461" s="205"/>
      <c r="P461" s="205"/>
      <c r="Q461" s="205"/>
      <c r="R461" s="205"/>
      <c r="S461" s="205"/>
      <c r="T461" s="20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01" t="s">
        <v>136</v>
      </c>
      <c r="AU461" s="201" t="s">
        <v>87</v>
      </c>
      <c r="AV461" s="13" t="s">
        <v>85</v>
      </c>
      <c r="AW461" s="13" t="s">
        <v>34</v>
      </c>
      <c r="AX461" s="13" t="s">
        <v>77</v>
      </c>
      <c r="AY461" s="201" t="s">
        <v>129</v>
      </c>
    </row>
    <row r="462" s="13" customFormat="1">
      <c r="A462" s="13"/>
      <c r="B462" s="199"/>
      <c r="C462" s="13"/>
      <c r="D462" s="200" t="s">
        <v>136</v>
      </c>
      <c r="E462" s="201" t="s">
        <v>1</v>
      </c>
      <c r="F462" s="202" t="s">
        <v>614</v>
      </c>
      <c r="G462" s="13"/>
      <c r="H462" s="201" t="s">
        <v>1</v>
      </c>
      <c r="I462" s="203"/>
      <c r="J462" s="13"/>
      <c r="K462" s="13"/>
      <c r="L462" s="199"/>
      <c r="M462" s="204"/>
      <c r="N462" s="205"/>
      <c r="O462" s="205"/>
      <c r="P462" s="205"/>
      <c r="Q462" s="205"/>
      <c r="R462" s="205"/>
      <c r="S462" s="205"/>
      <c r="T462" s="206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01" t="s">
        <v>136</v>
      </c>
      <c r="AU462" s="201" t="s">
        <v>87</v>
      </c>
      <c r="AV462" s="13" t="s">
        <v>85</v>
      </c>
      <c r="AW462" s="13" t="s">
        <v>34</v>
      </c>
      <c r="AX462" s="13" t="s">
        <v>77</v>
      </c>
      <c r="AY462" s="201" t="s">
        <v>129</v>
      </c>
    </row>
    <row r="463" s="14" customFormat="1">
      <c r="A463" s="14"/>
      <c r="B463" s="207"/>
      <c r="C463" s="14"/>
      <c r="D463" s="200" t="s">
        <v>136</v>
      </c>
      <c r="E463" s="208" t="s">
        <v>1</v>
      </c>
      <c r="F463" s="209" t="s">
        <v>626</v>
      </c>
      <c r="G463" s="14"/>
      <c r="H463" s="210">
        <v>187.34100000000001</v>
      </c>
      <c r="I463" s="211"/>
      <c r="J463" s="14"/>
      <c r="K463" s="14"/>
      <c r="L463" s="207"/>
      <c r="M463" s="212"/>
      <c r="N463" s="213"/>
      <c r="O463" s="213"/>
      <c r="P463" s="213"/>
      <c r="Q463" s="213"/>
      <c r="R463" s="213"/>
      <c r="S463" s="213"/>
      <c r="T463" s="2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08" t="s">
        <v>136</v>
      </c>
      <c r="AU463" s="208" t="s">
        <v>87</v>
      </c>
      <c r="AV463" s="14" t="s">
        <v>87</v>
      </c>
      <c r="AW463" s="14" t="s">
        <v>34</v>
      </c>
      <c r="AX463" s="14" t="s">
        <v>77</v>
      </c>
      <c r="AY463" s="208" t="s">
        <v>129</v>
      </c>
    </row>
    <row r="464" s="13" customFormat="1">
      <c r="A464" s="13"/>
      <c r="B464" s="199"/>
      <c r="C464" s="13"/>
      <c r="D464" s="200" t="s">
        <v>136</v>
      </c>
      <c r="E464" s="201" t="s">
        <v>1</v>
      </c>
      <c r="F464" s="202" t="s">
        <v>620</v>
      </c>
      <c r="G464" s="13"/>
      <c r="H464" s="201" t="s">
        <v>1</v>
      </c>
      <c r="I464" s="203"/>
      <c r="J464" s="13"/>
      <c r="K464" s="13"/>
      <c r="L464" s="199"/>
      <c r="M464" s="204"/>
      <c r="N464" s="205"/>
      <c r="O464" s="205"/>
      <c r="P464" s="205"/>
      <c r="Q464" s="205"/>
      <c r="R464" s="205"/>
      <c r="S464" s="205"/>
      <c r="T464" s="20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01" t="s">
        <v>136</v>
      </c>
      <c r="AU464" s="201" t="s">
        <v>87</v>
      </c>
      <c r="AV464" s="13" t="s">
        <v>85</v>
      </c>
      <c r="AW464" s="13" t="s">
        <v>34</v>
      </c>
      <c r="AX464" s="13" t="s">
        <v>77</v>
      </c>
      <c r="AY464" s="201" t="s">
        <v>129</v>
      </c>
    </row>
    <row r="465" s="14" customFormat="1">
      <c r="A465" s="14"/>
      <c r="B465" s="207"/>
      <c r="C465" s="14"/>
      <c r="D465" s="200" t="s">
        <v>136</v>
      </c>
      <c r="E465" s="208" t="s">
        <v>1</v>
      </c>
      <c r="F465" s="209" t="s">
        <v>621</v>
      </c>
      <c r="G465" s="14"/>
      <c r="H465" s="210">
        <v>198</v>
      </c>
      <c r="I465" s="211"/>
      <c r="J465" s="14"/>
      <c r="K465" s="14"/>
      <c r="L465" s="207"/>
      <c r="M465" s="212"/>
      <c r="N465" s="213"/>
      <c r="O465" s="213"/>
      <c r="P465" s="213"/>
      <c r="Q465" s="213"/>
      <c r="R465" s="213"/>
      <c r="S465" s="213"/>
      <c r="T465" s="2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08" t="s">
        <v>136</v>
      </c>
      <c r="AU465" s="208" t="s">
        <v>87</v>
      </c>
      <c r="AV465" s="14" t="s">
        <v>87</v>
      </c>
      <c r="AW465" s="14" t="s">
        <v>34</v>
      </c>
      <c r="AX465" s="14" t="s">
        <v>77</v>
      </c>
      <c r="AY465" s="208" t="s">
        <v>129</v>
      </c>
    </row>
    <row r="466" s="15" customFormat="1">
      <c r="A466" s="15"/>
      <c r="B466" s="215"/>
      <c r="C466" s="15"/>
      <c r="D466" s="200" t="s">
        <v>136</v>
      </c>
      <c r="E466" s="216" t="s">
        <v>1</v>
      </c>
      <c r="F466" s="217" t="s">
        <v>144</v>
      </c>
      <c r="G466" s="15"/>
      <c r="H466" s="218">
        <v>619.34100000000001</v>
      </c>
      <c r="I466" s="219"/>
      <c r="J466" s="15"/>
      <c r="K466" s="15"/>
      <c r="L466" s="215"/>
      <c r="M466" s="220"/>
      <c r="N466" s="221"/>
      <c r="O466" s="221"/>
      <c r="P466" s="221"/>
      <c r="Q466" s="221"/>
      <c r="R466" s="221"/>
      <c r="S466" s="221"/>
      <c r="T466" s="222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16" t="s">
        <v>136</v>
      </c>
      <c r="AU466" s="216" t="s">
        <v>87</v>
      </c>
      <c r="AV466" s="15" t="s">
        <v>134</v>
      </c>
      <c r="AW466" s="15" t="s">
        <v>34</v>
      </c>
      <c r="AX466" s="15" t="s">
        <v>85</v>
      </c>
      <c r="AY466" s="216" t="s">
        <v>129</v>
      </c>
    </row>
    <row r="467" s="2" customFormat="1" ht="16.5" customHeight="1">
      <c r="A467" s="37"/>
      <c r="B467" s="185"/>
      <c r="C467" s="223" t="s">
        <v>790</v>
      </c>
      <c r="D467" s="223" t="s">
        <v>179</v>
      </c>
      <c r="E467" s="224" t="s">
        <v>791</v>
      </c>
      <c r="F467" s="225" t="s">
        <v>792</v>
      </c>
      <c r="G467" s="226" t="s">
        <v>217</v>
      </c>
      <c r="H467" s="227">
        <v>0.087999999999999995</v>
      </c>
      <c r="I467" s="228"/>
      <c r="J467" s="229">
        <f>ROUND(I467*H467,2)</f>
        <v>0</v>
      </c>
      <c r="K467" s="225" t="s">
        <v>158</v>
      </c>
      <c r="L467" s="230"/>
      <c r="M467" s="231" t="s">
        <v>1</v>
      </c>
      <c r="N467" s="232" t="s">
        <v>42</v>
      </c>
      <c r="O467" s="76"/>
      <c r="P467" s="195">
        <f>O467*H467</f>
        <v>0</v>
      </c>
      <c r="Q467" s="195">
        <v>1</v>
      </c>
      <c r="R467" s="195">
        <f>Q467*H467</f>
        <v>0.087999999999999995</v>
      </c>
      <c r="S467" s="195">
        <v>0</v>
      </c>
      <c r="T467" s="196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197" t="s">
        <v>364</v>
      </c>
      <c r="AT467" s="197" t="s">
        <v>179</v>
      </c>
      <c r="AU467" s="197" t="s">
        <v>87</v>
      </c>
      <c r="AY467" s="18" t="s">
        <v>129</v>
      </c>
      <c r="BE467" s="198">
        <f>IF(N467="základní",J467,0)</f>
        <v>0</v>
      </c>
      <c r="BF467" s="198">
        <f>IF(N467="snížená",J467,0)</f>
        <v>0</v>
      </c>
      <c r="BG467" s="198">
        <f>IF(N467="zákl. přenesená",J467,0)</f>
        <v>0</v>
      </c>
      <c r="BH467" s="198">
        <f>IF(N467="sníž. přenesená",J467,0)</f>
        <v>0</v>
      </c>
      <c r="BI467" s="198">
        <f>IF(N467="nulová",J467,0)</f>
        <v>0</v>
      </c>
      <c r="BJ467" s="18" t="s">
        <v>85</v>
      </c>
      <c r="BK467" s="198">
        <f>ROUND(I467*H467,2)</f>
        <v>0</v>
      </c>
      <c r="BL467" s="18" t="s">
        <v>255</v>
      </c>
      <c r="BM467" s="197" t="s">
        <v>793</v>
      </c>
    </row>
    <row r="468" s="14" customFormat="1">
      <c r="A468" s="14"/>
      <c r="B468" s="207"/>
      <c r="C468" s="14"/>
      <c r="D468" s="200" t="s">
        <v>136</v>
      </c>
      <c r="E468" s="14"/>
      <c r="F468" s="209" t="s">
        <v>794</v>
      </c>
      <c r="G468" s="14"/>
      <c r="H468" s="210">
        <v>0.087999999999999995</v>
      </c>
      <c r="I468" s="211"/>
      <c r="J468" s="14"/>
      <c r="K468" s="14"/>
      <c r="L468" s="207"/>
      <c r="M468" s="212"/>
      <c r="N468" s="213"/>
      <c r="O468" s="213"/>
      <c r="P468" s="213"/>
      <c r="Q468" s="213"/>
      <c r="R468" s="213"/>
      <c r="S468" s="213"/>
      <c r="T468" s="2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08" t="s">
        <v>136</v>
      </c>
      <c r="AU468" s="208" t="s">
        <v>87</v>
      </c>
      <c r="AV468" s="14" t="s">
        <v>87</v>
      </c>
      <c r="AW468" s="14" t="s">
        <v>3</v>
      </c>
      <c r="AX468" s="14" t="s">
        <v>85</v>
      </c>
      <c r="AY468" s="208" t="s">
        <v>129</v>
      </c>
    </row>
    <row r="469" s="2" customFormat="1" ht="36" customHeight="1">
      <c r="A469" s="37"/>
      <c r="B469" s="185"/>
      <c r="C469" s="186" t="s">
        <v>795</v>
      </c>
      <c r="D469" s="186" t="s">
        <v>130</v>
      </c>
      <c r="E469" s="187" t="s">
        <v>796</v>
      </c>
      <c r="F469" s="188" t="s">
        <v>797</v>
      </c>
      <c r="G469" s="189" t="s">
        <v>520</v>
      </c>
      <c r="H469" s="190">
        <v>1238.682</v>
      </c>
      <c r="I469" s="191"/>
      <c r="J469" s="192">
        <f>ROUND(I469*H469,2)</f>
        <v>0</v>
      </c>
      <c r="K469" s="188" t="s">
        <v>158</v>
      </c>
      <c r="L469" s="38"/>
      <c r="M469" s="193" t="s">
        <v>1</v>
      </c>
      <c r="N469" s="194" t="s">
        <v>42</v>
      </c>
      <c r="O469" s="76"/>
      <c r="P469" s="195">
        <f>O469*H469</f>
        <v>0</v>
      </c>
      <c r="Q469" s="195">
        <v>0</v>
      </c>
      <c r="R469" s="195">
        <f>Q469*H469</f>
        <v>0</v>
      </c>
      <c r="S469" s="195">
        <v>0</v>
      </c>
      <c r="T469" s="196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197" t="s">
        <v>255</v>
      </c>
      <c r="AT469" s="197" t="s">
        <v>130</v>
      </c>
      <c r="AU469" s="197" t="s">
        <v>87</v>
      </c>
      <c r="AY469" s="18" t="s">
        <v>129</v>
      </c>
      <c r="BE469" s="198">
        <f>IF(N469="základní",J469,0)</f>
        <v>0</v>
      </c>
      <c r="BF469" s="198">
        <f>IF(N469="snížená",J469,0)</f>
        <v>0</v>
      </c>
      <c r="BG469" s="198">
        <f>IF(N469="zákl. přenesená",J469,0)</f>
        <v>0</v>
      </c>
      <c r="BH469" s="198">
        <f>IF(N469="sníž. přenesená",J469,0)</f>
        <v>0</v>
      </c>
      <c r="BI469" s="198">
        <f>IF(N469="nulová",J469,0)</f>
        <v>0</v>
      </c>
      <c r="BJ469" s="18" t="s">
        <v>85</v>
      </c>
      <c r="BK469" s="198">
        <f>ROUND(I469*H469,2)</f>
        <v>0</v>
      </c>
      <c r="BL469" s="18" t="s">
        <v>255</v>
      </c>
      <c r="BM469" s="197" t="s">
        <v>798</v>
      </c>
    </row>
    <row r="470" s="2" customFormat="1">
      <c r="A470" s="37"/>
      <c r="B470" s="38"/>
      <c r="C470" s="37"/>
      <c r="D470" s="200" t="s">
        <v>611</v>
      </c>
      <c r="E470" s="37"/>
      <c r="F470" s="238" t="s">
        <v>799</v>
      </c>
      <c r="G470" s="37"/>
      <c r="H470" s="37"/>
      <c r="I470" s="123"/>
      <c r="J470" s="37"/>
      <c r="K470" s="37"/>
      <c r="L470" s="38"/>
      <c r="M470" s="239"/>
      <c r="N470" s="240"/>
      <c r="O470" s="76"/>
      <c r="P470" s="76"/>
      <c r="Q470" s="76"/>
      <c r="R470" s="76"/>
      <c r="S470" s="76"/>
      <c r="T470" s="7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T470" s="18" t="s">
        <v>611</v>
      </c>
      <c r="AU470" s="18" t="s">
        <v>87</v>
      </c>
    </row>
    <row r="471" s="13" customFormat="1">
      <c r="A471" s="13"/>
      <c r="B471" s="199"/>
      <c r="C471" s="13"/>
      <c r="D471" s="200" t="s">
        <v>136</v>
      </c>
      <c r="E471" s="201" t="s">
        <v>1</v>
      </c>
      <c r="F471" s="202" t="s">
        <v>613</v>
      </c>
      <c r="G471" s="13"/>
      <c r="H471" s="201" t="s">
        <v>1</v>
      </c>
      <c r="I471" s="203"/>
      <c r="J471" s="13"/>
      <c r="K471" s="13"/>
      <c r="L471" s="199"/>
      <c r="M471" s="204"/>
      <c r="N471" s="205"/>
      <c r="O471" s="205"/>
      <c r="P471" s="205"/>
      <c r="Q471" s="205"/>
      <c r="R471" s="205"/>
      <c r="S471" s="205"/>
      <c r="T471" s="20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01" t="s">
        <v>136</v>
      </c>
      <c r="AU471" s="201" t="s">
        <v>87</v>
      </c>
      <c r="AV471" s="13" t="s">
        <v>85</v>
      </c>
      <c r="AW471" s="13" t="s">
        <v>34</v>
      </c>
      <c r="AX471" s="13" t="s">
        <v>77</v>
      </c>
      <c r="AY471" s="201" t="s">
        <v>129</v>
      </c>
    </row>
    <row r="472" s="14" customFormat="1">
      <c r="A472" s="14"/>
      <c r="B472" s="207"/>
      <c r="C472" s="14"/>
      <c r="D472" s="200" t="s">
        <v>136</v>
      </c>
      <c r="E472" s="208" t="s">
        <v>1</v>
      </c>
      <c r="F472" s="209" t="s">
        <v>800</v>
      </c>
      <c r="G472" s="14"/>
      <c r="H472" s="210">
        <v>234</v>
      </c>
      <c r="I472" s="211"/>
      <c r="J472" s="14"/>
      <c r="K472" s="14"/>
      <c r="L472" s="207"/>
      <c r="M472" s="212"/>
      <c r="N472" s="213"/>
      <c r="O472" s="213"/>
      <c r="P472" s="213"/>
      <c r="Q472" s="213"/>
      <c r="R472" s="213"/>
      <c r="S472" s="213"/>
      <c r="T472" s="2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08" t="s">
        <v>136</v>
      </c>
      <c r="AU472" s="208" t="s">
        <v>87</v>
      </c>
      <c r="AV472" s="14" t="s">
        <v>87</v>
      </c>
      <c r="AW472" s="14" t="s">
        <v>34</v>
      </c>
      <c r="AX472" s="14" t="s">
        <v>77</v>
      </c>
      <c r="AY472" s="208" t="s">
        <v>129</v>
      </c>
    </row>
    <row r="473" s="13" customFormat="1">
      <c r="A473" s="13"/>
      <c r="B473" s="199"/>
      <c r="C473" s="13"/>
      <c r="D473" s="200" t="s">
        <v>136</v>
      </c>
      <c r="E473" s="201" t="s">
        <v>1</v>
      </c>
      <c r="F473" s="202" t="s">
        <v>788</v>
      </c>
      <c r="G473" s="13"/>
      <c r="H473" s="201" t="s">
        <v>1</v>
      </c>
      <c r="I473" s="203"/>
      <c r="J473" s="13"/>
      <c r="K473" s="13"/>
      <c r="L473" s="199"/>
      <c r="M473" s="204"/>
      <c r="N473" s="205"/>
      <c r="O473" s="205"/>
      <c r="P473" s="205"/>
      <c r="Q473" s="205"/>
      <c r="R473" s="205"/>
      <c r="S473" s="205"/>
      <c r="T473" s="20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01" t="s">
        <v>136</v>
      </c>
      <c r="AU473" s="201" t="s">
        <v>87</v>
      </c>
      <c r="AV473" s="13" t="s">
        <v>85</v>
      </c>
      <c r="AW473" s="13" t="s">
        <v>34</v>
      </c>
      <c r="AX473" s="13" t="s">
        <v>77</v>
      </c>
      <c r="AY473" s="201" t="s">
        <v>129</v>
      </c>
    </row>
    <row r="474" s="14" customFormat="1">
      <c r="A474" s="14"/>
      <c r="B474" s="207"/>
      <c r="C474" s="14"/>
      <c r="D474" s="200" t="s">
        <v>136</v>
      </c>
      <c r="E474" s="208" t="s">
        <v>1</v>
      </c>
      <c r="F474" s="209" t="s">
        <v>800</v>
      </c>
      <c r="G474" s="14"/>
      <c r="H474" s="210">
        <v>234</v>
      </c>
      <c r="I474" s="211"/>
      <c r="J474" s="14"/>
      <c r="K474" s="14"/>
      <c r="L474" s="207"/>
      <c r="M474" s="212"/>
      <c r="N474" s="213"/>
      <c r="O474" s="213"/>
      <c r="P474" s="213"/>
      <c r="Q474" s="213"/>
      <c r="R474" s="213"/>
      <c r="S474" s="213"/>
      <c r="T474" s="2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08" t="s">
        <v>136</v>
      </c>
      <c r="AU474" s="208" t="s">
        <v>87</v>
      </c>
      <c r="AV474" s="14" t="s">
        <v>87</v>
      </c>
      <c r="AW474" s="14" t="s">
        <v>34</v>
      </c>
      <c r="AX474" s="14" t="s">
        <v>77</v>
      </c>
      <c r="AY474" s="208" t="s">
        <v>129</v>
      </c>
    </row>
    <row r="475" s="13" customFormat="1">
      <c r="A475" s="13"/>
      <c r="B475" s="199"/>
      <c r="C475" s="13"/>
      <c r="D475" s="200" t="s">
        <v>136</v>
      </c>
      <c r="E475" s="201" t="s">
        <v>1</v>
      </c>
      <c r="F475" s="202" t="s">
        <v>618</v>
      </c>
      <c r="G475" s="13"/>
      <c r="H475" s="201" t="s">
        <v>1</v>
      </c>
      <c r="I475" s="203"/>
      <c r="J475" s="13"/>
      <c r="K475" s="13"/>
      <c r="L475" s="199"/>
      <c r="M475" s="204"/>
      <c r="N475" s="205"/>
      <c r="O475" s="205"/>
      <c r="P475" s="205"/>
      <c r="Q475" s="205"/>
      <c r="R475" s="205"/>
      <c r="S475" s="205"/>
      <c r="T475" s="20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01" t="s">
        <v>136</v>
      </c>
      <c r="AU475" s="201" t="s">
        <v>87</v>
      </c>
      <c r="AV475" s="13" t="s">
        <v>85</v>
      </c>
      <c r="AW475" s="13" t="s">
        <v>34</v>
      </c>
      <c r="AX475" s="13" t="s">
        <v>77</v>
      </c>
      <c r="AY475" s="201" t="s">
        <v>129</v>
      </c>
    </row>
    <row r="476" s="13" customFormat="1">
      <c r="A476" s="13"/>
      <c r="B476" s="199"/>
      <c r="C476" s="13"/>
      <c r="D476" s="200" t="s">
        <v>136</v>
      </c>
      <c r="E476" s="201" t="s">
        <v>1</v>
      </c>
      <c r="F476" s="202" t="s">
        <v>614</v>
      </c>
      <c r="G476" s="13"/>
      <c r="H476" s="201" t="s">
        <v>1</v>
      </c>
      <c r="I476" s="203"/>
      <c r="J476" s="13"/>
      <c r="K476" s="13"/>
      <c r="L476" s="199"/>
      <c r="M476" s="204"/>
      <c r="N476" s="205"/>
      <c r="O476" s="205"/>
      <c r="P476" s="205"/>
      <c r="Q476" s="205"/>
      <c r="R476" s="205"/>
      <c r="S476" s="205"/>
      <c r="T476" s="206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01" t="s">
        <v>136</v>
      </c>
      <c r="AU476" s="201" t="s">
        <v>87</v>
      </c>
      <c r="AV476" s="13" t="s">
        <v>85</v>
      </c>
      <c r="AW476" s="13" t="s">
        <v>34</v>
      </c>
      <c r="AX476" s="13" t="s">
        <v>77</v>
      </c>
      <c r="AY476" s="201" t="s">
        <v>129</v>
      </c>
    </row>
    <row r="477" s="14" customFormat="1">
      <c r="A477" s="14"/>
      <c r="B477" s="207"/>
      <c r="C477" s="14"/>
      <c r="D477" s="200" t="s">
        <v>136</v>
      </c>
      <c r="E477" s="208" t="s">
        <v>1</v>
      </c>
      <c r="F477" s="209" t="s">
        <v>801</v>
      </c>
      <c r="G477" s="14"/>
      <c r="H477" s="210">
        <v>374.68200000000002</v>
      </c>
      <c r="I477" s="211"/>
      <c r="J477" s="14"/>
      <c r="K477" s="14"/>
      <c r="L477" s="207"/>
      <c r="M477" s="212"/>
      <c r="N477" s="213"/>
      <c r="O477" s="213"/>
      <c r="P477" s="213"/>
      <c r="Q477" s="213"/>
      <c r="R477" s="213"/>
      <c r="S477" s="213"/>
      <c r="T477" s="2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08" t="s">
        <v>136</v>
      </c>
      <c r="AU477" s="208" t="s">
        <v>87</v>
      </c>
      <c r="AV477" s="14" t="s">
        <v>87</v>
      </c>
      <c r="AW477" s="14" t="s">
        <v>34</v>
      </c>
      <c r="AX477" s="14" t="s">
        <v>77</v>
      </c>
      <c r="AY477" s="208" t="s">
        <v>129</v>
      </c>
    </row>
    <row r="478" s="13" customFormat="1">
      <c r="A478" s="13"/>
      <c r="B478" s="199"/>
      <c r="C478" s="13"/>
      <c r="D478" s="200" t="s">
        <v>136</v>
      </c>
      <c r="E478" s="201" t="s">
        <v>1</v>
      </c>
      <c r="F478" s="202" t="s">
        <v>620</v>
      </c>
      <c r="G478" s="13"/>
      <c r="H478" s="201" t="s">
        <v>1</v>
      </c>
      <c r="I478" s="203"/>
      <c r="J478" s="13"/>
      <c r="K478" s="13"/>
      <c r="L478" s="199"/>
      <c r="M478" s="204"/>
      <c r="N478" s="205"/>
      <c r="O478" s="205"/>
      <c r="P478" s="205"/>
      <c r="Q478" s="205"/>
      <c r="R478" s="205"/>
      <c r="S478" s="205"/>
      <c r="T478" s="20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01" t="s">
        <v>136</v>
      </c>
      <c r="AU478" s="201" t="s">
        <v>87</v>
      </c>
      <c r="AV478" s="13" t="s">
        <v>85</v>
      </c>
      <c r="AW478" s="13" t="s">
        <v>34</v>
      </c>
      <c r="AX478" s="13" t="s">
        <v>77</v>
      </c>
      <c r="AY478" s="201" t="s">
        <v>129</v>
      </c>
    </row>
    <row r="479" s="14" customFormat="1">
      <c r="A479" s="14"/>
      <c r="B479" s="207"/>
      <c r="C479" s="14"/>
      <c r="D479" s="200" t="s">
        <v>136</v>
      </c>
      <c r="E479" s="208" t="s">
        <v>1</v>
      </c>
      <c r="F479" s="209" t="s">
        <v>802</v>
      </c>
      <c r="G479" s="14"/>
      <c r="H479" s="210">
        <v>396</v>
      </c>
      <c r="I479" s="211"/>
      <c r="J479" s="14"/>
      <c r="K479" s="14"/>
      <c r="L479" s="207"/>
      <c r="M479" s="212"/>
      <c r="N479" s="213"/>
      <c r="O479" s="213"/>
      <c r="P479" s="213"/>
      <c r="Q479" s="213"/>
      <c r="R479" s="213"/>
      <c r="S479" s="213"/>
      <c r="T479" s="2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08" t="s">
        <v>136</v>
      </c>
      <c r="AU479" s="208" t="s">
        <v>87</v>
      </c>
      <c r="AV479" s="14" t="s">
        <v>87</v>
      </c>
      <c r="AW479" s="14" t="s">
        <v>34</v>
      </c>
      <c r="AX479" s="14" t="s">
        <v>77</v>
      </c>
      <c r="AY479" s="208" t="s">
        <v>129</v>
      </c>
    </row>
    <row r="480" s="15" customFormat="1">
      <c r="A480" s="15"/>
      <c r="B480" s="215"/>
      <c r="C480" s="15"/>
      <c r="D480" s="200" t="s">
        <v>136</v>
      </c>
      <c r="E480" s="216" t="s">
        <v>1</v>
      </c>
      <c r="F480" s="217" t="s">
        <v>144</v>
      </c>
      <c r="G480" s="15"/>
      <c r="H480" s="218">
        <v>1238.682</v>
      </c>
      <c r="I480" s="219"/>
      <c r="J480" s="15"/>
      <c r="K480" s="15"/>
      <c r="L480" s="215"/>
      <c r="M480" s="220"/>
      <c r="N480" s="221"/>
      <c r="O480" s="221"/>
      <c r="P480" s="221"/>
      <c r="Q480" s="221"/>
      <c r="R480" s="221"/>
      <c r="S480" s="221"/>
      <c r="T480" s="222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16" t="s">
        <v>136</v>
      </c>
      <c r="AU480" s="216" t="s">
        <v>87</v>
      </c>
      <c r="AV480" s="15" t="s">
        <v>134</v>
      </c>
      <c r="AW480" s="15" t="s">
        <v>34</v>
      </c>
      <c r="AX480" s="15" t="s">
        <v>85</v>
      </c>
      <c r="AY480" s="216" t="s">
        <v>129</v>
      </c>
    </row>
    <row r="481" s="2" customFormat="1" ht="16.5" customHeight="1">
      <c r="A481" s="37"/>
      <c r="B481" s="185"/>
      <c r="C481" s="223" t="s">
        <v>803</v>
      </c>
      <c r="D481" s="223" t="s">
        <v>179</v>
      </c>
      <c r="E481" s="224" t="s">
        <v>804</v>
      </c>
      <c r="F481" s="225" t="s">
        <v>805</v>
      </c>
      <c r="G481" s="226" t="s">
        <v>217</v>
      </c>
      <c r="H481" s="227">
        <v>0.54900000000000004</v>
      </c>
      <c r="I481" s="228"/>
      <c r="J481" s="229">
        <f>ROUND(I481*H481,2)</f>
        <v>0</v>
      </c>
      <c r="K481" s="225" t="s">
        <v>158</v>
      </c>
      <c r="L481" s="230"/>
      <c r="M481" s="231" t="s">
        <v>1</v>
      </c>
      <c r="N481" s="232" t="s">
        <v>42</v>
      </c>
      <c r="O481" s="76"/>
      <c r="P481" s="195">
        <f>O481*H481</f>
        <v>0</v>
      </c>
      <c r="Q481" s="195">
        <v>1</v>
      </c>
      <c r="R481" s="195">
        <f>Q481*H481</f>
        <v>0.54900000000000004</v>
      </c>
      <c r="S481" s="195">
        <v>0</v>
      </c>
      <c r="T481" s="196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97" t="s">
        <v>364</v>
      </c>
      <c r="AT481" s="197" t="s">
        <v>179</v>
      </c>
      <c r="AU481" s="197" t="s">
        <v>87</v>
      </c>
      <c r="AY481" s="18" t="s">
        <v>129</v>
      </c>
      <c r="BE481" s="198">
        <f>IF(N481="základní",J481,0)</f>
        <v>0</v>
      </c>
      <c r="BF481" s="198">
        <f>IF(N481="snížená",J481,0)</f>
        <v>0</v>
      </c>
      <c r="BG481" s="198">
        <f>IF(N481="zákl. přenesená",J481,0)</f>
        <v>0</v>
      </c>
      <c r="BH481" s="198">
        <f>IF(N481="sníž. přenesená",J481,0)</f>
        <v>0</v>
      </c>
      <c r="BI481" s="198">
        <f>IF(N481="nulová",J481,0)</f>
        <v>0</v>
      </c>
      <c r="BJ481" s="18" t="s">
        <v>85</v>
      </c>
      <c r="BK481" s="198">
        <f>ROUND(I481*H481,2)</f>
        <v>0</v>
      </c>
      <c r="BL481" s="18" t="s">
        <v>255</v>
      </c>
      <c r="BM481" s="197" t="s">
        <v>806</v>
      </c>
    </row>
    <row r="482" s="14" customFormat="1">
      <c r="A482" s="14"/>
      <c r="B482" s="207"/>
      <c r="C482" s="14"/>
      <c r="D482" s="200" t="s">
        <v>136</v>
      </c>
      <c r="E482" s="14"/>
      <c r="F482" s="209" t="s">
        <v>807</v>
      </c>
      <c r="G482" s="14"/>
      <c r="H482" s="210">
        <v>0.54900000000000004</v>
      </c>
      <c r="I482" s="211"/>
      <c r="J482" s="14"/>
      <c r="K482" s="14"/>
      <c r="L482" s="207"/>
      <c r="M482" s="212"/>
      <c r="N482" s="213"/>
      <c r="O482" s="213"/>
      <c r="P482" s="213"/>
      <c r="Q482" s="213"/>
      <c r="R482" s="213"/>
      <c r="S482" s="213"/>
      <c r="T482" s="2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08" t="s">
        <v>136</v>
      </c>
      <c r="AU482" s="208" t="s">
        <v>87</v>
      </c>
      <c r="AV482" s="14" t="s">
        <v>87</v>
      </c>
      <c r="AW482" s="14" t="s">
        <v>3</v>
      </c>
      <c r="AX482" s="14" t="s">
        <v>85</v>
      </c>
      <c r="AY482" s="208" t="s">
        <v>129</v>
      </c>
    </row>
    <row r="483" s="2" customFormat="1" ht="24" customHeight="1">
      <c r="A483" s="37"/>
      <c r="B483" s="185"/>
      <c r="C483" s="186" t="s">
        <v>808</v>
      </c>
      <c r="D483" s="186" t="s">
        <v>130</v>
      </c>
      <c r="E483" s="187" t="s">
        <v>809</v>
      </c>
      <c r="F483" s="188" t="s">
        <v>810</v>
      </c>
      <c r="G483" s="189" t="s">
        <v>520</v>
      </c>
      <c r="H483" s="190">
        <v>5297.8940000000002</v>
      </c>
      <c r="I483" s="191"/>
      <c r="J483" s="192">
        <f>ROUND(I483*H483,2)</f>
        <v>0</v>
      </c>
      <c r="K483" s="188" t="s">
        <v>1</v>
      </c>
      <c r="L483" s="38"/>
      <c r="M483" s="193" t="s">
        <v>1</v>
      </c>
      <c r="N483" s="194" t="s">
        <v>42</v>
      </c>
      <c r="O483" s="76"/>
      <c r="P483" s="195">
        <f>O483*H483</f>
        <v>0</v>
      </c>
      <c r="Q483" s="195">
        <v>0</v>
      </c>
      <c r="R483" s="195">
        <f>Q483*H483</f>
        <v>0</v>
      </c>
      <c r="S483" s="195">
        <v>0</v>
      </c>
      <c r="T483" s="196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197" t="s">
        <v>255</v>
      </c>
      <c r="AT483" s="197" t="s">
        <v>130</v>
      </c>
      <c r="AU483" s="197" t="s">
        <v>87</v>
      </c>
      <c r="AY483" s="18" t="s">
        <v>129</v>
      </c>
      <c r="BE483" s="198">
        <f>IF(N483="základní",J483,0)</f>
        <v>0</v>
      </c>
      <c r="BF483" s="198">
        <f>IF(N483="snížená",J483,0)</f>
        <v>0</v>
      </c>
      <c r="BG483" s="198">
        <f>IF(N483="zákl. přenesená",J483,0)</f>
        <v>0</v>
      </c>
      <c r="BH483" s="198">
        <f>IF(N483="sníž. přenesená",J483,0)</f>
        <v>0</v>
      </c>
      <c r="BI483" s="198">
        <f>IF(N483="nulová",J483,0)</f>
        <v>0</v>
      </c>
      <c r="BJ483" s="18" t="s">
        <v>85</v>
      </c>
      <c r="BK483" s="198">
        <f>ROUND(I483*H483,2)</f>
        <v>0</v>
      </c>
      <c r="BL483" s="18" t="s">
        <v>255</v>
      </c>
      <c r="BM483" s="197" t="s">
        <v>811</v>
      </c>
    </row>
    <row r="484" s="14" customFormat="1">
      <c r="A484" s="14"/>
      <c r="B484" s="207"/>
      <c r="C484" s="14"/>
      <c r="D484" s="200" t="s">
        <v>136</v>
      </c>
      <c r="E484" s="208" t="s">
        <v>1</v>
      </c>
      <c r="F484" s="209" t="s">
        <v>812</v>
      </c>
      <c r="G484" s="14"/>
      <c r="H484" s="210">
        <v>5297.8940000000002</v>
      </c>
      <c r="I484" s="211"/>
      <c r="J484" s="14"/>
      <c r="K484" s="14"/>
      <c r="L484" s="207"/>
      <c r="M484" s="212"/>
      <c r="N484" s="213"/>
      <c r="O484" s="213"/>
      <c r="P484" s="213"/>
      <c r="Q484" s="213"/>
      <c r="R484" s="213"/>
      <c r="S484" s="213"/>
      <c r="T484" s="2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08" t="s">
        <v>136</v>
      </c>
      <c r="AU484" s="208" t="s">
        <v>87</v>
      </c>
      <c r="AV484" s="14" t="s">
        <v>87</v>
      </c>
      <c r="AW484" s="14" t="s">
        <v>34</v>
      </c>
      <c r="AX484" s="14" t="s">
        <v>85</v>
      </c>
      <c r="AY484" s="208" t="s">
        <v>129</v>
      </c>
    </row>
    <row r="485" s="2" customFormat="1" ht="16.5" customHeight="1">
      <c r="A485" s="37"/>
      <c r="B485" s="185"/>
      <c r="C485" s="186" t="s">
        <v>813</v>
      </c>
      <c r="D485" s="186" t="s">
        <v>130</v>
      </c>
      <c r="E485" s="187" t="s">
        <v>814</v>
      </c>
      <c r="F485" s="188" t="s">
        <v>815</v>
      </c>
      <c r="G485" s="189" t="s">
        <v>520</v>
      </c>
      <c r="H485" s="190">
        <v>202.65199999999999</v>
      </c>
      <c r="I485" s="191"/>
      <c r="J485" s="192">
        <f>ROUND(I485*H485,2)</f>
        <v>0</v>
      </c>
      <c r="K485" s="188" t="s">
        <v>1</v>
      </c>
      <c r="L485" s="38"/>
      <c r="M485" s="193" t="s">
        <v>1</v>
      </c>
      <c r="N485" s="194" t="s">
        <v>42</v>
      </c>
      <c r="O485" s="76"/>
      <c r="P485" s="195">
        <f>O485*H485</f>
        <v>0</v>
      </c>
      <c r="Q485" s="195">
        <v>0</v>
      </c>
      <c r="R485" s="195">
        <f>Q485*H485</f>
        <v>0</v>
      </c>
      <c r="S485" s="195">
        <v>0</v>
      </c>
      <c r="T485" s="196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97" t="s">
        <v>255</v>
      </c>
      <c r="AT485" s="197" t="s">
        <v>130</v>
      </c>
      <c r="AU485" s="197" t="s">
        <v>87</v>
      </c>
      <c r="AY485" s="18" t="s">
        <v>129</v>
      </c>
      <c r="BE485" s="198">
        <f>IF(N485="základní",J485,0)</f>
        <v>0</v>
      </c>
      <c r="BF485" s="198">
        <f>IF(N485="snížená",J485,0)</f>
        <v>0</v>
      </c>
      <c r="BG485" s="198">
        <f>IF(N485="zákl. přenesená",J485,0)</f>
        <v>0</v>
      </c>
      <c r="BH485" s="198">
        <f>IF(N485="sníž. přenesená",J485,0)</f>
        <v>0</v>
      </c>
      <c r="BI485" s="198">
        <f>IF(N485="nulová",J485,0)</f>
        <v>0</v>
      </c>
      <c r="BJ485" s="18" t="s">
        <v>85</v>
      </c>
      <c r="BK485" s="198">
        <f>ROUND(I485*H485,2)</f>
        <v>0</v>
      </c>
      <c r="BL485" s="18" t="s">
        <v>255</v>
      </c>
      <c r="BM485" s="197" t="s">
        <v>816</v>
      </c>
    </row>
    <row r="486" s="14" customFormat="1">
      <c r="A486" s="14"/>
      <c r="B486" s="207"/>
      <c r="C486" s="14"/>
      <c r="D486" s="200" t="s">
        <v>136</v>
      </c>
      <c r="E486" s="208" t="s">
        <v>1</v>
      </c>
      <c r="F486" s="209" t="s">
        <v>817</v>
      </c>
      <c r="G486" s="14"/>
      <c r="H486" s="210">
        <v>202.65199999999999</v>
      </c>
      <c r="I486" s="211"/>
      <c r="J486" s="14"/>
      <c r="K486" s="14"/>
      <c r="L486" s="207"/>
      <c r="M486" s="212"/>
      <c r="N486" s="213"/>
      <c r="O486" s="213"/>
      <c r="P486" s="213"/>
      <c r="Q486" s="213"/>
      <c r="R486" s="213"/>
      <c r="S486" s="213"/>
      <c r="T486" s="2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08" t="s">
        <v>136</v>
      </c>
      <c r="AU486" s="208" t="s">
        <v>87</v>
      </c>
      <c r="AV486" s="14" t="s">
        <v>87</v>
      </c>
      <c r="AW486" s="14" t="s">
        <v>34</v>
      </c>
      <c r="AX486" s="14" t="s">
        <v>85</v>
      </c>
      <c r="AY486" s="208" t="s">
        <v>129</v>
      </c>
    </row>
    <row r="487" s="2" customFormat="1" ht="24" customHeight="1">
      <c r="A487" s="37"/>
      <c r="B487" s="185"/>
      <c r="C487" s="186" t="s">
        <v>818</v>
      </c>
      <c r="D487" s="186" t="s">
        <v>130</v>
      </c>
      <c r="E487" s="187" t="s">
        <v>819</v>
      </c>
      <c r="F487" s="188" t="s">
        <v>820</v>
      </c>
      <c r="G487" s="189" t="s">
        <v>821</v>
      </c>
      <c r="H487" s="190">
        <v>5500.5460000000003</v>
      </c>
      <c r="I487" s="191"/>
      <c r="J487" s="192">
        <f>ROUND(I487*H487,2)</f>
        <v>0</v>
      </c>
      <c r="K487" s="188" t="s">
        <v>658</v>
      </c>
      <c r="L487" s="38"/>
      <c r="M487" s="193" t="s">
        <v>1</v>
      </c>
      <c r="N487" s="194" t="s">
        <v>42</v>
      </c>
      <c r="O487" s="76"/>
      <c r="P487" s="195">
        <f>O487*H487</f>
        <v>0</v>
      </c>
      <c r="Q487" s="195">
        <v>0</v>
      </c>
      <c r="R487" s="195">
        <f>Q487*H487</f>
        <v>0</v>
      </c>
      <c r="S487" s="195">
        <v>0</v>
      </c>
      <c r="T487" s="196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197" t="s">
        <v>255</v>
      </c>
      <c r="AT487" s="197" t="s">
        <v>130</v>
      </c>
      <c r="AU487" s="197" t="s">
        <v>87</v>
      </c>
      <c r="AY487" s="18" t="s">
        <v>129</v>
      </c>
      <c r="BE487" s="198">
        <f>IF(N487="základní",J487,0)</f>
        <v>0</v>
      </c>
      <c r="BF487" s="198">
        <f>IF(N487="snížená",J487,0)</f>
        <v>0</v>
      </c>
      <c r="BG487" s="198">
        <f>IF(N487="zákl. přenesená",J487,0)</f>
        <v>0</v>
      </c>
      <c r="BH487" s="198">
        <f>IF(N487="sníž. přenesená",J487,0)</f>
        <v>0</v>
      </c>
      <c r="BI487" s="198">
        <f>IF(N487="nulová",J487,0)</f>
        <v>0</v>
      </c>
      <c r="BJ487" s="18" t="s">
        <v>85</v>
      </c>
      <c r="BK487" s="198">
        <f>ROUND(I487*H487,2)</f>
        <v>0</v>
      </c>
      <c r="BL487" s="18" t="s">
        <v>255</v>
      </c>
      <c r="BM487" s="197" t="s">
        <v>822</v>
      </c>
    </row>
    <row r="488" s="14" customFormat="1">
      <c r="A488" s="14"/>
      <c r="B488" s="207"/>
      <c r="C488" s="14"/>
      <c r="D488" s="200" t="s">
        <v>136</v>
      </c>
      <c r="E488" s="208" t="s">
        <v>1</v>
      </c>
      <c r="F488" s="209" t="s">
        <v>823</v>
      </c>
      <c r="G488" s="14"/>
      <c r="H488" s="210">
        <v>5500.5460000000003</v>
      </c>
      <c r="I488" s="211"/>
      <c r="J488" s="14"/>
      <c r="K488" s="14"/>
      <c r="L488" s="207"/>
      <c r="M488" s="212"/>
      <c r="N488" s="213"/>
      <c r="O488" s="213"/>
      <c r="P488" s="213"/>
      <c r="Q488" s="213"/>
      <c r="R488" s="213"/>
      <c r="S488" s="213"/>
      <c r="T488" s="2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08" t="s">
        <v>136</v>
      </c>
      <c r="AU488" s="208" t="s">
        <v>87</v>
      </c>
      <c r="AV488" s="14" t="s">
        <v>87</v>
      </c>
      <c r="AW488" s="14" t="s">
        <v>34</v>
      </c>
      <c r="AX488" s="14" t="s">
        <v>85</v>
      </c>
      <c r="AY488" s="208" t="s">
        <v>129</v>
      </c>
    </row>
    <row r="489" s="12" customFormat="1" ht="22.8" customHeight="1">
      <c r="A489" s="12"/>
      <c r="B489" s="174"/>
      <c r="C489" s="12"/>
      <c r="D489" s="175" t="s">
        <v>76</v>
      </c>
      <c r="E489" s="233" t="s">
        <v>824</v>
      </c>
      <c r="F489" s="233" t="s">
        <v>825</v>
      </c>
      <c r="G489" s="12"/>
      <c r="H489" s="12"/>
      <c r="I489" s="177"/>
      <c r="J489" s="234">
        <f>BK489</f>
        <v>0</v>
      </c>
      <c r="K489" s="12"/>
      <c r="L489" s="174"/>
      <c r="M489" s="179"/>
      <c r="N489" s="180"/>
      <c r="O489" s="180"/>
      <c r="P489" s="181">
        <f>SUM(P490:P493)</f>
        <v>0</v>
      </c>
      <c r="Q489" s="180"/>
      <c r="R489" s="181">
        <f>SUM(R490:R493)</f>
        <v>0.16226599999999999</v>
      </c>
      <c r="S489" s="180"/>
      <c r="T489" s="182">
        <f>SUM(T490:T493)</f>
        <v>0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175" t="s">
        <v>87</v>
      </c>
      <c r="AT489" s="183" t="s">
        <v>76</v>
      </c>
      <c r="AU489" s="183" t="s">
        <v>85</v>
      </c>
      <c r="AY489" s="175" t="s">
        <v>129</v>
      </c>
      <c r="BK489" s="184">
        <f>SUM(BK490:BK493)</f>
        <v>0</v>
      </c>
    </row>
    <row r="490" s="2" customFormat="1" ht="36" customHeight="1">
      <c r="A490" s="37"/>
      <c r="B490" s="185"/>
      <c r="C490" s="186" t="s">
        <v>826</v>
      </c>
      <c r="D490" s="186" t="s">
        <v>130</v>
      </c>
      <c r="E490" s="187" t="s">
        <v>827</v>
      </c>
      <c r="F490" s="188" t="s">
        <v>828</v>
      </c>
      <c r="G490" s="189" t="s">
        <v>520</v>
      </c>
      <c r="H490" s="190">
        <v>5500.5460000000003</v>
      </c>
      <c r="I490" s="191"/>
      <c r="J490" s="192">
        <f>ROUND(I490*H490,2)</f>
        <v>0</v>
      </c>
      <c r="K490" s="188" t="s">
        <v>158</v>
      </c>
      <c r="L490" s="38"/>
      <c r="M490" s="193" t="s">
        <v>1</v>
      </c>
      <c r="N490" s="194" t="s">
        <v>42</v>
      </c>
      <c r="O490" s="76"/>
      <c r="P490" s="195">
        <f>O490*H490</f>
        <v>0</v>
      </c>
      <c r="Q490" s="195">
        <v>0</v>
      </c>
      <c r="R490" s="195">
        <f>Q490*H490</f>
        <v>0</v>
      </c>
      <c r="S490" s="195">
        <v>0</v>
      </c>
      <c r="T490" s="196">
        <f>S490*H490</f>
        <v>0</v>
      </c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R490" s="197" t="s">
        <v>255</v>
      </c>
      <c r="AT490" s="197" t="s">
        <v>130</v>
      </c>
      <c r="AU490" s="197" t="s">
        <v>87</v>
      </c>
      <c r="AY490" s="18" t="s">
        <v>129</v>
      </c>
      <c r="BE490" s="198">
        <f>IF(N490="základní",J490,0)</f>
        <v>0</v>
      </c>
      <c r="BF490" s="198">
        <f>IF(N490="snížená",J490,0)</f>
        <v>0</v>
      </c>
      <c r="BG490" s="198">
        <f>IF(N490="zákl. přenesená",J490,0)</f>
        <v>0</v>
      </c>
      <c r="BH490" s="198">
        <f>IF(N490="sníž. přenesená",J490,0)</f>
        <v>0</v>
      </c>
      <c r="BI490" s="198">
        <f>IF(N490="nulová",J490,0)</f>
        <v>0</v>
      </c>
      <c r="BJ490" s="18" t="s">
        <v>85</v>
      </c>
      <c r="BK490" s="198">
        <f>ROUND(I490*H490,2)</f>
        <v>0</v>
      </c>
      <c r="BL490" s="18" t="s">
        <v>255</v>
      </c>
      <c r="BM490" s="197" t="s">
        <v>829</v>
      </c>
    </row>
    <row r="491" s="14" customFormat="1">
      <c r="A491" s="14"/>
      <c r="B491" s="207"/>
      <c r="C491" s="14"/>
      <c r="D491" s="200" t="s">
        <v>136</v>
      </c>
      <c r="E491" s="208" t="s">
        <v>1</v>
      </c>
      <c r="F491" s="209" t="s">
        <v>823</v>
      </c>
      <c r="G491" s="14"/>
      <c r="H491" s="210">
        <v>5500.5460000000003</v>
      </c>
      <c r="I491" s="211"/>
      <c r="J491" s="14"/>
      <c r="K491" s="14"/>
      <c r="L491" s="207"/>
      <c r="M491" s="212"/>
      <c r="N491" s="213"/>
      <c r="O491" s="213"/>
      <c r="P491" s="213"/>
      <c r="Q491" s="213"/>
      <c r="R491" s="213"/>
      <c r="S491" s="213"/>
      <c r="T491" s="2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08" t="s">
        <v>136</v>
      </c>
      <c r="AU491" s="208" t="s">
        <v>87</v>
      </c>
      <c r="AV491" s="14" t="s">
        <v>87</v>
      </c>
      <c r="AW491" s="14" t="s">
        <v>34</v>
      </c>
      <c r="AX491" s="14" t="s">
        <v>85</v>
      </c>
      <c r="AY491" s="208" t="s">
        <v>129</v>
      </c>
    </row>
    <row r="492" s="2" customFormat="1" ht="24" customHeight="1">
      <c r="A492" s="37"/>
      <c r="B492" s="185"/>
      <c r="C492" s="223" t="s">
        <v>830</v>
      </c>
      <c r="D492" s="223" t="s">
        <v>179</v>
      </c>
      <c r="E492" s="224" t="s">
        <v>831</v>
      </c>
      <c r="F492" s="225" t="s">
        <v>832</v>
      </c>
      <c r="G492" s="226" t="s">
        <v>538</v>
      </c>
      <c r="H492" s="227">
        <v>162.26599999999999</v>
      </c>
      <c r="I492" s="228"/>
      <c r="J492" s="229">
        <f>ROUND(I492*H492,2)</f>
        <v>0</v>
      </c>
      <c r="K492" s="225" t="s">
        <v>158</v>
      </c>
      <c r="L492" s="230"/>
      <c r="M492" s="231" t="s">
        <v>1</v>
      </c>
      <c r="N492" s="232" t="s">
        <v>42</v>
      </c>
      <c r="O492" s="76"/>
      <c r="P492" s="195">
        <f>O492*H492</f>
        <v>0</v>
      </c>
      <c r="Q492" s="195">
        <v>0.001</v>
      </c>
      <c r="R492" s="195">
        <f>Q492*H492</f>
        <v>0.16226599999999999</v>
      </c>
      <c r="S492" s="195">
        <v>0</v>
      </c>
      <c r="T492" s="196">
        <f>S492*H492</f>
        <v>0</v>
      </c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R492" s="197" t="s">
        <v>364</v>
      </c>
      <c r="AT492" s="197" t="s">
        <v>179</v>
      </c>
      <c r="AU492" s="197" t="s">
        <v>87</v>
      </c>
      <c r="AY492" s="18" t="s">
        <v>129</v>
      </c>
      <c r="BE492" s="198">
        <f>IF(N492="základní",J492,0)</f>
        <v>0</v>
      </c>
      <c r="BF492" s="198">
        <f>IF(N492="snížená",J492,0)</f>
        <v>0</v>
      </c>
      <c r="BG492" s="198">
        <f>IF(N492="zákl. přenesená",J492,0)</f>
        <v>0</v>
      </c>
      <c r="BH492" s="198">
        <f>IF(N492="sníž. přenesená",J492,0)</f>
        <v>0</v>
      </c>
      <c r="BI492" s="198">
        <f>IF(N492="nulová",J492,0)</f>
        <v>0</v>
      </c>
      <c r="BJ492" s="18" t="s">
        <v>85</v>
      </c>
      <c r="BK492" s="198">
        <f>ROUND(I492*H492,2)</f>
        <v>0</v>
      </c>
      <c r="BL492" s="18" t="s">
        <v>255</v>
      </c>
      <c r="BM492" s="197" t="s">
        <v>833</v>
      </c>
    </row>
    <row r="493" s="14" customFormat="1">
      <c r="A493" s="14"/>
      <c r="B493" s="207"/>
      <c r="C493" s="14"/>
      <c r="D493" s="200" t="s">
        <v>136</v>
      </c>
      <c r="E493" s="208" t="s">
        <v>1</v>
      </c>
      <c r="F493" s="209" t="s">
        <v>834</v>
      </c>
      <c r="G493" s="14"/>
      <c r="H493" s="210">
        <v>162.26599999999999</v>
      </c>
      <c r="I493" s="211"/>
      <c r="J493" s="14"/>
      <c r="K493" s="14"/>
      <c r="L493" s="207"/>
      <c r="M493" s="235"/>
      <c r="N493" s="236"/>
      <c r="O493" s="236"/>
      <c r="P493" s="236"/>
      <c r="Q493" s="236"/>
      <c r="R493" s="236"/>
      <c r="S493" s="236"/>
      <c r="T493" s="237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08" t="s">
        <v>136</v>
      </c>
      <c r="AU493" s="208" t="s">
        <v>87</v>
      </c>
      <c r="AV493" s="14" t="s">
        <v>87</v>
      </c>
      <c r="AW493" s="14" t="s">
        <v>34</v>
      </c>
      <c r="AX493" s="14" t="s">
        <v>85</v>
      </c>
      <c r="AY493" s="208" t="s">
        <v>129</v>
      </c>
    </row>
    <row r="494" s="2" customFormat="1" ht="6.96" customHeight="1">
      <c r="A494" s="37"/>
      <c r="B494" s="59"/>
      <c r="C494" s="60"/>
      <c r="D494" s="60"/>
      <c r="E494" s="60"/>
      <c r="F494" s="60"/>
      <c r="G494" s="60"/>
      <c r="H494" s="60"/>
      <c r="I494" s="147"/>
      <c r="J494" s="60"/>
      <c r="K494" s="60"/>
      <c r="L494" s="38"/>
      <c r="M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</row>
  </sheetData>
  <autoFilter ref="C129:K493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19" customWidth="1"/>
    <col min="10" max="10" width="20.17" style="1" customWidth="1"/>
    <col min="11" max="11" width="20.17" style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19"/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1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102</v>
      </c>
      <c r="I4" s="119"/>
      <c r="L4" s="21"/>
      <c r="M4" s="121" t="s">
        <v>10</v>
      </c>
      <c r="AT4" s="18" t="s">
        <v>3</v>
      </c>
    </row>
    <row r="5" s="1" customFormat="1" ht="6.96" customHeight="1">
      <c r="B5" s="21"/>
      <c r="I5" s="119"/>
      <c r="L5" s="21"/>
    </row>
    <row r="6" s="1" customFormat="1" ht="12" customHeight="1">
      <c r="B6" s="21"/>
      <c r="D6" s="31" t="s">
        <v>16</v>
      </c>
      <c r="I6" s="119"/>
      <c r="L6" s="21"/>
    </row>
    <row r="7" s="1" customFormat="1" ht="25.5" customHeight="1">
      <c r="B7" s="21"/>
      <c r="E7" s="122" t="str">
        <f>'Rekapitulace stavby'!K6</f>
        <v>Zvyšování rychlosti na TT - úsek otevřený tramv. svršek za zast. N.Ves vodárna - tramv. zast. Zahrádky</v>
      </c>
      <c r="F7" s="31"/>
      <c r="G7" s="31"/>
      <c r="H7" s="31"/>
      <c r="I7" s="119"/>
      <c r="L7" s="21"/>
    </row>
    <row r="8" s="2" customFormat="1" ht="12" customHeight="1">
      <c r="A8" s="37"/>
      <c r="B8" s="38"/>
      <c r="C8" s="37"/>
      <c r="D8" s="31" t="s">
        <v>103</v>
      </c>
      <c r="E8" s="37"/>
      <c r="F8" s="37"/>
      <c r="G8" s="37"/>
      <c r="H8" s="37"/>
      <c r="I8" s="123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835</v>
      </c>
      <c r="F9" s="37"/>
      <c r="G9" s="37"/>
      <c r="H9" s="37"/>
      <c r="I9" s="123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123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124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836</v>
      </c>
      <c r="G12" s="37"/>
      <c r="H12" s="37"/>
      <c r="I12" s="124" t="s">
        <v>22</v>
      </c>
      <c r="J12" s="68" t="str">
        <f>'Rekapitulace stavby'!AN8</f>
        <v>10. 9. 2019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123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124" t="s">
        <v>25</v>
      </c>
      <c r="J14" s="26" t="str">
        <f>IF('Rekapitulace stavby'!AN10="","",'Rekapitulace stavby'!AN10)</f>
        <v>IČ 61974757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>Dopravní podnik Ostrava a.s.</v>
      </c>
      <c r="F15" s="37"/>
      <c r="G15" s="37"/>
      <c r="H15" s="37"/>
      <c r="I15" s="124" t="s">
        <v>28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123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124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124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123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124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837</v>
      </c>
      <c r="F21" s="37"/>
      <c r="G21" s="37"/>
      <c r="H21" s="37"/>
      <c r="I21" s="124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123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35</v>
      </c>
      <c r="E23" s="37"/>
      <c r="F23" s="37"/>
      <c r="G23" s="37"/>
      <c r="H23" s="37"/>
      <c r="I23" s="124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837</v>
      </c>
      <c r="F24" s="37"/>
      <c r="G24" s="37"/>
      <c r="H24" s="37"/>
      <c r="I24" s="124" t="s">
        <v>28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123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123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5"/>
      <c r="B27" s="126"/>
      <c r="C27" s="125"/>
      <c r="D27" s="125"/>
      <c r="E27" s="35" t="s">
        <v>1</v>
      </c>
      <c r="F27" s="35"/>
      <c r="G27" s="35"/>
      <c r="H27" s="35"/>
      <c r="I27" s="127"/>
      <c r="J27" s="125"/>
      <c r="K27" s="125"/>
      <c r="L27" s="128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123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12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0" t="s">
        <v>37</v>
      </c>
      <c r="E30" s="37"/>
      <c r="F30" s="37"/>
      <c r="G30" s="37"/>
      <c r="H30" s="37"/>
      <c r="I30" s="123"/>
      <c r="J30" s="95">
        <f>ROUND(J121,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12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131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2" t="s">
        <v>41</v>
      </c>
      <c r="E33" s="31" t="s">
        <v>42</v>
      </c>
      <c r="F33" s="133">
        <f>ROUND((SUM(BE121:BE198)),  2)</f>
        <v>0</v>
      </c>
      <c r="G33" s="37"/>
      <c r="H33" s="37"/>
      <c r="I33" s="134">
        <v>0.20999999999999999</v>
      </c>
      <c r="J33" s="133">
        <f>ROUND(((SUM(BE121:BE198))*I33),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3">
        <f>ROUND((SUM(BF121:BF198)),  2)</f>
        <v>0</v>
      </c>
      <c r="G34" s="37"/>
      <c r="H34" s="37"/>
      <c r="I34" s="134">
        <v>0.14999999999999999</v>
      </c>
      <c r="J34" s="133">
        <f>ROUND(((SUM(BF121:BF198))*I34),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3">
        <f>ROUND((SUM(BG121:BG198)),  2)</f>
        <v>0</v>
      </c>
      <c r="G35" s="37"/>
      <c r="H35" s="37"/>
      <c r="I35" s="134">
        <v>0.20999999999999999</v>
      </c>
      <c r="J35" s="133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3">
        <f>ROUND((SUM(BH121:BH198)),  2)</f>
        <v>0</v>
      </c>
      <c r="G36" s="37"/>
      <c r="H36" s="37"/>
      <c r="I36" s="134">
        <v>0.14999999999999999</v>
      </c>
      <c r="J36" s="133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3">
        <f>ROUND((SUM(BI121:BI198)),  2)</f>
        <v>0</v>
      </c>
      <c r="G37" s="37"/>
      <c r="H37" s="37"/>
      <c r="I37" s="134">
        <v>0</v>
      </c>
      <c r="J37" s="133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123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5"/>
      <c r="D39" s="136" t="s">
        <v>47</v>
      </c>
      <c r="E39" s="80"/>
      <c r="F39" s="80"/>
      <c r="G39" s="137" t="s">
        <v>48</v>
      </c>
      <c r="H39" s="138" t="s">
        <v>49</v>
      </c>
      <c r="I39" s="139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123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I41" s="119"/>
      <c r="L41" s="21"/>
    </row>
    <row r="42" s="1" customFormat="1" ht="14.4" customHeight="1">
      <c r="B42" s="21"/>
      <c r="I42" s="119"/>
      <c r="L42" s="21"/>
    </row>
    <row r="43" s="1" customFormat="1" ht="14.4" customHeight="1">
      <c r="B43" s="21"/>
      <c r="I43" s="119"/>
      <c r="L43" s="21"/>
    </row>
    <row r="44" s="1" customFormat="1" ht="14.4" customHeight="1">
      <c r="B44" s="21"/>
      <c r="I44" s="119"/>
      <c r="L44" s="21"/>
    </row>
    <row r="45" s="1" customFormat="1" ht="14.4" customHeight="1">
      <c r="B45" s="21"/>
      <c r="I45" s="119"/>
      <c r="L45" s="21"/>
    </row>
    <row r="46" s="1" customFormat="1" ht="14.4" customHeight="1">
      <c r="B46" s="21"/>
      <c r="I46" s="119"/>
      <c r="L46" s="21"/>
    </row>
    <row r="47" s="1" customFormat="1" ht="14.4" customHeight="1">
      <c r="B47" s="21"/>
      <c r="I47" s="119"/>
      <c r="L47" s="21"/>
    </row>
    <row r="48" s="1" customFormat="1" ht="14.4" customHeight="1">
      <c r="B48" s="21"/>
      <c r="I48" s="119"/>
      <c r="L48" s="21"/>
    </row>
    <row r="49" s="1" customFormat="1" ht="14.4" customHeight="1">
      <c r="B49" s="21"/>
      <c r="I49" s="119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142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3" t="s">
        <v>53</v>
      </c>
      <c r="G61" s="57" t="s">
        <v>52</v>
      </c>
      <c r="H61" s="40"/>
      <c r="I61" s="144"/>
      <c r="J61" s="145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146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3" t="s">
        <v>53</v>
      </c>
      <c r="G76" s="57" t="s">
        <v>52</v>
      </c>
      <c r="H76" s="40"/>
      <c r="I76" s="144"/>
      <c r="J76" s="145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147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148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7"/>
      <c r="E82" s="37"/>
      <c r="F82" s="37"/>
      <c r="G82" s="37"/>
      <c r="H82" s="37"/>
      <c r="I82" s="123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123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123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5.5" customHeight="1">
      <c r="A85" s="37"/>
      <c r="B85" s="38"/>
      <c r="C85" s="37"/>
      <c r="D85" s="37"/>
      <c r="E85" s="122" t="str">
        <f>E7</f>
        <v>Zvyšování rychlosti na TT - úsek otevřený tramv. svršek za zast. N.Ves vodárna - tramv. zast. Zahrádky</v>
      </c>
      <c r="F85" s="31"/>
      <c r="G85" s="31"/>
      <c r="H85" s="31"/>
      <c r="I85" s="123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103</v>
      </c>
      <c r="D86" s="37"/>
      <c r="E86" s="37"/>
      <c r="F86" s="37"/>
      <c r="G86" s="37"/>
      <c r="H86" s="37"/>
      <c r="I86" s="123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SO 666 - Úpravy trakčního vedení</v>
      </c>
      <c r="F87" s="37"/>
      <c r="G87" s="37"/>
      <c r="H87" s="37"/>
      <c r="I87" s="123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123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Ostrava</v>
      </c>
      <c r="G89" s="37"/>
      <c r="H89" s="37"/>
      <c r="I89" s="124" t="s">
        <v>22</v>
      </c>
      <c r="J89" s="68" t="str">
        <f>IF(J12="","",J12)</f>
        <v>10. 9. 2019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123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Dopravní podnik Ostrava a.s.</v>
      </c>
      <c r="G91" s="37"/>
      <c r="H91" s="37"/>
      <c r="I91" s="124" t="s">
        <v>31</v>
      </c>
      <c r="J91" s="35" t="str">
        <f>E21</f>
        <v>DPO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124" t="s">
        <v>35</v>
      </c>
      <c r="J92" s="35" t="str">
        <f>E24</f>
        <v>DPO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123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9" t="s">
        <v>106</v>
      </c>
      <c r="D94" s="135"/>
      <c r="E94" s="135"/>
      <c r="F94" s="135"/>
      <c r="G94" s="135"/>
      <c r="H94" s="135"/>
      <c r="I94" s="150"/>
      <c r="J94" s="151" t="s">
        <v>107</v>
      </c>
      <c r="K94" s="135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123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52" t="s">
        <v>108</v>
      </c>
      <c r="D96" s="37"/>
      <c r="E96" s="37"/>
      <c r="F96" s="37"/>
      <c r="G96" s="37"/>
      <c r="H96" s="37"/>
      <c r="I96" s="123"/>
      <c r="J96" s="95">
        <f>J121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109</v>
      </c>
    </row>
    <row r="97" s="9" customFormat="1" ht="24.96" customHeight="1">
      <c r="A97" s="9"/>
      <c r="B97" s="153"/>
      <c r="C97" s="9"/>
      <c r="D97" s="154" t="s">
        <v>460</v>
      </c>
      <c r="E97" s="155"/>
      <c r="F97" s="155"/>
      <c r="G97" s="155"/>
      <c r="H97" s="155"/>
      <c r="I97" s="156"/>
      <c r="J97" s="157">
        <f>J122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8"/>
      <c r="C98" s="10"/>
      <c r="D98" s="159" t="s">
        <v>838</v>
      </c>
      <c r="E98" s="160"/>
      <c r="F98" s="160"/>
      <c r="G98" s="160"/>
      <c r="H98" s="160"/>
      <c r="I98" s="161"/>
      <c r="J98" s="162">
        <f>J123</f>
        <v>0</v>
      </c>
      <c r="K98" s="10"/>
      <c r="L98" s="15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53"/>
      <c r="C99" s="9"/>
      <c r="D99" s="154" t="s">
        <v>839</v>
      </c>
      <c r="E99" s="155"/>
      <c r="F99" s="155"/>
      <c r="G99" s="155"/>
      <c r="H99" s="155"/>
      <c r="I99" s="156"/>
      <c r="J99" s="157">
        <f>J134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8"/>
      <c r="C100" s="10"/>
      <c r="D100" s="159" t="s">
        <v>840</v>
      </c>
      <c r="E100" s="160"/>
      <c r="F100" s="160"/>
      <c r="G100" s="160"/>
      <c r="H100" s="160"/>
      <c r="I100" s="161"/>
      <c r="J100" s="162">
        <f>J135</f>
        <v>0</v>
      </c>
      <c r="K100" s="10"/>
      <c r="L100" s="15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3"/>
      <c r="C101" s="9"/>
      <c r="D101" s="154" t="s">
        <v>841</v>
      </c>
      <c r="E101" s="155"/>
      <c r="F101" s="155"/>
      <c r="G101" s="155"/>
      <c r="H101" s="155"/>
      <c r="I101" s="156"/>
      <c r="J101" s="157">
        <f>J196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123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147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148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114</v>
      </c>
      <c r="D108" s="37"/>
      <c r="E108" s="37"/>
      <c r="F108" s="37"/>
      <c r="G108" s="37"/>
      <c r="H108" s="37"/>
      <c r="I108" s="123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123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123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5.5" customHeight="1">
      <c r="A111" s="37"/>
      <c r="B111" s="38"/>
      <c r="C111" s="37"/>
      <c r="D111" s="37"/>
      <c r="E111" s="122" t="str">
        <f>E7</f>
        <v>Zvyšování rychlosti na TT - úsek otevřený tramv. svršek za zast. N.Ves vodárna - tramv. zast. Zahrádky</v>
      </c>
      <c r="F111" s="31"/>
      <c r="G111" s="31"/>
      <c r="H111" s="31"/>
      <c r="I111" s="123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103</v>
      </c>
      <c r="D112" s="37"/>
      <c r="E112" s="37"/>
      <c r="F112" s="37"/>
      <c r="G112" s="37"/>
      <c r="H112" s="37"/>
      <c r="I112" s="123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66" t="str">
        <f>E9</f>
        <v>SO 666 - Úpravy trakčního vedení</v>
      </c>
      <c r="F113" s="37"/>
      <c r="G113" s="37"/>
      <c r="H113" s="37"/>
      <c r="I113" s="123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123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7"/>
      <c r="E115" s="37"/>
      <c r="F115" s="26" t="str">
        <f>F12</f>
        <v>Ostrava</v>
      </c>
      <c r="G115" s="37"/>
      <c r="H115" s="37"/>
      <c r="I115" s="124" t="s">
        <v>22</v>
      </c>
      <c r="J115" s="68" t="str">
        <f>IF(J12="","",J12)</f>
        <v>10. 9. 2019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123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7"/>
      <c r="E117" s="37"/>
      <c r="F117" s="26" t="str">
        <f>E15</f>
        <v>Dopravní podnik Ostrava a.s.</v>
      </c>
      <c r="G117" s="37"/>
      <c r="H117" s="37"/>
      <c r="I117" s="124" t="s">
        <v>31</v>
      </c>
      <c r="J117" s="35" t="str">
        <f>E21</f>
        <v>DPO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29</v>
      </c>
      <c r="D118" s="37"/>
      <c r="E118" s="37"/>
      <c r="F118" s="26" t="str">
        <f>IF(E18="","",E18)</f>
        <v>Vyplň údaj</v>
      </c>
      <c r="G118" s="37"/>
      <c r="H118" s="37"/>
      <c r="I118" s="124" t="s">
        <v>35</v>
      </c>
      <c r="J118" s="35" t="str">
        <f>E24</f>
        <v>DPO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7"/>
      <c r="D119" s="37"/>
      <c r="E119" s="37"/>
      <c r="F119" s="37"/>
      <c r="G119" s="37"/>
      <c r="H119" s="37"/>
      <c r="I119" s="123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63"/>
      <c r="B120" s="164"/>
      <c r="C120" s="165" t="s">
        <v>115</v>
      </c>
      <c r="D120" s="166" t="s">
        <v>62</v>
      </c>
      <c r="E120" s="166" t="s">
        <v>58</v>
      </c>
      <c r="F120" s="166" t="s">
        <v>59</v>
      </c>
      <c r="G120" s="166" t="s">
        <v>116</v>
      </c>
      <c r="H120" s="166" t="s">
        <v>117</v>
      </c>
      <c r="I120" s="167" t="s">
        <v>118</v>
      </c>
      <c r="J120" s="166" t="s">
        <v>107</v>
      </c>
      <c r="K120" s="168" t="s">
        <v>119</v>
      </c>
      <c r="L120" s="169"/>
      <c r="M120" s="85" t="s">
        <v>1</v>
      </c>
      <c r="N120" s="86" t="s">
        <v>41</v>
      </c>
      <c r="O120" s="86" t="s">
        <v>120</v>
      </c>
      <c r="P120" s="86" t="s">
        <v>121</v>
      </c>
      <c r="Q120" s="86" t="s">
        <v>122</v>
      </c>
      <c r="R120" s="86" t="s">
        <v>123</v>
      </c>
      <c r="S120" s="86" t="s">
        <v>124</v>
      </c>
      <c r="T120" s="87" t="s">
        <v>125</v>
      </c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</row>
    <row r="121" s="2" customFormat="1" ht="22.8" customHeight="1">
      <c r="A121" s="37"/>
      <c r="B121" s="38"/>
      <c r="C121" s="92" t="s">
        <v>126</v>
      </c>
      <c r="D121" s="37"/>
      <c r="E121" s="37"/>
      <c r="F121" s="37"/>
      <c r="G121" s="37"/>
      <c r="H121" s="37"/>
      <c r="I121" s="123"/>
      <c r="J121" s="170">
        <f>BK121</f>
        <v>0</v>
      </c>
      <c r="K121" s="37"/>
      <c r="L121" s="38"/>
      <c r="M121" s="88"/>
      <c r="N121" s="72"/>
      <c r="O121" s="89"/>
      <c r="P121" s="171">
        <f>P122+P134+P196</f>
        <v>0</v>
      </c>
      <c r="Q121" s="89"/>
      <c r="R121" s="171">
        <f>R122+R134+R196</f>
        <v>7.8186982650000001</v>
      </c>
      <c r="S121" s="89"/>
      <c r="T121" s="172">
        <f>T122+T134+T196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76</v>
      </c>
      <c r="AU121" s="18" t="s">
        <v>109</v>
      </c>
      <c r="BK121" s="173">
        <f>BK122+BK134+BK196</f>
        <v>0</v>
      </c>
    </row>
    <row r="122" s="12" customFormat="1" ht="25.92" customHeight="1">
      <c r="A122" s="12"/>
      <c r="B122" s="174"/>
      <c r="C122" s="12"/>
      <c r="D122" s="175" t="s">
        <v>76</v>
      </c>
      <c r="E122" s="176" t="s">
        <v>774</v>
      </c>
      <c r="F122" s="176" t="s">
        <v>775</v>
      </c>
      <c r="G122" s="12"/>
      <c r="H122" s="12"/>
      <c r="I122" s="177"/>
      <c r="J122" s="178">
        <f>BK122</f>
        <v>0</v>
      </c>
      <c r="K122" s="12"/>
      <c r="L122" s="174"/>
      <c r="M122" s="179"/>
      <c r="N122" s="180"/>
      <c r="O122" s="180"/>
      <c r="P122" s="181">
        <f>P123</f>
        <v>0</v>
      </c>
      <c r="Q122" s="180"/>
      <c r="R122" s="181">
        <f>R123</f>
        <v>0.21534826500000001</v>
      </c>
      <c r="S122" s="180"/>
      <c r="T122" s="182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5" t="s">
        <v>87</v>
      </c>
      <c r="AT122" s="183" t="s">
        <v>76</v>
      </c>
      <c r="AU122" s="183" t="s">
        <v>77</v>
      </c>
      <c r="AY122" s="175" t="s">
        <v>129</v>
      </c>
      <c r="BK122" s="184">
        <f>BK123</f>
        <v>0</v>
      </c>
    </row>
    <row r="123" s="12" customFormat="1" ht="22.8" customHeight="1">
      <c r="A123" s="12"/>
      <c r="B123" s="174"/>
      <c r="C123" s="12"/>
      <c r="D123" s="175" t="s">
        <v>76</v>
      </c>
      <c r="E123" s="233" t="s">
        <v>842</v>
      </c>
      <c r="F123" s="233" t="s">
        <v>843</v>
      </c>
      <c r="G123" s="12"/>
      <c r="H123" s="12"/>
      <c r="I123" s="177"/>
      <c r="J123" s="234">
        <f>BK123</f>
        <v>0</v>
      </c>
      <c r="K123" s="12"/>
      <c r="L123" s="174"/>
      <c r="M123" s="179"/>
      <c r="N123" s="180"/>
      <c r="O123" s="180"/>
      <c r="P123" s="181">
        <f>SUM(P124:P133)</f>
        <v>0</v>
      </c>
      <c r="Q123" s="180"/>
      <c r="R123" s="181">
        <f>SUM(R124:R133)</f>
        <v>0.21534826500000001</v>
      </c>
      <c r="S123" s="180"/>
      <c r="T123" s="182">
        <f>SUM(T124:T133)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75" t="s">
        <v>87</v>
      </c>
      <c r="AT123" s="183" t="s">
        <v>76</v>
      </c>
      <c r="AU123" s="183" t="s">
        <v>85</v>
      </c>
      <c r="AY123" s="175" t="s">
        <v>129</v>
      </c>
      <c r="BK123" s="184">
        <f>SUM(BK124:BK133)</f>
        <v>0</v>
      </c>
    </row>
    <row r="124" s="2" customFormat="1" ht="24" customHeight="1">
      <c r="A124" s="37"/>
      <c r="B124" s="185"/>
      <c r="C124" s="186" t="s">
        <v>85</v>
      </c>
      <c r="D124" s="186" t="s">
        <v>130</v>
      </c>
      <c r="E124" s="187" t="s">
        <v>844</v>
      </c>
      <c r="F124" s="188" t="s">
        <v>845</v>
      </c>
      <c r="G124" s="189" t="s">
        <v>520</v>
      </c>
      <c r="H124" s="190">
        <v>400.35000000000002</v>
      </c>
      <c r="I124" s="191"/>
      <c r="J124" s="192">
        <f>ROUND(I124*H124,2)</f>
        <v>0</v>
      </c>
      <c r="K124" s="188" t="s">
        <v>158</v>
      </c>
      <c r="L124" s="38"/>
      <c r="M124" s="193" t="s">
        <v>1</v>
      </c>
      <c r="N124" s="194" t="s">
        <v>42</v>
      </c>
      <c r="O124" s="76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7" t="s">
        <v>255</v>
      </c>
      <c r="AT124" s="197" t="s">
        <v>130</v>
      </c>
      <c r="AU124" s="197" t="s">
        <v>87</v>
      </c>
      <c r="AY124" s="18" t="s">
        <v>129</v>
      </c>
      <c r="BE124" s="198">
        <f>IF(N124="základní",J124,0)</f>
        <v>0</v>
      </c>
      <c r="BF124" s="198">
        <f>IF(N124="snížená",J124,0)</f>
        <v>0</v>
      </c>
      <c r="BG124" s="198">
        <f>IF(N124="zákl. přenesená",J124,0)</f>
        <v>0</v>
      </c>
      <c r="BH124" s="198">
        <f>IF(N124="sníž. přenesená",J124,0)</f>
        <v>0</v>
      </c>
      <c r="BI124" s="198">
        <f>IF(N124="nulová",J124,0)</f>
        <v>0</v>
      </c>
      <c r="BJ124" s="18" t="s">
        <v>85</v>
      </c>
      <c r="BK124" s="198">
        <f>ROUND(I124*H124,2)</f>
        <v>0</v>
      </c>
      <c r="BL124" s="18" t="s">
        <v>255</v>
      </c>
      <c r="BM124" s="197" t="s">
        <v>846</v>
      </c>
    </row>
    <row r="125" s="14" customFormat="1">
      <c r="A125" s="14"/>
      <c r="B125" s="207"/>
      <c r="C125" s="14"/>
      <c r="D125" s="200" t="s">
        <v>136</v>
      </c>
      <c r="E125" s="208" t="s">
        <v>1</v>
      </c>
      <c r="F125" s="209" t="s">
        <v>847</v>
      </c>
      <c r="G125" s="14"/>
      <c r="H125" s="210">
        <v>400.35000000000002</v>
      </c>
      <c r="I125" s="211"/>
      <c r="J125" s="14"/>
      <c r="K125" s="14"/>
      <c r="L125" s="207"/>
      <c r="M125" s="212"/>
      <c r="N125" s="213"/>
      <c r="O125" s="213"/>
      <c r="P125" s="213"/>
      <c r="Q125" s="213"/>
      <c r="R125" s="213"/>
      <c r="S125" s="213"/>
      <c r="T125" s="2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8" t="s">
        <v>136</v>
      </c>
      <c r="AU125" s="208" t="s">
        <v>87</v>
      </c>
      <c r="AV125" s="14" t="s">
        <v>87</v>
      </c>
      <c r="AW125" s="14" t="s">
        <v>34</v>
      </c>
      <c r="AX125" s="14" t="s">
        <v>85</v>
      </c>
      <c r="AY125" s="208" t="s">
        <v>129</v>
      </c>
    </row>
    <row r="126" s="2" customFormat="1" ht="24" customHeight="1">
      <c r="A126" s="37"/>
      <c r="B126" s="185"/>
      <c r="C126" s="186" t="s">
        <v>87</v>
      </c>
      <c r="D126" s="186" t="s">
        <v>130</v>
      </c>
      <c r="E126" s="187" t="s">
        <v>848</v>
      </c>
      <c r="F126" s="188" t="s">
        <v>849</v>
      </c>
      <c r="G126" s="189" t="s">
        <v>520</v>
      </c>
      <c r="H126" s="190">
        <v>400.35000000000002</v>
      </c>
      <c r="I126" s="191"/>
      <c r="J126" s="192">
        <f>ROUND(I126*H126,2)</f>
        <v>0</v>
      </c>
      <c r="K126" s="188" t="s">
        <v>850</v>
      </c>
      <c r="L126" s="38"/>
      <c r="M126" s="193" t="s">
        <v>1</v>
      </c>
      <c r="N126" s="194" t="s">
        <v>42</v>
      </c>
      <c r="O126" s="76"/>
      <c r="P126" s="195">
        <f>O126*H126</f>
        <v>0</v>
      </c>
      <c r="Q126" s="195">
        <v>0.00016875000000000001</v>
      </c>
      <c r="R126" s="195">
        <f>Q126*H126</f>
        <v>0.067559062500000003</v>
      </c>
      <c r="S126" s="195">
        <v>0</v>
      </c>
      <c r="T126" s="19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7" t="s">
        <v>255</v>
      </c>
      <c r="AT126" s="197" t="s">
        <v>130</v>
      </c>
      <c r="AU126" s="197" t="s">
        <v>87</v>
      </c>
      <c r="AY126" s="18" t="s">
        <v>129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18" t="s">
        <v>85</v>
      </c>
      <c r="BK126" s="198">
        <f>ROUND(I126*H126,2)</f>
        <v>0</v>
      </c>
      <c r="BL126" s="18" t="s">
        <v>255</v>
      </c>
      <c r="BM126" s="197" t="s">
        <v>851</v>
      </c>
    </row>
    <row r="127" s="14" customFormat="1">
      <c r="A127" s="14"/>
      <c r="B127" s="207"/>
      <c r="C127" s="14"/>
      <c r="D127" s="200" t="s">
        <v>136</v>
      </c>
      <c r="E127" s="208" t="s">
        <v>1</v>
      </c>
      <c r="F127" s="209" t="s">
        <v>847</v>
      </c>
      <c r="G127" s="14"/>
      <c r="H127" s="210">
        <v>400.35000000000002</v>
      </c>
      <c r="I127" s="211"/>
      <c r="J127" s="14"/>
      <c r="K127" s="14"/>
      <c r="L127" s="207"/>
      <c r="M127" s="212"/>
      <c r="N127" s="213"/>
      <c r="O127" s="213"/>
      <c r="P127" s="213"/>
      <c r="Q127" s="213"/>
      <c r="R127" s="213"/>
      <c r="S127" s="213"/>
      <c r="T127" s="2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08" t="s">
        <v>136</v>
      </c>
      <c r="AU127" s="208" t="s">
        <v>87</v>
      </c>
      <c r="AV127" s="14" t="s">
        <v>87</v>
      </c>
      <c r="AW127" s="14" t="s">
        <v>34</v>
      </c>
      <c r="AX127" s="14" t="s">
        <v>85</v>
      </c>
      <c r="AY127" s="208" t="s">
        <v>129</v>
      </c>
    </row>
    <row r="128" s="2" customFormat="1" ht="24" customHeight="1">
      <c r="A128" s="37"/>
      <c r="B128" s="185"/>
      <c r="C128" s="186" t="s">
        <v>155</v>
      </c>
      <c r="D128" s="186" t="s">
        <v>130</v>
      </c>
      <c r="E128" s="187" t="s">
        <v>852</v>
      </c>
      <c r="F128" s="188" t="s">
        <v>853</v>
      </c>
      <c r="G128" s="189" t="s">
        <v>520</v>
      </c>
      <c r="H128" s="190">
        <v>800.70000000000005</v>
      </c>
      <c r="I128" s="191"/>
      <c r="J128" s="192">
        <f>ROUND(I128*H128,2)</f>
        <v>0</v>
      </c>
      <c r="K128" s="188" t="s">
        <v>850</v>
      </c>
      <c r="L128" s="38"/>
      <c r="M128" s="193" t="s">
        <v>1</v>
      </c>
      <c r="N128" s="194" t="s">
        <v>42</v>
      </c>
      <c r="O128" s="76"/>
      <c r="P128" s="195">
        <f>O128*H128</f>
        <v>0</v>
      </c>
      <c r="Q128" s="195">
        <v>0.00012305000000000001</v>
      </c>
      <c r="R128" s="195">
        <f>Q128*H128</f>
        <v>0.098526135000000015</v>
      </c>
      <c r="S128" s="195">
        <v>0</v>
      </c>
      <c r="T128" s="19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7" t="s">
        <v>255</v>
      </c>
      <c r="AT128" s="197" t="s">
        <v>130</v>
      </c>
      <c r="AU128" s="197" t="s">
        <v>87</v>
      </c>
      <c r="AY128" s="18" t="s">
        <v>129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8" t="s">
        <v>85</v>
      </c>
      <c r="BK128" s="198">
        <f>ROUND(I128*H128,2)</f>
        <v>0</v>
      </c>
      <c r="BL128" s="18" t="s">
        <v>255</v>
      </c>
      <c r="BM128" s="197" t="s">
        <v>854</v>
      </c>
    </row>
    <row r="129" s="14" customFormat="1">
      <c r="A129" s="14"/>
      <c r="B129" s="207"/>
      <c r="C129" s="14"/>
      <c r="D129" s="200" t="s">
        <v>136</v>
      </c>
      <c r="E129" s="208" t="s">
        <v>1</v>
      </c>
      <c r="F129" s="209" t="s">
        <v>855</v>
      </c>
      <c r="G129" s="14"/>
      <c r="H129" s="210">
        <v>800.70000000000005</v>
      </c>
      <c r="I129" s="211"/>
      <c r="J129" s="14"/>
      <c r="K129" s="14"/>
      <c r="L129" s="207"/>
      <c r="M129" s="212"/>
      <c r="N129" s="213"/>
      <c r="O129" s="213"/>
      <c r="P129" s="213"/>
      <c r="Q129" s="213"/>
      <c r="R129" s="213"/>
      <c r="S129" s="213"/>
      <c r="T129" s="2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8" t="s">
        <v>136</v>
      </c>
      <c r="AU129" s="208" t="s">
        <v>87</v>
      </c>
      <c r="AV129" s="14" t="s">
        <v>87</v>
      </c>
      <c r="AW129" s="14" t="s">
        <v>34</v>
      </c>
      <c r="AX129" s="14" t="s">
        <v>85</v>
      </c>
      <c r="AY129" s="208" t="s">
        <v>129</v>
      </c>
    </row>
    <row r="130" s="2" customFormat="1" ht="24" customHeight="1">
      <c r="A130" s="37"/>
      <c r="B130" s="185"/>
      <c r="C130" s="186" t="s">
        <v>134</v>
      </c>
      <c r="D130" s="186" t="s">
        <v>130</v>
      </c>
      <c r="E130" s="187" t="s">
        <v>856</v>
      </c>
      <c r="F130" s="188" t="s">
        <v>857</v>
      </c>
      <c r="G130" s="189" t="s">
        <v>520</v>
      </c>
      <c r="H130" s="190">
        <v>400.35000000000002</v>
      </c>
      <c r="I130" s="191"/>
      <c r="J130" s="192">
        <f>ROUND(I130*H130,2)</f>
        <v>0</v>
      </c>
      <c r="K130" s="188" t="s">
        <v>850</v>
      </c>
      <c r="L130" s="38"/>
      <c r="M130" s="193" t="s">
        <v>1</v>
      </c>
      <c r="N130" s="194" t="s">
        <v>42</v>
      </c>
      <c r="O130" s="76"/>
      <c r="P130" s="195">
        <f>O130*H130</f>
        <v>0</v>
      </c>
      <c r="Q130" s="195">
        <v>0.00012305000000000001</v>
      </c>
      <c r="R130" s="195">
        <f>Q130*H130</f>
        <v>0.049263067500000007</v>
      </c>
      <c r="S130" s="195">
        <v>0</v>
      </c>
      <c r="T130" s="19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7" t="s">
        <v>255</v>
      </c>
      <c r="AT130" s="197" t="s">
        <v>130</v>
      </c>
      <c r="AU130" s="197" t="s">
        <v>87</v>
      </c>
      <c r="AY130" s="18" t="s">
        <v>129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8" t="s">
        <v>85</v>
      </c>
      <c r="BK130" s="198">
        <f>ROUND(I130*H130,2)</f>
        <v>0</v>
      </c>
      <c r="BL130" s="18" t="s">
        <v>255</v>
      </c>
      <c r="BM130" s="197" t="s">
        <v>858</v>
      </c>
    </row>
    <row r="131" s="14" customFormat="1">
      <c r="A131" s="14"/>
      <c r="B131" s="207"/>
      <c r="C131" s="14"/>
      <c r="D131" s="200" t="s">
        <v>136</v>
      </c>
      <c r="E131" s="208" t="s">
        <v>1</v>
      </c>
      <c r="F131" s="209" t="s">
        <v>847</v>
      </c>
      <c r="G131" s="14"/>
      <c r="H131" s="210">
        <v>400.35000000000002</v>
      </c>
      <c r="I131" s="211"/>
      <c r="J131" s="14"/>
      <c r="K131" s="14"/>
      <c r="L131" s="207"/>
      <c r="M131" s="212"/>
      <c r="N131" s="213"/>
      <c r="O131" s="213"/>
      <c r="P131" s="213"/>
      <c r="Q131" s="213"/>
      <c r="R131" s="213"/>
      <c r="S131" s="213"/>
      <c r="T131" s="2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8" t="s">
        <v>136</v>
      </c>
      <c r="AU131" s="208" t="s">
        <v>87</v>
      </c>
      <c r="AV131" s="14" t="s">
        <v>87</v>
      </c>
      <c r="AW131" s="14" t="s">
        <v>34</v>
      </c>
      <c r="AX131" s="14" t="s">
        <v>85</v>
      </c>
      <c r="AY131" s="208" t="s">
        <v>129</v>
      </c>
    </row>
    <row r="132" s="2" customFormat="1" ht="16.5" customHeight="1">
      <c r="A132" s="37"/>
      <c r="B132" s="185"/>
      <c r="C132" s="186" t="s">
        <v>127</v>
      </c>
      <c r="D132" s="186" t="s">
        <v>130</v>
      </c>
      <c r="E132" s="187" t="s">
        <v>859</v>
      </c>
      <c r="F132" s="188" t="s">
        <v>860</v>
      </c>
      <c r="G132" s="189" t="s">
        <v>861</v>
      </c>
      <c r="H132" s="190">
        <v>250</v>
      </c>
      <c r="I132" s="191"/>
      <c r="J132" s="192">
        <f>ROUND(I132*H132,2)</f>
        <v>0</v>
      </c>
      <c r="K132" s="188" t="s">
        <v>1</v>
      </c>
      <c r="L132" s="38"/>
      <c r="M132" s="193" t="s">
        <v>1</v>
      </c>
      <c r="N132" s="194" t="s">
        <v>42</v>
      </c>
      <c r="O132" s="76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7" t="s">
        <v>255</v>
      </c>
      <c r="AT132" s="197" t="s">
        <v>130</v>
      </c>
      <c r="AU132" s="197" t="s">
        <v>87</v>
      </c>
      <c r="AY132" s="18" t="s">
        <v>129</v>
      </c>
      <c r="BE132" s="198">
        <f>IF(N132="základní",J132,0)</f>
        <v>0</v>
      </c>
      <c r="BF132" s="198">
        <f>IF(N132="snížená",J132,0)</f>
        <v>0</v>
      </c>
      <c r="BG132" s="198">
        <f>IF(N132="zákl. přenesená",J132,0)</f>
        <v>0</v>
      </c>
      <c r="BH132" s="198">
        <f>IF(N132="sníž. přenesená",J132,0)</f>
        <v>0</v>
      </c>
      <c r="BI132" s="198">
        <f>IF(N132="nulová",J132,0)</f>
        <v>0</v>
      </c>
      <c r="BJ132" s="18" t="s">
        <v>85</v>
      </c>
      <c r="BK132" s="198">
        <f>ROUND(I132*H132,2)</f>
        <v>0</v>
      </c>
      <c r="BL132" s="18" t="s">
        <v>255</v>
      </c>
      <c r="BM132" s="197" t="s">
        <v>862</v>
      </c>
    </row>
    <row r="133" s="14" customFormat="1">
      <c r="A133" s="14"/>
      <c r="B133" s="207"/>
      <c r="C133" s="14"/>
      <c r="D133" s="200" t="s">
        <v>136</v>
      </c>
      <c r="E133" s="208" t="s">
        <v>1</v>
      </c>
      <c r="F133" s="209" t="s">
        <v>863</v>
      </c>
      <c r="G133" s="14"/>
      <c r="H133" s="210">
        <v>250</v>
      </c>
      <c r="I133" s="211"/>
      <c r="J133" s="14"/>
      <c r="K133" s="14"/>
      <c r="L133" s="207"/>
      <c r="M133" s="212"/>
      <c r="N133" s="213"/>
      <c r="O133" s="213"/>
      <c r="P133" s="213"/>
      <c r="Q133" s="213"/>
      <c r="R133" s="213"/>
      <c r="S133" s="213"/>
      <c r="T133" s="2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8" t="s">
        <v>136</v>
      </c>
      <c r="AU133" s="208" t="s">
        <v>87</v>
      </c>
      <c r="AV133" s="14" t="s">
        <v>87</v>
      </c>
      <c r="AW133" s="14" t="s">
        <v>34</v>
      </c>
      <c r="AX133" s="14" t="s">
        <v>85</v>
      </c>
      <c r="AY133" s="208" t="s">
        <v>129</v>
      </c>
    </row>
    <row r="134" s="12" customFormat="1" ht="25.92" customHeight="1">
      <c r="A134" s="12"/>
      <c r="B134" s="174"/>
      <c r="C134" s="12"/>
      <c r="D134" s="175" t="s">
        <v>76</v>
      </c>
      <c r="E134" s="176" t="s">
        <v>179</v>
      </c>
      <c r="F134" s="176" t="s">
        <v>864</v>
      </c>
      <c r="G134" s="12"/>
      <c r="H134" s="12"/>
      <c r="I134" s="177"/>
      <c r="J134" s="178">
        <f>BK134</f>
        <v>0</v>
      </c>
      <c r="K134" s="12"/>
      <c r="L134" s="174"/>
      <c r="M134" s="179"/>
      <c r="N134" s="180"/>
      <c r="O134" s="180"/>
      <c r="P134" s="181">
        <f>P135</f>
        <v>0</v>
      </c>
      <c r="Q134" s="180"/>
      <c r="R134" s="181">
        <f>R135</f>
        <v>7.6033499999999998</v>
      </c>
      <c r="S134" s="180"/>
      <c r="T134" s="182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5" t="s">
        <v>155</v>
      </c>
      <c r="AT134" s="183" t="s">
        <v>76</v>
      </c>
      <c r="AU134" s="183" t="s">
        <v>77</v>
      </c>
      <c r="AY134" s="175" t="s">
        <v>129</v>
      </c>
      <c r="BK134" s="184">
        <f>BK135</f>
        <v>0</v>
      </c>
    </row>
    <row r="135" s="12" customFormat="1" ht="22.8" customHeight="1">
      <c r="A135" s="12"/>
      <c r="B135" s="174"/>
      <c r="C135" s="12"/>
      <c r="D135" s="175" t="s">
        <v>76</v>
      </c>
      <c r="E135" s="233" t="s">
        <v>865</v>
      </c>
      <c r="F135" s="233" t="s">
        <v>866</v>
      </c>
      <c r="G135" s="12"/>
      <c r="H135" s="12"/>
      <c r="I135" s="177"/>
      <c r="J135" s="234">
        <f>BK135</f>
        <v>0</v>
      </c>
      <c r="K135" s="12"/>
      <c r="L135" s="174"/>
      <c r="M135" s="179"/>
      <c r="N135" s="180"/>
      <c r="O135" s="180"/>
      <c r="P135" s="181">
        <f>SUM(P136:P195)</f>
        <v>0</v>
      </c>
      <c r="Q135" s="180"/>
      <c r="R135" s="181">
        <f>SUM(R136:R195)</f>
        <v>7.6033499999999998</v>
      </c>
      <c r="S135" s="180"/>
      <c r="T135" s="182">
        <f>SUM(T136:T195)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5" t="s">
        <v>155</v>
      </c>
      <c r="AT135" s="183" t="s">
        <v>76</v>
      </c>
      <c r="AU135" s="183" t="s">
        <v>85</v>
      </c>
      <c r="AY135" s="175" t="s">
        <v>129</v>
      </c>
      <c r="BK135" s="184">
        <f>SUM(BK136:BK195)</f>
        <v>0</v>
      </c>
    </row>
    <row r="136" s="2" customFormat="1" ht="24" customHeight="1">
      <c r="A136" s="37"/>
      <c r="B136" s="185"/>
      <c r="C136" s="186" t="s">
        <v>178</v>
      </c>
      <c r="D136" s="186" t="s">
        <v>130</v>
      </c>
      <c r="E136" s="187" t="s">
        <v>867</v>
      </c>
      <c r="F136" s="188" t="s">
        <v>868</v>
      </c>
      <c r="G136" s="189" t="s">
        <v>171</v>
      </c>
      <c r="H136" s="190">
        <v>12</v>
      </c>
      <c r="I136" s="191"/>
      <c r="J136" s="192">
        <f>ROUND(I136*H136,2)</f>
        <v>0</v>
      </c>
      <c r="K136" s="188" t="s">
        <v>1</v>
      </c>
      <c r="L136" s="38"/>
      <c r="M136" s="193" t="s">
        <v>1</v>
      </c>
      <c r="N136" s="194" t="s">
        <v>42</v>
      </c>
      <c r="O136" s="76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7" t="s">
        <v>85</v>
      </c>
      <c r="AT136" s="197" t="s">
        <v>130</v>
      </c>
      <c r="AU136" s="197" t="s">
        <v>87</v>
      </c>
      <c r="AY136" s="18" t="s">
        <v>129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8" t="s">
        <v>85</v>
      </c>
      <c r="BK136" s="198">
        <f>ROUND(I136*H136,2)</f>
        <v>0</v>
      </c>
      <c r="BL136" s="18" t="s">
        <v>85</v>
      </c>
      <c r="BM136" s="197" t="s">
        <v>869</v>
      </c>
    </row>
    <row r="137" s="2" customFormat="1" ht="16.5" customHeight="1">
      <c r="A137" s="37"/>
      <c r="B137" s="185"/>
      <c r="C137" s="186" t="s">
        <v>184</v>
      </c>
      <c r="D137" s="186" t="s">
        <v>130</v>
      </c>
      <c r="E137" s="187" t="s">
        <v>311</v>
      </c>
      <c r="F137" s="188" t="s">
        <v>870</v>
      </c>
      <c r="G137" s="189" t="s">
        <v>171</v>
      </c>
      <c r="H137" s="190">
        <v>20</v>
      </c>
      <c r="I137" s="191"/>
      <c r="J137" s="192">
        <f>ROUND(I137*H137,2)</f>
        <v>0</v>
      </c>
      <c r="K137" s="188" t="s">
        <v>1</v>
      </c>
      <c r="L137" s="38"/>
      <c r="M137" s="193" t="s">
        <v>1</v>
      </c>
      <c r="N137" s="194" t="s">
        <v>42</v>
      </c>
      <c r="O137" s="76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7" t="s">
        <v>871</v>
      </c>
      <c r="AT137" s="197" t="s">
        <v>130</v>
      </c>
      <c r="AU137" s="197" t="s">
        <v>87</v>
      </c>
      <c r="AY137" s="18" t="s">
        <v>129</v>
      </c>
      <c r="BE137" s="198">
        <f>IF(N137="základní",J137,0)</f>
        <v>0</v>
      </c>
      <c r="BF137" s="198">
        <f>IF(N137="snížená",J137,0)</f>
        <v>0</v>
      </c>
      <c r="BG137" s="198">
        <f>IF(N137="zákl. přenesená",J137,0)</f>
        <v>0</v>
      </c>
      <c r="BH137" s="198">
        <f>IF(N137="sníž. přenesená",J137,0)</f>
        <v>0</v>
      </c>
      <c r="BI137" s="198">
        <f>IF(N137="nulová",J137,0)</f>
        <v>0</v>
      </c>
      <c r="BJ137" s="18" t="s">
        <v>85</v>
      </c>
      <c r="BK137" s="198">
        <f>ROUND(I137*H137,2)</f>
        <v>0</v>
      </c>
      <c r="BL137" s="18" t="s">
        <v>871</v>
      </c>
      <c r="BM137" s="197" t="s">
        <v>872</v>
      </c>
    </row>
    <row r="138" s="2" customFormat="1" ht="16.5" customHeight="1">
      <c r="A138" s="37"/>
      <c r="B138" s="185"/>
      <c r="C138" s="223" t="s">
        <v>182</v>
      </c>
      <c r="D138" s="223" t="s">
        <v>179</v>
      </c>
      <c r="E138" s="224" t="s">
        <v>317</v>
      </c>
      <c r="F138" s="225" t="s">
        <v>873</v>
      </c>
      <c r="G138" s="226" t="s">
        <v>171</v>
      </c>
      <c r="H138" s="227">
        <v>20</v>
      </c>
      <c r="I138" s="228"/>
      <c r="J138" s="229">
        <f>ROUND(I138*H138,2)</f>
        <v>0</v>
      </c>
      <c r="K138" s="225" t="s">
        <v>1</v>
      </c>
      <c r="L138" s="230"/>
      <c r="M138" s="231" t="s">
        <v>1</v>
      </c>
      <c r="N138" s="232" t="s">
        <v>42</v>
      </c>
      <c r="O138" s="76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7" t="s">
        <v>874</v>
      </c>
      <c r="AT138" s="197" t="s">
        <v>179</v>
      </c>
      <c r="AU138" s="197" t="s">
        <v>87</v>
      </c>
      <c r="AY138" s="18" t="s">
        <v>129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8" t="s">
        <v>85</v>
      </c>
      <c r="BK138" s="198">
        <f>ROUND(I138*H138,2)</f>
        <v>0</v>
      </c>
      <c r="BL138" s="18" t="s">
        <v>871</v>
      </c>
      <c r="BM138" s="197" t="s">
        <v>875</v>
      </c>
    </row>
    <row r="139" s="2" customFormat="1" ht="16.5" customHeight="1">
      <c r="A139" s="37"/>
      <c r="B139" s="185"/>
      <c r="C139" s="223" t="s">
        <v>214</v>
      </c>
      <c r="D139" s="223" t="s">
        <v>179</v>
      </c>
      <c r="E139" s="224" t="s">
        <v>876</v>
      </c>
      <c r="F139" s="225" t="s">
        <v>877</v>
      </c>
      <c r="G139" s="226" t="s">
        <v>187</v>
      </c>
      <c r="H139" s="227">
        <v>300</v>
      </c>
      <c r="I139" s="228"/>
      <c r="J139" s="229">
        <f>ROUND(I139*H139,2)</f>
        <v>0</v>
      </c>
      <c r="K139" s="225" t="s">
        <v>1</v>
      </c>
      <c r="L139" s="230"/>
      <c r="M139" s="231" t="s">
        <v>1</v>
      </c>
      <c r="N139" s="232" t="s">
        <v>42</v>
      </c>
      <c r="O139" s="76"/>
      <c r="P139" s="195">
        <f>O139*H139</f>
        <v>0</v>
      </c>
      <c r="Q139" s="195">
        <v>8.0000000000000007E-05</v>
      </c>
      <c r="R139" s="195">
        <f>Q139*H139</f>
        <v>0.024</v>
      </c>
      <c r="S139" s="195">
        <v>0</v>
      </c>
      <c r="T139" s="19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7" t="s">
        <v>874</v>
      </c>
      <c r="AT139" s="197" t="s">
        <v>179</v>
      </c>
      <c r="AU139" s="197" t="s">
        <v>87</v>
      </c>
      <c r="AY139" s="18" t="s">
        <v>129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8" t="s">
        <v>85</v>
      </c>
      <c r="BK139" s="198">
        <f>ROUND(I139*H139,2)</f>
        <v>0</v>
      </c>
      <c r="BL139" s="18" t="s">
        <v>871</v>
      </c>
      <c r="BM139" s="197" t="s">
        <v>878</v>
      </c>
    </row>
    <row r="140" s="2" customFormat="1" ht="24" customHeight="1">
      <c r="A140" s="37"/>
      <c r="B140" s="185"/>
      <c r="C140" s="223" t="s">
        <v>220</v>
      </c>
      <c r="D140" s="223" t="s">
        <v>179</v>
      </c>
      <c r="E140" s="224" t="s">
        <v>879</v>
      </c>
      <c r="F140" s="225" t="s">
        <v>880</v>
      </c>
      <c r="G140" s="226" t="s">
        <v>881</v>
      </c>
      <c r="H140" s="227">
        <v>2</v>
      </c>
      <c r="I140" s="228"/>
      <c r="J140" s="229">
        <f>ROUND(I140*H140,2)</f>
        <v>0</v>
      </c>
      <c r="K140" s="225" t="s">
        <v>1</v>
      </c>
      <c r="L140" s="230"/>
      <c r="M140" s="231" t="s">
        <v>1</v>
      </c>
      <c r="N140" s="232" t="s">
        <v>42</v>
      </c>
      <c r="O140" s="76"/>
      <c r="P140" s="195">
        <f>O140*H140</f>
        <v>0</v>
      </c>
      <c r="Q140" s="195">
        <v>0.00050000000000000001</v>
      </c>
      <c r="R140" s="195">
        <f>Q140*H140</f>
        <v>0.001</v>
      </c>
      <c r="S140" s="195">
        <v>0</v>
      </c>
      <c r="T140" s="19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7" t="s">
        <v>874</v>
      </c>
      <c r="AT140" s="197" t="s">
        <v>179</v>
      </c>
      <c r="AU140" s="197" t="s">
        <v>87</v>
      </c>
      <c r="AY140" s="18" t="s">
        <v>129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8" t="s">
        <v>85</v>
      </c>
      <c r="BK140" s="198">
        <f>ROUND(I140*H140,2)</f>
        <v>0</v>
      </c>
      <c r="BL140" s="18" t="s">
        <v>871</v>
      </c>
      <c r="BM140" s="197" t="s">
        <v>882</v>
      </c>
    </row>
    <row r="141" s="2" customFormat="1" ht="24" customHeight="1">
      <c r="A141" s="37"/>
      <c r="B141" s="185"/>
      <c r="C141" s="186" t="s">
        <v>230</v>
      </c>
      <c r="D141" s="186" t="s">
        <v>130</v>
      </c>
      <c r="E141" s="187" t="s">
        <v>883</v>
      </c>
      <c r="F141" s="188" t="s">
        <v>884</v>
      </c>
      <c r="G141" s="189" t="s">
        <v>171</v>
      </c>
      <c r="H141" s="190">
        <v>10</v>
      </c>
      <c r="I141" s="191"/>
      <c r="J141" s="192">
        <f>ROUND(I141*H141,2)</f>
        <v>0</v>
      </c>
      <c r="K141" s="188" t="s">
        <v>1</v>
      </c>
      <c r="L141" s="38"/>
      <c r="M141" s="193" t="s">
        <v>1</v>
      </c>
      <c r="N141" s="194" t="s">
        <v>42</v>
      </c>
      <c r="O141" s="76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7" t="s">
        <v>871</v>
      </c>
      <c r="AT141" s="197" t="s">
        <v>130</v>
      </c>
      <c r="AU141" s="197" t="s">
        <v>87</v>
      </c>
      <c r="AY141" s="18" t="s">
        <v>129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18" t="s">
        <v>85</v>
      </c>
      <c r="BK141" s="198">
        <f>ROUND(I141*H141,2)</f>
        <v>0</v>
      </c>
      <c r="BL141" s="18" t="s">
        <v>871</v>
      </c>
      <c r="BM141" s="197" t="s">
        <v>885</v>
      </c>
    </row>
    <row r="142" s="2" customFormat="1" ht="24" customHeight="1">
      <c r="A142" s="37"/>
      <c r="B142" s="185"/>
      <c r="C142" s="223" t="s">
        <v>234</v>
      </c>
      <c r="D142" s="223" t="s">
        <v>179</v>
      </c>
      <c r="E142" s="224" t="s">
        <v>886</v>
      </c>
      <c r="F142" s="225" t="s">
        <v>887</v>
      </c>
      <c r="G142" s="226" t="s">
        <v>171</v>
      </c>
      <c r="H142" s="227">
        <v>10</v>
      </c>
      <c r="I142" s="228"/>
      <c r="J142" s="229">
        <f>ROUND(I142*H142,2)</f>
        <v>0</v>
      </c>
      <c r="K142" s="225" t="s">
        <v>1</v>
      </c>
      <c r="L142" s="230"/>
      <c r="M142" s="231" t="s">
        <v>1</v>
      </c>
      <c r="N142" s="232" t="s">
        <v>42</v>
      </c>
      <c r="O142" s="76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7" t="s">
        <v>874</v>
      </c>
      <c r="AT142" s="197" t="s">
        <v>179</v>
      </c>
      <c r="AU142" s="197" t="s">
        <v>87</v>
      </c>
      <c r="AY142" s="18" t="s">
        <v>129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8" t="s">
        <v>85</v>
      </c>
      <c r="BK142" s="198">
        <f>ROUND(I142*H142,2)</f>
        <v>0</v>
      </c>
      <c r="BL142" s="18" t="s">
        <v>871</v>
      </c>
      <c r="BM142" s="197" t="s">
        <v>888</v>
      </c>
    </row>
    <row r="143" s="2" customFormat="1" ht="24" customHeight="1">
      <c r="A143" s="37"/>
      <c r="B143" s="185"/>
      <c r="C143" s="186" t="s">
        <v>238</v>
      </c>
      <c r="D143" s="186" t="s">
        <v>130</v>
      </c>
      <c r="E143" s="187" t="s">
        <v>889</v>
      </c>
      <c r="F143" s="188" t="s">
        <v>890</v>
      </c>
      <c r="G143" s="189" t="s">
        <v>171</v>
      </c>
      <c r="H143" s="190">
        <v>10</v>
      </c>
      <c r="I143" s="191"/>
      <c r="J143" s="192">
        <f>ROUND(I143*H143,2)</f>
        <v>0</v>
      </c>
      <c r="K143" s="188" t="s">
        <v>1</v>
      </c>
      <c r="L143" s="38"/>
      <c r="M143" s="193" t="s">
        <v>1</v>
      </c>
      <c r="N143" s="194" t="s">
        <v>42</v>
      </c>
      <c r="O143" s="76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7" t="s">
        <v>871</v>
      </c>
      <c r="AT143" s="197" t="s">
        <v>130</v>
      </c>
      <c r="AU143" s="197" t="s">
        <v>87</v>
      </c>
      <c r="AY143" s="18" t="s">
        <v>129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8" t="s">
        <v>85</v>
      </c>
      <c r="BK143" s="198">
        <f>ROUND(I143*H143,2)</f>
        <v>0</v>
      </c>
      <c r="BL143" s="18" t="s">
        <v>871</v>
      </c>
      <c r="BM143" s="197" t="s">
        <v>891</v>
      </c>
    </row>
    <row r="144" s="2" customFormat="1" ht="24" customHeight="1">
      <c r="A144" s="37"/>
      <c r="B144" s="185"/>
      <c r="C144" s="223" t="s">
        <v>244</v>
      </c>
      <c r="D144" s="223" t="s">
        <v>179</v>
      </c>
      <c r="E144" s="224" t="s">
        <v>892</v>
      </c>
      <c r="F144" s="225" t="s">
        <v>893</v>
      </c>
      <c r="G144" s="226" t="s">
        <v>171</v>
      </c>
      <c r="H144" s="227">
        <v>10</v>
      </c>
      <c r="I144" s="228"/>
      <c r="J144" s="229">
        <f>ROUND(I144*H144,2)</f>
        <v>0</v>
      </c>
      <c r="K144" s="225" t="s">
        <v>1</v>
      </c>
      <c r="L144" s="230"/>
      <c r="M144" s="231" t="s">
        <v>1</v>
      </c>
      <c r="N144" s="232" t="s">
        <v>42</v>
      </c>
      <c r="O144" s="76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7" t="s">
        <v>874</v>
      </c>
      <c r="AT144" s="197" t="s">
        <v>179</v>
      </c>
      <c r="AU144" s="197" t="s">
        <v>87</v>
      </c>
      <c r="AY144" s="18" t="s">
        <v>129</v>
      </c>
      <c r="BE144" s="198">
        <f>IF(N144="základní",J144,0)</f>
        <v>0</v>
      </c>
      <c r="BF144" s="198">
        <f>IF(N144="snížená",J144,0)</f>
        <v>0</v>
      </c>
      <c r="BG144" s="198">
        <f>IF(N144="zákl. přenesená",J144,0)</f>
        <v>0</v>
      </c>
      <c r="BH144" s="198">
        <f>IF(N144="sníž. přenesená",J144,0)</f>
        <v>0</v>
      </c>
      <c r="BI144" s="198">
        <f>IF(N144="nulová",J144,0)</f>
        <v>0</v>
      </c>
      <c r="BJ144" s="18" t="s">
        <v>85</v>
      </c>
      <c r="BK144" s="198">
        <f>ROUND(I144*H144,2)</f>
        <v>0</v>
      </c>
      <c r="BL144" s="18" t="s">
        <v>871</v>
      </c>
      <c r="BM144" s="197" t="s">
        <v>894</v>
      </c>
    </row>
    <row r="145" s="2" customFormat="1" ht="16.5" customHeight="1">
      <c r="A145" s="37"/>
      <c r="B145" s="185"/>
      <c r="C145" s="186" t="s">
        <v>8</v>
      </c>
      <c r="D145" s="186" t="s">
        <v>130</v>
      </c>
      <c r="E145" s="187" t="s">
        <v>895</v>
      </c>
      <c r="F145" s="188" t="s">
        <v>896</v>
      </c>
      <c r="G145" s="189" t="s">
        <v>171</v>
      </c>
      <c r="H145" s="190">
        <v>20</v>
      </c>
      <c r="I145" s="191"/>
      <c r="J145" s="192">
        <f>ROUND(I145*H145,2)</f>
        <v>0</v>
      </c>
      <c r="K145" s="188" t="s">
        <v>1</v>
      </c>
      <c r="L145" s="38"/>
      <c r="M145" s="193" t="s">
        <v>1</v>
      </c>
      <c r="N145" s="194" t="s">
        <v>42</v>
      </c>
      <c r="O145" s="76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7" t="s">
        <v>871</v>
      </c>
      <c r="AT145" s="197" t="s">
        <v>130</v>
      </c>
      <c r="AU145" s="197" t="s">
        <v>87</v>
      </c>
      <c r="AY145" s="18" t="s">
        <v>129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8" t="s">
        <v>85</v>
      </c>
      <c r="BK145" s="198">
        <f>ROUND(I145*H145,2)</f>
        <v>0</v>
      </c>
      <c r="BL145" s="18" t="s">
        <v>871</v>
      </c>
      <c r="BM145" s="197" t="s">
        <v>897</v>
      </c>
    </row>
    <row r="146" s="2" customFormat="1" ht="24" customHeight="1">
      <c r="A146" s="37"/>
      <c r="B146" s="185"/>
      <c r="C146" s="223" t="s">
        <v>255</v>
      </c>
      <c r="D146" s="223" t="s">
        <v>179</v>
      </c>
      <c r="E146" s="224" t="s">
        <v>898</v>
      </c>
      <c r="F146" s="225" t="s">
        <v>899</v>
      </c>
      <c r="G146" s="226" t="s">
        <v>171</v>
      </c>
      <c r="H146" s="227">
        <v>10</v>
      </c>
      <c r="I146" s="228"/>
      <c r="J146" s="229">
        <f>ROUND(I146*H146,2)</f>
        <v>0</v>
      </c>
      <c r="K146" s="225" t="s">
        <v>1</v>
      </c>
      <c r="L146" s="230"/>
      <c r="M146" s="231" t="s">
        <v>1</v>
      </c>
      <c r="N146" s="232" t="s">
        <v>42</v>
      </c>
      <c r="O146" s="76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7" t="s">
        <v>874</v>
      </c>
      <c r="AT146" s="197" t="s">
        <v>179</v>
      </c>
      <c r="AU146" s="197" t="s">
        <v>87</v>
      </c>
      <c r="AY146" s="18" t="s">
        <v>129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8" t="s">
        <v>85</v>
      </c>
      <c r="BK146" s="198">
        <f>ROUND(I146*H146,2)</f>
        <v>0</v>
      </c>
      <c r="BL146" s="18" t="s">
        <v>871</v>
      </c>
      <c r="BM146" s="197" t="s">
        <v>900</v>
      </c>
    </row>
    <row r="147" s="2" customFormat="1" ht="24" customHeight="1">
      <c r="A147" s="37"/>
      <c r="B147" s="185"/>
      <c r="C147" s="223" t="s">
        <v>260</v>
      </c>
      <c r="D147" s="223" t="s">
        <v>179</v>
      </c>
      <c r="E147" s="224" t="s">
        <v>901</v>
      </c>
      <c r="F147" s="225" t="s">
        <v>902</v>
      </c>
      <c r="G147" s="226" t="s">
        <v>171</v>
      </c>
      <c r="H147" s="227">
        <v>10</v>
      </c>
      <c r="I147" s="228"/>
      <c r="J147" s="229">
        <f>ROUND(I147*H147,2)</f>
        <v>0</v>
      </c>
      <c r="K147" s="225" t="s">
        <v>1</v>
      </c>
      <c r="L147" s="230"/>
      <c r="M147" s="231" t="s">
        <v>1</v>
      </c>
      <c r="N147" s="232" t="s">
        <v>42</v>
      </c>
      <c r="O147" s="76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7" t="s">
        <v>874</v>
      </c>
      <c r="AT147" s="197" t="s">
        <v>179</v>
      </c>
      <c r="AU147" s="197" t="s">
        <v>87</v>
      </c>
      <c r="AY147" s="18" t="s">
        <v>129</v>
      </c>
      <c r="BE147" s="198">
        <f>IF(N147="základní",J147,0)</f>
        <v>0</v>
      </c>
      <c r="BF147" s="198">
        <f>IF(N147="snížená",J147,0)</f>
        <v>0</v>
      </c>
      <c r="BG147" s="198">
        <f>IF(N147="zákl. přenesená",J147,0)</f>
        <v>0</v>
      </c>
      <c r="BH147" s="198">
        <f>IF(N147="sníž. přenesená",J147,0)</f>
        <v>0</v>
      </c>
      <c r="BI147" s="198">
        <f>IF(N147="nulová",J147,0)</f>
        <v>0</v>
      </c>
      <c r="BJ147" s="18" t="s">
        <v>85</v>
      </c>
      <c r="BK147" s="198">
        <f>ROUND(I147*H147,2)</f>
        <v>0</v>
      </c>
      <c r="BL147" s="18" t="s">
        <v>871</v>
      </c>
      <c r="BM147" s="197" t="s">
        <v>903</v>
      </c>
    </row>
    <row r="148" s="2" customFormat="1" ht="16.5" customHeight="1">
      <c r="A148" s="37"/>
      <c r="B148" s="185"/>
      <c r="C148" s="186" t="s">
        <v>264</v>
      </c>
      <c r="D148" s="186" t="s">
        <v>130</v>
      </c>
      <c r="E148" s="187" t="s">
        <v>904</v>
      </c>
      <c r="F148" s="188" t="s">
        <v>905</v>
      </c>
      <c r="G148" s="189" t="s">
        <v>171</v>
      </c>
      <c r="H148" s="190">
        <v>8</v>
      </c>
      <c r="I148" s="191"/>
      <c r="J148" s="192">
        <f>ROUND(I148*H148,2)</f>
        <v>0</v>
      </c>
      <c r="K148" s="188" t="s">
        <v>158</v>
      </c>
      <c r="L148" s="38"/>
      <c r="M148" s="193" t="s">
        <v>1</v>
      </c>
      <c r="N148" s="194" t="s">
        <v>42</v>
      </c>
      <c r="O148" s="76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7" t="s">
        <v>871</v>
      </c>
      <c r="AT148" s="197" t="s">
        <v>130</v>
      </c>
      <c r="AU148" s="197" t="s">
        <v>87</v>
      </c>
      <c r="AY148" s="18" t="s">
        <v>129</v>
      </c>
      <c r="BE148" s="198">
        <f>IF(N148="základní",J148,0)</f>
        <v>0</v>
      </c>
      <c r="BF148" s="198">
        <f>IF(N148="snížená",J148,0)</f>
        <v>0</v>
      </c>
      <c r="BG148" s="198">
        <f>IF(N148="zákl. přenesená",J148,0)</f>
        <v>0</v>
      </c>
      <c r="BH148" s="198">
        <f>IF(N148="sníž. přenesená",J148,0)</f>
        <v>0</v>
      </c>
      <c r="BI148" s="198">
        <f>IF(N148="nulová",J148,0)</f>
        <v>0</v>
      </c>
      <c r="BJ148" s="18" t="s">
        <v>85</v>
      </c>
      <c r="BK148" s="198">
        <f>ROUND(I148*H148,2)</f>
        <v>0</v>
      </c>
      <c r="BL148" s="18" t="s">
        <v>871</v>
      </c>
      <c r="BM148" s="197" t="s">
        <v>906</v>
      </c>
    </row>
    <row r="149" s="2" customFormat="1" ht="24" customHeight="1">
      <c r="A149" s="37"/>
      <c r="B149" s="185"/>
      <c r="C149" s="223" t="s">
        <v>269</v>
      </c>
      <c r="D149" s="223" t="s">
        <v>179</v>
      </c>
      <c r="E149" s="224" t="s">
        <v>907</v>
      </c>
      <c r="F149" s="225" t="s">
        <v>908</v>
      </c>
      <c r="G149" s="226" t="s">
        <v>171</v>
      </c>
      <c r="H149" s="227">
        <v>16</v>
      </c>
      <c r="I149" s="228"/>
      <c r="J149" s="229">
        <f>ROUND(I149*H149,2)</f>
        <v>0</v>
      </c>
      <c r="K149" s="225" t="s">
        <v>1</v>
      </c>
      <c r="L149" s="230"/>
      <c r="M149" s="231" t="s">
        <v>1</v>
      </c>
      <c r="N149" s="232" t="s">
        <v>42</v>
      </c>
      <c r="O149" s="76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7" t="s">
        <v>874</v>
      </c>
      <c r="AT149" s="197" t="s">
        <v>179</v>
      </c>
      <c r="AU149" s="197" t="s">
        <v>87</v>
      </c>
      <c r="AY149" s="18" t="s">
        <v>129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8" t="s">
        <v>85</v>
      </c>
      <c r="BK149" s="198">
        <f>ROUND(I149*H149,2)</f>
        <v>0</v>
      </c>
      <c r="BL149" s="18" t="s">
        <v>871</v>
      </c>
      <c r="BM149" s="197" t="s">
        <v>909</v>
      </c>
    </row>
    <row r="150" s="2" customFormat="1" ht="16.5" customHeight="1">
      <c r="A150" s="37"/>
      <c r="B150" s="185"/>
      <c r="C150" s="186" t="s">
        <v>273</v>
      </c>
      <c r="D150" s="186" t="s">
        <v>130</v>
      </c>
      <c r="E150" s="187" t="s">
        <v>910</v>
      </c>
      <c r="F150" s="188" t="s">
        <v>911</v>
      </c>
      <c r="G150" s="189" t="s">
        <v>171</v>
      </c>
      <c r="H150" s="190">
        <v>8</v>
      </c>
      <c r="I150" s="191"/>
      <c r="J150" s="192">
        <f>ROUND(I150*H150,2)</f>
        <v>0</v>
      </c>
      <c r="K150" s="188" t="s">
        <v>158</v>
      </c>
      <c r="L150" s="38"/>
      <c r="M150" s="193" t="s">
        <v>1</v>
      </c>
      <c r="N150" s="194" t="s">
        <v>42</v>
      </c>
      <c r="O150" s="76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7" t="s">
        <v>871</v>
      </c>
      <c r="AT150" s="197" t="s">
        <v>130</v>
      </c>
      <c r="AU150" s="197" t="s">
        <v>87</v>
      </c>
      <c r="AY150" s="18" t="s">
        <v>129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8" t="s">
        <v>85</v>
      </c>
      <c r="BK150" s="198">
        <f>ROUND(I150*H150,2)</f>
        <v>0</v>
      </c>
      <c r="BL150" s="18" t="s">
        <v>871</v>
      </c>
      <c r="BM150" s="197" t="s">
        <v>912</v>
      </c>
    </row>
    <row r="151" s="2" customFormat="1" ht="16.5" customHeight="1">
      <c r="A151" s="37"/>
      <c r="B151" s="185"/>
      <c r="C151" s="223" t="s">
        <v>7</v>
      </c>
      <c r="D151" s="223" t="s">
        <v>179</v>
      </c>
      <c r="E151" s="224" t="s">
        <v>913</v>
      </c>
      <c r="F151" s="225" t="s">
        <v>914</v>
      </c>
      <c r="G151" s="226" t="s">
        <v>171</v>
      </c>
      <c r="H151" s="227">
        <v>8</v>
      </c>
      <c r="I151" s="228"/>
      <c r="J151" s="229">
        <f>ROUND(I151*H151,2)</f>
        <v>0</v>
      </c>
      <c r="K151" s="225" t="s">
        <v>1</v>
      </c>
      <c r="L151" s="230"/>
      <c r="M151" s="231" t="s">
        <v>1</v>
      </c>
      <c r="N151" s="232" t="s">
        <v>42</v>
      </c>
      <c r="O151" s="76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7" t="s">
        <v>874</v>
      </c>
      <c r="AT151" s="197" t="s">
        <v>179</v>
      </c>
      <c r="AU151" s="197" t="s">
        <v>87</v>
      </c>
      <c r="AY151" s="18" t="s">
        <v>129</v>
      </c>
      <c r="BE151" s="198">
        <f>IF(N151="základní",J151,0)</f>
        <v>0</v>
      </c>
      <c r="BF151" s="198">
        <f>IF(N151="snížená",J151,0)</f>
        <v>0</v>
      </c>
      <c r="BG151" s="198">
        <f>IF(N151="zákl. přenesená",J151,0)</f>
        <v>0</v>
      </c>
      <c r="BH151" s="198">
        <f>IF(N151="sníž. přenesená",J151,0)</f>
        <v>0</v>
      </c>
      <c r="BI151" s="198">
        <f>IF(N151="nulová",J151,0)</f>
        <v>0</v>
      </c>
      <c r="BJ151" s="18" t="s">
        <v>85</v>
      </c>
      <c r="BK151" s="198">
        <f>ROUND(I151*H151,2)</f>
        <v>0</v>
      </c>
      <c r="BL151" s="18" t="s">
        <v>871</v>
      </c>
      <c r="BM151" s="197" t="s">
        <v>915</v>
      </c>
    </row>
    <row r="152" s="2" customFormat="1" ht="16.5" customHeight="1">
      <c r="A152" s="37"/>
      <c r="B152" s="185"/>
      <c r="C152" s="186" t="s">
        <v>299</v>
      </c>
      <c r="D152" s="186" t="s">
        <v>130</v>
      </c>
      <c r="E152" s="187" t="s">
        <v>916</v>
      </c>
      <c r="F152" s="188" t="s">
        <v>917</v>
      </c>
      <c r="G152" s="189" t="s">
        <v>171</v>
      </c>
      <c r="H152" s="190">
        <v>4</v>
      </c>
      <c r="I152" s="191"/>
      <c r="J152" s="192">
        <f>ROUND(I152*H152,2)</f>
        <v>0</v>
      </c>
      <c r="K152" s="188" t="s">
        <v>1</v>
      </c>
      <c r="L152" s="38"/>
      <c r="M152" s="193" t="s">
        <v>1</v>
      </c>
      <c r="N152" s="194" t="s">
        <v>42</v>
      </c>
      <c r="O152" s="76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7" t="s">
        <v>871</v>
      </c>
      <c r="AT152" s="197" t="s">
        <v>130</v>
      </c>
      <c r="AU152" s="197" t="s">
        <v>87</v>
      </c>
      <c r="AY152" s="18" t="s">
        <v>129</v>
      </c>
      <c r="BE152" s="198">
        <f>IF(N152="základní",J152,0)</f>
        <v>0</v>
      </c>
      <c r="BF152" s="198">
        <f>IF(N152="snížená",J152,0)</f>
        <v>0</v>
      </c>
      <c r="BG152" s="198">
        <f>IF(N152="zákl. přenesená",J152,0)</f>
        <v>0</v>
      </c>
      <c r="BH152" s="198">
        <f>IF(N152="sníž. přenesená",J152,0)</f>
        <v>0</v>
      </c>
      <c r="BI152" s="198">
        <f>IF(N152="nulová",J152,0)</f>
        <v>0</v>
      </c>
      <c r="BJ152" s="18" t="s">
        <v>85</v>
      </c>
      <c r="BK152" s="198">
        <f>ROUND(I152*H152,2)</f>
        <v>0</v>
      </c>
      <c r="BL152" s="18" t="s">
        <v>871</v>
      </c>
      <c r="BM152" s="197" t="s">
        <v>918</v>
      </c>
    </row>
    <row r="153" s="2" customFormat="1" ht="16.5" customHeight="1">
      <c r="A153" s="37"/>
      <c r="B153" s="185"/>
      <c r="C153" s="186" t="s">
        <v>310</v>
      </c>
      <c r="D153" s="186" t="s">
        <v>130</v>
      </c>
      <c r="E153" s="187" t="s">
        <v>919</v>
      </c>
      <c r="F153" s="188" t="s">
        <v>920</v>
      </c>
      <c r="G153" s="189" t="s">
        <v>171</v>
      </c>
      <c r="H153" s="190">
        <v>4</v>
      </c>
      <c r="I153" s="191"/>
      <c r="J153" s="192">
        <f>ROUND(I153*H153,2)</f>
        <v>0</v>
      </c>
      <c r="K153" s="188" t="s">
        <v>1</v>
      </c>
      <c r="L153" s="38"/>
      <c r="M153" s="193" t="s">
        <v>1</v>
      </c>
      <c r="N153" s="194" t="s">
        <v>42</v>
      </c>
      <c r="O153" s="76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7" t="s">
        <v>871</v>
      </c>
      <c r="AT153" s="197" t="s">
        <v>130</v>
      </c>
      <c r="AU153" s="197" t="s">
        <v>87</v>
      </c>
      <c r="AY153" s="18" t="s">
        <v>129</v>
      </c>
      <c r="BE153" s="198">
        <f>IF(N153="základní",J153,0)</f>
        <v>0</v>
      </c>
      <c r="BF153" s="198">
        <f>IF(N153="snížená",J153,0)</f>
        <v>0</v>
      </c>
      <c r="BG153" s="198">
        <f>IF(N153="zákl. přenesená",J153,0)</f>
        <v>0</v>
      </c>
      <c r="BH153" s="198">
        <f>IF(N153="sníž. přenesená",J153,0)</f>
        <v>0</v>
      </c>
      <c r="BI153" s="198">
        <f>IF(N153="nulová",J153,0)</f>
        <v>0</v>
      </c>
      <c r="BJ153" s="18" t="s">
        <v>85</v>
      </c>
      <c r="BK153" s="198">
        <f>ROUND(I153*H153,2)</f>
        <v>0</v>
      </c>
      <c r="BL153" s="18" t="s">
        <v>871</v>
      </c>
      <c r="BM153" s="197" t="s">
        <v>921</v>
      </c>
    </row>
    <row r="154" s="2" customFormat="1" ht="16.5" customHeight="1">
      <c r="A154" s="37"/>
      <c r="B154" s="185"/>
      <c r="C154" s="223" t="s">
        <v>316</v>
      </c>
      <c r="D154" s="223" t="s">
        <v>179</v>
      </c>
      <c r="E154" s="224" t="s">
        <v>922</v>
      </c>
      <c r="F154" s="225" t="s">
        <v>923</v>
      </c>
      <c r="G154" s="226" t="s">
        <v>171</v>
      </c>
      <c r="H154" s="227">
        <v>4</v>
      </c>
      <c r="I154" s="228"/>
      <c r="J154" s="229">
        <f>ROUND(I154*H154,2)</f>
        <v>0</v>
      </c>
      <c r="K154" s="225" t="s">
        <v>1</v>
      </c>
      <c r="L154" s="230"/>
      <c r="M154" s="231" t="s">
        <v>1</v>
      </c>
      <c r="N154" s="232" t="s">
        <v>42</v>
      </c>
      <c r="O154" s="76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7" t="s">
        <v>874</v>
      </c>
      <c r="AT154" s="197" t="s">
        <v>179</v>
      </c>
      <c r="AU154" s="197" t="s">
        <v>87</v>
      </c>
      <c r="AY154" s="18" t="s">
        <v>129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8" t="s">
        <v>85</v>
      </c>
      <c r="BK154" s="198">
        <f>ROUND(I154*H154,2)</f>
        <v>0</v>
      </c>
      <c r="BL154" s="18" t="s">
        <v>871</v>
      </c>
      <c r="BM154" s="197" t="s">
        <v>924</v>
      </c>
    </row>
    <row r="155" s="2" customFormat="1" ht="16.5" customHeight="1">
      <c r="A155" s="37"/>
      <c r="B155" s="185"/>
      <c r="C155" s="186" t="s">
        <v>321</v>
      </c>
      <c r="D155" s="186" t="s">
        <v>130</v>
      </c>
      <c r="E155" s="187" t="s">
        <v>925</v>
      </c>
      <c r="F155" s="188" t="s">
        <v>926</v>
      </c>
      <c r="G155" s="189" t="s">
        <v>171</v>
      </c>
      <c r="H155" s="190">
        <v>10</v>
      </c>
      <c r="I155" s="191"/>
      <c r="J155" s="192">
        <f>ROUND(I155*H155,2)</f>
        <v>0</v>
      </c>
      <c r="K155" s="188" t="s">
        <v>1</v>
      </c>
      <c r="L155" s="38"/>
      <c r="M155" s="193" t="s">
        <v>1</v>
      </c>
      <c r="N155" s="194" t="s">
        <v>42</v>
      </c>
      <c r="O155" s="76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7" t="s">
        <v>871</v>
      </c>
      <c r="AT155" s="197" t="s">
        <v>130</v>
      </c>
      <c r="AU155" s="197" t="s">
        <v>87</v>
      </c>
      <c r="AY155" s="18" t="s">
        <v>129</v>
      </c>
      <c r="BE155" s="198">
        <f>IF(N155="základní",J155,0)</f>
        <v>0</v>
      </c>
      <c r="BF155" s="198">
        <f>IF(N155="snížená",J155,0)</f>
        <v>0</v>
      </c>
      <c r="BG155" s="198">
        <f>IF(N155="zákl. přenesená",J155,0)</f>
        <v>0</v>
      </c>
      <c r="BH155" s="198">
        <f>IF(N155="sníž. přenesená",J155,0)</f>
        <v>0</v>
      </c>
      <c r="BI155" s="198">
        <f>IF(N155="nulová",J155,0)</f>
        <v>0</v>
      </c>
      <c r="BJ155" s="18" t="s">
        <v>85</v>
      </c>
      <c r="BK155" s="198">
        <f>ROUND(I155*H155,2)</f>
        <v>0</v>
      </c>
      <c r="BL155" s="18" t="s">
        <v>871</v>
      </c>
      <c r="BM155" s="197" t="s">
        <v>927</v>
      </c>
    </row>
    <row r="156" s="2" customFormat="1" ht="16.5" customHeight="1">
      <c r="A156" s="37"/>
      <c r="B156" s="185"/>
      <c r="C156" s="186" t="s">
        <v>177</v>
      </c>
      <c r="D156" s="186" t="s">
        <v>130</v>
      </c>
      <c r="E156" s="187" t="s">
        <v>928</v>
      </c>
      <c r="F156" s="188" t="s">
        <v>929</v>
      </c>
      <c r="G156" s="189" t="s">
        <v>171</v>
      </c>
      <c r="H156" s="190">
        <v>10</v>
      </c>
      <c r="I156" s="191"/>
      <c r="J156" s="192">
        <f>ROUND(I156*H156,2)</f>
        <v>0</v>
      </c>
      <c r="K156" s="188" t="s">
        <v>158</v>
      </c>
      <c r="L156" s="38"/>
      <c r="M156" s="193" t="s">
        <v>1</v>
      </c>
      <c r="N156" s="194" t="s">
        <v>42</v>
      </c>
      <c r="O156" s="76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7" t="s">
        <v>871</v>
      </c>
      <c r="AT156" s="197" t="s">
        <v>130</v>
      </c>
      <c r="AU156" s="197" t="s">
        <v>87</v>
      </c>
      <c r="AY156" s="18" t="s">
        <v>129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18" t="s">
        <v>85</v>
      </c>
      <c r="BK156" s="198">
        <f>ROUND(I156*H156,2)</f>
        <v>0</v>
      </c>
      <c r="BL156" s="18" t="s">
        <v>871</v>
      </c>
      <c r="BM156" s="197" t="s">
        <v>930</v>
      </c>
    </row>
    <row r="157" s="2" customFormat="1" ht="24" customHeight="1">
      <c r="A157" s="37"/>
      <c r="B157" s="185"/>
      <c r="C157" s="223" t="s">
        <v>333</v>
      </c>
      <c r="D157" s="223" t="s">
        <v>179</v>
      </c>
      <c r="E157" s="224" t="s">
        <v>931</v>
      </c>
      <c r="F157" s="225" t="s">
        <v>932</v>
      </c>
      <c r="G157" s="226" t="s">
        <v>171</v>
      </c>
      <c r="H157" s="227">
        <v>10</v>
      </c>
      <c r="I157" s="228"/>
      <c r="J157" s="229">
        <f>ROUND(I157*H157,2)</f>
        <v>0</v>
      </c>
      <c r="K157" s="225" t="s">
        <v>1</v>
      </c>
      <c r="L157" s="230"/>
      <c r="M157" s="231" t="s">
        <v>1</v>
      </c>
      <c r="N157" s="232" t="s">
        <v>42</v>
      </c>
      <c r="O157" s="76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7" t="s">
        <v>874</v>
      </c>
      <c r="AT157" s="197" t="s">
        <v>179</v>
      </c>
      <c r="AU157" s="197" t="s">
        <v>87</v>
      </c>
      <c r="AY157" s="18" t="s">
        <v>129</v>
      </c>
      <c r="BE157" s="198">
        <f>IF(N157="základní",J157,0)</f>
        <v>0</v>
      </c>
      <c r="BF157" s="198">
        <f>IF(N157="snížená",J157,0)</f>
        <v>0</v>
      </c>
      <c r="BG157" s="198">
        <f>IF(N157="zákl. přenesená",J157,0)</f>
        <v>0</v>
      </c>
      <c r="BH157" s="198">
        <f>IF(N157="sníž. přenesená",J157,0)</f>
        <v>0</v>
      </c>
      <c r="BI157" s="198">
        <f>IF(N157="nulová",J157,0)</f>
        <v>0</v>
      </c>
      <c r="BJ157" s="18" t="s">
        <v>85</v>
      </c>
      <c r="BK157" s="198">
        <f>ROUND(I157*H157,2)</f>
        <v>0</v>
      </c>
      <c r="BL157" s="18" t="s">
        <v>871</v>
      </c>
      <c r="BM157" s="197" t="s">
        <v>933</v>
      </c>
    </row>
    <row r="158" s="2" customFormat="1" ht="16.5" customHeight="1">
      <c r="A158" s="37"/>
      <c r="B158" s="185"/>
      <c r="C158" s="186" t="s">
        <v>341</v>
      </c>
      <c r="D158" s="186" t="s">
        <v>130</v>
      </c>
      <c r="E158" s="187" t="s">
        <v>934</v>
      </c>
      <c r="F158" s="188" t="s">
        <v>935</v>
      </c>
      <c r="G158" s="189" t="s">
        <v>171</v>
      </c>
      <c r="H158" s="190">
        <v>20</v>
      </c>
      <c r="I158" s="191"/>
      <c r="J158" s="192">
        <f>ROUND(I158*H158,2)</f>
        <v>0</v>
      </c>
      <c r="K158" s="188" t="s">
        <v>1</v>
      </c>
      <c r="L158" s="38"/>
      <c r="M158" s="193" t="s">
        <v>1</v>
      </c>
      <c r="N158" s="194" t="s">
        <v>42</v>
      </c>
      <c r="O158" s="76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7" t="s">
        <v>85</v>
      </c>
      <c r="AT158" s="197" t="s">
        <v>130</v>
      </c>
      <c r="AU158" s="197" t="s">
        <v>87</v>
      </c>
      <c r="AY158" s="18" t="s">
        <v>129</v>
      </c>
      <c r="BE158" s="198">
        <f>IF(N158="základní",J158,0)</f>
        <v>0</v>
      </c>
      <c r="BF158" s="198">
        <f>IF(N158="snížená",J158,0)</f>
        <v>0</v>
      </c>
      <c r="BG158" s="198">
        <f>IF(N158="zákl. přenesená",J158,0)</f>
        <v>0</v>
      </c>
      <c r="BH158" s="198">
        <f>IF(N158="sníž. přenesená",J158,0)</f>
        <v>0</v>
      </c>
      <c r="BI158" s="198">
        <f>IF(N158="nulová",J158,0)</f>
        <v>0</v>
      </c>
      <c r="BJ158" s="18" t="s">
        <v>85</v>
      </c>
      <c r="BK158" s="198">
        <f>ROUND(I158*H158,2)</f>
        <v>0</v>
      </c>
      <c r="BL158" s="18" t="s">
        <v>85</v>
      </c>
      <c r="BM158" s="197" t="s">
        <v>936</v>
      </c>
    </row>
    <row r="159" s="2" customFormat="1" ht="16.5" customHeight="1">
      <c r="A159" s="37"/>
      <c r="B159" s="185"/>
      <c r="C159" s="186" t="s">
        <v>346</v>
      </c>
      <c r="D159" s="186" t="s">
        <v>130</v>
      </c>
      <c r="E159" s="187" t="s">
        <v>937</v>
      </c>
      <c r="F159" s="188" t="s">
        <v>938</v>
      </c>
      <c r="G159" s="189" t="s">
        <v>171</v>
      </c>
      <c r="H159" s="190">
        <v>20</v>
      </c>
      <c r="I159" s="191"/>
      <c r="J159" s="192">
        <f>ROUND(I159*H159,2)</f>
        <v>0</v>
      </c>
      <c r="K159" s="188" t="s">
        <v>1</v>
      </c>
      <c r="L159" s="38"/>
      <c r="M159" s="193" t="s">
        <v>1</v>
      </c>
      <c r="N159" s="194" t="s">
        <v>42</v>
      </c>
      <c r="O159" s="76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7" t="s">
        <v>871</v>
      </c>
      <c r="AT159" s="197" t="s">
        <v>130</v>
      </c>
      <c r="AU159" s="197" t="s">
        <v>87</v>
      </c>
      <c r="AY159" s="18" t="s">
        <v>129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18" t="s">
        <v>85</v>
      </c>
      <c r="BK159" s="198">
        <f>ROUND(I159*H159,2)</f>
        <v>0</v>
      </c>
      <c r="BL159" s="18" t="s">
        <v>871</v>
      </c>
      <c r="BM159" s="197" t="s">
        <v>939</v>
      </c>
    </row>
    <row r="160" s="2" customFormat="1" ht="16.5" customHeight="1">
      <c r="A160" s="37"/>
      <c r="B160" s="185"/>
      <c r="C160" s="186" t="s">
        <v>354</v>
      </c>
      <c r="D160" s="186" t="s">
        <v>130</v>
      </c>
      <c r="E160" s="187" t="s">
        <v>940</v>
      </c>
      <c r="F160" s="188" t="s">
        <v>941</v>
      </c>
      <c r="G160" s="189" t="s">
        <v>171</v>
      </c>
      <c r="H160" s="190">
        <v>44</v>
      </c>
      <c r="I160" s="191"/>
      <c r="J160" s="192">
        <f>ROUND(I160*H160,2)</f>
        <v>0</v>
      </c>
      <c r="K160" s="188" t="s">
        <v>1</v>
      </c>
      <c r="L160" s="38"/>
      <c r="M160" s="193" t="s">
        <v>1</v>
      </c>
      <c r="N160" s="194" t="s">
        <v>42</v>
      </c>
      <c r="O160" s="76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7" t="s">
        <v>871</v>
      </c>
      <c r="AT160" s="197" t="s">
        <v>130</v>
      </c>
      <c r="AU160" s="197" t="s">
        <v>87</v>
      </c>
      <c r="AY160" s="18" t="s">
        <v>129</v>
      </c>
      <c r="BE160" s="198">
        <f>IF(N160="základní",J160,0)</f>
        <v>0</v>
      </c>
      <c r="BF160" s="198">
        <f>IF(N160="snížená",J160,0)</f>
        <v>0</v>
      </c>
      <c r="BG160" s="198">
        <f>IF(N160="zákl. přenesená",J160,0)</f>
        <v>0</v>
      </c>
      <c r="BH160" s="198">
        <f>IF(N160="sníž. přenesená",J160,0)</f>
        <v>0</v>
      </c>
      <c r="BI160" s="198">
        <f>IF(N160="nulová",J160,0)</f>
        <v>0</v>
      </c>
      <c r="BJ160" s="18" t="s">
        <v>85</v>
      </c>
      <c r="BK160" s="198">
        <f>ROUND(I160*H160,2)</f>
        <v>0</v>
      </c>
      <c r="BL160" s="18" t="s">
        <v>871</v>
      </c>
      <c r="BM160" s="197" t="s">
        <v>942</v>
      </c>
    </row>
    <row r="161" s="2" customFormat="1" ht="16.5" customHeight="1">
      <c r="A161" s="37"/>
      <c r="B161" s="185"/>
      <c r="C161" s="223" t="s">
        <v>360</v>
      </c>
      <c r="D161" s="223" t="s">
        <v>179</v>
      </c>
      <c r="E161" s="224" t="s">
        <v>943</v>
      </c>
      <c r="F161" s="225" t="s">
        <v>944</v>
      </c>
      <c r="G161" s="226" t="s">
        <v>171</v>
      </c>
      <c r="H161" s="227">
        <v>24</v>
      </c>
      <c r="I161" s="228"/>
      <c r="J161" s="229">
        <f>ROUND(I161*H161,2)</f>
        <v>0</v>
      </c>
      <c r="K161" s="225" t="s">
        <v>1</v>
      </c>
      <c r="L161" s="230"/>
      <c r="M161" s="231" t="s">
        <v>1</v>
      </c>
      <c r="N161" s="232" t="s">
        <v>42</v>
      </c>
      <c r="O161" s="76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7" t="s">
        <v>874</v>
      </c>
      <c r="AT161" s="197" t="s">
        <v>179</v>
      </c>
      <c r="AU161" s="197" t="s">
        <v>87</v>
      </c>
      <c r="AY161" s="18" t="s">
        <v>129</v>
      </c>
      <c r="BE161" s="198">
        <f>IF(N161="základní",J161,0)</f>
        <v>0</v>
      </c>
      <c r="BF161" s="198">
        <f>IF(N161="snížená",J161,0)</f>
        <v>0</v>
      </c>
      <c r="BG161" s="198">
        <f>IF(N161="zákl. přenesená",J161,0)</f>
        <v>0</v>
      </c>
      <c r="BH161" s="198">
        <f>IF(N161="sníž. přenesená",J161,0)</f>
        <v>0</v>
      </c>
      <c r="BI161" s="198">
        <f>IF(N161="nulová",J161,0)</f>
        <v>0</v>
      </c>
      <c r="BJ161" s="18" t="s">
        <v>85</v>
      </c>
      <c r="BK161" s="198">
        <f>ROUND(I161*H161,2)</f>
        <v>0</v>
      </c>
      <c r="BL161" s="18" t="s">
        <v>871</v>
      </c>
      <c r="BM161" s="197" t="s">
        <v>945</v>
      </c>
    </row>
    <row r="162" s="2" customFormat="1" ht="16.5" customHeight="1">
      <c r="A162" s="37"/>
      <c r="B162" s="185"/>
      <c r="C162" s="223" t="s">
        <v>364</v>
      </c>
      <c r="D162" s="223" t="s">
        <v>179</v>
      </c>
      <c r="E162" s="224" t="s">
        <v>937</v>
      </c>
      <c r="F162" s="225" t="s">
        <v>946</v>
      </c>
      <c r="G162" s="226" t="s">
        <v>171</v>
      </c>
      <c r="H162" s="227">
        <v>20</v>
      </c>
      <c r="I162" s="228"/>
      <c r="J162" s="229">
        <f>ROUND(I162*H162,2)</f>
        <v>0</v>
      </c>
      <c r="K162" s="225" t="s">
        <v>1</v>
      </c>
      <c r="L162" s="230"/>
      <c r="M162" s="231" t="s">
        <v>1</v>
      </c>
      <c r="N162" s="232" t="s">
        <v>42</v>
      </c>
      <c r="O162" s="76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7" t="s">
        <v>874</v>
      </c>
      <c r="AT162" s="197" t="s">
        <v>179</v>
      </c>
      <c r="AU162" s="197" t="s">
        <v>87</v>
      </c>
      <c r="AY162" s="18" t="s">
        <v>129</v>
      </c>
      <c r="BE162" s="198">
        <f>IF(N162="základní",J162,0)</f>
        <v>0</v>
      </c>
      <c r="BF162" s="198">
        <f>IF(N162="snížená",J162,0)</f>
        <v>0</v>
      </c>
      <c r="BG162" s="198">
        <f>IF(N162="zákl. přenesená",J162,0)</f>
        <v>0</v>
      </c>
      <c r="BH162" s="198">
        <f>IF(N162="sníž. přenesená",J162,0)</f>
        <v>0</v>
      </c>
      <c r="BI162" s="198">
        <f>IF(N162="nulová",J162,0)</f>
        <v>0</v>
      </c>
      <c r="BJ162" s="18" t="s">
        <v>85</v>
      </c>
      <c r="BK162" s="198">
        <f>ROUND(I162*H162,2)</f>
        <v>0</v>
      </c>
      <c r="BL162" s="18" t="s">
        <v>871</v>
      </c>
      <c r="BM162" s="197" t="s">
        <v>947</v>
      </c>
    </row>
    <row r="163" s="2" customFormat="1" ht="16.5" customHeight="1">
      <c r="A163" s="37"/>
      <c r="B163" s="185"/>
      <c r="C163" s="223" t="s">
        <v>371</v>
      </c>
      <c r="D163" s="223" t="s">
        <v>179</v>
      </c>
      <c r="E163" s="224" t="s">
        <v>948</v>
      </c>
      <c r="F163" s="225" t="s">
        <v>949</v>
      </c>
      <c r="G163" s="226" t="s">
        <v>171</v>
      </c>
      <c r="H163" s="227">
        <v>20</v>
      </c>
      <c r="I163" s="228"/>
      <c r="J163" s="229">
        <f>ROUND(I163*H163,2)</f>
        <v>0</v>
      </c>
      <c r="K163" s="225" t="s">
        <v>1</v>
      </c>
      <c r="L163" s="230"/>
      <c r="M163" s="231" t="s">
        <v>1</v>
      </c>
      <c r="N163" s="232" t="s">
        <v>42</v>
      </c>
      <c r="O163" s="76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7" t="s">
        <v>874</v>
      </c>
      <c r="AT163" s="197" t="s">
        <v>179</v>
      </c>
      <c r="AU163" s="197" t="s">
        <v>87</v>
      </c>
      <c r="AY163" s="18" t="s">
        <v>129</v>
      </c>
      <c r="BE163" s="198">
        <f>IF(N163="základní",J163,0)</f>
        <v>0</v>
      </c>
      <c r="BF163" s="198">
        <f>IF(N163="snížená",J163,0)</f>
        <v>0</v>
      </c>
      <c r="BG163" s="198">
        <f>IF(N163="zákl. přenesená",J163,0)</f>
        <v>0</v>
      </c>
      <c r="BH163" s="198">
        <f>IF(N163="sníž. přenesená",J163,0)</f>
        <v>0</v>
      </c>
      <c r="BI163" s="198">
        <f>IF(N163="nulová",J163,0)</f>
        <v>0</v>
      </c>
      <c r="BJ163" s="18" t="s">
        <v>85</v>
      </c>
      <c r="BK163" s="198">
        <f>ROUND(I163*H163,2)</f>
        <v>0</v>
      </c>
      <c r="BL163" s="18" t="s">
        <v>871</v>
      </c>
      <c r="BM163" s="197" t="s">
        <v>950</v>
      </c>
    </row>
    <row r="164" s="2" customFormat="1" ht="60" customHeight="1">
      <c r="A164" s="37"/>
      <c r="B164" s="185"/>
      <c r="C164" s="186" t="s">
        <v>376</v>
      </c>
      <c r="D164" s="186" t="s">
        <v>130</v>
      </c>
      <c r="E164" s="187" t="s">
        <v>951</v>
      </c>
      <c r="F164" s="188" t="s">
        <v>952</v>
      </c>
      <c r="G164" s="189" t="s">
        <v>187</v>
      </c>
      <c r="H164" s="190">
        <v>100</v>
      </c>
      <c r="I164" s="191"/>
      <c r="J164" s="192">
        <f>ROUND(I164*H164,2)</f>
        <v>0</v>
      </c>
      <c r="K164" s="188" t="s">
        <v>158</v>
      </c>
      <c r="L164" s="38"/>
      <c r="M164" s="193" t="s">
        <v>1</v>
      </c>
      <c r="N164" s="194" t="s">
        <v>42</v>
      </c>
      <c r="O164" s="76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7" t="s">
        <v>871</v>
      </c>
      <c r="AT164" s="197" t="s">
        <v>130</v>
      </c>
      <c r="AU164" s="197" t="s">
        <v>87</v>
      </c>
      <c r="AY164" s="18" t="s">
        <v>129</v>
      </c>
      <c r="BE164" s="198">
        <f>IF(N164="základní",J164,0)</f>
        <v>0</v>
      </c>
      <c r="BF164" s="198">
        <f>IF(N164="snížená",J164,0)</f>
        <v>0</v>
      </c>
      <c r="BG164" s="198">
        <f>IF(N164="zákl. přenesená",J164,0)</f>
        <v>0</v>
      </c>
      <c r="BH164" s="198">
        <f>IF(N164="sníž. přenesená",J164,0)</f>
        <v>0</v>
      </c>
      <c r="BI164" s="198">
        <f>IF(N164="nulová",J164,0)</f>
        <v>0</v>
      </c>
      <c r="BJ164" s="18" t="s">
        <v>85</v>
      </c>
      <c r="BK164" s="198">
        <f>ROUND(I164*H164,2)</f>
        <v>0</v>
      </c>
      <c r="BL164" s="18" t="s">
        <v>871</v>
      </c>
      <c r="BM164" s="197" t="s">
        <v>953</v>
      </c>
    </row>
    <row r="165" s="2" customFormat="1" ht="16.5" customHeight="1">
      <c r="A165" s="37"/>
      <c r="B165" s="185"/>
      <c r="C165" s="223" t="s">
        <v>384</v>
      </c>
      <c r="D165" s="223" t="s">
        <v>179</v>
      </c>
      <c r="E165" s="224" t="s">
        <v>954</v>
      </c>
      <c r="F165" s="225" t="s">
        <v>955</v>
      </c>
      <c r="G165" s="226" t="s">
        <v>187</v>
      </c>
      <c r="H165" s="227">
        <v>100</v>
      </c>
      <c r="I165" s="228"/>
      <c r="J165" s="229">
        <f>ROUND(I165*H165,2)</f>
        <v>0</v>
      </c>
      <c r="K165" s="225" t="s">
        <v>158</v>
      </c>
      <c r="L165" s="230"/>
      <c r="M165" s="231" t="s">
        <v>1</v>
      </c>
      <c r="N165" s="232" t="s">
        <v>42</v>
      </c>
      <c r="O165" s="76"/>
      <c r="P165" s="195">
        <f>O165*H165</f>
        <v>0</v>
      </c>
      <c r="Q165" s="195">
        <v>0.00055999999999999995</v>
      </c>
      <c r="R165" s="195">
        <f>Q165*H165</f>
        <v>0.055999999999999994</v>
      </c>
      <c r="S165" s="195">
        <v>0</v>
      </c>
      <c r="T165" s="19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7" t="s">
        <v>874</v>
      </c>
      <c r="AT165" s="197" t="s">
        <v>179</v>
      </c>
      <c r="AU165" s="197" t="s">
        <v>87</v>
      </c>
      <c r="AY165" s="18" t="s">
        <v>129</v>
      </c>
      <c r="BE165" s="198">
        <f>IF(N165="základní",J165,0)</f>
        <v>0</v>
      </c>
      <c r="BF165" s="198">
        <f>IF(N165="snížená",J165,0)</f>
        <v>0</v>
      </c>
      <c r="BG165" s="198">
        <f>IF(N165="zákl. přenesená",J165,0)</f>
        <v>0</v>
      </c>
      <c r="BH165" s="198">
        <f>IF(N165="sníž. přenesená",J165,0)</f>
        <v>0</v>
      </c>
      <c r="BI165" s="198">
        <f>IF(N165="nulová",J165,0)</f>
        <v>0</v>
      </c>
      <c r="BJ165" s="18" t="s">
        <v>85</v>
      </c>
      <c r="BK165" s="198">
        <f>ROUND(I165*H165,2)</f>
        <v>0</v>
      </c>
      <c r="BL165" s="18" t="s">
        <v>871</v>
      </c>
      <c r="BM165" s="197" t="s">
        <v>956</v>
      </c>
    </row>
    <row r="166" s="2" customFormat="1" ht="16.5" customHeight="1">
      <c r="A166" s="37"/>
      <c r="B166" s="185"/>
      <c r="C166" s="186" t="s">
        <v>389</v>
      </c>
      <c r="D166" s="186" t="s">
        <v>130</v>
      </c>
      <c r="E166" s="187" t="s">
        <v>957</v>
      </c>
      <c r="F166" s="188" t="s">
        <v>958</v>
      </c>
      <c r="G166" s="189" t="s">
        <v>171</v>
      </c>
      <c r="H166" s="190">
        <v>4</v>
      </c>
      <c r="I166" s="191"/>
      <c r="J166" s="192">
        <f>ROUND(I166*H166,2)</f>
        <v>0</v>
      </c>
      <c r="K166" s="188" t="s">
        <v>1</v>
      </c>
      <c r="L166" s="38"/>
      <c r="M166" s="193" t="s">
        <v>1</v>
      </c>
      <c r="N166" s="194" t="s">
        <v>42</v>
      </c>
      <c r="O166" s="76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7" t="s">
        <v>871</v>
      </c>
      <c r="AT166" s="197" t="s">
        <v>130</v>
      </c>
      <c r="AU166" s="197" t="s">
        <v>87</v>
      </c>
      <c r="AY166" s="18" t="s">
        <v>129</v>
      </c>
      <c r="BE166" s="198">
        <f>IF(N166="základní",J166,0)</f>
        <v>0</v>
      </c>
      <c r="BF166" s="198">
        <f>IF(N166="snížená",J166,0)</f>
        <v>0</v>
      </c>
      <c r="BG166" s="198">
        <f>IF(N166="zákl. přenesená",J166,0)</f>
        <v>0</v>
      </c>
      <c r="BH166" s="198">
        <f>IF(N166="sníž. přenesená",J166,0)</f>
        <v>0</v>
      </c>
      <c r="BI166" s="198">
        <f>IF(N166="nulová",J166,0)</f>
        <v>0</v>
      </c>
      <c r="BJ166" s="18" t="s">
        <v>85</v>
      </c>
      <c r="BK166" s="198">
        <f>ROUND(I166*H166,2)</f>
        <v>0</v>
      </c>
      <c r="BL166" s="18" t="s">
        <v>871</v>
      </c>
      <c r="BM166" s="197" t="s">
        <v>959</v>
      </c>
    </row>
    <row r="167" s="2" customFormat="1" ht="24" customHeight="1">
      <c r="A167" s="37"/>
      <c r="B167" s="185"/>
      <c r="C167" s="223" t="s">
        <v>396</v>
      </c>
      <c r="D167" s="223" t="s">
        <v>179</v>
      </c>
      <c r="E167" s="224" t="s">
        <v>960</v>
      </c>
      <c r="F167" s="225" t="s">
        <v>961</v>
      </c>
      <c r="G167" s="226" t="s">
        <v>171</v>
      </c>
      <c r="H167" s="227">
        <v>4</v>
      </c>
      <c r="I167" s="228"/>
      <c r="J167" s="229">
        <f>ROUND(I167*H167,2)</f>
        <v>0</v>
      </c>
      <c r="K167" s="225" t="s">
        <v>1</v>
      </c>
      <c r="L167" s="230"/>
      <c r="M167" s="231" t="s">
        <v>1</v>
      </c>
      <c r="N167" s="232" t="s">
        <v>42</v>
      </c>
      <c r="O167" s="76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7" t="s">
        <v>874</v>
      </c>
      <c r="AT167" s="197" t="s">
        <v>179</v>
      </c>
      <c r="AU167" s="197" t="s">
        <v>87</v>
      </c>
      <c r="AY167" s="18" t="s">
        <v>129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18" t="s">
        <v>85</v>
      </c>
      <c r="BK167" s="198">
        <f>ROUND(I167*H167,2)</f>
        <v>0</v>
      </c>
      <c r="BL167" s="18" t="s">
        <v>871</v>
      </c>
      <c r="BM167" s="197" t="s">
        <v>962</v>
      </c>
    </row>
    <row r="168" s="2" customFormat="1" ht="16.5" customHeight="1">
      <c r="A168" s="37"/>
      <c r="B168" s="185"/>
      <c r="C168" s="186" t="s">
        <v>401</v>
      </c>
      <c r="D168" s="186" t="s">
        <v>130</v>
      </c>
      <c r="E168" s="187" t="s">
        <v>963</v>
      </c>
      <c r="F168" s="188" t="s">
        <v>964</v>
      </c>
      <c r="G168" s="189" t="s">
        <v>187</v>
      </c>
      <c r="H168" s="190">
        <v>200</v>
      </c>
      <c r="I168" s="191"/>
      <c r="J168" s="192">
        <f>ROUND(I168*H168,2)</f>
        <v>0</v>
      </c>
      <c r="K168" s="188" t="s">
        <v>1</v>
      </c>
      <c r="L168" s="38"/>
      <c r="M168" s="193" t="s">
        <v>1</v>
      </c>
      <c r="N168" s="194" t="s">
        <v>42</v>
      </c>
      <c r="O168" s="76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7" t="s">
        <v>871</v>
      </c>
      <c r="AT168" s="197" t="s">
        <v>130</v>
      </c>
      <c r="AU168" s="197" t="s">
        <v>87</v>
      </c>
      <c r="AY168" s="18" t="s">
        <v>129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18" t="s">
        <v>85</v>
      </c>
      <c r="BK168" s="198">
        <f>ROUND(I168*H168,2)</f>
        <v>0</v>
      </c>
      <c r="BL168" s="18" t="s">
        <v>871</v>
      </c>
      <c r="BM168" s="197" t="s">
        <v>965</v>
      </c>
    </row>
    <row r="169" s="2" customFormat="1" ht="16.5" customHeight="1">
      <c r="A169" s="37"/>
      <c r="B169" s="185"/>
      <c r="C169" s="223" t="s">
        <v>407</v>
      </c>
      <c r="D169" s="223" t="s">
        <v>179</v>
      </c>
      <c r="E169" s="224" t="s">
        <v>966</v>
      </c>
      <c r="F169" s="225" t="s">
        <v>967</v>
      </c>
      <c r="G169" s="226" t="s">
        <v>187</v>
      </c>
      <c r="H169" s="227">
        <v>200</v>
      </c>
      <c r="I169" s="228"/>
      <c r="J169" s="229">
        <f>ROUND(I169*H169,2)</f>
        <v>0</v>
      </c>
      <c r="K169" s="225" t="s">
        <v>1</v>
      </c>
      <c r="L169" s="230"/>
      <c r="M169" s="231" t="s">
        <v>1</v>
      </c>
      <c r="N169" s="232" t="s">
        <v>42</v>
      </c>
      <c r="O169" s="76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7" t="s">
        <v>874</v>
      </c>
      <c r="AT169" s="197" t="s">
        <v>179</v>
      </c>
      <c r="AU169" s="197" t="s">
        <v>87</v>
      </c>
      <c r="AY169" s="18" t="s">
        <v>129</v>
      </c>
      <c r="BE169" s="198">
        <f>IF(N169="základní",J169,0)</f>
        <v>0</v>
      </c>
      <c r="BF169" s="198">
        <f>IF(N169="snížená",J169,0)</f>
        <v>0</v>
      </c>
      <c r="BG169" s="198">
        <f>IF(N169="zákl. přenesená",J169,0)</f>
        <v>0</v>
      </c>
      <c r="BH169" s="198">
        <f>IF(N169="sníž. přenesená",J169,0)</f>
        <v>0</v>
      </c>
      <c r="BI169" s="198">
        <f>IF(N169="nulová",J169,0)</f>
        <v>0</v>
      </c>
      <c r="BJ169" s="18" t="s">
        <v>85</v>
      </c>
      <c r="BK169" s="198">
        <f>ROUND(I169*H169,2)</f>
        <v>0</v>
      </c>
      <c r="BL169" s="18" t="s">
        <v>871</v>
      </c>
      <c r="BM169" s="197" t="s">
        <v>968</v>
      </c>
    </row>
    <row r="170" s="2" customFormat="1" ht="24" customHeight="1">
      <c r="A170" s="37"/>
      <c r="B170" s="185"/>
      <c r="C170" s="186" t="s">
        <v>411</v>
      </c>
      <c r="D170" s="186" t="s">
        <v>130</v>
      </c>
      <c r="E170" s="187" t="s">
        <v>317</v>
      </c>
      <c r="F170" s="188" t="s">
        <v>969</v>
      </c>
      <c r="G170" s="189" t="s">
        <v>171</v>
      </c>
      <c r="H170" s="190">
        <v>200</v>
      </c>
      <c r="I170" s="191"/>
      <c r="J170" s="192">
        <f>ROUND(I170*H170,2)</f>
        <v>0</v>
      </c>
      <c r="K170" s="188" t="s">
        <v>1</v>
      </c>
      <c r="L170" s="38"/>
      <c r="M170" s="193" t="s">
        <v>1</v>
      </c>
      <c r="N170" s="194" t="s">
        <v>42</v>
      </c>
      <c r="O170" s="76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7" t="s">
        <v>871</v>
      </c>
      <c r="AT170" s="197" t="s">
        <v>130</v>
      </c>
      <c r="AU170" s="197" t="s">
        <v>87</v>
      </c>
      <c r="AY170" s="18" t="s">
        <v>129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18" t="s">
        <v>85</v>
      </c>
      <c r="BK170" s="198">
        <f>ROUND(I170*H170,2)</f>
        <v>0</v>
      </c>
      <c r="BL170" s="18" t="s">
        <v>871</v>
      </c>
      <c r="BM170" s="197" t="s">
        <v>970</v>
      </c>
    </row>
    <row r="171" s="2" customFormat="1" ht="24" customHeight="1">
      <c r="A171" s="37"/>
      <c r="B171" s="185"/>
      <c r="C171" s="186" t="s">
        <v>417</v>
      </c>
      <c r="D171" s="186" t="s">
        <v>130</v>
      </c>
      <c r="E171" s="187" t="s">
        <v>971</v>
      </c>
      <c r="F171" s="188" t="s">
        <v>972</v>
      </c>
      <c r="G171" s="189" t="s">
        <v>171</v>
      </c>
      <c r="H171" s="190">
        <v>200</v>
      </c>
      <c r="I171" s="191"/>
      <c r="J171" s="192">
        <f>ROUND(I171*H171,2)</f>
        <v>0</v>
      </c>
      <c r="K171" s="188" t="s">
        <v>1</v>
      </c>
      <c r="L171" s="38"/>
      <c r="M171" s="193" t="s">
        <v>1</v>
      </c>
      <c r="N171" s="194" t="s">
        <v>42</v>
      </c>
      <c r="O171" s="76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7" t="s">
        <v>871</v>
      </c>
      <c r="AT171" s="197" t="s">
        <v>130</v>
      </c>
      <c r="AU171" s="197" t="s">
        <v>87</v>
      </c>
      <c r="AY171" s="18" t="s">
        <v>129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18" t="s">
        <v>85</v>
      </c>
      <c r="BK171" s="198">
        <f>ROUND(I171*H171,2)</f>
        <v>0</v>
      </c>
      <c r="BL171" s="18" t="s">
        <v>871</v>
      </c>
      <c r="BM171" s="197" t="s">
        <v>973</v>
      </c>
    </row>
    <row r="172" s="2" customFormat="1" ht="24" customHeight="1">
      <c r="A172" s="37"/>
      <c r="B172" s="185"/>
      <c r="C172" s="186" t="s">
        <v>421</v>
      </c>
      <c r="D172" s="186" t="s">
        <v>130</v>
      </c>
      <c r="E172" s="187" t="s">
        <v>974</v>
      </c>
      <c r="F172" s="188" t="s">
        <v>975</v>
      </c>
      <c r="G172" s="189" t="s">
        <v>171</v>
      </c>
      <c r="H172" s="190">
        <v>18</v>
      </c>
      <c r="I172" s="191"/>
      <c r="J172" s="192">
        <f>ROUND(I172*H172,2)</f>
        <v>0</v>
      </c>
      <c r="K172" s="188" t="s">
        <v>1</v>
      </c>
      <c r="L172" s="38"/>
      <c r="M172" s="193" t="s">
        <v>1</v>
      </c>
      <c r="N172" s="194" t="s">
        <v>42</v>
      </c>
      <c r="O172" s="76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7" t="s">
        <v>871</v>
      </c>
      <c r="AT172" s="197" t="s">
        <v>130</v>
      </c>
      <c r="AU172" s="197" t="s">
        <v>87</v>
      </c>
      <c r="AY172" s="18" t="s">
        <v>129</v>
      </c>
      <c r="BE172" s="198">
        <f>IF(N172="základní",J172,0)</f>
        <v>0</v>
      </c>
      <c r="BF172" s="198">
        <f>IF(N172="snížená",J172,0)</f>
        <v>0</v>
      </c>
      <c r="BG172" s="198">
        <f>IF(N172="zákl. přenesená",J172,0)</f>
        <v>0</v>
      </c>
      <c r="BH172" s="198">
        <f>IF(N172="sníž. přenesená",J172,0)</f>
        <v>0</v>
      </c>
      <c r="BI172" s="198">
        <f>IF(N172="nulová",J172,0)</f>
        <v>0</v>
      </c>
      <c r="BJ172" s="18" t="s">
        <v>85</v>
      </c>
      <c r="BK172" s="198">
        <f>ROUND(I172*H172,2)</f>
        <v>0</v>
      </c>
      <c r="BL172" s="18" t="s">
        <v>871</v>
      </c>
      <c r="BM172" s="197" t="s">
        <v>976</v>
      </c>
    </row>
    <row r="173" s="2" customFormat="1" ht="36" customHeight="1">
      <c r="A173" s="37"/>
      <c r="B173" s="185"/>
      <c r="C173" s="186" t="s">
        <v>426</v>
      </c>
      <c r="D173" s="186" t="s">
        <v>130</v>
      </c>
      <c r="E173" s="187" t="s">
        <v>977</v>
      </c>
      <c r="F173" s="188" t="s">
        <v>978</v>
      </c>
      <c r="G173" s="189" t="s">
        <v>171</v>
      </c>
      <c r="H173" s="190">
        <v>18</v>
      </c>
      <c r="I173" s="191"/>
      <c r="J173" s="192">
        <f>ROUND(I173*H173,2)</f>
        <v>0</v>
      </c>
      <c r="K173" s="188" t="s">
        <v>1</v>
      </c>
      <c r="L173" s="38"/>
      <c r="M173" s="193" t="s">
        <v>1</v>
      </c>
      <c r="N173" s="194" t="s">
        <v>42</v>
      </c>
      <c r="O173" s="76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7" t="s">
        <v>871</v>
      </c>
      <c r="AT173" s="197" t="s">
        <v>130</v>
      </c>
      <c r="AU173" s="197" t="s">
        <v>87</v>
      </c>
      <c r="AY173" s="18" t="s">
        <v>129</v>
      </c>
      <c r="BE173" s="198">
        <f>IF(N173="základní",J173,0)</f>
        <v>0</v>
      </c>
      <c r="BF173" s="198">
        <f>IF(N173="snížená",J173,0)</f>
        <v>0</v>
      </c>
      <c r="BG173" s="198">
        <f>IF(N173="zákl. přenesená",J173,0)</f>
        <v>0</v>
      </c>
      <c r="BH173" s="198">
        <f>IF(N173="sníž. přenesená",J173,0)</f>
        <v>0</v>
      </c>
      <c r="BI173" s="198">
        <f>IF(N173="nulová",J173,0)</f>
        <v>0</v>
      </c>
      <c r="BJ173" s="18" t="s">
        <v>85</v>
      </c>
      <c r="BK173" s="198">
        <f>ROUND(I173*H173,2)</f>
        <v>0</v>
      </c>
      <c r="BL173" s="18" t="s">
        <v>871</v>
      </c>
      <c r="BM173" s="197" t="s">
        <v>979</v>
      </c>
    </row>
    <row r="174" s="2" customFormat="1" ht="16.5" customHeight="1">
      <c r="A174" s="37"/>
      <c r="B174" s="185"/>
      <c r="C174" s="186" t="s">
        <v>433</v>
      </c>
      <c r="D174" s="186" t="s">
        <v>130</v>
      </c>
      <c r="E174" s="187" t="s">
        <v>980</v>
      </c>
      <c r="F174" s="188" t="s">
        <v>981</v>
      </c>
      <c r="G174" s="189" t="s">
        <v>187</v>
      </c>
      <c r="H174" s="190">
        <v>5500</v>
      </c>
      <c r="I174" s="191"/>
      <c r="J174" s="192">
        <f>ROUND(I174*H174,2)</f>
        <v>0</v>
      </c>
      <c r="K174" s="188" t="s">
        <v>1</v>
      </c>
      <c r="L174" s="38"/>
      <c r="M174" s="193" t="s">
        <v>1</v>
      </c>
      <c r="N174" s="194" t="s">
        <v>42</v>
      </c>
      <c r="O174" s="76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7" t="s">
        <v>871</v>
      </c>
      <c r="AT174" s="197" t="s">
        <v>130</v>
      </c>
      <c r="AU174" s="197" t="s">
        <v>87</v>
      </c>
      <c r="AY174" s="18" t="s">
        <v>129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18" t="s">
        <v>85</v>
      </c>
      <c r="BK174" s="198">
        <f>ROUND(I174*H174,2)</f>
        <v>0</v>
      </c>
      <c r="BL174" s="18" t="s">
        <v>871</v>
      </c>
      <c r="BM174" s="197" t="s">
        <v>982</v>
      </c>
    </row>
    <row r="175" s="2" customFormat="1" ht="16.5" customHeight="1">
      <c r="A175" s="37"/>
      <c r="B175" s="185"/>
      <c r="C175" s="186" t="s">
        <v>438</v>
      </c>
      <c r="D175" s="186" t="s">
        <v>130</v>
      </c>
      <c r="E175" s="187" t="s">
        <v>983</v>
      </c>
      <c r="F175" s="188" t="s">
        <v>984</v>
      </c>
      <c r="G175" s="189" t="s">
        <v>187</v>
      </c>
      <c r="H175" s="190">
        <v>5500</v>
      </c>
      <c r="I175" s="191"/>
      <c r="J175" s="192">
        <f>ROUND(I175*H175,2)</f>
        <v>0</v>
      </c>
      <c r="K175" s="188" t="s">
        <v>1</v>
      </c>
      <c r="L175" s="38"/>
      <c r="M175" s="193" t="s">
        <v>1</v>
      </c>
      <c r="N175" s="194" t="s">
        <v>42</v>
      </c>
      <c r="O175" s="76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7" t="s">
        <v>871</v>
      </c>
      <c r="AT175" s="197" t="s">
        <v>130</v>
      </c>
      <c r="AU175" s="197" t="s">
        <v>87</v>
      </c>
      <c r="AY175" s="18" t="s">
        <v>129</v>
      </c>
      <c r="BE175" s="198">
        <f>IF(N175="základní",J175,0)</f>
        <v>0</v>
      </c>
      <c r="BF175" s="198">
        <f>IF(N175="snížená",J175,0)</f>
        <v>0</v>
      </c>
      <c r="BG175" s="198">
        <f>IF(N175="zákl. přenesená",J175,0)</f>
        <v>0</v>
      </c>
      <c r="BH175" s="198">
        <f>IF(N175="sníž. přenesená",J175,0)</f>
        <v>0</v>
      </c>
      <c r="BI175" s="198">
        <f>IF(N175="nulová",J175,0)</f>
        <v>0</v>
      </c>
      <c r="BJ175" s="18" t="s">
        <v>85</v>
      </c>
      <c r="BK175" s="198">
        <f>ROUND(I175*H175,2)</f>
        <v>0</v>
      </c>
      <c r="BL175" s="18" t="s">
        <v>871</v>
      </c>
      <c r="BM175" s="197" t="s">
        <v>985</v>
      </c>
    </row>
    <row r="176" s="2" customFormat="1" ht="16.5" customHeight="1">
      <c r="A176" s="37"/>
      <c r="B176" s="185"/>
      <c r="C176" s="223" t="s">
        <v>446</v>
      </c>
      <c r="D176" s="223" t="s">
        <v>179</v>
      </c>
      <c r="E176" s="224" t="s">
        <v>986</v>
      </c>
      <c r="F176" s="225" t="s">
        <v>987</v>
      </c>
      <c r="G176" s="226" t="s">
        <v>187</v>
      </c>
      <c r="H176" s="227">
        <v>5500</v>
      </c>
      <c r="I176" s="228"/>
      <c r="J176" s="229">
        <f>ROUND(I176*H176,2)</f>
        <v>0</v>
      </c>
      <c r="K176" s="225" t="s">
        <v>1</v>
      </c>
      <c r="L176" s="230"/>
      <c r="M176" s="231" t="s">
        <v>1</v>
      </c>
      <c r="N176" s="232" t="s">
        <v>42</v>
      </c>
      <c r="O176" s="76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7" t="s">
        <v>874</v>
      </c>
      <c r="AT176" s="197" t="s">
        <v>179</v>
      </c>
      <c r="AU176" s="197" t="s">
        <v>87</v>
      </c>
      <c r="AY176" s="18" t="s">
        <v>129</v>
      </c>
      <c r="BE176" s="198">
        <f>IF(N176="základní",J176,0)</f>
        <v>0</v>
      </c>
      <c r="BF176" s="198">
        <f>IF(N176="snížená",J176,0)</f>
        <v>0</v>
      </c>
      <c r="BG176" s="198">
        <f>IF(N176="zákl. přenesená",J176,0)</f>
        <v>0</v>
      </c>
      <c r="BH176" s="198">
        <f>IF(N176="sníž. přenesená",J176,0)</f>
        <v>0</v>
      </c>
      <c r="BI176" s="198">
        <f>IF(N176="nulová",J176,0)</f>
        <v>0</v>
      </c>
      <c r="BJ176" s="18" t="s">
        <v>85</v>
      </c>
      <c r="BK176" s="198">
        <f>ROUND(I176*H176,2)</f>
        <v>0</v>
      </c>
      <c r="BL176" s="18" t="s">
        <v>871</v>
      </c>
      <c r="BM176" s="197" t="s">
        <v>988</v>
      </c>
    </row>
    <row r="177" s="2" customFormat="1" ht="24" customHeight="1">
      <c r="A177" s="37"/>
      <c r="B177" s="185"/>
      <c r="C177" s="186" t="s">
        <v>750</v>
      </c>
      <c r="D177" s="186" t="s">
        <v>130</v>
      </c>
      <c r="E177" s="187" t="s">
        <v>989</v>
      </c>
      <c r="F177" s="188" t="s">
        <v>990</v>
      </c>
      <c r="G177" s="189" t="s">
        <v>171</v>
      </c>
      <c r="H177" s="190">
        <v>20</v>
      </c>
      <c r="I177" s="191"/>
      <c r="J177" s="192">
        <f>ROUND(I177*H177,2)</f>
        <v>0</v>
      </c>
      <c r="K177" s="188" t="s">
        <v>1</v>
      </c>
      <c r="L177" s="38"/>
      <c r="M177" s="193" t="s">
        <v>1</v>
      </c>
      <c r="N177" s="194" t="s">
        <v>42</v>
      </c>
      <c r="O177" s="76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7" t="s">
        <v>85</v>
      </c>
      <c r="AT177" s="197" t="s">
        <v>130</v>
      </c>
      <c r="AU177" s="197" t="s">
        <v>87</v>
      </c>
      <c r="AY177" s="18" t="s">
        <v>129</v>
      </c>
      <c r="BE177" s="198">
        <f>IF(N177="základní",J177,0)</f>
        <v>0</v>
      </c>
      <c r="BF177" s="198">
        <f>IF(N177="snížená",J177,0)</f>
        <v>0</v>
      </c>
      <c r="BG177" s="198">
        <f>IF(N177="zákl. přenesená",J177,0)</f>
        <v>0</v>
      </c>
      <c r="BH177" s="198">
        <f>IF(N177="sníž. přenesená",J177,0)</f>
        <v>0</v>
      </c>
      <c r="BI177" s="198">
        <f>IF(N177="nulová",J177,0)</f>
        <v>0</v>
      </c>
      <c r="BJ177" s="18" t="s">
        <v>85</v>
      </c>
      <c r="BK177" s="198">
        <f>ROUND(I177*H177,2)</f>
        <v>0</v>
      </c>
      <c r="BL177" s="18" t="s">
        <v>85</v>
      </c>
      <c r="BM177" s="197" t="s">
        <v>991</v>
      </c>
    </row>
    <row r="178" s="2" customFormat="1" ht="24" customHeight="1">
      <c r="A178" s="37"/>
      <c r="B178" s="185"/>
      <c r="C178" s="186" t="s">
        <v>636</v>
      </c>
      <c r="D178" s="186" t="s">
        <v>130</v>
      </c>
      <c r="E178" s="187" t="s">
        <v>992</v>
      </c>
      <c r="F178" s="188" t="s">
        <v>993</v>
      </c>
      <c r="G178" s="189" t="s">
        <v>171</v>
      </c>
      <c r="H178" s="190">
        <v>20</v>
      </c>
      <c r="I178" s="191"/>
      <c r="J178" s="192">
        <f>ROUND(I178*H178,2)</f>
        <v>0</v>
      </c>
      <c r="K178" s="188" t="s">
        <v>1</v>
      </c>
      <c r="L178" s="38"/>
      <c r="M178" s="193" t="s">
        <v>1</v>
      </c>
      <c r="N178" s="194" t="s">
        <v>42</v>
      </c>
      <c r="O178" s="76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7" t="s">
        <v>85</v>
      </c>
      <c r="AT178" s="197" t="s">
        <v>130</v>
      </c>
      <c r="AU178" s="197" t="s">
        <v>87</v>
      </c>
      <c r="AY178" s="18" t="s">
        <v>129</v>
      </c>
      <c r="BE178" s="198">
        <f>IF(N178="základní",J178,0)</f>
        <v>0</v>
      </c>
      <c r="BF178" s="198">
        <f>IF(N178="snížená",J178,0)</f>
        <v>0</v>
      </c>
      <c r="BG178" s="198">
        <f>IF(N178="zákl. přenesená",J178,0)</f>
        <v>0</v>
      </c>
      <c r="BH178" s="198">
        <f>IF(N178="sníž. přenesená",J178,0)</f>
        <v>0</v>
      </c>
      <c r="BI178" s="198">
        <f>IF(N178="nulová",J178,0)</f>
        <v>0</v>
      </c>
      <c r="BJ178" s="18" t="s">
        <v>85</v>
      </c>
      <c r="BK178" s="198">
        <f>ROUND(I178*H178,2)</f>
        <v>0</v>
      </c>
      <c r="BL178" s="18" t="s">
        <v>85</v>
      </c>
      <c r="BM178" s="197" t="s">
        <v>994</v>
      </c>
    </row>
    <row r="179" s="2" customFormat="1" ht="36" customHeight="1">
      <c r="A179" s="37"/>
      <c r="B179" s="185"/>
      <c r="C179" s="186" t="s">
        <v>757</v>
      </c>
      <c r="D179" s="186" t="s">
        <v>130</v>
      </c>
      <c r="E179" s="187" t="s">
        <v>995</v>
      </c>
      <c r="F179" s="188" t="s">
        <v>996</v>
      </c>
      <c r="G179" s="189" t="s">
        <v>187</v>
      </c>
      <c r="H179" s="190">
        <v>250</v>
      </c>
      <c r="I179" s="191"/>
      <c r="J179" s="192">
        <f>ROUND(I179*H179,2)</f>
        <v>0</v>
      </c>
      <c r="K179" s="188" t="s">
        <v>158</v>
      </c>
      <c r="L179" s="38"/>
      <c r="M179" s="193" t="s">
        <v>1</v>
      </c>
      <c r="N179" s="194" t="s">
        <v>42</v>
      </c>
      <c r="O179" s="76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7" t="s">
        <v>871</v>
      </c>
      <c r="AT179" s="197" t="s">
        <v>130</v>
      </c>
      <c r="AU179" s="197" t="s">
        <v>87</v>
      </c>
      <c r="AY179" s="18" t="s">
        <v>129</v>
      </c>
      <c r="BE179" s="198">
        <f>IF(N179="základní",J179,0)</f>
        <v>0</v>
      </c>
      <c r="BF179" s="198">
        <f>IF(N179="snížená",J179,0)</f>
        <v>0</v>
      </c>
      <c r="BG179" s="198">
        <f>IF(N179="zákl. přenesená",J179,0)</f>
        <v>0</v>
      </c>
      <c r="BH179" s="198">
        <f>IF(N179="sníž. přenesená",J179,0)</f>
        <v>0</v>
      </c>
      <c r="BI179" s="198">
        <f>IF(N179="nulová",J179,0)</f>
        <v>0</v>
      </c>
      <c r="BJ179" s="18" t="s">
        <v>85</v>
      </c>
      <c r="BK179" s="198">
        <f>ROUND(I179*H179,2)</f>
        <v>0</v>
      </c>
      <c r="BL179" s="18" t="s">
        <v>871</v>
      </c>
      <c r="BM179" s="197" t="s">
        <v>997</v>
      </c>
    </row>
    <row r="180" s="2" customFormat="1" ht="24" customHeight="1">
      <c r="A180" s="37"/>
      <c r="B180" s="185"/>
      <c r="C180" s="223" t="s">
        <v>762</v>
      </c>
      <c r="D180" s="223" t="s">
        <v>179</v>
      </c>
      <c r="E180" s="224" t="s">
        <v>998</v>
      </c>
      <c r="F180" s="225" t="s">
        <v>999</v>
      </c>
      <c r="G180" s="226" t="s">
        <v>187</v>
      </c>
      <c r="H180" s="227">
        <v>250</v>
      </c>
      <c r="I180" s="228"/>
      <c r="J180" s="229">
        <f>ROUND(I180*H180,2)</f>
        <v>0</v>
      </c>
      <c r="K180" s="225" t="s">
        <v>1</v>
      </c>
      <c r="L180" s="230"/>
      <c r="M180" s="231" t="s">
        <v>1</v>
      </c>
      <c r="N180" s="232" t="s">
        <v>42</v>
      </c>
      <c r="O180" s="76"/>
      <c r="P180" s="195">
        <f>O180*H180</f>
        <v>0</v>
      </c>
      <c r="Q180" s="195">
        <v>0.0025300000000000001</v>
      </c>
      <c r="R180" s="195">
        <f>Q180*H180</f>
        <v>0.63250000000000006</v>
      </c>
      <c r="S180" s="195">
        <v>0</v>
      </c>
      <c r="T180" s="196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7" t="s">
        <v>1000</v>
      </c>
      <c r="AT180" s="197" t="s">
        <v>179</v>
      </c>
      <c r="AU180" s="197" t="s">
        <v>87</v>
      </c>
      <c r="AY180" s="18" t="s">
        <v>129</v>
      </c>
      <c r="BE180" s="198">
        <f>IF(N180="základní",J180,0)</f>
        <v>0</v>
      </c>
      <c r="BF180" s="198">
        <f>IF(N180="snížená",J180,0)</f>
        <v>0</v>
      </c>
      <c r="BG180" s="198">
        <f>IF(N180="zákl. přenesená",J180,0)</f>
        <v>0</v>
      </c>
      <c r="BH180" s="198">
        <f>IF(N180="sníž. přenesená",J180,0)</f>
        <v>0</v>
      </c>
      <c r="BI180" s="198">
        <f>IF(N180="nulová",J180,0)</f>
        <v>0</v>
      </c>
      <c r="BJ180" s="18" t="s">
        <v>85</v>
      </c>
      <c r="BK180" s="198">
        <f>ROUND(I180*H180,2)</f>
        <v>0</v>
      </c>
      <c r="BL180" s="18" t="s">
        <v>1000</v>
      </c>
      <c r="BM180" s="197" t="s">
        <v>1001</v>
      </c>
    </row>
    <row r="181" s="2" customFormat="1" ht="36" customHeight="1">
      <c r="A181" s="37"/>
      <c r="B181" s="185"/>
      <c r="C181" s="186" t="s">
        <v>767</v>
      </c>
      <c r="D181" s="186" t="s">
        <v>130</v>
      </c>
      <c r="E181" s="187" t="s">
        <v>1002</v>
      </c>
      <c r="F181" s="188" t="s">
        <v>1003</v>
      </c>
      <c r="G181" s="189" t="s">
        <v>187</v>
      </c>
      <c r="H181" s="190">
        <v>100</v>
      </c>
      <c r="I181" s="191"/>
      <c r="J181" s="192">
        <f>ROUND(I181*H181,2)</f>
        <v>0</v>
      </c>
      <c r="K181" s="188" t="s">
        <v>158</v>
      </c>
      <c r="L181" s="38"/>
      <c r="M181" s="193" t="s">
        <v>1</v>
      </c>
      <c r="N181" s="194" t="s">
        <v>42</v>
      </c>
      <c r="O181" s="76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7" t="s">
        <v>871</v>
      </c>
      <c r="AT181" s="197" t="s">
        <v>130</v>
      </c>
      <c r="AU181" s="197" t="s">
        <v>87</v>
      </c>
      <c r="AY181" s="18" t="s">
        <v>129</v>
      </c>
      <c r="BE181" s="198">
        <f>IF(N181="základní",J181,0)</f>
        <v>0</v>
      </c>
      <c r="BF181" s="198">
        <f>IF(N181="snížená",J181,0)</f>
        <v>0</v>
      </c>
      <c r="BG181" s="198">
        <f>IF(N181="zákl. přenesená",J181,0)</f>
        <v>0</v>
      </c>
      <c r="BH181" s="198">
        <f>IF(N181="sníž. přenesená",J181,0)</f>
        <v>0</v>
      </c>
      <c r="BI181" s="198">
        <f>IF(N181="nulová",J181,0)</f>
        <v>0</v>
      </c>
      <c r="BJ181" s="18" t="s">
        <v>85</v>
      </c>
      <c r="BK181" s="198">
        <f>ROUND(I181*H181,2)</f>
        <v>0</v>
      </c>
      <c r="BL181" s="18" t="s">
        <v>871</v>
      </c>
      <c r="BM181" s="197" t="s">
        <v>1004</v>
      </c>
    </row>
    <row r="182" s="2" customFormat="1" ht="16.5" customHeight="1">
      <c r="A182" s="37"/>
      <c r="B182" s="185"/>
      <c r="C182" s="223" t="s">
        <v>769</v>
      </c>
      <c r="D182" s="223" t="s">
        <v>179</v>
      </c>
      <c r="E182" s="224" t="s">
        <v>1005</v>
      </c>
      <c r="F182" s="225" t="s">
        <v>1006</v>
      </c>
      <c r="G182" s="226" t="s">
        <v>187</v>
      </c>
      <c r="H182" s="227">
        <v>100</v>
      </c>
      <c r="I182" s="228"/>
      <c r="J182" s="229">
        <f>ROUND(I182*H182,2)</f>
        <v>0</v>
      </c>
      <c r="K182" s="225" t="s">
        <v>1</v>
      </c>
      <c r="L182" s="230"/>
      <c r="M182" s="231" t="s">
        <v>1</v>
      </c>
      <c r="N182" s="232" t="s">
        <v>42</v>
      </c>
      <c r="O182" s="76"/>
      <c r="P182" s="195">
        <f>O182*H182</f>
        <v>0</v>
      </c>
      <c r="Q182" s="195">
        <v>0.00035</v>
      </c>
      <c r="R182" s="195">
        <f>Q182*H182</f>
        <v>0.034999999999999996</v>
      </c>
      <c r="S182" s="195">
        <v>0</v>
      </c>
      <c r="T182" s="196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7" t="s">
        <v>1000</v>
      </c>
      <c r="AT182" s="197" t="s">
        <v>179</v>
      </c>
      <c r="AU182" s="197" t="s">
        <v>87</v>
      </c>
      <c r="AY182" s="18" t="s">
        <v>129</v>
      </c>
      <c r="BE182" s="198">
        <f>IF(N182="základní",J182,0)</f>
        <v>0</v>
      </c>
      <c r="BF182" s="198">
        <f>IF(N182="snížená",J182,0)</f>
        <v>0</v>
      </c>
      <c r="BG182" s="198">
        <f>IF(N182="zákl. přenesená",J182,0)</f>
        <v>0</v>
      </c>
      <c r="BH182" s="198">
        <f>IF(N182="sníž. přenesená",J182,0)</f>
        <v>0</v>
      </c>
      <c r="BI182" s="198">
        <f>IF(N182="nulová",J182,0)</f>
        <v>0</v>
      </c>
      <c r="BJ182" s="18" t="s">
        <v>85</v>
      </c>
      <c r="BK182" s="198">
        <f>ROUND(I182*H182,2)</f>
        <v>0</v>
      </c>
      <c r="BL182" s="18" t="s">
        <v>1000</v>
      </c>
      <c r="BM182" s="197" t="s">
        <v>1007</v>
      </c>
    </row>
    <row r="183" s="2" customFormat="1" ht="16.5" customHeight="1">
      <c r="A183" s="37"/>
      <c r="B183" s="185"/>
      <c r="C183" s="223" t="s">
        <v>778</v>
      </c>
      <c r="D183" s="223" t="s">
        <v>179</v>
      </c>
      <c r="E183" s="224" t="s">
        <v>1008</v>
      </c>
      <c r="F183" s="225" t="s">
        <v>1009</v>
      </c>
      <c r="G183" s="226" t="s">
        <v>171</v>
      </c>
      <c r="H183" s="227">
        <v>20</v>
      </c>
      <c r="I183" s="228"/>
      <c r="J183" s="229">
        <f>ROUND(I183*H183,2)</f>
        <v>0</v>
      </c>
      <c r="K183" s="225" t="s">
        <v>1010</v>
      </c>
      <c r="L183" s="230"/>
      <c r="M183" s="231" t="s">
        <v>1</v>
      </c>
      <c r="N183" s="232" t="s">
        <v>42</v>
      </c>
      <c r="O183" s="76"/>
      <c r="P183" s="195">
        <f>O183*H183</f>
        <v>0</v>
      </c>
      <c r="Q183" s="195">
        <v>6.9999999999999994E-05</v>
      </c>
      <c r="R183" s="195">
        <f>Q183*H183</f>
        <v>0.0013999999999999998</v>
      </c>
      <c r="S183" s="195">
        <v>0</v>
      </c>
      <c r="T183" s="19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7" t="s">
        <v>1000</v>
      </c>
      <c r="AT183" s="197" t="s">
        <v>179</v>
      </c>
      <c r="AU183" s="197" t="s">
        <v>87</v>
      </c>
      <c r="AY183" s="18" t="s">
        <v>129</v>
      </c>
      <c r="BE183" s="198">
        <f>IF(N183="základní",J183,0)</f>
        <v>0</v>
      </c>
      <c r="BF183" s="198">
        <f>IF(N183="snížená",J183,0)</f>
        <v>0</v>
      </c>
      <c r="BG183" s="198">
        <f>IF(N183="zákl. přenesená",J183,0)</f>
        <v>0</v>
      </c>
      <c r="BH183" s="198">
        <f>IF(N183="sníž. přenesená",J183,0)</f>
        <v>0</v>
      </c>
      <c r="BI183" s="198">
        <f>IF(N183="nulová",J183,0)</f>
        <v>0</v>
      </c>
      <c r="BJ183" s="18" t="s">
        <v>85</v>
      </c>
      <c r="BK183" s="198">
        <f>ROUND(I183*H183,2)</f>
        <v>0</v>
      </c>
      <c r="BL183" s="18" t="s">
        <v>1000</v>
      </c>
      <c r="BM183" s="197" t="s">
        <v>1011</v>
      </c>
    </row>
    <row r="184" s="2" customFormat="1" ht="16.5" customHeight="1">
      <c r="A184" s="37"/>
      <c r="B184" s="185"/>
      <c r="C184" s="223" t="s">
        <v>784</v>
      </c>
      <c r="D184" s="223" t="s">
        <v>179</v>
      </c>
      <c r="E184" s="224" t="s">
        <v>1012</v>
      </c>
      <c r="F184" s="225" t="s">
        <v>1013</v>
      </c>
      <c r="G184" s="226" t="s">
        <v>171</v>
      </c>
      <c r="H184" s="227">
        <v>4</v>
      </c>
      <c r="I184" s="228"/>
      <c r="J184" s="229">
        <f>ROUND(I184*H184,2)</f>
        <v>0</v>
      </c>
      <c r="K184" s="225" t="s">
        <v>1010</v>
      </c>
      <c r="L184" s="230"/>
      <c r="M184" s="231" t="s">
        <v>1</v>
      </c>
      <c r="N184" s="232" t="s">
        <v>42</v>
      </c>
      <c r="O184" s="76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7" t="s">
        <v>1000</v>
      </c>
      <c r="AT184" s="197" t="s">
        <v>179</v>
      </c>
      <c r="AU184" s="197" t="s">
        <v>87</v>
      </c>
      <c r="AY184" s="18" t="s">
        <v>129</v>
      </c>
      <c r="BE184" s="198">
        <f>IF(N184="základní",J184,0)</f>
        <v>0</v>
      </c>
      <c r="BF184" s="198">
        <f>IF(N184="snížená",J184,0)</f>
        <v>0</v>
      </c>
      <c r="BG184" s="198">
        <f>IF(N184="zákl. přenesená",J184,0)</f>
        <v>0</v>
      </c>
      <c r="BH184" s="198">
        <f>IF(N184="sníž. přenesená",J184,0)</f>
        <v>0</v>
      </c>
      <c r="BI184" s="198">
        <f>IF(N184="nulová",J184,0)</f>
        <v>0</v>
      </c>
      <c r="BJ184" s="18" t="s">
        <v>85</v>
      </c>
      <c r="BK184" s="198">
        <f>ROUND(I184*H184,2)</f>
        <v>0</v>
      </c>
      <c r="BL184" s="18" t="s">
        <v>1000</v>
      </c>
      <c r="BM184" s="197" t="s">
        <v>1014</v>
      </c>
    </row>
    <row r="185" s="2" customFormat="1" ht="24" customHeight="1">
      <c r="A185" s="37"/>
      <c r="B185" s="185"/>
      <c r="C185" s="223" t="s">
        <v>790</v>
      </c>
      <c r="D185" s="223" t="s">
        <v>179</v>
      </c>
      <c r="E185" s="224" t="s">
        <v>1015</v>
      </c>
      <c r="F185" s="225" t="s">
        <v>1016</v>
      </c>
      <c r="G185" s="226" t="s">
        <v>187</v>
      </c>
      <c r="H185" s="227">
        <v>50</v>
      </c>
      <c r="I185" s="228"/>
      <c r="J185" s="229">
        <f>ROUND(I185*H185,2)</f>
        <v>0</v>
      </c>
      <c r="K185" s="225" t="s">
        <v>1</v>
      </c>
      <c r="L185" s="230"/>
      <c r="M185" s="231" t="s">
        <v>1</v>
      </c>
      <c r="N185" s="232" t="s">
        <v>42</v>
      </c>
      <c r="O185" s="76"/>
      <c r="P185" s="195">
        <f>O185*H185</f>
        <v>0</v>
      </c>
      <c r="Q185" s="195">
        <v>0.00014999999999999999</v>
      </c>
      <c r="R185" s="195">
        <f>Q185*H185</f>
        <v>0.0074999999999999997</v>
      </c>
      <c r="S185" s="195">
        <v>0</v>
      </c>
      <c r="T185" s="196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7" t="s">
        <v>1000</v>
      </c>
      <c r="AT185" s="197" t="s">
        <v>179</v>
      </c>
      <c r="AU185" s="197" t="s">
        <v>87</v>
      </c>
      <c r="AY185" s="18" t="s">
        <v>129</v>
      </c>
      <c r="BE185" s="198">
        <f>IF(N185="základní",J185,0)</f>
        <v>0</v>
      </c>
      <c r="BF185" s="198">
        <f>IF(N185="snížená",J185,0)</f>
        <v>0</v>
      </c>
      <c r="BG185" s="198">
        <f>IF(N185="zákl. přenesená",J185,0)</f>
        <v>0</v>
      </c>
      <c r="BH185" s="198">
        <f>IF(N185="sníž. přenesená",J185,0)</f>
        <v>0</v>
      </c>
      <c r="BI185" s="198">
        <f>IF(N185="nulová",J185,0)</f>
        <v>0</v>
      </c>
      <c r="BJ185" s="18" t="s">
        <v>85</v>
      </c>
      <c r="BK185" s="198">
        <f>ROUND(I185*H185,2)</f>
        <v>0</v>
      </c>
      <c r="BL185" s="18" t="s">
        <v>1000</v>
      </c>
      <c r="BM185" s="197" t="s">
        <v>1017</v>
      </c>
    </row>
    <row r="186" s="2" customFormat="1" ht="16.5" customHeight="1">
      <c r="A186" s="37"/>
      <c r="B186" s="185"/>
      <c r="C186" s="223" t="s">
        <v>795</v>
      </c>
      <c r="D186" s="223" t="s">
        <v>179</v>
      </c>
      <c r="E186" s="224" t="s">
        <v>1018</v>
      </c>
      <c r="F186" s="225" t="s">
        <v>1019</v>
      </c>
      <c r="G186" s="226" t="s">
        <v>1020</v>
      </c>
      <c r="H186" s="227">
        <v>5</v>
      </c>
      <c r="I186" s="228"/>
      <c r="J186" s="229">
        <f>ROUND(I186*H186,2)</f>
        <v>0</v>
      </c>
      <c r="K186" s="225" t="s">
        <v>158</v>
      </c>
      <c r="L186" s="230"/>
      <c r="M186" s="231" t="s">
        <v>1</v>
      </c>
      <c r="N186" s="232" t="s">
        <v>42</v>
      </c>
      <c r="O186" s="76"/>
      <c r="P186" s="195">
        <f>O186*H186</f>
        <v>0</v>
      </c>
      <c r="Q186" s="195">
        <v>0.0011900000000000001</v>
      </c>
      <c r="R186" s="195">
        <f>Q186*H186</f>
        <v>0.0059500000000000004</v>
      </c>
      <c r="S186" s="195">
        <v>0</v>
      </c>
      <c r="T186" s="19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7" t="s">
        <v>1000</v>
      </c>
      <c r="AT186" s="197" t="s">
        <v>179</v>
      </c>
      <c r="AU186" s="197" t="s">
        <v>87</v>
      </c>
      <c r="AY186" s="18" t="s">
        <v>129</v>
      </c>
      <c r="BE186" s="198">
        <f>IF(N186="základní",J186,0)</f>
        <v>0</v>
      </c>
      <c r="BF186" s="198">
        <f>IF(N186="snížená",J186,0)</f>
        <v>0</v>
      </c>
      <c r="BG186" s="198">
        <f>IF(N186="zákl. přenesená",J186,0)</f>
        <v>0</v>
      </c>
      <c r="BH186" s="198">
        <f>IF(N186="sníž. přenesená",J186,0)</f>
        <v>0</v>
      </c>
      <c r="BI186" s="198">
        <f>IF(N186="nulová",J186,0)</f>
        <v>0</v>
      </c>
      <c r="BJ186" s="18" t="s">
        <v>85</v>
      </c>
      <c r="BK186" s="198">
        <f>ROUND(I186*H186,2)</f>
        <v>0</v>
      </c>
      <c r="BL186" s="18" t="s">
        <v>1000</v>
      </c>
      <c r="BM186" s="197" t="s">
        <v>1021</v>
      </c>
    </row>
    <row r="187" s="2" customFormat="1" ht="24" customHeight="1">
      <c r="A187" s="37"/>
      <c r="B187" s="185"/>
      <c r="C187" s="223" t="s">
        <v>803</v>
      </c>
      <c r="D187" s="223" t="s">
        <v>179</v>
      </c>
      <c r="E187" s="224" t="s">
        <v>1022</v>
      </c>
      <c r="F187" s="225" t="s">
        <v>1023</v>
      </c>
      <c r="G187" s="226" t="s">
        <v>187</v>
      </c>
      <c r="H187" s="227">
        <v>200</v>
      </c>
      <c r="I187" s="228"/>
      <c r="J187" s="229">
        <f>ROUND(I187*H187,2)</f>
        <v>0</v>
      </c>
      <c r="K187" s="225" t="s">
        <v>158</v>
      </c>
      <c r="L187" s="230"/>
      <c r="M187" s="231" t="s">
        <v>1</v>
      </c>
      <c r="N187" s="232" t="s">
        <v>42</v>
      </c>
      <c r="O187" s="76"/>
      <c r="P187" s="195">
        <f>O187*H187</f>
        <v>0</v>
      </c>
      <c r="Q187" s="195">
        <v>0.00068999999999999997</v>
      </c>
      <c r="R187" s="195">
        <f>Q187*H187</f>
        <v>0.13799999999999998</v>
      </c>
      <c r="S187" s="195">
        <v>0</v>
      </c>
      <c r="T187" s="196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7" t="s">
        <v>874</v>
      </c>
      <c r="AT187" s="197" t="s">
        <v>179</v>
      </c>
      <c r="AU187" s="197" t="s">
        <v>87</v>
      </c>
      <c r="AY187" s="18" t="s">
        <v>129</v>
      </c>
      <c r="BE187" s="198">
        <f>IF(N187="základní",J187,0)</f>
        <v>0</v>
      </c>
      <c r="BF187" s="198">
        <f>IF(N187="snížená",J187,0)</f>
        <v>0</v>
      </c>
      <c r="BG187" s="198">
        <f>IF(N187="zákl. přenesená",J187,0)</f>
        <v>0</v>
      </c>
      <c r="BH187" s="198">
        <f>IF(N187="sníž. přenesená",J187,0)</f>
        <v>0</v>
      </c>
      <c r="BI187" s="198">
        <f>IF(N187="nulová",J187,0)</f>
        <v>0</v>
      </c>
      <c r="BJ187" s="18" t="s">
        <v>85</v>
      </c>
      <c r="BK187" s="198">
        <f>ROUND(I187*H187,2)</f>
        <v>0</v>
      </c>
      <c r="BL187" s="18" t="s">
        <v>871</v>
      </c>
      <c r="BM187" s="197" t="s">
        <v>1024</v>
      </c>
    </row>
    <row r="188" s="2" customFormat="1" ht="16.5" customHeight="1">
      <c r="A188" s="37"/>
      <c r="B188" s="185"/>
      <c r="C188" s="223" t="s">
        <v>808</v>
      </c>
      <c r="D188" s="223" t="s">
        <v>179</v>
      </c>
      <c r="E188" s="224" t="s">
        <v>1025</v>
      </c>
      <c r="F188" s="225" t="s">
        <v>1026</v>
      </c>
      <c r="G188" s="226" t="s">
        <v>133</v>
      </c>
      <c r="H188" s="227">
        <v>3</v>
      </c>
      <c r="I188" s="228"/>
      <c r="J188" s="229">
        <f>ROUND(I188*H188,2)</f>
        <v>0</v>
      </c>
      <c r="K188" s="225" t="s">
        <v>158</v>
      </c>
      <c r="L188" s="230"/>
      <c r="M188" s="231" t="s">
        <v>1</v>
      </c>
      <c r="N188" s="232" t="s">
        <v>42</v>
      </c>
      <c r="O188" s="76"/>
      <c r="P188" s="195">
        <f>O188*H188</f>
        <v>0</v>
      </c>
      <c r="Q188" s="195">
        <v>2.234</v>
      </c>
      <c r="R188" s="195">
        <f>Q188*H188</f>
        <v>6.702</v>
      </c>
      <c r="S188" s="195">
        <v>0</v>
      </c>
      <c r="T188" s="196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7" t="s">
        <v>874</v>
      </c>
      <c r="AT188" s="197" t="s">
        <v>179</v>
      </c>
      <c r="AU188" s="197" t="s">
        <v>87</v>
      </c>
      <c r="AY188" s="18" t="s">
        <v>129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18" t="s">
        <v>85</v>
      </c>
      <c r="BK188" s="198">
        <f>ROUND(I188*H188,2)</f>
        <v>0</v>
      </c>
      <c r="BL188" s="18" t="s">
        <v>871</v>
      </c>
      <c r="BM188" s="197" t="s">
        <v>1027</v>
      </c>
    </row>
    <row r="189" s="2" customFormat="1" ht="16.5" customHeight="1">
      <c r="A189" s="37"/>
      <c r="B189" s="185"/>
      <c r="C189" s="186" t="s">
        <v>813</v>
      </c>
      <c r="D189" s="186" t="s">
        <v>130</v>
      </c>
      <c r="E189" s="187" t="s">
        <v>1028</v>
      </c>
      <c r="F189" s="188" t="s">
        <v>1029</v>
      </c>
      <c r="G189" s="189" t="s">
        <v>171</v>
      </c>
      <c r="H189" s="190">
        <v>20</v>
      </c>
      <c r="I189" s="191"/>
      <c r="J189" s="192">
        <f>ROUND(I189*H189,2)</f>
        <v>0</v>
      </c>
      <c r="K189" s="188" t="s">
        <v>1</v>
      </c>
      <c r="L189" s="38"/>
      <c r="M189" s="193" t="s">
        <v>1</v>
      </c>
      <c r="N189" s="194" t="s">
        <v>42</v>
      </c>
      <c r="O189" s="76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7" t="s">
        <v>871</v>
      </c>
      <c r="AT189" s="197" t="s">
        <v>130</v>
      </c>
      <c r="AU189" s="197" t="s">
        <v>87</v>
      </c>
      <c r="AY189" s="18" t="s">
        <v>129</v>
      </c>
      <c r="BE189" s="198">
        <f>IF(N189="základní",J189,0)</f>
        <v>0</v>
      </c>
      <c r="BF189" s="198">
        <f>IF(N189="snížená",J189,0)</f>
        <v>0</v>
      </c>
      <c r="BG189" s="198">
        <f>IF(N189="zákl. přenesená",J189,0)</f>
        <v>0</v>
      </c>
      <c r="BH189" s="198">
        <f>IF(N189="sníž. přenesená",J189,0)</f>
        <v>0</v>
      </c>
      <c r="BI189" s="198">
        <f>IF(N189="nulová",J189,0)</f>
        <v>0</v>
      </c>
      <c r="BJ189" s="18" t="s">
        <v>85</v>
      </c>
      <c r="BK189" s="198">
        <f>ROUND(I189*H189,2)</f>
        <v>0</v>
      </c>
      <c r="BL189" s="18" t="s">
        <v>871</v>
      </c>
      <c r="BM189" s="197" t="s">
        <v>1030</v>
      </c>
    </row>
    <row r="190" s="2" customFormat="1" ht="24" customHeight="1">
      <c r="A190" s="37"/>
      <c r="B190" s="185"/>
      <c r="C190" s="223" t="s">
        <v>818</v>
      </c>
      <c r="D190" s="223" t="s">
        <v>179</v>
      </c>
      <c r="E190" s="224" t="s">
        <v>1031</v>
      </c>
      <c r="F190" s="225" t="s">
        <v>1032</v>
      </c>
      <c r="G190" s="226" t="s">
        <v>171</v>
      </c>
      <c r="H190" s="227">
        <v>20</v>
      </c>
      <c r="I190" s="228"/>
      <c r="J190" s="229">
        <f>ROUND(I190*H190,2)</f>
        <v>0</v>
      </c>
      <c r="K190" s="225" t="s">
        <v>1</v>
      </c>
      <c r="L190" s="230"/>
      <c r="M190" s="231" t="s">
        <v>1</v>
      </c>
      <c r="N190" s="232" t="s">
        <v>42</v>
      </c>
      <c r="O190" s="76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7" t="s">
        <v>874</v>
      </c>
      <c r="AT190" s="197" t="s">
        <v>179</v>
      </c>
      <c r="AU190" s="197" t="s">
        <v>87</v>
      </c>
      <c r="AY190" s="18" t="s">
        <v>129</v>
      </c>
      <c r="BE190" s="198">
        <f>IF(N190="základní",J190,0)</f>
        <v>0</v>
      </c>
      <c r="BF190" s="198">
        <f>IF(N190="snížená",J190,0)</f>
        <v>0</v>
      </c>
      <c r="BG190" s="198">
        <f>IF(N190="zákl. přenesená",J190,0)</f>
        <v>0</v>
      </c>
      <c r="BH190" s="198">
        <f>IF(N190="sníž. přenesená",J190,0)</f>
        <v>0</v>
      </c>
      <c r="BI190" s="198">
        <f>IF(N190="nulová",J190,0)</f>
        <v>0</v>
      </c>
      <c r="BJ190" s="18" t="s">
        <v>85</v>
      </c>
      <c r="BK190" s="198">
        <f>ROUND(I190*H190,2)</f>
        <v>0</v>
      </c>
      <c r="BL190" s="18" t="s">
        <v>871</v>
      </c>
      <c r="BM190" s="197" t="s">
        <v>1033</v>
      </c>
    </row>
    <row r="191" s="2" customFormat="1" ht="24" customHeight="1">
      <c r="A191" s="37"/>
      <c r="B191" s="185"/>
      <c r="C191" s="186" t="s">
        <v>826</v>
      </c>
      <c r="D191" s="186" t="s">
        <v>130</v>
      </c>
      <c r="E191" s="187" t="s">
        <v>1034</v>
      </c>
      <c r="F191" s="188" t="s">
        <v>1035</v>
      </c>
      <c r="G191" s="189" t="s">
        <v>171</v>
      </c>
      <c r="H191" s="190">
        <v>100</v>
      </c>
      <c r="I191" s="191"/>
      <c r="J191" s="192">
        <f>ROUND(I191*H191,2)</f>
        <v>0</v>
      </c>
      <c r="K191" s="188" t="s">
        <v>1</v>
      </c>
      <c r="L191" s="38"/>
      <c r="M191" s="193" t="s">
        <v>1</v>
      </c>
      <c r="N191" s="194" t="s">
        <v>42</v>
      </c>
      <c r="O191" s="76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7" t="s">
        <v>871</v>
      </c>
      <c r="AT191" s="197" t="s">
        <v>130</v>
      </c>
      <c r="AU191" s="197" t="s">
        <v>87</v>
      </c>
      <c r="AY191" s="18" t="s">
        <v>129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8" t="s">
        <v>85</v>
      </c>
      <c r="BK191" s="198">
        <f>ROUND(I191*H191,2)</f>
        <v>0</v>
      </c>
      <c r="BL191" s="18" t="s">
        <v>871</v>
      </c>
      <c r="BM191" s="197" t="s">
        <v>1036</v>
      </c>
    </row>
    <row r="192" s="2" customFormat="1" ht="16.5" customHeight="1">
      <c r="A192" s="37"/>
      <c r="B192" s="185"/>
      <c r="C192" s="223" t="s">
        <v>830</v>
      </c>
      <c r="D192" s="223" t="s">
        <v>179</v>
      </c>
      <c r="E192" s="224" t="s">
        <v>1037</v>
      </c>
      <c r="F192" s="225" t="s">
        <v>1038</v>
      </c>
      <c r="G192" s="226" t="s">
        <v>171</v>
      </c>
      <c r="H192" s="227">
        <v>100</v>
      </c>
      <c r="I192" s="228"/>
      <c r="J192" s="229">
        <f>ROUND(I192*H192,2)</f>
        <v>0</v>
      </c>
      <c r="K192" s="225" t="s">
        <v>1</v>
      </c>
      <c r="L192" s="230"/>
      <c r="M192" s="231" t="s">
        <v>1</v>
      </c>
      <c r="N192" s="232" t="s">
        <v>42</v>
      </c>
      <c r="O192" s="76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7" t="s">
        <v>874</v>
      </c>
      <c r="AT192" s="197" t="s">
        <v>179</v>
      </c>
      <c r="AU192" s="197" t="s">
        <v>87</v>
      </c>
      <c r="AY192" s="18" t="s">
        <v>129</v>
      </c>
      <c r="BE192" s="198">
        <f>IF(N192="základní",J192,0)</f>
        <v>0</v>
      </c>
      <c r="BF192" s="198">
        <f>IF(N192="snížená",J192,0)</f>
        <v>0</v>
      </c>
      <c r="BG192" s="198">
        <f>IF(N192="zákl. přenesená",J192,0)</f>
        <v>0</v>
      </c>
      <c r="BH192" s="198">
        <f>IF(N192="sníž. přenesená",J192,0)</f>
        <v>0</v>
      </c>
      <c r="BI192" s="198">
        <f>IF(N192="nulová",J192,0)</f>
        <v>0</v>
      </c>
      <c r="BJ192" s="18" t="s">
        <v>85</v>
      </c>
      <c r="BK192" s="198">
        <f>ROUND(I192*H192,2)</f>
        <v>0</v>
      </c>
      <c r="BL192" s="18" t="s">
        <v>871</v>
      </c>
      <c r="BM192" s="197" t="s">
        <v>1039</v>
      </c>
    </row>
    <row r="193" s="2" customFormat="1" ht="16.5" customHeight="1">
      <c r="A193" s="37"/>
      <c r="B193" s="185"/>
      <c r="C193" s="223" t="s">
        <v>1040</v>
      </c>
      <c r="D193" s="223" t="s">
        <v>179</v>
      </c>
      <c r="E193" s="224" t="s">
        <v>1041</v>
      </c>
      <c r="F193" s="225" t="s">
        <v>1042</v>
      </c>
      <c r="G193" s="226" t="s">
        <v>1043</v>
      </c>
      <c r="H193" s="227">
        <v>10000</v>
      </c>
      <c r="I193" s="228"/>
      <c r="J193" s="229">
        <f>ROUND(I193*H193,2)</f>
        <v>0</v>
      </c>
      <c r="K193" s="225" t="s">
        <v>1</v>
      </c>
      <c r="L193" s="230"/>
      <c r="M193" s="231" t="s">
        <v>1</v>
      </c>
      <c r="N193" s="232" t="s">
        <v>42</v>
      </c>
      <c r="O193" s="76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7" t="s">
        <v>874</v>
      </c>
      <c r="AT193" s="197" t="s">
        <v>179</v>
      </c>
      <c r="AU193" s="197" t="s">
        <v>87</v>
      </c>
      <c r="AY193" s="18" t="s">
        <v>129</v>
      </c>
      <c r="BE193" s="198">
        <f>IF(N193="základní",J193,0)</f>
        <v>0</v>
      </c>
      <c r="BF193" s="198">
        <f>IF(N193="snížená",J193,0)</f>
        <v>0</v>
      </c>
      <c r="BG193" s="198">
        <f>IF(N193="zákl. přenesená",J193,0)</f>
        <v>0</v>
      </c>
      <c r="BH193" s="198">
        <f>IF(N193="sníž. přenesená",J193,0)</f>
        <v>0</v>
      </c>
      <c r="BI193" s="198">
        <f>IF(N193="nulová",J193,0)</f>
        <v>0</v>
      </c>
      <c r="BJ193" s="18" t="s">
        <v>85</v>
      </c>
      <c r="BK193" s="198">
        <f>ROUND(I193*H193,2)</f>
        <v>0</v>
      </c>
      <c r="BL193" s="18" t="s">
        <v>871</v>
      </c>
      <c r="BM193" s="197" t="s">
        <v>1044</v>
      </c>
    </row>
    <row r="194" s="2" customFormat="1" ht="24" customHeight="1">
      <c r="A194" s="37"/>
      <c r="B194" s="185"/>
      <c r="C194" s="186" t="s">
        <v>871</v>
      </c>
      <c r="D194" s="186" t="s">
        <v>130</v>
      </c>
      <c r="E194" s="187" t="s">
        <v>1045</v>
      </c>
      <c r="F194" s="188" t="s">
        <v>1046</v>
      </c>
      <c r="G194" s="189" t="s">
        <v>1047</v>
      </c>
      <c r="H194" s="190">
        <v>96</v>
      </c>
      <c r="I194" s="191"/>
      <c r="J194" s="192">
        <f>ROUND(I194*H194,2)</f>
        <v>0</v>
      </c>
      <c r="K194" s="188" t="s">
        <v>1</v>
      </c>
      <c r="L194" s="38"/>
      <c r="M194" s="193" t="s">
        <v>1</v>
      </c>
      <c r="N194" s="194" t="s">
        <v>42</v>
      </c>
      <c r="O194" s="76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7" t="s">
        <v>85</v>
      </c>
      <c r="AT194" s="197" t="s">
        <v>130</v>
      </c>
      <c r="AU194" s="197" t="s">
        <v>87</v>
      </c>
      <c r="AY194" s="18" t="s">
        <v>129</v>
      </c>
      <c r="BE194" s="198">
        <f>IF(N194="základní",J194,0)</f>
        <v>0</v>
      </c>
      <c r="BF194" s="198">
        <f>IF(N194="snížená",J194,0)</f>
        <v>0</v>
      </c>
      <c r="BG194" s="198">
        <f>IF(N194="zákl. přenesená",J194,0)</f>
        <v>0</v>
      </c>
      <c r="BH194" s="198">
        <f>IF(N194="sníž. přenesená",J194,0)</f>
        <v>0</v>
      </c>
      <c r="BI194" s="198">
        <f>IF(N194="nulová",J194,0)</f>
        <v>0</v>
      </c>
      <c r="BJ194" s="18" t="s">
        <v>85</v>
      </c>
      <c r="BK194" s="198">
        <f>ROUND(I194*H194,2)</f>
        <v>0</v>
      </c>
      <c r="BL194" s="18" t="s">
        <v>85</v>
      </c>
      <c r="BM194" s="197" t="s">
        <v>1048</v>
      </c>
    </row>
    <row r="195" s="2" customFormat="1" ht="24" customHeight="1">
      <c r="A195" s="37"/>
      <c r="B195" s="185"/>
      <c r="C195" s="186" t="s">
        <v>1049</v>
      </c>
      <c r="D195" s="186" t="s">
        <v>130</v>
      </c>
      <c r="E195" s="187" t="s">
        <v>1050</v>
      </c>
      <c r="F195" s="188" t="s">
        <v>1051</v>
      </c>
      <c r="G195" s="189" t="s">
        <v>1047</v>
      </c>
      <c r="H195" s="190">
        <v>40</v>
      </c>
      <c r="I195" s="191"/>
      <c r="J195" s="192">
        <f>ROUND(I195*H195,2)</f>
        <v>0</v>
      </c>
      <c r="K195" s="188" t="s">
        <v>1</v>
      </c>
      <c r="L195" s="38"/>
      <c r="M195" s="193" t="s">
        <v>1</v>
      </c>
      <c r="N195" s="194" t="s">
        <v>42</v>
      </c>
      <c r="O195" s="76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7" t="s">
        <v>85</v>
      </c>
      <c r="AT195" s="197" t="s">
        <v>130</v>
      </c>
      <c r="AU195" s="197" t="s">
        <v>87</v>
      </c>
      <c r="AY195" s="18" t="s">
        <v>129</v>
      </c>
      <c r="BE195" s="198">
        <f>IF(N195="základní",J195,0)</f>
        <v>0</v>
      </c>
      <c r="BF195" s="198">
        <f>IF(N195="snížená",J195,0)</f>
        <v>0</v>
      </c>
      <c r="BG195" s="198">
        <f>IF(N195="zákl. přenesená",J195,0)</f>
        <v>0</v>
      </c>
      <c r="BH195" s="198">
        <f>IF(N195="sníž. přenesená",J195,0)</f>
        <v>0</v>
      </c>
      <c r="BI195" s="198">
        <f>IF(N195="nulová",J195,0)</f>
        <v>0</v>
      </c>
      <c r="BJ195" s="18" t="s">
        <v>85</v>
      </c>
      <c r="BK195" s="198">
        <f>ROUND(I195*H195,2)</f>
        <v>0</v>
      </c>
      <c r="BL195" s="18" t="s">
        <v>85</v>
      </c>
      <c r="BM195" s="197" t="s">
        <v>1052</v>
      </c>
    </row>
    <row r="196" s="12" customFormat="1" ht="25.92" customHeight="1">
      <c r="A196" s="12"/>
      <c r="B196" s="174"/>
      <c r="C196" s="12"/>
      <c r="D196" s="175" t="s">
        <v>76</v>
      </c>
      <c r="E196" s="176" t="s">
        <v>1053</v>
      </c>
      <c r="F196" s="176" t="s">
        <v>1054</v>
      </c>
      <c r="G196" s="12"/>
      <c r="H196" s="12"/>
      <c r="I196" s="177"/>
      <c r="J196" s="178">
        <f>BK196</f>
        <v>0</v>
      </c>
      <c r="K196" s="12"/>
      <c r="L196" s="174"/>
      <c r="M196" s="179"/>
      <c r="N196" s="180"/>
      <c r="O196" s="180"/>
      <c r="P196" s="181">
        <f>SUM(P197:P198)</f>
        <v>0</v>
      </c>
      <c r="Q196" s="180"/>
      <c r="R196" s="181">
        <f>SUM(R197:R198)</f>
        <v>0</v>
      </c>
      <c r="S196" s="180"/>
      <c r="T196" s="182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75" t="s">
        <v>134</v>
      </c>
      <c r="AT196" s="183" t="s">
        <v>76</v>
      </c>
      <c r="AU196" s="183" t="s">
        <v>77</v>
      </c>
      <c r="AY196" s="175" t="s">
        <v>129</v>
      </c>
      <c r="BK196" s="184">
        <f>SUM(BK197:BK198)</f>
        <v>0</v>
      </c>
    </row>
    <row r="197" s="2" customFormat="1" ht="16.5" customHeight="1">
      <c r="A197" s="37"/>
      <c r="B197" s="185"/>
      <c r="C197" s="186" t="s">
        <v>1055</v>
      </c>
      <c r="D197" s="186" t="s">
        <v>130</v>
      </c>
      <c r="E197" s="187" t="s">
        <v>1056</v>
      </c>
      <c r="F197" s="188" t="s">
        <v>1057</v>
      </c>
      <c r="G197" s="189" t="s">
        <v>1047</v>
      </c>
      <c r="H197" s="190">
        <v>200</v>
      </c>
      <c r="I197" s="191"/>
      <c r="J197" s="192">
        <f>ROUND(I197*H197,2)</f>
        <v>0</v>
      </c>
      <c r="K197" s="188" t="s">
        <v>1</v>
      </c>
      <c r="L197" s="38"/>
      <c r="M197" s="193" t="s">
        <v>1</v>
      </c>
      <c r="N197" s="194" t="s">
        <v>42</v>
      </c>
      <c r="O197" s="76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7" t="s">
        <v>313</v>
      </c>
      <c r="AT197" s="197" t="s">
        <v>130</v>
      </c>
      <c r="AU197" s="197" t="s">
        <v>85</v>
      </c>
      <c r="AY197" s="18" t="s">
        <v>129</v>
      </c>
      <c r="BE197" s="198">
        <f>IF(N197="základní",J197,0)</f>
        <v>0</v>
      </c>
      <c r="BF197" s="198">
        <f>IF(N197="snížená",J197,0)</f>
        <v>0</v>
      </c>
      <c r="BG197" s="198">
        <f>IF(N197="zákl. přenesená",J197,0)</f>
        <v>0</v>
      </c>
      <c r="BH197" s="198">
        <f>IF(N197="sníž. přenesená",J197,0)</f>
        <v>0</v>
      </c>
      <c r="BI197" s="198">
        <f>IF(N197="nulová",J197,0)</f>
        <v>0</v>
      </c>
      <c r="BJ197" s="18" t="s">
        <v>85</v>
      </c>
      <c r="BK197" s="198">
        <f>ROUND(I197*H197,2)</f>
        <v>0</v>
      </c>
      <c r="BL197" s="18" t="s">
        <v>313</v>
      </c>
      <c r="BM197" s="197" t="s">
        <v>1058</v>
      </c>
    </row>
    <row r="198" s="2" customFormat="1" ht="24" customHeight="1">
      <c r="A198" s="37"/>
      <c r="B198" s="185"/>
      <c r="C198" s="186" t="s">
        <v>1059</v>
      </c>
      <c r="D198" s="186" t="s">
        <v>130</v>
      </c>
      <c r="E198" s="187" t="s">
        <v>1060</v>
      </c>
      <c r="F198" s="188" t="s">
        <v>1061</v>
      </c>
      <c r="G198" s="189" t="s">
        <v>1047</v>
      </c>
      <c r="H198" s="190">
        <v>160</v>
      </c>
      <c r="I198" s="191"/>
      <c r="J198" s="192">
        <f>ROUND(I198*H198,2)</f>
        <v>0</v>
      </c>
      <c r="K198" s="188" t="s">
        <v>1</v>
      </c>
      <c r="L198" s="38"/>
      <c r="M198" s="241" t="s">
        <v>1</v>
      </c>
      <c r="N198" s="242" t="s">
        <v>42</v>
      </c>
      <c r="O198" s="243"/>
      <c r="P198" s="244">
        <f>O198*H198</f>
        <v>0</v>
      </c>
      <c r="Q198" s="244">
        <v>0</v>
      </c>
      <c r="R198" s="244">
        <f>Q198*H198</f>
        <v>0</v>
      </c>
      <c r="S198" s="244">
        <v>0</v>
      </c>
      <c r="T198" s="245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7" t="s">
        <v>313</v>
      </c>
      <c r="AT198" s="197" t="s">
        <v>130</v>
      </c>
      <c r="AU198" s="197" t="s">
        <v>85</v>
      </c>
      <c r="AY198" s="18" t="s">
        <v>129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8" t="s">
        <v>85</v>
      </c>
      <c r="BK198" s="198">
        <f>ROUND(I198*H198,2)</f>
        <v>0</v>
      </c>
      <c r="BL198" s="18" t="s">
        <v>313</v>
      </c>
      <c r="BM198" s="197" t="s">
        <v>1062</v>
      </c>
    </row>
    <row r="199" s="2" customFormat="1" ht="6.96" customHeight="1">
      <c r="A199" s="37"/>
      <c r="B199" s="59"/>
      <c r="C199" s="60"/>
      <c r="D199" s="60"/>
      <c r="E199" s="60"/>
      <c r="F199" s="60"/>
      <c r="G199" s="60"/>
      <c r="H199" s="60"/>
      <c r="I199" s="147"/>
      <c r="J199" s="60"/>
      <c r="K199" s="60"/>
      <c r="L199" s="38"/>
      <c r="M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</row>
  </sheetData>
  <autoFilter ref="C120:K19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19" customWidth="1"/>
    <col min="10" max="10" width="20.17" style="1" customWidth="1"/>
    <col min="11" max="11" width="20.17" style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19"/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1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102</v>
      </c>
      <c r="I4" s="119"/>
      <c r="L4" s="21"/>
      <c r="M4" s="121" t="s">
        <v>10</v>
      </c>
      <c r="AT4" s="18" t="s">
        <v>3</v>
      </c>
    </row>
    <row r="5" s="1" customFormat="1" ht="6.96" customHeight="1">
      <c r="B5" s="21"/>
      <c r="I5" s="119"/>
      <c r="L5" s="21"/>
    </row>
    <row r="6" s="1" customFormat="1" ht="12" customHeight="1">
      <c r="B6" s="21"/>
      <c r="D6" s="31" t="s">
        <v>16</v>
      </c>
      <c r="I6" s="119"/>
      <c r="L6" s="21"/>
    </row>
    <row r="7" s="1" customFormat="1" ht="25.5" customHeight="1">
      <c r="B7" s="21"/>
      <c r="E7" s="122" t="str">
        <f>'Rekapitulace stavby'!K6</f>
        <v>Zvyšování rychlosti na TT - úsek otevřený tramv. svršek za zast. N.Ves vodárna - tramv. zast. Zahrádky</v>
      </c>
      <c r="F7" s="31"/>
      <c r="G7" s="31"/>
      <c r="H7" s="31"/>
      <c r="I7" s="119"/>
      <c r="L7" s="21"/>
    </row>
    <row r="8" s="2" customFormat="1" ht="12" customHeight="1">
      <c r="A8" s="37"/>
      <c r="B8" s="38"/>
      <c r="C8" s="37"/>
      <c r="D8" s="31" t="s">
        <v>103</v>
      </c>
      <c r="E8" s="37"/>
      <c r="F8" s="37"/>
      <c r="G8" s="37"/>
      <c r="H8" s="37"/>
      <c r="I8" s="123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1063</v>
      </c>
      <c r="F9" s="37"/>
      <c r="G9" s="37"/>
      <c r="H9" s="37"/>
      <c r="I9" s="123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123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124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1064</v>
      </c>
      <c r="G12" s="37"/>
      <c r="H12" s="37"/>
      <c r="I12" s="124" t="s">
        <v>22</v>
      </c>
      <c r="J12" s="68" t="str">
        <f>'Rekapitulace stavby'!AN8</f>
        <v>10. 9. 2019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123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124" t="s">
        <v>25</v>
      </c>
      <c r="J14" s="26" t="s">
        <v>1065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124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123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124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124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123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124" t="s">
        <v>25</v>
      </c>
      <c r="J20" s="26" t="s">
        <v>1066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1067</v>
      </c>
      <c r="F21" s="37"/>
      <c r="G21" s="37"/>
      <c r="H21" s="37"/>
      <c r="I21" s="124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123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35</v>
      </c>
      <c r="E23" s="37"/>
      <c r="F23" s="37"/>
      <c r="G23" s="37"/>
      <c r="H23" s="37"/>
      <c r="I23" s="124" t="s">
        <v>25</v>
      </c>
      <c r="J23" s="26" t="str">
        <f>IF('Rekapitulace stavby'!AN19="","",'Rekapitulace stavby'!AN19)</f>
        <v>IČ 25361520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Dopravní projektování spol. s r.o</v>
      </c>
      <c r="F24" s="37"/>
      <c r="G24" s="37"/>
      <c r="H24" s="37"/>
      <c r="I24" s="124" t="s">
        <v>28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123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123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5"/>
      <c r="B27" s="126"/>
      <c r="C27" s="125"/>
      <c r="D27" s="125"/>
      <c r="E27" s="35" t="s">
        <v>1</v>
      </c>
      <c r="F27" s="35"/>
      <c r="G27" s="35"/>
      <c r="H27" s="35"/>
      <c r="I27" s="127"/>
      <c r="J27" s="125"/>
      <c r="K27" s="125"/>
      <c r="L27" s="128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123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12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0" t="s">
        <v>37</v>
      </c>
      <c r="E30" s="37"/>
      <c r="F30" s="37"/>
      <c r="G30" s="37"/>
      <c r="H30" s="37"/>
      <c r="I30" s="123"/>
      <c r="J30" s="95">
        <f>ROUND(J118,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12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131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2" t="s">
        <v>41</v>
      </c>
      <c r="E33" s="31" t="s">
        <v>42</v>
      </c>
      <c r="F33" s="133">
        <f>ROUND((SUM(BE118:BE156)),  2)</f>
        <v>0</v>
      </c>
      <c r="G33" s="37"/>
      <c r="H33" s="37"/>
      <c r="I33" s="134">
        <v>0.20999999999999999</v>
      </c>
      <c r="J33" s="133">
        <f>ROUND(((SUM(BE118:BE156))*I33),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3">
        <f>ROUND((SUM(BF118:BF156)),  2)</f>
        <v>0</v>
      </c>
      <c r="G34" s="37"/>
      <c r="H34" s="37"/>
      <c r="I34" s="134">
        <v>0.14999999999999999</v>
      </c>
      <c r="J34" s="133">
        <f>ROUND(((SUM(BF118:BF156))*I34),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3">
        <f>ROUND((SUM(BG118:BG156)),  2)</f>
        <v>0</v>
      </c>
      <c r="G35" s="37"/>
      <c r="H35" s="37"/>
      <c r="I35" s="134">
        <v>0.20999999999999999</v>
      </c>
      <c r="J35" s="133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3">
        <f>ROUND((SUM(BH118:BH156)),  2)</f>
        <v>0</v>
      </c>
      <c r="G36" s="37"/>
      <c r="H36" s="37"/>
      <c r="I36" s="134">
        <v>0.14999999999999999</v>
      </c>
      <c r="J36" s="133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3">
        <f>ROUND((SUM(BI118:BI156)),  2)</f>
        <v>0</v>
      </c>
      <c r="G37" s="37"/>
      <c r="H37" s="37"/>
      <c r="I37" s="134">
        <v>0</v>
      </c>
      <c r="J37" s="133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123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5"/>
      <c r="D39" s="136" t="s">
        <v>47</v>
      </c>
      <c r="E39" s="80"/>
      <c r="F39" s="80"/>
      <c r="G39" s="137" t="s">
        <v>48</v>
      </c>
      <c r="H39" s="138" t="s">
        <v>49</v>
      </c>
      <c r="I39" s="139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123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I41" s="119"/>
      <c r="L41" s="21"/>
    </row>
    <row r="42" s="1" customFormat="1" ht="14.4" customHeight="1">
      <c r="B42" s="21"/>
      <c r="I42" s="119"/>
      <c r="L42" s="21"/>
    </row>
    <row r="43" s="1" customFormat="1" ht="14.4" customHeight="1">
      <c r="B43" s="21"/>
      <c r="I43" s="119"/>
      <c r="L43" s="21"/>
    </row>
    <row r="44" s="1" customFormat="1" ht="14.4" customHeight="1">
      <c r="B44" s="21"/>
      <c r="I44" s="119"/>
      <c r="L44" s="21"/>
    </row>
    <row r="45" s="1" customFormat="1" ht="14.4" customHeight="1">
      <c r="B45" s="21"/>
      <c r="I45" s="119"/>
      <c r="L45" s="21"/>
    </row>
    <row r="46" s="1" customFormat="1" ht="14.4" customHeight="1">
      <c r="B46" s="21"/>
      <c r="I46" s="119"/>
      <c r="L46" s="21"/>
    </row>
    <row r="47" s="1" customFormat="1" ht="14.4" customHeight="1">
      <c r="B47" s="21"/>
      <c r="I47" s="119"/>
      <c r="L47" s="21"/>
    </row>
    <row r="48" s="1" customFormat="1" ht="14.4" customHeight="1">
      <c r="B48" s="21"/>
      <c r="I48" s="119"/>
      <c r="L48" s="21"/>
    </row>
    <row r="49" s="1" customFormat="1" ht="14.4" customHeight="1">
      <c r="B49" s="21"/>
      <c r="I49" s="119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142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3" t="s">
        <v>53</v>
      </c>
      <c r="G61" s="57" t="s">
        <v>52</v>
      </c>
      <c r="H61" s="40"/>
      <c r="I61" s="144"/>
      <c r="J61" s="145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146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3" t="s">
        <v>53</v>
      </c>
      <c r="G76" s="57" t="s">
        <v>52</v>
      </c>
      <c r="H76" s="40"/>
      <c r="I76" s="144"/>
      <c r="J76" s="145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147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148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7"/>
      <c r="E82" s="37"/>
      <c r="F82" s="37"/>
      <c r="G82" s="37"/>
      <c r="H82" s="37"/>
      <c r="I82" s="123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123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123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5.5" customHeight="1">
      <c r="A85" s="37"/>
      <c r="B85" s="38"/>
      <c r="C85" s="37"/>
      <c r="D85" s="37"/>
      <c r="E85" s="122" t="str">
        <f>E7</f>
        <v>Zvyšování rychlosti na TT - úsek otevřený tramv. svršek za zast. N.Ves vodárna - tramv. zast. Zahrádky</v>
      </c>
      <c r="F85" s="31"/>
      <c r="G85" s="31"/>
      <c r="H85" s="31"/>
      <c r="I85" s="123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103</v>
      </c>
      <c r="D86" s="37"/>
      <c r="E86" s="37"/>
      <c r="F86" s="37"/>
      <c r="G86" s="37"/>
      <c r="H86" s="37"/>
      <c r="I86" s="123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 xml:space="preserve">DIO - Dopravně inženýrské opatření </v>
      </c>
      <c r="F87" s="37"/>
      <c r="G87" s="37"/>
      <c r="H87" s="37"/>
      <c r="I87" s="123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123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Ostrava</v>
      </c>
      <c r="G89" s="37"/>
      <c r="H89" s="37"/>
      <c r="I89" s="124" t="s">
        <v>22</v>
      </c>
      <c r="J89" s="68" t="str">
        <f>IF(J12="","",J12)</f>
        <v>10. 9. 2019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123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7.9" customHeight="1">
      <c r="A91" s="37"/>
      <c r="B91" s="38"/>
      <c r="C91" s="31" t="s">
        <v>24</v>
      </c>
      <c r="D91" s="37"/>
      <c r="E91" s="37"/>
      <c r="F91" s="26" t="str">
        <f>E15</f>
        <v>Dopravní podnik Ostrava a.s.</v>
      </c>
      <c r="G91" s="37"/>
      <c r="H91" s="37"/>
      <c r="I91" s="124" t="s">
        <v>31</v>
      </c>
      <c r="J91" s="35" t="str">
        <f>E21</f>
        <v xml:space="preserve">Dopravní projektování  s.r.o.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3.0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124" t="s">
        <v>35</v>
      </c>
      <c r="J92" s="35" t="str">
        <f>E24</f>
        <v>Dopravní projektování spol. s r.o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123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9" t="s">
        <v>106</v>
      </c>
      <c r="D94" s="135"/>
      <c r="E94" s="135"/>
      <c r="F94" s="135"/>
      <c r="G94" s="135"/>
      <c r="H94" s="135"/>
      <c r="I94" s="150"/>
      <c r="J94" s="151" t="s">
        <v>107</v>
      </c>
      <c r="K94" s="135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123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52" t="s">
        <v>108</v>
      </c>
      <c r="D96" s="37"/>
      <c r="E96" s="37"/>
      <c r="F96" s="37"/>
      <c r="G96" s="37"/>
      <c r="H96" s="37"/>
      <c r="I96" s="123"/>
      <c r="J96" s="95">
        <f>J118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109</v>
      </c>
    </row>
    <row r="97" s="9" customFormat="1" ht="24.96" customHeight="1">
      <c r="A97" s="9"/>
      <c r="B97" s="153"/>
      <c r="C97" s="9"/>
      <c r="D97" s="154" t="s">
        <v>1068</v>
      </c>
      <c r="E97" s="155"/>
      <c r="F97" s="155"/>
      <c r="G97" s="155"/>
      <c r="H97" s="155"/>
      <c r="I97" s="156"/>
      <c r="J97" s="157">
        <f>J119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8"/>
      <c r="C98" s="10"/>
      <c r="D98" s="159" t="s">
        <v>1069</v>
      </c>
      <c r="E98" s="160"/>
      <c r="F98" s="160"/>
      <c r="G98" s="160"/>
      <c r="H98" s="160"/>
      <c r="I98" s="161"/>
      <c r="J98" s="162">
        <f>J120</f>
        <v>0</v>
      </c>
      <c r="K98" s="10"/>
      <c r="L98" s="15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123"/>
      <c r="J99" s="37"/>
      <c r="K99" s="37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147"/>
      <c r="J100" s="60"/>
      <c r="K100" s="60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1"/>
      <c r="C104" s="62"/>
      <c r="D104" s="62"/>
      <c r="E104" s="62"/>
      <c r="F104" s="62"/>
      <c r="G104" s="62"/>
      <c r="H104" s="62"/>
      <c r="I104" s="148"/>
      <c r="J104" s="62"/>
      <c r="K104" s="62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114</v>
      </c>
      <c r="D105" s="37"/>
      <c r="E105" s="37"/>
      <c r="F105" s="37"/>
      <c r="G105" s="37"/>
      <c r="H105" s="37"/>
      <c r="I105" s="123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123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7"/>
      <c r="E107" s="37"/>
      <c r="F107" s="37"/>
      <c r="G107" s="37"/>
      <c r="H107" s="37"/>
      <c r="I107" s="123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5.5" customHeight="1">
      <c r="A108" s="37"/>
      <c r="B108" s="38"/>
      <c r="C108" s="37"/>
      <c r="D108" s="37"/>
      <c r="E108" s="122" t="str">
        <f>E7</f>
        <v>Zvyšování rychlosti na TT - úsek otevřený tramv. svršek za zast. N.Ves vodárna - tramv. zast. Zahrádky</v>
      </c>
      <c r="F108" s="31"/>
      <c r="G108" s="31"/>
      <c r="H108" s="31"/>
      <c r="I108" s="123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103</v>
      </c>
      <c r="D109" s="37"/>
      <c r="E109" s="37"/>
      <c r="F109" s="37"/>
      <c r="G109" s="37"/>
      <c r="H109" s="37"/>
      <c r="I109" s="123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66" t="str">
        <f>E9</f>
        <v xml:space="preserve">DIO - Dopravně inženýrské opatření </v>
      </c>
      <c r="F110" s="37"/>
      <c r="G110" s="37"/>
      <c r="H110" s="37"/>
      <c r="I110" s="123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123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7"/>
      <c r="E112" s="37"/>
      <c r="F112" s="26" t="str">
        <f>F12</f>
        <v xml:space="preserve"> Ostrava</v>
      </c>
      <c r="G112" s="37"/>
      <c r="H112" s="37"/>
      <c r="I112" s="124" t="s">
        <v>22</v>
      </c>
      <c r="J112" s="68" t="str">
        <f>IF(J12="","",J12)</f>
        <v>10. 9. 2019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123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7.9" customHeight="1">
      <c r="A114" s="37"/>
      <c r="B114" s="38"/>
      <c r="C114" s="31" t="s">
        <v>24</v>
      </c>
      <c r="D114" s="37"/>
      <c r="E114" s="37"/>
      <c r="F114" s="26" t="str">
        <f>E15</f>
        <v>Dopravní podnik Ostrava a.s.</v>
      </c>
      <c r="G114" s="37"/>
      <c r="H114" s="37"/>
      <c r="I114" s="124" t="s">
        <v>31</v>
      </c>
      <c r="J114" s="35" t="str">
        <f>E21</f>
        <v xml:space="preserve">Dopravní projektování  s.r.o.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43.05" customHeight="1">
      <c r="A115" s="37"/>
      <c r="B115" s="38"/>
      <c r="C115" s="31" t="s">
        <v>29</v>
      </c>
      <c r="D115" s="37"/>
      <c r="E115" s="37"/>
      <c r="F115" s="26" t="str">
        <f>IF(E18="","",E18)</f>
        <v>Vyplň údaj</v>
      </c>
      <c r="G115" s="37"/>
      <c r="H115" s="37"/>
      <c r="I115" s="124" t="s">
        <v>35</v>
      </c>
      <c r="J115" s="35" t="str">
        <f>E24</f>
        <v>Dopravní projektování spol. s r.o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7"/>
      <c r="D116" s="37"/>
      <c r="E116" s="37"/>
      <c r="F116" s="37"/>
      <c r="G116" s="37"/>
      <c r="H116" s="37"/>
      <c r="I116" s="123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63"/>
      <c r="B117" s="164"/>
      <c r="C117" s="165" t="s">
        <v>115</v>
      </c>
      <c r="D117" s="166" t="s">
        <v>62</v>
      </c>
      <c r="E117" s="166" t="s">
        <v>58</v>
      </c>
      <c r="F117" s="166" t="s">
        <v>59</v>
      </c>
      <c r="G117" s="166" t="s">
        <v>116</v>
      </c>
      <c r="H117" s="166" t="s">
        <v>117</v>
      </c>
      <c r="I117" s="167" t="s">
        <v>118</v>
      </c>
      <c r="J117" s="166" t="s">
        <v>107</v>
      </c>
      <c r="K117" s="168" t="s">
        <v>119</v>
      </c>
      <c r="L117" s="169"/>
      <c r="M117" s="85" t="s">
        <v>1</v>
      </c>
      <c r="N117" s="86" t="s">
        <v>41</v>
      </c>
      <c r="O117" s="86" t="s">
        <v>120</v>
      </c>
      <c r="P117" s="86" t="s">
        <v>121</v>
      </c>
      <c r="Q117" s="86" t="s">
        <v>122</v>
      </c>
      <c r="R117" s="86" t="s">
        <v>123</v>
      </c>
      <c r="S117" s="86" t="s">
        <v>124</v>
      </c>
      <c r="T117" s="87" t="s">
        <v>125</v>
      </c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</row>
    <row r="118" s="2" customFormat="1" ht="22.8" customHeight="1">
      <c r="A118" s="37"/>
      <c r="B118" s="38"/>
      <c r="C118" s="92" t="s">
        <v>126</v>
      </c>
      <c r="D118" s="37"/>
      <c r="E118" s="37"/>
      <c r="F118" s="37"/>
      <c r="G118" s="37"/>
      <c r="H118" s="37"/>
      <c r="I118" s="123"/>
      <c r="J118" s="170">
        <f>BK118</f>
        <v>0</v>
      </c>
      <c r="K118" s="37"/>
      <c r="L118" s="38"/>
      <c r="M118" s="88"/>
      <c r="N118" s="72"/>
      <c r="O118" s="89"/>
      <c r="P118" s="171">
        <f>P119</f>
        <v>0</v>
      </c>
      <c r="Q118" s="89"/>
      <c r="R118" s="171">
        <f>R119</f>
        <v>0</v>
      </c>
      <c r="S118" s="89"/>
      <c r="T118" s="172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76</v>
      </c>
      <c r="AU118" s="18" t="s">
        <v>109</v>
      </c>
      <c r="BK118" s="173">
        <f>BK119</f>
        <v>0</v>
      </c>
    </row>
    <row r="119" s="12" customFormat="1" ht="25.92" customHeight="1">
      <c r="A119" s="12"/>
      <c r="B119" s="174"/>
      <c r="C119" s="12"/>
      <c r="D119" s="175" t="s">
        <v>76</v>
      </c>
      <c r="E119" s="176" t="s">
        <v>1070</v>
      </c>
      <c r="F119" s="176" t="s">
        <v>1071</v>
      </c>
      <c r="G119" s="12"/>
      <c r="H119" s="12"/>
      <c r="I119" s="177"/>
      <c r="J119" s="178">
        <f>BK119</f>
        <v>0</v>
      </c>
      <c r="K119" s="12"/>
      <c r="L119" s="174"/>
      <c r="M119" s="179"/>
      <c r="N119" s="180"/>
      <c r="O119" s="180"/>
      <c r="P119" s="181">
        <f>P120</f>
        <v>0</v>
      </c>
      <c r="Q119" s="180"/>
      <c r="R119" s="181">
        <f>R120</f>
        <v>0</v>
      </c>
      <c r="S119" s="180"/>
      <c r="T119" s="18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75" t="s">
        <v>134</v>
      </c>
      <c r="AT119" s="183" t="s">
        <v>76</v>
      </c>
      <c r="AU119" s="183" t="s">
        <v>77</v>
      </c>
      <c r="AY119" s="175" t="s">
        <v>129</v>
      </c>
      <c r="BK119" s="184">
        <f>BK120</f>
        <v>0</v>
      </c>
    </row>
    <row r="120" s="12" customFormat="1" ht="22.8" customHeight="1">
      <c r="A120" s="12"/>
      <c r="B120" s="174"/>
      <c r="C120" s="12"/>
      <c r="D120" s="175" t="s">
        <v>76</v>
      </c>
      <c r="E120" s="233" t="s">
        <v>1072</v>
      </c>
      <c r="F120" s="233" t="s">
        <v>1073</v>
      </c>
      <c r="G120" s="12"/>
      <c r="H120" s="12"/>
      <c r="I120" s="177"/>
      <c r="J120" s="234">
        <f>BK120</f>
        <v>0</v>
      </c>
      <c r="K120" s="12"/>
      <c r="L120" s="174"/>
      <c r="M120" s="179"/>
      <c r="N120" s="180"/>
      <c r="O120" s="180"/>
      <c r="P120" s="181">
        <f>SUM(P121:P156)</f>
        <v>0</v>
      </c>
      <c r="Q120" s="180"/>
      <c r="R120" s="181">
        <f>SUM(R121:R156)</f>
        <v>0</v>
      </c>
      <c r="S120" s="180"/>
      <c r="T120" s="182">
        <f>SUM(T121:T156)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75" t="s">
        <v>134</v>
      </c>
      <c r="AT120" s="183" t="s">
        <v>76</v>
      </c>
      <c r="AU120" s="183" t="s">
        <v>85</v>
      </c>
      <c r="AY120" s="175" t="s">
        <v>129</v>
      </c>
      <c r="BK120" s="184">
        <f>SUM(BK121:BK156)</f>
        <v>0</v>
      </c>
    </row>
    <row r="121" s="2" customFormat="1" ht="24" customHeight="1">
      <c r="A121" s="37"/>
      <c r="B121" s="185"/>
      <c r="C121" s="186" t="s">
        <v>85</v>
      </c>
      <c r="D121" s="186" t="s">
        <v>130</v>
      </c>
      <c r="E121" s="187" t="s">
        <v>1074</v>
      </c>
      <c r="F121" s="188" t="s">
        <v>1075</v>
      </c>
      <c r="G121" s="189" t="s">
        <v>1076</v>
      </c>
      <c r="H121" s="190">
        <v>1</v>
      </c>
      <c r="I121" s="191"/>
      <c r="J121" s="192">
        <f>ROUND(I121*H121,2)</f>
        <v>0</v>
      </c>
      <c r="K121" s="188" t="s">
        <v>1</v>
      </c>
      <c r="L121" s="38"/>
      <c r="M121" s="193" t="s">
        <v>1</v>
      </c>
      <c r="N121" s="194" t="s">
        <v>42</v>
      </c>
      <c r="O121" s="76"/>
      <c r="P121" s="195">
        <f>O121*H121</f>
        <v>0</v>
      </c>
      <c r="Q121" s="195">
        <v>0</v>
      </c>
      <c r="R121" s="195">
        <f>Q121*H121</f>
        <v>0</v>
      </c>
      <c r="S121" s="195">
        <v>0</v>
      </c>
      <c r="T121" s="196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7" t="s">
        <v>313</v>
      </c>
      <c r="AT121" s="197" t="s">
        <v>130</v>
      </c>
      <c r="AU121" s="197" t="s">
        <v>87</v>
      </c>
      <c r="AY121" s="18" t="s">
        <v>129</v>
      </c>
      <c r="BE121" s="198">
        <f>IF(N121="základní",J121,0)</f>
        <v>0</v>
      </c>
      <c r="BF121" s="198">
        <f>IF(N121="snížená",J121,0)</f>
        <v>0</v>
      </c>
      <c r="BG121" s="198">
        <f>IF(N121="zákl. přenesená",J121,0)</f>
        <v>0</v>
      </c>
      <c r="BH121" s="198">
        <f>IF(N121="sníž. přenesená",J121,0)</f>
        <v>0</v>
      </c>
      <c r="BI121" s="198">
        <f>IF(N121="nulová",J121,0)</f>
        <v>0</v>
      </c>
      <c r="BJ121" s="18" t="s">
        <v>85</v>
      </c>
      <c r="BK121" s="198">
        <f>ROUND(I121*H121,2)</f>
        <v>0</v>
      </c>
      <c r="BL121" s="18" t="s">
        <v>313</v>
      </c>
      <c r="BM121" s="197" t="s">
        <v>1077</v>
      </c>
    </row>
    <row r="122" s="13" customFormat="1">
      <c r="A122" s="13"/>
      <c r="B122" s="199"/>
      <c r="C122" s="13"/>
      <c r="D122" s="200" t="s">
        <v>136</v>
      </c>
      <c r="E122" s="201" t="s">
        <v>1</v>
      </c>
      <c r="F122" s="202" t="s">
        <v>1078</v>
      </c>
      <c r="G122" s="13"/>
      <c r="H122" s="201" t="s">
        <v>1</v>
      </c>
      <c r="I122" s="203"/>
      <c r="J122" s="13"/>
      <c r="K122" s="13"/>
      <c r="L122" s="199"/>
      <c r="M122" s="204"/>
      <c r="N122" s="205"/>
      <c r="O122" s="205"/>
      <c r="P122" s="205"/>
      <c r="Q122" s="205"/>
      <c r="R122" s="205"/>
      <c r="S122" s="205"/>
      <c r="T122" s="20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01" t="s">
        <v>136</v>
      </c>
      <c r="AU122" s="201" t="s">
        <v>87</v>
      </c>
      <c r="AV122" s="13" t="s">
        <v>85</v>
      </c>
      <c r="AW122" s="13" t="s">
        <v>34</v>
      </c>
      <c r="AX122" s="13" t="s">
        <v>77</v>
      </c>
      <c r="AY122" s="201" t="s">
        <v>129</v>
      </c>
    </row>
    <row r="123" s="13" customFormat="1">
      <c r="A123" s="13"/>
      <c r="B123" s="199"/>
      <c r="C123" s="13"/>
      <c r="D123" s="200" t="s">
        <v>136</v>
      </c>
      <c r="E123" s="201" t="s">
        <v>1</v>
      </c>
      <c r="F123" s="202" t="s">
        <v>1079</v>
      </c>
      <c r="G123" s="13"/>
      <c r="H123" s="201" t="s">
        <v>1</v>
      </c>
      <c r="I123" s="203"/>
      <c r="J123" s="13"/>
      <c r="K123" s="13"/>
      <c r="L123" s="199"/>
      <c r="M123" s="204"/>
      <c r="N123" s="205"/>
      <c r="O123" s="205"/>
      <c r="P123" s="205"/>
      <c r="Q123" s="205"/>
      <c r="R123" s="205"/>
      <c r="S123" s="205"/>
      <c r="T123" s="20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01" t="s">
        <v>136</v>
      </c>
      <c r="AU123" s="201" t="s">
        <v>87</v>
      </c>
      <c r="AV123" s="13" t="s">
        <v>85</v>
      </c>
      <c r="AW123" s="13" t="s">
        <v>34</v>
      </c>
      <c r="AX123" s="13" t="s">
        <v>77</v>
      </c>
      <c r="AY123" s="201" t="s">
        <v>129</v>
      </c>
    </row>
    <row r="124" s="13" customFormat="1">
      <c r="A124" s="13"/>
      <c r="B124" s="199"/>
      <c r="C124" s="13"/>
      <c r="D124" s="200" t="s">
        <v>136</v>
      </c>
      <c r="E124" s="201" t="s">
        <v>1</v>
      </c>
      <c r="F124" s="202" t="s">
        <v>1080</v>
      </c>
      <c r="G124" s="13"/>
      <c r="H124" s="201" t="s">
        <v>1</v>
      </c>
      <c r="I124" s="203"/>
      <c r="J124" s="13"/>
      <c r="K124" s="13"/>
      <c r="L124" s="199"/>
      <c r="M124" s="204"/>
      <c r="N124" s="205"/>
      <c r="O124" s="205"/>
      <c r="P124" s="205"/>
      <c r="Q124" s="205"/>
      <c r="R124" s="205"/>
      <c r="S124" s="205"/>
      <c r="T124" s="20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01" t="s">
        <v>136</v>
      </c>
      <c r="AU124" s="201" t="s">
        <v>87</v>
      </c>
      <c r="AV124" s="13" t="s">
        <v>85</v>
      </c>
      <c r="AW124" s="13" t="s">
        <v>34</v>
      </c>
      <c r="AX124" s="13" t="s">
        <v>77</v>
      </c>
      <c r="AY124" s="201" t="s">
        <v>129</v>
      </c>
    </row>
    <row r="125" s="13" customFormat="1">
      <c r="A125" s="13"/>
      <c r="B125" s="199"/>
      <c r="C125" s="13"/>
      <c r="D125" s="200" t="s">
        <v>136</v>
      </c>
      <c r="E125" s="201" t="s">
        <v>1</v>
      </c>
      <c r="F125" s="202" t="s">
        <v>1081</v>
      </c>
      <c r="G125" s="13"/>
      <c r="H125" s="201" t="s">
        <v>1</v>
      </c>
      <c r="I125" s="203"/>
      <c r="J125" s="13"/>
      <c r="K125" s="13"/>
      <c r="L125" s="199"/>
      <c r="M125" s="204"/>
      <c r="N125" s="205"/>
      <c r="O125" s="205"/>
      <c r="P125" s="205"/>
      <c r="Q125" s="205"/>
      <c r="R125" s="205"/>
      <c r="S125" s="205"/>
      <c r="T125" s="20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01" t="s">
        <v>136</v>
      </c>
      <c r="AU125" s="201" t="s">
        <v>87</v>
      </c>
      <c r="AV125" s="13" t="s">
        <v>85</v>
      </c>
      <c r="AW125" s="13" t="s">
        <v>34</v>
      </c>
      <c r="AX125" s="13" t="s">
        <v>77</v>
      </c>
      <c r="AY125" s="201" t="s">
        <v>129</v>
      </c>
    </row>
    <row r="126" s="13" customFormat="1">
      <c r="A126" s="13"/>
      <c r="B126" s="199"/>
      <c r="C126" s="13"/>
      <c r="D126" s="200" t="s">
        <v>136</v>
      </c>
      <c r="E126" s="201" t="s">
        <v>1</v>
      </c>
      <c r="F126" s="202" t="s">
        <v>1082</v>
      </c>
      <c r="G126" s="13"/>
      <c r="H126" s="201" t="s">
        <v>1</v>
      </c>
      <c r="I126" s="203"/>
      <c r="J126" s="13"/>
      <c r="K126" s="13"/>
      <c r="L126" s="199"/>
      <c r="M126" s="204"/>
      <c r="N126" s="205"/>
      <c r="O126" s="205"/>
      <c r="P126" s="205"/>
      <c r="Q126" s="205"/>
      <c r="R126" s="205"/>
      <c r="S126" s="205"/>
      <c r="T126" s="20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01" t="s">
        <v>136</v>
      </c>
      <c r="AU126" s="201" t="s">
        <v>87</v>
      </c>
      <c r="AV126" s="13" t="s">
        <v>85</v>
      </c>
      <c r="AW126" s="13" t="s">
        <v>34</v>
      </c>
      <c r="AX126" s="13" t="s">
        <v>77</v>
      </c>
      <c r="AY126" s="201" t="s">
        <v>129</v>
      </c>
    </row>
    <row r="127" s="13" customFormat="1">
      <c r="A127" s="13"/>
      <c r="B127" s="199"/>
      <c r="C127" s="13"/>
      <c r="D127" s="200" t="s">
        <v>136</v>
      </c>
      <c r="E127" s="201" t="s">
        <v>1</v>
      </c>
      <c r="F127" s="202" t="s">
        <v>1083</v>
      </c>
      <c r="G127" s="13"/>
      <c r="H127" s="201" t="s">
        <v>1</v>
      </c>
      <c r="I127" s="203"/>
      <c r="J127" s="13"/>
      <c r="K127" s="13"/>
      <c r="L127" s="199"/>
      <c r="M127" s="204"/>
      <c r="N127" s="205"/>
      <c r="O127" s="205"/>
      <c r="P127" s="205"/>
      <c r="Q127" s="205"/>
      <c r="R127" s="205"/>
      <c r="S127" s="205"/>
      <c r="T127" s="20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01" t="s">
        <v>136</v>
      </c>
      <c r="AU127" s="201" t="s">
        <v>87</v>
      </c>
      <c r="AV127" s="13" t="s">
        <v>85</v>
      </c>
      <c r="AW127" s="13" t="s">
        <v>34</v>
      </c>
      <c r="AX127" s="13" t="s">
        <v>77</v>
      </c>
      <c r="AY127" s="201" t="s">
        <v>129</v>
      </c>
    </row>
    <row r="128" s="13" customFormat="1">
      <c r="A128" s="13"/>
      <c r="B128" s="199"/>
      <c r="C128" s="13"/>
      <c r="D128" s="200" t="s">
        <v>136</v>
      </c>
      <c r="E128" s="201" t="s">
        <v>1</v>
      </c>
      <c r="F128" s="202" t="s">
        <v>1084</v>
      </c>
      <c r="G128" s="13"/>
      <c r="H128" s="201" t="s">
        <v>1</v>
      </c>
      <c r="I128" s="203"/>
      <c r="J128" s="13"/>
      <c r="K128" s="13"/>
      <c r="L128" s="199"/>
      <c r="M128" s="204"/>
      <c r="N128" s="205"/>
      <c r="O128" s="205"/>
      <c r="P128" s="205"/>
      <c r="Q128" s="205"/>
      <c r="R128" s="205"/>
      <c r="S128" s="205"/>
      <c r="T128" s="20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01" t="s">
        <v>136</v>
      </c>
      <c r="AU128" s="201" t="s">
        <v>87</v>
      </c>
      <c r="AV128" s="13" t="s">
        <v>85</v>
      </c>
      <c r="AW128" s="13" t="s">
        <v>34</v>
      </c>
      <c r="AX128" s="13" t="s">
        <v>77</v>
      </c>
      <c r="AY128" s="201" t="s">
        <v>129</v>
      </c>
    </row>
    <row r="129" s="13" customFormat="1">
      <c r="A129" s="13"/>
      <c r="B129" s="199"/>
      <c r="C129" s="13"/>
      <c r="D129" s="200" t="s">
        <v>136</v>
      </c>
      <c r="E129" s="201" t="s">
        <v>1</v>
      </c>
      <c r="F129" s="202" t="s">
        <v>1085</v>
      </c>
      <c r="G129" s="13"/>
      <c r="H129" s="201" t="s">
        <v>1</v>
      </c>
      <c r="I129" s="203"/>
      <c r="J129" s="13"/>
      <c r="K129" s="13"/>
      <c r="L129" s="199"/>
      <c r="M129" s="204"/>
      <c r="N129" s="205"/>
      <c r="O129" s="205"/>
      <c r="P129" s="205"/>
      <c r="Q129" s="205"/>
      <c r="R129" s="205"/>
      <c r="S129" s="205"/>
      <c r="T129" s="20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01" t="s">
        <v>136</v>
      </c>
      <c r="AU129" s="201" t="s">
        <v>87</v>
      </c>
      <c r="AV129" s="13" t="s">
        <v>85</v>
      </c>
      <c r="AW129" s="13" t="s">
        <v>34</v>
      </c>
      <c r="AX129" s="13" t="s">
        <v>77</v>
      </c>
      <c r="AY129" s="201" t="s">
        <v>129</v>
      </c>
    </row>
    <row r="130" s="13" customFormat="1">
      <c r="A130" s="13"/>
      <c r="B130" s="199"/>
      <c r="C130" s="13"/>
      <c r="D130" s="200" t="s">
        <v>136</v>
      </c>
      <c r="E130" s="201" t="s">
        <v>1</v>
      </c>
      <c r="F130" s="202" t="s">
        <v>1086</v>
      </c>
      <c r="G130" s="13"/>
      <c r="H130" s="201" t="s">
        <v>1</v>
      </c>
      <c r="I130" s="203"/>
      <c r="J130" s="13"/>
      <c r="K130" s="13"/>
      <c r="L130" s="199"/>
      <c r="M130" s="204"/>
      <c r="N130" s="205"/>
      <c r="O130" s="205"/>
      <c r="P130" s="205"/>
      <c r="Q130" s="205"/>
      <c r="R130" s="205"/>
      <c r="S130" s="205"/>
      <c r="T130" s="20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01" t="s">
        <v>136</v>
      </c>
      <c r="AU130" s="201" t="s">
        <v>87</v>
      </c>
      <c r="AV130" s="13" t="s">
        <v>85</v>
      </c>
      <c r="AW130" s="13" t="s">
        <v>34</v>
      </c>
      <c r="AX130" s="13" t="s">
        <v>77</v>
      </c>
      <c r="AY130" s="201" t="s">
        <v>129</v>
      </c>
    </row>
    <row r="131" s="13" customFormat="1">
      <c r="A131" s="13"/>
      <c r="B131" s="199"/>
      <c r="C131" s="13"/>
      <c r="D131" s="200" t="s">
        <v>136</v>
      </c>
      <c r="E131" s="201" t="s">
        <v>1</v>
      </c>
      <c r="F131" s="202" t="s">
        <v>1087</v>
      </c>
      <c r="G131" s="13"/>
      <c r="H131" s="201" t="s">
        <v>1</v>
      </c>
      <c r="I131" s="203"/>
      <c r="J131" s="13"/>
      <c r="K131" s="13"/>
      <c r="L131" s="199"/>
      <c r="M131" s="204"/>
      <c r="N131" s="205"/>
      <c r="O131" s="205"/>
      <c r="P131" s="205"/>
      <c r="Q131" s="205"/>
      <c r="R131" s="205"/>
      <c r="S131" s="205"/>
      <c r="T131" s="20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01" t="s">
        <v>136</v>
      </c>
      <c r="AU131" s="201" t="s">
        <v>87</v>
      </c>
      <c r="AV131" s="13" t="s">
        <v>85</v>
      </c>
      <c r="AW131" s="13" t="s">
        <v>34</v>
      </c>
      <c r="AX131" s="13" t="s">
        <v>77</v>
      </c>
      <c r="AY131" s="201" t="s">
        <v>129</v>
      </c>
    </row>
    <row r="132" s="13" customFormat="1">
      <c r="A132" s="13"/>
      <c r="B132" s="199"/>
      <c r="C132" s="13"/>
      <c r="D132" s="200" t="s">
        <v>136</v>
      </c>
      <c r="E132" s="201" t="s">
        <v>1</v>
      </c>
      <c r="F132" s="202" t="s">
        <v>1088</v>
      </c>
      <c r="G132" s="13"/>
      <c r="H132" s="201" t="s">
        <v>1</v>
      </c>
      <c r="I132" s="203"/>
      <c r="J132" s="13"/>
      <c r="K132" s="13"/>
      <c r="L132" s="199"/>
      <c r="M132" s="204"/>
      <c r="N132" s="205"/>
      <c r="O132" s="205"/>
      <c r="P132" s="205"/>
      <c r="Q132" s="205"/>
      <c r="R132" s="205"/>
      <c r="S132" s="205"/>
      <c r="T132" s="20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01" t="s">
        <v>136</v>
      </c>
      <c r="AU132" s="201" t="s">
        <v>87</v>
      </c>
      <c r="AV132" s="13" t="s">
        <v>85</v>
      </c>
      <c r="AW132" s="13" t="s">
        <v>34</v>
      </c>
      <c r="AX132" s="13" t="s">
        <v>77</v>
      </c>
      <c r="AY132" s="201" t="s">
        <v>129</v>
      </c>
    </row>
    <row r="133" s="13" customFormat="1">
      <c r="A133" s="13"/>
      <c r="B133" s="199"/>
      <c r="C133" s="13"/>
      <c r="D133" s="200" t="s">
        <v>136</v>
      </c>
      <c r="E133" s="201" t="s">
        <v>1</v>
      </c>
      <c r="F133" s="202" t="s">
        <v>1089</v>
      </c>
      <c r="G133" s="13"/>
      <c r="H133" s="201" t="s">
        <v>1</v>
      </c>
      <c r="I133" s="203"/>
      <c r="J133" s="13"/>
      <c r="K133" s="13"/>
      <c r="L133" s="199"/>
      <c r="M133" s="204"/>
      <c r="N133" s="205"/>
      <c r="O133" s="205"/>
      <c r="P133" s="205"/>
      <c r="Q133" s="205"/>
      <c r="R133" s="205"/>
      <c r="S133" s="205"/>
      <c r="T133" s="20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01" t="s">
        <v>136</v>
      </c>
      <c r="AU133" s="201" t="s">
        <v>87</v>
      </c>
      <c r="AV133" s="13" t="s">
        <v>85</v>
      </c>
      <c r="AW133" s="13" t="s">
        <v>34</v>
      </c>
      <c r="AX133" s="13" t="s">
        <v>77</v>
      </c>
      <c r="AY133" s="201" t="s">
        <v>129</v>
      </c>
    </row>
    <row r="134" s="13" customFormat="1">
      <c r="A134" s="13"/>
      <c r="B134" s="199"/>
      <c r="C134" s="13"/>
      <c r="D134" s="200" t="s">
        <v>136</v>
      </c>
      <c r="E134" s="201" t="s">
        <v>1</v>
      </c>
      <c r="F134" s="202" t="s">
        <v>1090</v>
      </c>
      <c r="G134" s="13"/>
      <c r="H134" s="201" t="s">
        <v>1</v>
      </c>
      <c r="I134" s="203"/>
      <c r="J134" s="13"/>
      <c r="K134" s="13"/>
      <c r="L134" s="199"/>
      <c r="M134" s="204"/>
      <c r="N134" s="205"/>
      <c r="O134" s="205"/>
      <c r="P134" s="205"/>
      <c r="Q134" s="205"/>
      <c r="R134" s="205"/>
      <c r="S134" s="205"/>
      <c r="T134" s="20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01" t="s">
        <v>136</v>
      </c>
      <c r="AU134" s="201" t="s">
        <v>87</v>
      </c>
      <c r="AV134" s="13" t="s">
        <v>85</v>
      </c>
      <c r="AW134" s="13" t="s">
        <v>34</v>
      </c>
      <c r="AX134" s="13" t="s">
        <v>77</v>
      </c>
      <c r="AY134" s="201" t="s">
        <v>129</v>
      </c>
    </row>
    <row r="135" s="14" customFormat="1">
      <c r="A135" s="14"/>
      <c r="B135" s="207"/>
      <c r="C135" s="14"/>
      <c r="D135" s="200" t="s">
        <v>136</v>
      </c>
      <c r="E135" s="208" t="s">
        <v>1</v>
      </c>
      <c r="F135" s="209" t="s">
        <v>85</v>
      </c>
      <c r="G135" s="14"/>
      <c r="H135" s="210">
        <v>1</v>
      </c>
      <c r="I135" s="211"/>
      <c r="J135" s="14"/>
      <c r="K135" s="14"/>
      <c r="L135" s="207"/>
      <c r="M135" s="212"/>
      <c r="N135" s="213"/>
      <c r="O135" s="213"/>
      <c r="P135" s="213"/>
      <c r="Q135" s="213"/>
      <c r="R135" s="213"/>
      <c r="S135" s="213"/>
      <c r="T135" s="2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8" t="s">
        <v>136</v>
      </c>
      <c r="AU135" s="208" t="s">
        <v>87</v>
      </c>
      <c r="AV135" s="14" t="s">
        <v>87</v>
      </c>
      <c r="AW135" s="14" t="s">
        <v>34</v>
      </c>
      <c r="AX135" s="14" t="s">
        <v>85</v>
      </c>
      <c r="AY135" s="208" t="s">
        <v>129</v>
      </c>
    </row>
    <row r="136" s="2" customFormat="1" ht="72" customHeight="1">
      <c r="A136" s="37"/>
      <c r="B136" s="185"/>
      <c r="C136" s="186" t="s">
        <v>87</v>
      </c>
      <c r="D136" s="186" t="s">
        <v>130</v>
      </c>
      <c r="E136" s="187" t="s">
        <v>1091</v>
      </c>
      <c r="F136" s="188" t="s">
        <v>1092</v>
      </c>
      <c r="G136" s="189" t="s">
        <v>1093</v>
      </c>
      <c r="H136" s="190">
        <v>1</v>
      </c>
      <c r="I136" s="191"/>
      <c r="J136" s="192">
        <f>ROUND(I136*H136,2)</f>
        <v>0</v>
      </c>
      <c r="K136" s="188" t="s">
        <v>1</v>
      </c>
      <c r="L136" s="38"/>
      <c r="M136" s="193" t="s">
        <v>1</v>
      </c>
      <c r="N136" s="194" t="s">
        <v>42</v>
      </c>
      <c r="O136" s="76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7" t="s">
        <v>313</v>
      </c>
      <c r="AT136" s="197" t="s">
        <v>130</v>
      </c>
      <c r="AU136" s="197" t="s">
        <v>87</v>
      </c>
      <c r="AY136" s="18" t="s">
        <v>129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8" t="s">
        <v>85</v>
      </c>
      <c r="BK136" s="198">
        <f>ROUND(I136*H136,2)</f>
        <v>0</v>
      </c>
      <c r="BL136" s="18" t="s">
        <v>313</v>
      </c>
      <c r="BM136" s="197" t="s">
        <v>1094</v>
      </c>
    </row>
    <row r="137" s="13" customFormat="1">
      <c r="A137" s="13"/>
      <c r="B137" s="199"/>
      <c r="C137" s="13"/>
      <c r="D137" s="200" t="s">
        <v>136</v>
      </c>
      <c r="E137" s="201" t="s">
        <v>1</v>
      </c>
      <c r="F137" s="202" t="s">
        <v>1095</v>
      </c>
      <c r="G137" s="13"/>
      <c r="H137" s="201" t="s">
        <v>1</v>
      </c>
      <c r="I137" s="203"/>
      <c r="J137" s="13"/>
      <c r="K137" s="13"/>
      <c r="L137" s="199"/>
      <c r="M137" s="204"/>
      <c r="N137" s="205"/>
      <c r="O137" s="205"/>
      <c r="P137" s="205"/>
      <c r="Q137" s="205"/>
      <c r="R137" s="205"/>
      <c r="S137" s="205"/>
      <c r="T137" s="20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01" t="s">
        <v>136</v>
      </c>
      <c r="AU137" s="201" t="s">
        <v>87</v>
      </c>
      <c r="AV137" s="13" t="s">
        <v>85</v>
      </c>
      <c r="AW137" s="13" t="s">
        <v>34</v>
      </c>
      <c r="AX137" s="13" t="s">
        <v>77</v>
      </c>
      <c r="AY137" s="201" t="s">
        <v>129</v>
      </c>
    </row>
    <row r="138" s="13" customFormat="1">
      <c r="A138" s="13"/>
      <c r="B138" s="199"/>
      <c r="C138" s="13"/>
      <c r="D138" s="200" t="s">
        <v>136</v>
      </c>
      <c r="E138" s="201" t="s">
        <v>1</v>
      </c>
      <c r="F138" s="202" t="s">
        <v>1096</v>
      </c>
      <c r="G138" s="13"/>
      <c r="H138" s="201" t="s">
        <v>1</v>
      </c>
      <c r="I138" s="203"/>
      <c r="J138" s="13"/>
      <c r="K138" s="13"/>
      <c r="L138" s="199"/>
      <c r="M138" s="204"/>
      <c r="N138" s="205"/>
      <c r="O138" s="205"/>
      <c r="P138" s="205"/>
      <c r="Q138" s="205"/>
      <c r="R138" s="205"/>
      <c r="S138" s="205"/>
      <c r="T138" s="20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01" t="s">
        <v>136</v>
      </c>
      <c r="AU138" s="201" t="s">
        <v>87</v>
      </c>
      <c r="AV138" s="13" t="s">
        <v>85</v>
      </c>
      <c r="AW138" s="13" t="s">
        <v>34</v>
      </c>
      <c r="AX138" s="13" t="s">
        <v>77</v>
      </c>
      <c r="AY138" s="201" t="s">
        <v>129</v>
      </c>
    </row>
    <row r="139" s="13" customFormat="1">
      <c r="A139" s="13"/>
      <c r="B139" s="199"/>
      <c r="C139" s="13"/>
      <c r="D139" s="200" t="s">
        <v>136</v>
      </c>
      <c r="E139" s="201" t="s">
        <v>1</v>
      </c>
      <c r="F139" s="202" t="s">
        <v>1097</v>
      </c>
      <c r="G139" s="13"/>
      <c r="H139" s="201" t="s">
        <v>1</v>
      </c>
      <c r="I139" s="203"/>
      <c r="J139" s="13"/>
      <c r="K139" s="13"/>
      <c r="L139" s="199"/>
      <c r="M139" s="204"/>
      <c r="N139" s="205"/>
      <c r="O139" s="205"/>
      <c r="P139" s="205"/>
      <c r="Q139" s="205"/>
      <c r="R139" s="205"/>
      <c r="S139" s="205"/>
      <c r="T139" s="20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01" t="s">
        <v>136</v>
      </c>
      <c r="AU139" s="201" t="s">
        <v>87</v>
      </c>
      <c r="AV139" s="13" t="s">
        <v>85</v>
      </c>
      <c r="AW139" s="13" t="s">
        <v>34</v>
      </c>
      <c r="AX139" s="13" t="s">
        <v>77</v>
      </c>
      <c r="AY139" s="201" t="s">
        <v>129</v>
      </c>
    </row>
    <row r="140" s="13" customFormat="1">
      <c r="A140" s="13"/>
      <c r="B140" s="199"/>
      <c r="C140" s="13"/>
      <c r="D140" s="200" t="s">
        <v>136</v>
      </c>
      <c r="E140" s="201" t="s">
        <v>1</v>
      </c>
      <c r="F140" s="202" t="s">
        <v>1098</v>
      </c>
      <c r="G140" s="13"/>
      <c r="H140" s="201" t="s">
        <v>1</v>
      </c>
      <c r="I140" s="203"/>
      <c r="J140" s="13"/>
      <c r="K140" s="13"/>
      <c r="L140" s="199"/>
      <c r="M140" s="204"/>
      <c r="N140" s="205"/>
      <c r="O140" s="205"/>
      <c r="P140" s="205"/>
      <c r="Q140" s="205"/>
      <c r="R140" s="205"/>
      <c r="S140" s="205"/>
      <c r="T140" s="20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01" t="s">
        <v>136</v>
      </c>
      <c r="AU140" s="201" t="s">
        <v>87</v>
      </c>
      <c r="AV140" s="13" t="s">
        <v>85</v>
      </c>
      <c r="AW140" s="13" t="s">
        <v>34</v>
      </c>
      <c r="AX140" s="13" t="s">
        <v>77</v>
      </c>
      <c r="AY140" s="201" t="s">
        <v>129</v>
      </c>
    </row>
    <row r="141" s="13" customFormat="1">
      <c r="A141" s="13"/>
      <c r="B141" s="199"/>
      <c r="C141" s="13"/>
      <c r="D141" s="200" t="s">
        <v>136</v>
      </c>
      <c r="E141" s="201" t="s">
        <v>1</v>
      </c>
      <c r="F141" s="202" t="s">
        <v>1099</v>
      </c>
      <c r="G141" s="13"/>
      <c r="H141" s="201" t="s">
        <v>1</v>
      </c>
      <c r="I141" s="203"/>
      <c r="J141" s="13"/>
      <c r="K141" s="13"/>
      <c r="L141" s="199"/>
      <c r="M141" s="204"/>
      <c r="N141" s="205"/>
      <c r="O141" s="205"/>
      <c r="P141" s="205"/>
      <c r="Q141" s="205"/>
      <c r="R141" s="205"/>
      <c r="S141" s="205"/>
      <c r="T141" s="20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1" t="s">
        <v>136</v>
      </c>
      <c r="AU141" s="201" t="s">
        <v>87</v>
      </c>
      <c r="AV141" s="13" t="s">
        <v>85</v>
      </c>
      <c r="AW141" s="13" t="s">
        <v>34</v>
      </c>
      <c r="AX141" s="13" t="s">
        <v>77</v>
      </c>
      <c r="AY141" s="201" t="s">
        <v>129</v>
      </c>
    </row>
    <row r="142" s="13" customFormat="1">
      <c r="A142" s="13"/>
      <c r="B142" s="199"/>
      <c r="C142" s="13"/>
      <c r="D142" s="200" t="s">
        <v>136</v>
      </c>
      <c r="E142" s="201" t="s">
        <v>1</v>
      </c>
      <c r="F142" s="202" t="s">
        <v>1100</v>
      </c>
      <c r="G142" s="13"/>
      <c r="H142" s="201" t="s">
        <v>1</v>
      </c>
      <c r="I142" s="203"/>
      <c r="J142" s="13"/>
      <c r="K142" s="13"/>
      <c r="L142" s="199"/>
      <c r="M142" s="204"/>
      <c r="N142" s="205"/>
      <c r="O142" s="205"/>
      <c r="P142" s="205"/>
      <c r="Q142" s="205"/>
      <c r="R142" s="205"/>
      <c r="S142" s="205"/>
      <c r="T142" s="20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01" t="s">
        <v>136</v>
      </c>
      <c r="AU142" s="201" t="s">
        <v>87</v>
      </c>
      <c r="AV142" s="13" t="s">
        <v>85</v>
      </c>
      <c r="AW142" s="13" t="s">
        <v>34</v>
      </c>
      <c r="AX142" s="13" t="s">
        <v>77</v>
      </c>
      <c r="AY142" s="201" t="s">
        <v>129</v>
      </c>
    </row>
    <row r="143" s="14" customFormat="1">
      <c r="A143" s="14"/>
      <c r="B143" s="207"/>
      <c r="C143" s="14"/>
      <c r="D143" s="200" t="s">
        <v>136</v>
      </c>
      <c r="E143" s="208" t="s">
        <v>1</v>
      </c>
      <c r="F143" s="209" t="s">
        <v>85</v>
      </c>
      <c r="G143" s="14"/>
      <c r="H143" s="210">
        <v>1</v>
      </c>
      <c r="I143" s="211"/>
      <c r="J143" s="14"/>
      <c r="K143" s="14"/>
      <c r="L143" s="207"/>
      <c r="M143" s="212"/>
      <c r="N143" s="213"/>
      <c r="O143" s="213"/>
      <c r="P143" s="213"/>
      <c r="Q143" s="213"/>
      <c r="R143" s="213"/>
      <c r="S143" s="213"/>
      <c r="T143" s="2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8" t="s">
        <v>136</v>
      </c>
      <c r="AU143" s="208" t="s">
        <v>87</v>
      </c>
      <c r="AV143" s="14" t="s">
        <v>87</v>
      </c>
      <c r="AW143" s="14" t="s">
        <v>34</v>
      </c>
      <c r="AX143" s="14" t="s">
        <v>85</v>
      </c>
      <c r="AY143" s="208" t="s">
        <v>129</v>
      </c>
    </row>
    <row r="144" s="2" customFormat="1" ht="24" customHeight="1">
      <c r="A144" s="37"/>
      <c r="B144" s="185"/>
      <c r="C144" s="186" t="s">
        <v>155</v>
      </c>
      <c r="D144" s="186" t="s">
        <v>130</v>
      </c>
      <c r="E144" s="187" t="s">
        <v>1101</v>
      </c>
      <c r="F144" s="188" t="s">
        <v>1102</v>
      </c>
      <c r="G144" s="189" t="s">
        <v>1103</v>
      </c>
      <c r="H144" s="190">
        <v>1</v>
      </c>
      <c r="I144" s="191"/>
      <c r="J144" s="192">
        <f>ROUND(I144*H144,2)</f>
        <v>0</v>
      </c>
      <c r="K144" s="188" t="s">
        <v>1</v>
      </c>
      <c r="L144" s="38"/>
      <c r="M144" s="193" t="s">
        <v>1</v>
      </c>
      <c r="N144" s="194" t="s">
        <v>42</v>
      </c>
      <c r="O144" s="76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7" t="s">
        <v>313</v>
      </c>
      <c r="AT144" s="197" t="s">
        <v>130</v>
      </c>
      <c r="AU144" s="197" t="s">
        <v>87</v>
      </c>
      <c r="AY144" s="18" t="s">
        <v>129</v>
      </c>
      <c r="BE144" s="198">
        <f>IF(N144="základní",J144,0)</f>
        <v>0</v>
      </c>
      <c r="BF144" s="198">
        <f>IF(N144="snížená",J144,0)</f>
        <v>0</v>
      </c>
      <c r="BG144" s="198">
        <f>IF(N144="zákl. přenesená",J144,0)</f>
        <v>0</v>
      </c>
      <c r="BH144" s="198">
        <f>IF(N144="sníž. přenesená",J144,0)</f>
        <v>0</v>
      </c>
      <c r="BI144" s="198">
        <f>IF(N144="nulová",J144,0)</f>
        <v>0</v>
      </c>
      <c r="BJ144" s="18" t="s">
        <v>85</v>
      </c>
      <c r="BK144" s="198">
        <f>ROUND(I144*H144,2)</f>
        <v>0</v>
      </c>
      <c r="BL144" s="18" t="s">
        <v>313</v>
      </c>
      <c r="BM144" s="197" t="s">
        <v>1104</v>
      </c>
    </row>
    <row r="145" s="13" customFormat="1">
      <c r="A145" s="13"/>
      <c r="B145" s="199"/>
      <c r="C145" s="13"/>
      <c r="D145" s="200" t="s">
        <v>136</v>
      </c>
      <c r="E145" s="201" t="s">
        <v>1</v>
      </c>
      <c r="F145" s="202" t="s">
        <v>1105</v>
      </c>
      <c r="G145" s="13"/>
      <c r="H145" s="201" t="s">
        <v>1</v>
      </c>
      <c r="I145" s="203"/>
      <c r="J145" s="13"/>
      <c r="K145" s="13"/>
      <c r="L145" s="199"/>
      <c r="M145" s="204"/>
      <c r="N145" s="205"/>
      <c r="O145" s="205"/>
      <c r="P145" s="205"/>
      <c r="Q145" s="205"/>
      <c r="R145" s="205"/>
      <c r="S145" s="205"/>
      <c r="T145" s="20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1" t="s">
        <v>136</v>
      </c>
      <c r="AU145" s="201" t="s">
        <v>87</v>
      </c>
      <c r="AV145" s="13" t="s">
        <v>85</v>
      </c>
      <c r="AW145" s="13" t="s">
        <v>34</v>
      </c>
      <c r="AX145" s="13" t="s">
        <v>77</v>
      </c>
      <c r="AY145" s="201" t="s">
        <v>129</v>
      </c>
    </row>
    <row r="146" s="13" customFormat="1">
      <c r="A146" s="13"/>
      <c r="B146" s="199"/>
      <c r="C146" s="13"/>
      <c r="D146" s="200" t="s">
        <v>136</v>
      </c>
      <c r="E146" s="201" t="s">
        <v>1</v>
      </c>
      <c r="F146" s="202" t="s">
        <v>1106</v>
      </c>
      <c r="G146" s="13"/>
      <c r="H146" s="201" t="s">
        <v>1</v>
      </c>
      <c r="I146" s="203"/>
      <c r="J146" s="13"/>
      <c r="K146" s="13"/>
      <c r="L146" s="199"/>
      <c r="M146" s="204"/>
      <c r="N146" s="205"/>
      <c r="O146" s="205"/>
      <c r="P146" s="205"/>
      <c r="Q146" s="205"/>
      <c r="R146" s="205"/>
      <c r="S146" s="205"/>
      <c r="T146" s="20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01" t="s">
        <v>136</v>
      </c>
      <c r="AU146" s="201" t="s">
        <v>87</v>
      </c>
      <c r="AV146" s="13" t="s">
        <v>85</v>
      </c>
      <c r="AW146" s="13" t="s">
        <v>34</v>
      </c>
      <c r="AX146" s="13" t="s">
        <v>77</v>
      </c>
      <c r="AY146" s="201" t="s">
        <v>129</v>
      </c>
    </row>
    <row r="147" s="13" customFormat="1">
      <c r="A147" s="13"/>
      <c r="B147" s="199"/>
      <c r="C147" s="13"/>
      <c r="D147" s="200" t="s">
        <v>136</v>
      </c>
      <c r="E147" s="201" t="s">
        <v>1</v>
      </c>
      <c r="F147" s="202" t="s">
        <v>1107</v>
      </c>
      <c r="G147" s="13"/>
      <c r="H147" s="201" t="s">
        <v>1</v>
      </c>
      <c r="I147" s="203"/>
      <c r="J147" s="13"/>
      <c r="K147" s="13"/>
      <c r="L147" s="199"/>
      <c r="M147" s="204"/>
      <c r="N147" s="205"/>
      <c r="O147" s="205"/>
      <c r="P147" s="205"/>
      <c r="Q147" s="205"/>
      <c r="R147" s="205"/>
      <c r="S147" s="205"/>
      <c r="T147" s="20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1" t="s">
        <v>136</v>
      </c>
      <c r="AU147" s="201" t="s">
        <v>87</v>
      </c>
      <c r="AV147" s="13" t="s">
        <v>85</v>
      </c>
      <c r="AW147" s="13" t="s">
        <v>34</v>
      </c>
      <c r="AX147" s="13" t="s">
        <v>77</v>
      </c>
      <c r="AY147" s="201" t="s">
        <v>129</v>
      </c>
    </row>
    <row r="148" s="13" customFormat="1">
      <c r="A148" s="13"/>
      <c r="B148" s="199"/>
      <c r="C148" s="13"/>
      <c r="D148" s="200" t="s">
        <v>136</v>
      </c>
      <c r="E148" s="201" t="s">
        <v>1</v>
      </c>
      <c r="F148" s="202" t="s">
        <v>1108</v>
      </c>
      <c r="G148" s="13"/>
      <c r="H148" s="201" t="s">
        <v>1</v>
      </c>
      <c r="I148" s="203"/>
      <c r="J148" s="13"/>
      <c r="K148" s="13"/>
      <c r="L148" s="199"/>
      <c r="M148" s="204"/>
      <c r="N148" s="205"/>
      <c r="O148" s="205"/>
      <c r="P148" s="205"/>
      <c r="Q148" s="205"/>
      <c r="R148" s="205"/>
      <c r="S148" s="205"/>
      <c r="T148" s="20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01" t="s">
        <v>136</v>
      </c>
      <c r="AU148" s="201" t="s">
        <v>87</v>
      </c>
      <c r="AV148" s="13" t="s">
        <v>85</v>
      </c>
      <c r="AW148" s="13" t="s">
        <v>34</v>
      </c>
      <c r="AX148" s="13" t="s">
        <v>77</v>
      </c>
      <c r="AY148" s="201" t="s">
        <v>129</v>
      </c>
    </row>
    <row r="149" s="14" customFormat="1">
      <c r="A149" s="14"/>
      <c r="B149" s="207"/>
      <c r="C149" s="14"/>
      <c r="D149" s="200" t="s">
        <v>136</v>
      </c>
      <c r="E149" s="208" t="s">
        <v>1</v>
      </c>
      <c r="F149" s="209" t="s">
        <v>85</v>
      </c>
      <c r="G149" s="14"/>
      <c r="H149" s="210">
        <v>1</v>
      </c>
      <c r="I149" s="211"/>
      <c r="J149" s="14"/>
      <c r="K149" s="14"/>
      <c r="L149" s="207"/>
      <c r="M149" s="212"/>
      <c r="N149" s="213"/>
      <c r="O149" s="213"/>
      <c r="P149" s="213"/>
      <c r="Q149" s="213"/>
      <c r="R149" s="213"/>
      <c r="S149" s="213"/>
      <c r="T149" s="2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8" t="s">
        <v>136</v>
      </c>
      <c r="AU149" s="208" t="s">
        <v>87</v>
      </c>
      <c r="AV149" s="14" t="s">
        <v>87</v>
      </c>
      <c r="AW149" s="14" t="s">
        <v>34</v>
      </c>
      <c r="AX149" s="14" t="s">
        <v>85</v>
      </c>
      <c r="AY149" s="208" t="s">
        <v>129</v>
      </c>
    </row>
    <row r="150" s="2" customFormat="1" ht="16.5" customHeight="1">
      <c r="A150" s="37"/>
      <c r="B150" s="185"/>
      <c r="C150" s="186" t="s">
        <v>134</v>
      </c>
      <c r="D150" s="186" t="s">
        <v>130</v>
      </c>
      <c r="E150" s="187" t="s">
        <v>1109</v>
      </c>
      <c r="F150" s="188" t="s">
        <v>1110</v>
      </c>
      <c r="G150" s="189" t="s">
        <v>1093</v>
      </c>
      <c r="H150" s="190">
        <v>1</v>
      </c>
      <c r="I150" s="191"/>
      <c r="J150" s="192">
        <f>ROUND(I150*H150,2)</f>
        <v>0</v>
      </c>
      <c r="K150" s="188" t="s">
        <v>1</v>
      </c>
      <c r="L150" s="38"/>
      <c r="M150" s="193" t="s">
        <v>1</v>
      </c>
      <c r="N150" s="194" t="s">
        <v>42</v>
      </c>
      <c r="O150" s="76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7" t="s">
        <v>313</v>
      </c>
      <c r="AT150" s="197" t="s">
        <v>130</v>
      </c>
      <c r="AU150" s="197" t="s">
        <v>87</v>
      </c>
      <c r="AY150" s="18" t="s">
        <v>129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8" t="s">
        <v>85</v>
      </c>
      <c r="BK150" s="198">
        <f>ROUND(I150*H150,2)</f>
        <v>0</v>
      </c>
      <c r="BL150" s="18" t="s">
        <v>313</v>
      </c>
      <c r="BM150" s="197" t="s">
        <v>1111</v>
      </c>
    </row>
    <row r="151" s="13" customFormat="1">
      <c r="A151" s="13"/>
      <c r="B151" s="199"/>
      <c r="C151" s="13"/>
      <c r="D151" s="200" t="s">
        <v>136</v>
      </c>
      <c r="E151" s="201" t="s">
        <v>1</v>
      </c>
      <c r="F151" s="202" t="s">
        <v>1112</v>
      </c>
      <c r="G151" s="13"/>
      <c r="H151" s="201" t="s">
        <v>1</v>
      </c>
      <c r="I151" s="203"/>
      <c r="J151" s="13"/>
      <c r="K151" s="13"/>
      <c r="L151" s="199"/>
      <c r="M151" s="204"/>
      <c r="N151" s="205"/>
      <c r="O151" s="205"/>
      <c r="P151" s="205"/>
      <c r="Q151" s="205"/>
      <c r="R151" s="205"/>
      <c r="S151" s="205"/>
      <c r="T151" s="20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1" t="s">
        <v>136</v>
      </c>
      <c r="AU151" s="201" t="s">
        <v>87</v>
      </c>
      <c r="AV151" s="13" t="s">
        <v>85</v>
      </c>
      <c r="AW151" s="13" t="s">
        <v>34</v>
      </c>
      <c r="AX151" s="13" t="s">
        <v>77</v>
      </c>
      <c r="AY151" s="201" t="s">
        <v>129</v>
      </c>
    </row>
    <row r="152" s="13" customFormat="1">
      <c r="A152" s="13"/>
      <c r="B152" s="199"/>
      <c r="C152" s="13"/>
      <c r="D152" s="200" t="s">
        <v>136</v>
      </c>
      <c r="E152" s="201" t="s">
        <v>1</v>
      </c>
      <c r="F152" s="202" t="s">
        <v>1113</v>
      </c>
      <c r="G152" s="13"/>
      <c r="H152" s="201" t="s">
        <v>1</v>
      </c>
      <c r="I152" s="203"/>
      <c r="J152" s="13"/>
      <c r="K152" s="13"/>
      <c r="L152" s="199"/>
      <c r="M152" s="204"/>
      <c r="N152" s="205"/>
      <c r="O152" s="205"/>
      <c r="P152" s="205"/>
      <c r="Q152" s="205"/>
      <c r="R152" s="205"/>
      <c r="S152" s="205"/>
      <c r="T152" s="20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01" t="s">
        <v>136</v>
      </c>
      <c r="AU152" s="201" t="s">
        <v>87</v>
      </c>
      <c r="AV152" s="13" t="s">
        <v>85</v>
      </c>
      <c r="AW152" s="13" t="s">
        <v>34</v>
      </c>
      <c r="AX152" s="13" t="s">
        <v>77</v>
      </c>
      <c r="AY152" s="201" t="s">
        <v>129</v>
      </c>
    </row>
    <row r="153" s="13" customFormat="1">
      <c r="A153" s="13"/>
      <c r="B153" s="199"/>
      <c r="C153" s="13"/>
      <c r="D153" s="200" t="s">
        <v>136</v>
      </c>
      <c r="E153" s="201" t="s">
        <v>1</v>
      </c>
      <c r="F153" s="202" t="s">
        <v>1114</v>
      </c>
      <c r="G153" s="13"/>
      <c r="H153" s="201" t="s">
        <v>1</v>
      </c>
      <c r="I153" s="203"/>
      <c r="J153" s="13"/>
      <c r="K153" s="13"/>
      <c r="L153" s="199"/>
      <c r="M153" s="204"/>
      <c r="N153" s="205"/>
      <c r="O153" s="205"/>
      <c r="P153" s="205"/>
      <c r="Q153" s="205"/>
      <c r="R153" s="205"/>
      <c r="S153" s="205"/>
      <c r="T153" s="20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01" t="s">
        <v>136</v>
      </c>
      <c r="AU153" s="201" t="s">
        <v>87</v>
      </c>
      <c r="AV153" s="13" t="s">
        <v>85</v>
      </c>
      <c r="AW153" s="13" t="s">
        <v>34</v>
      </c>
      <c r="AX153" s="13" t="s">
        <v>77</v>
      </c>
      <c r="AY153" s="201" t="s">
        <v>129</v>
      </c>
    </row>
    <row r="154" s="13" customFormat="1">
      <c r="A154" s="13"/>
      <c r="B154" s="199"/>
      <c r="C154" s="13"/>
      <c r="D154" s="200" t="s">
        <v>136</v>
      </c>
      <c r="E154" s="201" t="s">
        <v>1</v>
      </c>
      <c r="F154" s="202" t="s">
        <v>1115</v>
      </c>
      <c r="G154" s="13"/>
      <c r="H154" s="201" t="s">
        <v>1</v>
      </c>
      <c r="I154" s="203"/>
      <c r="J154" s="13"/>
      <c r="K154" s="13"/>
      <c r="L154" s="199"/>
      <c r="M154" s="204"/>
      <c r="N154" s="205"/>
      <c r="O154" s="205"/>
      <c r="P154" s="205"/>
      <c r="Q154" s="205"/>
      <c r="R154" s="205"/>
      <c r="S154" s="205"/>
      <c r="T154" s="20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01" t="s">
        <v>136</v>
      </c>
      <c r="AU154" s="201" t="s">
        <v>87</v>
      </c>
      <c r="AV154" s="13" t="s">
        <v>85</v>
      </c>
      <c r="AW154" s="13" t="s">
        <v>34</v>
      </c>
      <c r="AX154" s="13" t="s">
        <v>77</v>
      </c>
      <c r="AY154" s="201" t="s">
        <v>129</v>
      </c>
    </row>
    <row r="155" s="13" customFormat="1">
      <c r="A155" s="13"/>
      <c r="B155" s="199"/>
      <c r="C155" s="13"/>
      <c r="D155" s="200" t="s">
        <v>136</v>
      </c>
      <c r="E155" s="201" t="s">
        <v>1</v>
      </c>
      <c r="F155" s="202" t="s">
        <v>1116</v>
      </c>
      <c r="G155" s="13"/>
      <c r="H155" s="201" t="s">
        <v>1</v>
      </c>
      <c r="I155" s="203"/>
      <c r="J155" s="13"/>
      <c r="K155" s="13"/>
      <c r="L155" s="199"/>
      <c r="M155" s="204"/>
      <c r="N155" s="205"/>
      <c r="O155" s="205"/>
      <c r="P155" s="205"/>
      <c r="Q155" s="205"/>
      <c r="R155" s="205"/>
      <c r="S155" s="205"/>
      <c r="T155" s="20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01" t="s">
        <v>136</v>
      </c>
      <c r="AU155" s="201" t="s">
        <v>87</v>
      </c>
      <c r="AV155" s="13" t="s">
        <v>85</v>
      </c>
      <c r="AW155" s="13" t="s">
        <v>34</v>
      </c>
      <c r="AX155" s="13" t="s">
        <v>77</v>
      </c>
      <c r="AY155" s="201" t="s">
        <v>129</v>
      </c>
    </row>
    <row r="156" s="14" customFormat="1">
      <c r="A156" s="14"/>
      <c r="B156" s="207"/>
      <c r="C156" s="14"/>
      <c r="D156" s="200" t="s">
        <v>136</v>
      </c>
      <c r="E156" s="208" t="s">
        <v>1</v>
      </c>
      <c r="F156" s="209" t="s">
        <v>1117</v>
      </c>
      <c r="G156" s="14"/>
      <c r="H156" s="210">
        <v>1</v>
      </c>
      <c r="I156" s="211"/>
      <c r="J156" s="14"/>
      <c r="K156" s="14"/>
      <c r="L156" s="207"/>
      <c r="M156" s="235"/>
      <c r="N156" s="236"/>
      <c r="O156" s="236"/>
      <c r="P156" s="236"/>
      <c r="Q156" s="236"/>
      <c r="R156" s="236"/>
      <c r="S156" s="236"/>
      <c r="T156" s="23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8" t="s">
        <v>136</v>
      </c>
      <c r="AU156" s="208" t="s">
        <v>87</v>
      </c>
      <c r="AV156" s="14" t="s">
        <v>87</v>
      </c>
      <c r="AW156" s="14" t="s">
        <v>34</v>
      </c>
      <c r="AX156" s="14" t="s">
        <v>85</v>
      </c>
      <c r="AY156" s="208" t="s">
        <v>129</v>
      </c>
    </row>
    <row r="157" s="2" customFormat="1" ht="6.96" customHeight="1">
      <c r="A157" s="37"/>
      <c r="B157" s="59"/>
      <c r="C157" s="60"/>
      <c r="D157" s="60"/>
      <c r="E157" s="60"/>
      <c r="F157" s="60"/>
      <c r="G157" s="60"/>
      <c r="H157" s="60"/>
      <c r="I157" s="147"/>
      <c r="J157" s="60"/>
      <c r="K157" s="60"/>
      <c r="L157" s="38"/>
      <c r="M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</row>
  </sheetData>
  <autoFilter ref="C117:K15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19" customWidth="1"/>
    <col min="10" max="10" width="20.17" style="1" customWidth="1"/>
    <col min="11" max="11" width="20.17" style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19"/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1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102</v>
      </c>
      <c r="I4" s="119"/>
      <c r="L4" s="21"/>
      <c r="M4" s="121" t="s">
        <v>10</v>
      </c>
      <c r="AT4" s="18" t="s">
        <v>3</v>
      </c>
    </row>
    <row r="5" s="1" customFormat="1" ht="6.96" customHeight="1">
      <c r="B5" s="21"/>
      <c r="I5" s="119"/>
      <c r="L5" s="21"/>
    </row>
    <row r="6" s="1" customFormat="1" ht="12" customHeight="1">
      <c r="B6" s="21"/>
      <c r="D6" s="31" t="s">
        <v>16</v>
      </c>
      <c r="I6" s="119"/>
      <c r="L6" s="21"/>
    </row>
    <row r="7" s="1" customFormat="1" ht="25.5" customHeight="1">
      <c r="B7" s="21"/>
      <c r="E7" s="122" t="str">
        <f>'Rekapitulace stavby'!K6</f>
        <v>Zvyšování rychlosti na TT - úsek otevřený tramv. svršek za zast. N.Ves vodárna - tramv. zast. Zahrádky</v>
      </c>
      <c r="F7" s="31"/>
      <c r="G7" s="31"/>
      <c r="H7" s="31"/>
      <c r="I7" s="119"/>
      <c r="L7" s="21"/>
    </row>
    <row r="8" s="2" customFormat="1" ht="12" customHeight="1">
      <c r="A8" s="37"/>
      <c r="B8" s="38"/>
      <c r="C8" s="37"/>
      <c r="D8" s="31" t="s">
        <v>103</v>
      </c>
      <c r="E8" s="37"/>
      <c r="F8" s="37"/>
      <c r="G8" s="37"/>
      <c r="H8" s="37"/>
      <c r="I8" s="123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1118</v>
      </c>
      <c r="F9" s="37"/>
      <c r="G9" s="37"/>
      <c r="H9" s="37"/>
      <c r="I9" s="123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123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124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836</v>
      </c>
      <c r="G12" s="37"/>
      <c r="H12" s="37"/>
      <c r="I12" s="124" t="s">
        <v>22</v>
      </c>
      <c r="J12" s="68" t="str">
        <f>'Rekapitulace stavby'!AN8</f>
        <v>10. 9. 2019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123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124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124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123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124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124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123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124" t="s">
        <v>25</v>
      </c>
      <c r="J20" s="26" t="s">
        <v>1066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1119</v>
      </c>
      <c r="F21" s="37"/>
      <c r="G21" s="37"/>
      <c r="H21" s="37"/>
      <c r="I21" s="124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123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35</v>
      </c>
      <c r="E23" s="37"/>
      <c r="F23" s="37"/>
      <c r="G23" s="37"/>
      <c r="H23" s="37"/>
      <c r="I23" s="124" t="s">
        <v>25</v>
      </c>
      <c r="J23" s="26" t="str">
        <f>IF('Rekapitulace stavby'!AN19="","",'Rekapitulace stavby'!AN19)</f>
        <v>IČ 25361520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Dopravní projektování spol. s r.o</v>
      </c>
      <c r="F24" s="37"/>
      <c r="G24" s="37"/>
      <c r="H24" s="37"/>
      <c r="I24" s="124" t="s">
        <v>28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123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123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5"/>
      <c r="B27" s="126"/>
      <c r="C27" s="125"/>
      <c r="D27" s="125"/>
      <c r="E27" s="35" t="s">
        <v>1</v>
      </c>
      <c r="F27" s="35"/>
      <c r="G27" s="35"/>
      <c r="H27" s="35"/>
      <c r="I27" s="127"/>
      <c r="J27" s="125"/>
      <c r="K27" s="125"/>
      <c r="L27" s="128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123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12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0" t="s">
        <v>37</v>
      </c>
      <c r="E30" s="37"/>
      <c r="F30" s="37"/>
      <c r="G30" s="37"/>
      <c r="H30" s="37"/>
      <c r="I30" s="123"/>
      <c r="J30" s="95">
        <f>ROUND(J118,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12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131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2" t="s">
        <v>41</v>
      </c>
      <c r="E33" s="31" t="s">
        <v>42</v>
      </c>
      <c r="F33" s="133">
        <f>ROUND((SUM(BE118:BE177)),  2)</f>
        <v>0</v>
      </c>
      <c r="G33" s="37"/>
      <c r="H33" s="37"/>
      <c r="I33" s="134">
        <v>0.20999999999999999</v>
      </c>
      <c r="J33" s="133">
        <f>ROUND(((SUM(BE118:BE177))*I33),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3">
        <f>ROUND((SUM(BF118:BF177)),  2)</f>
        <v>0</v>
      </c>
      <c r="G34" s="37"/>
      <c r="H34" s="37"/>
      <c r="I34" s="134">
        <v>0.14999999999999999</v>
      </c>
      <c r="J34" s="133">
        <f>ROUND(((SUM(BF118:BF177))*I34),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3">
        <f>ROUND((SUM(BG118:BG177)),  2)</f>
        <v>0</v>
      </c>
      <c r="G35" s="37"/>
      <c r="H35" s="37"/>
      <c r="I35" s="134">
        <v>0.20999999999999999</v>
      </c>
      <c r="J35" s="133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3">
        <f>ROUND((SUM(BH118:BH177)),  2)</f>
        <v>0</v>
      </c>
      <c r="G36" s="37"/>
      <c r="H36" s="37"/>
      <c r="I36" s="134">
        <v>0.14999999999999999</v>
      </c>
      <c r="J36" s="133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3">
        <f>ROUND((SUM(BI118:BI177)),  2)</f>
        <v>0</v>
      </c>
      <c r="G37" s="37"/>
      <c r="H37" s="37"/>
      <c r="I37" s="134">
        <v>0</v>
      </c>
      <c r="J37" s="133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123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5"/>
      <c r="D39" s="136" t="s">
        <v>47</v>
      </c>
      <c r="E39" s="80"/>
      <c r="F39" s="80"/>
      <c r="G39" s="137" t="s">
        <v>48</v>
      </c>
      <c r="H39" s="138" t="s">
        <v>49</v>
      </c>
      <c r="I39" s="139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123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I41" s="119"/>
      <c r="L41" s="21"/>
    </row>
    <row r="42" s="1" customFormat="1" ht="14.4" customHeight="1">
      <c r="B42" s="21"/>
      <c r="I42" s="119"/>
      <c r="L42" s="21"/>
    </row>
    <row r="43" s="1" customFormat="1" ht="14.4" customHeight="1">
      <c r="B43" s="21"/>
      <c r="I43" s="119"/>
      <c r="L43" s="21"/>
    </row>
    <row r="44" s="1" customFormat="1" ht="14.4" customHeight="1">
      <c r="B44" s="21"/>
      <c r="I44" s="119"/>
      <c r="L44" s="21"/>
    </row>
    <row r="45" s="1" customFormat="1" ht="14.4" customHeight="1">
      <c r="B45" s="21"/>
      <c r="I45" s="119"/>
      <c r="L45" s="21"/>
    </row>
    <row r="46" s="1" customFormat="1" ht="14.4" customHeight="1">
      <c r="B46" s="21"/>
      <c r="I46" s="119"/>
      <c r="L46" s="21"/>
    </row>
    <row r="47" s="1" customFormat="1" ht="14.4" customHeight="1">
      <c r="B47" s="21"/>
      <c r="I47" s="119"/>
      <c r="L47" s="21"/>
    </row>
    <row r="48" s="1" customFormat="1" ht="14.4" customHeight="1">
      <c r="B48" s="21"/>
      <c r="I48" s="119"/>
      <c r="L48" s="21"/>
    </row>
    <row r="49" s="1" customFormat="1" ht="14.4" customHeight="1">
      <c r="B49" s="21"/>
      <c r="I49" s="119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142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3" t="s">
        <v>53</v>
      </c>
      <c r="G61" s="57" t="s">
        <v>52</v>
      </c>
      <c r="H61" s="40"/>
      <c r="I61" s="144"/>
      <c r="J61" s="145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146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3" t="s">
        <v>53</v>
      </c>
      <c r="G76" s="57" t="s">
        <v>52</v>
      </c>
      <c r="H76" s="40"/>
      <c r="I76" s="144"/>
      <c r="J76" s="145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147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148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7"/>
      <c r="E82" s="37"/>
      <c r="F82" s="37"/>
      <c r="G82" s="37"/>
      <c r="H82" s="37"/>
      <c r="I82" s="123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123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123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5.5" customHeight="1">
      <c r="A85" s="37"/>
      <c r="B85" s="38"/>
      <c r="C85" s="37"/>
      <c r="D85" s="37"/>
      <c r="E85" s="122" t="str">
        <f>E7</f>
        <v>Zvyšování rychlosti na TT - úsek otevřený tramv. svršek za zast. N.Ves vodárna - tramv. zast. Zahrádky</v>
      </c>
      <c r="F85" s="31"/>
      <c r="G85" s="31"/>
      <c r="H85" s="31"/>
      <c r="I85" s="123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103</v>
      </c>
      <c r="D86" s="37"/>
      <c r="E86" s="37"/>
      <c r="F86" s="37"/>
      <c r="G86" s="37"/>
      <c r="H86" s="37"/>
      <c r="I86" s="123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VRN - Vedlejší rozpočtové náklady</v>
      </c>
      <c r="F87" s="37"/>
      <c r="G87" s="37"/>
      <c r="H87" s="37"/>
      <c r="I87" s="123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123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Ostrava</v>
      </c>
      <c r="G89" s="37"/>
      <c r="H89" s="37"/>
      <c r="I89" s="124" t="s">
        <v>22</v>
      </c>
      <c r="J89" s="68" t="str">
        <f>IF(J12="","",J12)</f>
        <v>10. 9. 2019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123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7.9" customHeight="1">
      <c r="A91" s="37"/>
      <c r="B91" s="38"/>
      <c r="C91" s="31" t="s">
        <v>24</v>
      </c>
      <c r="D91" s="37"/>
      <c r="E91" s="37"/>
      <c r="F91" s="26" t="str">
        <f>E15</f>
        <v>Dopravní podnik Ostrava a.s.</v>
      </c>
      <c r="G91" s="37"/>
      <c r="H91" s="37"/>
      <c r="I91" s="124" t="s">
        <v>31</v>
      </c>
      <c r="J91" s="35" t="str">
        <f>E21</f>
        <v>Dopravní projektování s.r.o.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3.0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124" t="s">
        <v>35</v>
      </c>
      <c r="J92" s="35" t="str">
        <f>E24</f>
        <v>Dopravní projektování spol. s r.o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123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9" t="s">
        <v>106</v>
      </c>
      <c r="D94" s="135"/>
      <c r="E94" s="135"/>
      <c r="F94" s="135"/>
      <c r="G94" s="135"/>
      <c r="H94" s="135"/>
      <c r="I94" s="150"/>
      <c r="J94" s="151" t="s">
        <v>107</v>
      </c>
      <c r="K94" s="135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123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52" t="s">
        <v>108</v>
      </c>
      <c r="D96" s="37"/>
      <c r="E96" s="37"/>
      <c r="F96" s="37"/>
      <c r="G96" s="37"/>
      <c r="H96" s="37"/>
      <c r="I96" s="123"/>
      <c r="J96" s="95">
        <f>J118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109</v>
      </c>
    </row>
    <row r="97" s="9" customFormat="1" ht="24.96" customHeight="1">
      <c r="A97" s="9"/>
      <c r="B97" s="153"/>
      <c r="C97" s="9"/>
      <c r="D97" s="154" t="s">
        <v>1118</v>
      </c>
      <c r="E97" s="155"/>
      <c r="F97" s="155"/>
      <c r="G97" s="155"/>
      <c r="H97" s="155"/>
      <c r="I97" s="156"/>
      <c r="J97" s="157">
        <f>J119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8"/>
      <c r="C98" s="10"/>
      <c r="D98" s="159" t="s">
        <v>1120</v>
      </c>
      <c r="E98" s="160"/>
      <c r="F98" s="160"/>
      <c r="G98" s="160"/>
      <c r="H98" s="160"/>
      <c r="I98" s="161"/>
      <c r="J98" s="162">
        <f>J120</f>
        <v>0</v>
      </c>
      <c r="K98" s="10"/>
      <c r="L98" s="15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123"/>
      <c r="J99" s="37"/>
      <c r="K99" s="37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147"/>
      <c r="J100" s="60"/>
      <c r="K100" s="60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1"/>
      <c r="C104" s="62"/>
      <c r="D104" s="62"/>
      <c r="E104" s="62"/>
      <c r="F104" s="62"/>
      <c r="G104" s="62"/>
      <c r="H104" s="62"/>
      <c r="I104" s="148"/>
      <c r="J104" s="62"/>
      <c r="K104" s="62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114</v>
      </c>
      <c r="D105" s="37"/>
      <c r="E105" s="37"/>
      <c r="F105" s="37"/>
      <c r="G105" s="37"/>
      <c r="H105" s="37"/>
      <c r="I105" s="123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123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7"/>
      <c r="E107" s="37"/>
      <c r="F107" s="37"/>
      <c r="G107" s="37"/>
      <c r="H107" s="37"/>
      <c r="I107" s="123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5.5" customHeight="1">
      <c r="A108" s="37"/>
      <c r="B108" s="38"/>
      <c r="C108" s="37"/>
      <c r="D108" s="37"/>
      <c r="E108" s="122" t="str">
        <f>E7</f>
        <v>Zvyšování rychlosti na TT - úsek otevřený tramv. svršek za zast. N.Ves vodárna - tramv. zast. Zahrádky</v>
      </c>
      <c r="F108" s="31"/>
      <c r="G108" s="31"/>
      <c r="H108" s="31"/>
      <c r="I108" s="123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103</v>
      </c>
      <c r="D109" s="37"/>
      <c r="E109" s="37"/>
      <c r="F109" s="37"/>
      <c r="G109" s="37"/>
      <c r="H109" s="37"/>
      <c r="I109" s="123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66" t="str">
        <f>E9</f>
        <v>VRN - Vedlejší rozpočtové náklady</v>
      </c>
      <c r="F110" s="37"/>
      <c r="G110" s="37"/>
      <c r="H110" s="37"/>
      <c r="I110" s="123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123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7"/>
      <c r="E112" s="37"/>
      <c r="F112" s="26" t="str">
        <f>F12</f>
        <v>Ostrava</v>
      </c>
      <c r="G112" s="37"/>
      <c r="H112" s="37"/>
      <c r="I112" s="124" t="s">
        <v>22</v>
      </c>
      <c r="J112" s="68" t="str">
        <f>IF(J12="","",J12)</f>
        <v>10. 9. 2019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123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7.9" customHeight="1">
      <c r="A114" s="37"/>
      <c r="B114" s="38"/>
      <c r="C114" s="31" t="s">
        <v>24</v>
      </c>
      <c r="D114" s="37"/>
      <c r="E114" s="37"/>
      <c r="F114" s="26" t="str">
        <f>E15</f>
        <v>Dopravní podnik Ostrava a.s.</v>
      </c>
      <c r="G114" s="37"/>
      <c r="H114" s="37"/>
      <c r="I114" s="124" t="s">
        <v>31</v>
      </c>
      <c r="J114" s="35" t="str">
        <f>E21</f>
        <v>Dopravní projektování s.r.o.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43.05" customHeight="1">
      <c r="A115" s="37"/>
      <c r="B115" s="38"/>
      <c r="C115" s="31" t="s">
        <v>29</v>
      </c>
      <c r="D115" s="37"/>
      <c r="E115" s="37"/>
      <c r="F115" s="26" t="str">
        <f>IF(E18="","",E18)</f>
        <v>Vyplň údaj</v>
      </c>
      <c r="G115" s="37"/>
      <c r="H115" s="37"/>
      <c r="I115" s="124" t="s">
        <v>35</v>
      </c>
      <c r="J115" s="35" t="str">
        <f>E24</f>
        <v>Dopravní projektování spol. s r.o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7"/>
      <c r="D116" s="37"/>
      <c r="E116" s="37"/>
      <c r="F116" s="37"/>
      <c r="G116" s="37"/>
      <c r="H116" s="37"/>
      <c r="I116" s="123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63"/>
      <c r="B117" s="164"/>
      <c r="C117" s="165" t="s">
        <v>115</v>
      </c>
      <c r="D117" s="166" t="s">
        <v>62</v>
      </c>
      <c r="E117" s="166" t="s">
        <v>58</v>
      </c>
      <c r="F117" s="166" t="s">
        <v>59</v>
      </c>
      <c r="G117" s="166" t="s">
        <v>116</v>
      </c>
      <c r="H117" s="166" t="s">
        <v>117</v>
      </c>
      <c r="I117" s="167" t="s">
        <v>118</v>
      </c>
      <c r="J117" s="166" t="s">
        <v>107</v>
      </c>
      <c r="K117" s="168" t="s">
        <v>119</v>
      </c>
      <c r="L117" s="169"/>
      <c r="M117" s="85" t="s">
        <v>1</v>
      </c>
      <c r="N117" s="86" t="s">
        <v>41</v>
      </c>
      <c r="O117" s="86" t="s">
        <v>120</v>
      </c>
      <c r="P117" s="86" t="s">
        <v>121</v>
      </c>
      <c r="Q117" s="86" t="s">
        <v>122</v>
      </c>
      <c r="R117" s="86" t="s">
        <v>123</v>
      </c>
      <c r="S117" s="86" t="s">
        <v>124</v>
      </c>
      <c r="T117" s="87" t="s">
        <v>125</v>
      </c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</row>
    <row r="118" s="2" customFormat="1" ht="22.8" customHeight="1">
      <c r="A118" s="37"/>
      <c r="B118" s="38"/>
      <c r="C118" s="92" t="s">
        <v>126</v>
      </c>
      <c r="D118" s="37"/>
      <c r="E118" s="37"/>
      <c r="F118" s="37"/>
      <c r="G118" s="37"/>
      <c r="H118" s="37"/>
      <c r="I118" s="123"/>
      <c r="J118" s="170">
        <f>BK118</f>
        <v>0</v>
      </c>
      <c r="K118" s="37"/>
      <c r="L118" s="38"/>
      <c r="M118" s="88"/>
      <c r="N118" s="72"/>
      <c r="O118" s="89"/>
      <c r="P118" s="171">
        <f>P119</f>
        <v>0</v>
      </c>
      <c r="Q118" s="89"/>
      <c r="R118" s="171">
        <f>R119</f>
        <v>0.0099000000000000008</v>
      </c>
      <c r="S118" s="89"/>
      <c r="T118" s="172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76</v>
      </c>
      <c r="AU118" s="18" t="s">
        <v>109</v>
      </c>
      <c r="BK118" s="173">
        <f>BK119</f>
        <v>0</v>
      </c>
    </row>
    <row r="119" s="12" customFormat="1" ht="25.92" customHeight="1">
      <c r="A119" s="12"/>
      <c r="B119" s="174"/>
      <c r="C119" s="12"/>
      <c r="D119" s="175" t="s">
        <v>76</v>
      </c>
      <c r="E119" s="176" t="s">
        <v>98</v>
      </c>
      <c r="F119" s="176" t="s">
        <v>99</v>
      </c>
      <c r="G119" s="12"/>
      <c r="H119" s="12"/>
      <c r="I119" s="177"/>
      <c r="J119" s="178">
        <f>BK119</f>
        <v>0</v>
      </c>
      <c r="K119" s="12"/>
      <c r="L119" s="174"/>
      <c r="M119" s="179"/>
      <c r="N119" s="180"/>
      <c r="O119" s="180"/>
      <c r="P119" s="181">
        <f>P120</f>
        <v>0</v>
      </c>
      <c r="Q119" s="180"/>
      <c r="R119" s="181">
        <f>R120</f>
        <v>0.0099000000000000008</v>
      </c>
      <c r="S119" s="180"/>
      <c r="T119" s="18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75" t="s">
        <v>127</v>
      </c>
      <c r="AT119" s="183" t="s">
        <v>76</v>
      </c>
      <c r="AU119" s="183" t="s">
        <v>77</v>
      </c>
      <c r="AY119" s="175" t="s">
        <v>129</v>
      </c>
      <c r="BK119" s="184">
        <f>BK120</f>
        <v>0</v>
      </c>
    </row>
    <row r="120" s="12" customFormat="1" ht="22.8" customHeight="1">
      <c r="A120" s="12"/>
      <c r="B120" s="174"/>
      <c r="C120" s="12"/>
      <c r="D120" s="175" t="s">
        <v>76</v>
      </c>
      <c r="E120" s="233" t="s">
        <v>1121</v>
      </c>
      <c r="F120" s="233" t="s">
        <v>1122</v>
      </c>
      <c r="G120" s="12"/>
      <c r="H120" s="12"/>
      <c r="I120" s="177"/>
      <c r="J120" s="234">
        <f>BK120</f>
        <v>0</v>
      </c>
      <c r="K120" s="12"/>
      <c r="L120" s="174"/>
      <c r="M120" s="179"/>
      <c r="N120" s="180"/>
      <c r="O120" s="180"/>
      <c r="P120" s="181">
        <f>SUM(P121:P177)</f>
        <v>0</v>
      </c>
      <c r="Q120" s="180"/>
      <c r="R120" s="181">
        <f>SUM(R121:R177)</f>
        <v>0.0099000000000000008</v>
      </c>
      <c r="S120" s="180"/>
      <c r="T120" s="182">
        <f>SUM(T121:T177)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75" t="s">
        <v>127</v>
      </c>
      <c r="AT120" s="183" t="s">
        <v>76</v>
      </c>
      <c r="AU120" s="183" t="s">
        <v>85</v>
      </c>
      <c r="AY120" s="175" t="s">
        <v>129</v>
      </c>
      <c r="BK120" s="184">
        <f>SUM(BK121:BK177)</f>
        <v>0</v>
      </c>
    </row>
    <row r="121" s="2" customFormat="1" ht="396" customHeight="1">
      <c r="A121" s="37"/>
      <c r="B121" s="185"/>
      <c r="C121" s="186" t="s">
        <v>85</v>
      </c>
      <c r="D121" s="186" t="s">
        <v>130</v>
      </c>
      <c r="E121" s="187" t="s">
        <v>1123</v>
      </c>
      <c r="F121" s="188" t="s">
        <v>1124</v>
      </c>
      <c r="G121" s="189" t="s">
        <v>1093</v>
      </c>
      <c r="H121" s="190">
        <v>1</v>
      </c>
      <c r="I121" s="191"/>
      <c r="J121" s="192">
        <f>ROUND(I121*H121,2)</f>
        <v>0</v>
      </c>
      <c r="K121" s="188" t="s">
        <v>158</v>
      </c>
      <c r="L121" s="38"/>
      <c r="M121" s="193" t="s">
        <v>1</v>
      </c>
      <c r="N121" s="194" t="s">
        <v>42</v>
      </c>
      <c r="O121" s="76"/>
      <c r="P121" s="195">
        <f>O121*H121</f>
        <v>0</v>
      </c>
      <c r="Q121" s="195">
        <v>0</v>
      </c>
      <c r="R121" s="195">
        <f>Q121*H121</f>
        <v>0</v>
      </c>
      <c r="S121" s="195">
        <v>0</v>
      </c>
      <c r="T121" s="196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7" t="s">
        <v>1125</v>
      </c>
      <c r="AT121" s="197" t="s">
        <v>130</v>
      </c>
      <c r="AU121" s="197" t="s">
        <v>87</v>
      </c>
      <c r="AY121" s="18" t="s">
        <v>129</v>
      </c>
      <c r="BE121" s="198">
        <f>IF(N121="základní",J121,0)</f>
        <v>0</v>
      </c>
      <c r="BF121" s="198">
        <f>IF(N121="snížená",J121,0)</f>
        <v>0</v>
      </c>
      <c r="BG121" s="198">
        <f>IF(N121="zákl. přenesená",J121,0)</f>
        <v>0</v>
      </c>
      <c r="BH121" s="198">
        <f>IF(N121="sníž. přenesená",J121,0)</f>
        <v>0</v>
      </c>
      <c r="BI121" s="198">
        <f>IF(N121="nulová",J121,0)</f>
        <v>0</v>
      </c>
      <c r="BJ121" s="18" t="s">
        <v>85</v>
      </c>
      <c r="BK121" s="198">
        <f>ROUND(I121*H121,2)</f>
        <v>0</v>
      </c>
      <c r="BL121" s="18" t="s">
        <v>1125</v>
      </c>
      <c r="BM121" s="197" t="s">
        <v>1126</v>
      </c>
    </row>
    <row r="122" s="2" customFormat="1">
      <c r="A122" s="37"/>
      <c r="B122" s="38"/>
      <c r="C122" s="37"/>
      <c r="D122" s="200" t="s">
        <v>611</v>
      </c>
      <c r="E122" s="37"/>
      <c r="F122" s="238" t="s">
        <v>1127</v>
      </c>
      <c r="G122" s="37"/>
      <c r="H122" s="37"/>
      <c r="I122" s="123"/>
      <c r="J122" s="37"/>
      <c r="K122" s="37"/>
      <c r="L122" s="38"/>
      <c r="M122" s="239"/>
      <c r="N122" s="240"/>
      <c r="O122" s="76"/>
      <c r="P122" s="76"/>
      <c r="Q122" s="76"/>
      <c r="R122" s="76"/>
      <c r="S122" s="76"/>
      <c r="T122" s="7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611</v>
      </c>
      <c r="AU122" s="18" t="s">
        <v>87</v>
      </c>
    </row>
    <row r="123" s="13" customFormat="1">
      <c r="A123" s="13"/>
      <c r="B123" s="199"/>
      <c r="C123" s="13"/>
      <c r="D123" s="200" t="s">
        <v>136</v>
      </c>
      <c r="E123" s="201" t="s">
        <v>1</v>
      </c>
      <c r="F123" s="202" t="s">
        <v>1128</v>
      </c>
      <c r="G123" s="13"/>
      <c r="H123" s="201" t="s">
        <v>1</v>
      </c>
      <c r="I123" s="203"/>
      <c r="J123" s="13"/>
      <c r="K123" s="13"/>
      <c r="L123" s="199"/>
      <c r="M123" s="204"/>
      <c r="N123" s="205"/>
      <c r="O123" s="205"/>
      <c r="P123" s="205"/>
      <c r="Q123" s="205"/>
      <c r="R123" s="205"/>
      <c r="S123" s="205"/>
      <c r="T123" s="20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01" t="s">
        <v>136</v>
      </c>
      <c r="AU123" s="201" t="s">
        <v>87</v>
      </c>
      <c r="AV123" s="13" t="s">
        <v>85</v>
      </c>
      <c r="AW123" s="13" t="s">
        <v>34</v>
      </c>
      <c r="AX123" s="13" t="s">
        <v>77</v>
      </c>
      <c r="AY123" s="201" t="s">
        <v>129</v>
      </c>
    </row>
    <row r="124" s="14" customFormat="1">
      <c r="A124" s="14"/>
      <c r="B124" s="207"/>
      <c r="C124" s="14"/>
      <c r="D124" s="200" t="s">
        <v>136</v>
      </c>
      <c r="E124" s="208" t="s">
        <v>1</v>
      </c>
      <c r="F124" s="209" t="s">
        <v>85</v>
      </c>
      <c r="G124" s="14"/>
      <c r="H124" s="210">
        <v>1</v>
      </c>
      <c r="I124" s="211"/>
      <c r="J124" s="14"/>
      <c r="K124" s="14"/>
      <c r="L124" s="207"/>
      <c r="M124" s="212"/>
      <c r="N124" s="213"/>
      <c r="O124" s="213"/>
      <c r="P124" s="213"/>
      <c r="Q124" s="213"/>
      <c r="R124" s="213"/>
      <c r="S124" s="213"/>
      <c r="T124" s="2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08" t="s">
        <v>136</v>
      </c>
      <c r="AU124" s="208" t="s">
        <v>87</v>
      </c>
      <c r="AV124" s="14" t="s">
        <v>87</v>
      </c>
      <c r="AW124" s="14" t="s">
        <v>34</v>
      </c>
      <c r="AX124" s="14" t="s">
        <v>77</v>
      </c>
      <c r="AY124" s="208" t="s">
        <v>129</v>
      </c>
    </row>
    <row r="125" s="15" customFormat="1">
      <c r="A125" s="15"/>
      <c r="B125" s="215"/>
      <c r="C125" s="15"/>
      <c r="D125" s="200" t="s">
        <v>136</v>
      </c>
      <c r="E125" s="216" t="s">
        <v>1</v>
      </c>
      <c r="F125" s="217" t="s">
        <v>144</v>
      </c>
      <c r="G125" s="15"/>
      <c r="H125" s="218">
        <v>1</v>
      </c>
      <c r="I125" s="219"/>
      <c r="J125" s="15"/>
      <c r="K125" s="15"/>
      <c r="L125" s="215"/>
      <c r="M125" s="220"/>
      <c r="N125" s="221"/>
      <c r="O125" s="221"/>
      <c r="P125" s="221"/>
      <c r="Q125" s="221"/>
      <c r="R125" s="221"/>
      <c r="S125" s="221"/>
      <c r="T125" s="222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16" t="s">
        <v>136</v>
      </c>
      <c r="AU125" s="216" t="s">
        <v>87</v>
      </c>
      <c r="AV125" s="15" t="s">
        <v>134</v>
      </c>
      <c r="AW125" s="15" t="s">
        <v>34</v>
      </c>
      <c r="AX125" s="15" t="s">
        <v>85</v>
      </c>
      <c r="AY125" s="216" t="s">
        <v>129</v>
      </c>
    </row>
    <row r="126" s="2" customFormat="1" ht="16.5" customHeight="1">
      <c r="A126" s="37"/>
      <c r="B126" s="185"/>
      <c r="C126" s="186" t="s">
        <v>87</v>
      </c>
      <c r="D126" s="186" t="s">
        <v>130</v>
      </c>
      <c r="E126" s="187" t="s">
        <v>1129</v>
      </c>
      <c r="F126" s="188" t="s">
        <v>1130</v>
      </c>
      <c r="G126" s="189" t="s">
        <v>1093</v>
      </c>
      <c r="H126" s="190">
        <v>1</v>
      </c>
      <c r="I126" s="191"/>
      <c r="J126" s="192">
        <f>ROUND(I126*H126,2)</f>
        <v>0</v>
      </c>
      <c r="K126" s="188" t="s">
        <v>147</v>
      </c>
      <c r="L126" s="38"/>
      <c r="M126" s="193" t="s">
        <v>1</v>
      </c>
      <c r="N126" s="194" t="s">
        <v>42</v>
      </c>
      <c r="O126" s="76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7" t="s">
        <v>1125</v>
      </c>
      <c r="AT126" s="197" t="s">
        <v>130</v>
      </c>
      <c r="AU126" s="197" t="s">
        <v>87</v>
      </c>
      <c r="AY126" s="18" t="s">
        <v>129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18" t="s">
        <v>85</v>
      </c>
      <c r="BK126" s="198">
        <f>ROUND(I126*H126,2)</f>
        <v>0</v>
      </c>
      <c r="BL126" s="18" t="s">
        <v>1125</v>
      </c>
      <c r="BM126" s="197" t="s">
        <v>1131</v>
      </c>
    </row>
    <row r="127" s="2" customFormat="1" ht="16.5" customHeight="1">
      <c r="A127" s="37"/>
      <c r="B127" s="185"/>
      <c r="C127" s="186" t="s">
        <v>155</v>
      </c>
      <c r="D127" s="186" t="s">
        <v>130</v>
      </c>
      <c r="E127" s="187" t="s">
        <v>1132</v>
      </c>
      <c r="F127" s="188" t="s">
        <v>1133</v>
      </c>
      <c r="G127" s="189" t="s">
        <v>1093</v>
      </c>
      <c r="H127" s="190">
        <v>1</v>
      </c>
      <c r="I127" s="191"/>
      <c r="J127" s="192">
        <f>ROUND(I127*H127,2)</f>
        <v>0</v>
      </c>
      <c r="K127" s="188" t="s">
        <v>147</v>
      </c>
      <c r="L127" s="38"/>
      <c r="M127" s="193" t="s">
        <v>1</v>
      </c>
      <c r="N127" s="194" t="s">
        <v>42</v>
      </c>
      <c r="O127" s="76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7" t="s">
        <v>1125</v>
      </c>
      <c r="AT127" s="197" t="s">
        <v>130</v>
      </c>
      <c r="AU127" s="197" t="s">
        <v>87</v>
      </c>
      <c r="AY127" s="18" t="s">
        <v>129</v>
      </c>
      <c r="BE127" s="198">
        <f>IF(N127="základní",J127,0)</f>
        <v>0</v>
      </c>
      <c r="BF127" s="198">
        <f>IF(N127="snížená",J127,0)</f>
        <v>0</v>
      </c>
      <c r="BG127" s="198">
        <f>IF(N127="zákl. přenesená",J127,0)</f>
        <v>0</v>
      </c>
      <c r="BH127" s="198">
        <f>IF(N127="sníž. přenesená",J127,0)</f>
        <v>0</v>
      </c>
      <c r="BI127" s="198">
        <f>IF(N127="nulová",J127,0)</f>
        <v>0</v>
      </c>
      <c r="BJ127" s="18" t="s">
        <v>85</v>
      </c>
      <c r="BK127" s="198">
        <f>ROUND(I127*H127,2)</f>
        <v>0</v>
      </c>
      <c r="BL127" s="18" t="s">
        <v>1125</v>
      </c>
      <c r="BM127" s="197" t="s">
        <v>1134</v>
      </c>
    </row>
    <row r="128" s="2" customFormat="1" ht="108" customHeight="1">
      <c r="A128" s="37"/>
      <c r="B128" s="185"/>
      <c r="C128" s="186" t="s">
        <v>134</v>
      </c>
      <c r="D128" s="186" t="s">
        <v>130</v>
      </c>
      <c r="E128" s="187" t="s">
        <v>1135</v>
      </c>
      <c r="F128" s="188" t="s">
        <v>1136</v>
      </c>
      <c r="G128" s="189" t="s">
        <v>1093</v>
      </c>
      <c r="H128" s="190">
        <v>1</v>
      </c>
      <c r="I128" s="191"/>
      <c r="J128" s="192">
        <f>ROUND(I128*H128,2)</f>
        <v>0</v>
      </c>
      <c r="K128" s="188" t="s">
        <v>158</v>
      </c>
      <c r="L128" s="38"/>
      <c r="M128" s="193" t="s">
        <v>1</v>
      </c>
      <c r="N128" s="194" t="s">
        <v>42</v>
      </c>
      <c r="O128" s="76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7" t="s">
        <v>1125</v>
      </c>
      <c r="AT128" s="197" t="s">
        <v>130</v>
      </c>
      <c r="AU128" s="197" t="s">
        <v>87</v>
      </c>
      <c r="AY128" s="18" t="s">
        <v>129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8" t="s">
        <v>85</v>
      </c>
      <c r="BK128" s="198">
        <f>ROUND(I128*H128,2)</f>
        <v>0</v>
      </c>
      <c r="BL128" s="18" t="s">
        <v>1125</v>
      </c>
      <c r="BM128" s="197" t="s">
        <v>1137</v>
      </c>
    </row>
    <row r="129" s="2" customFormat="1">
      <c r="A129" s="37"/>
      <c r="B129" s="38"/>
      <c r="C129" s="37"/>
      <c r="D129" s="200" t="s">
        <v>611</v>
      </c>
      <c r="E129" s="37"/>
      <c r="F129" s="238" t="s">
        <v>1138</v>
      </c>
      <c r="G129" s="37"/>
      <c r="H129" s="37"/>
      <c r="I129" s="123"/>
      <c r="J129" s="37"/>
      <c r="K129" s="37"/>
      <c r="L129" s="38"/>
      <c r="M129" s="239"/>
      <c r="N129" s="24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611</v>
      </c>
      <c r="AU129" s="18" t="s">
        <v>87</v>
      </c>
    </row>
    <row r="130" s="13" customFormat="1">
      <c r="A130" s="13"/>
      <c r="B130" s="199"/>
      <c r="C130" s="13"/>
      <c r="D130" s="200" t="s">
        <v>136</v>
      </c>
      <c r="E130" s="201" t="s">
        <v>1</v>
      </c>
      <c r="F130" s="202" t="s">
        <v>1139</v>
      </c>
      <c r="G130" s="13"/>
      <c r="H130" s="201" t="s">
        <v>1</v>
      </c>
      <c r="I130" s="203"/>
      <c r="J130" s="13"/>
      <c r="K130" s="13"/>
      <c r="L130" s="199"/>
      <c r="M130" s="204"/>
      <c r="N130" s="205"/>
      <c r="O130" s="205"/>
      <c r="P130" s="205"/>
      <c r="Q130" s="205"/>
      <c r="R130" s="205"/>
      <c r="S130" s="205"/>
      <c r="T130" s="20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01" t="s">
        <v>136</v>
      </c>
      <c r="AU130" s="201" t="s">
        <v>87</v>
      </c>
      <c r="AV130" s="13" t="s">
        <v>85</v>
      </c>
      <c r="AW130" s="13" t="s">
        <v>34</v>
      </c>
      <c r="AX130" s="13" t="s">
        <v>77</v>
      </c>
      <c r="AY130" s="201" t="s">
        <v>129</v>
      </c>
    </row>
    <row r="131" s="14" customFormat="1">
      <c r="A131" s="14"/>
      <c r="B131" s="207"/>
      <c r="C131" s="14"/>
      <c r="D131" s="200" t="s">
        <v>136</v>
      </c>
      <c r="E131" s="208" t="s">
        <v>1</v>
      </c>
      <c r="F131" s="209" t="s">
        <v>85</v>
      </c>
      <c r="G131" s="14"/>
      <c r="H131" s="210">
        <v>1</v>
      </c>
      <c r="I131" s="211"/>
      <c r="J131" s="14"/>
      <c r="K131" s="14"/>
      <c r="L131" s="207"/>
      <c r="M131" s="212"/>
      <c r="N131" s="213"/>
      <c r="O131" s="213"/>
      <c r="P131" s="213"/>
      <c r="Q131" s="213"/>
      <c r="R131" s="213"/>
      <c r="S131" s="213"/>
      <c r="T131" s="2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8" t="s">
        <v>136</v>
      </c>
      <c r="AU131" s="208" t="s">
        <v>87</v>
      </c>
      <c r="AV131" s="14" t="s">
        <v>87</v>
      </c>
      <c r="AW131" s="14" t="s">
        <v>34</v>
      </c>
      <c r="AX131" s="14" t="s">
        <v>77</v>
      </c>
      <c r="AY131" s="208" t="s">
        <v>129</v>
      </c>
    </row>
    <row r="132" s="15" customFormat="1">
      <c r="A132" s="15"/>
      <c r="B132" s="215"/>
      <c r="C132" s="15"/>
      <c r="D132" s="200" t="s">
        <v>136</v>
      </c>
      <c r="E132" s="216" t="s">
        <v>1</v>
      </c>
      <c r="F132" s="217" t="s">
        <v>144</v>
      </c>
      <c r="G132" s="15"/>
      <c r="H132" s="218">
        <v>1</v>
      </c>
      <c r="I132" s="219"/>
      <c r="J132" s="15"/>
      <c r="K132" s="15"/>
      <c r="L132" s="215"/>
      <c r="M132" s="220"/>
      <c r="N132" s="221"/>
      <c r="O132" s="221"/>
      <c r="P132" s="221"/>
      <c r="Q132" s="221"/>
      <c r="R132" s="221"/>
      <c r="S132" s="221"/>
      <c r="T132" s="222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16" t="s">
        <v>136</v>
      </c>
      <c r="AU132" s="216" t="s">
        <v>87</v>
      </c>
      <c r="AV132" s="15" t="s">
        <v>134</v>
      </c>
      <c r="AW132" s="15" t="s">
        <v>34</v>
      </c>
      <c r="AX132" s="15" t="s">
        <v>85</v>
      </c>
      <c r="AY132" s="216" t="s">
        <v>129</v>
      </c>
    </row>
    <row r="133" s="2" customFormat="1" ht="48" customHeight="1">
      <c r="A133" s="37"/>
      <c r="B133" s="185"/>
      <c r="C133" s="186" t="s">
        <v>127</v>
      </c>
      <c r="D133" s="186" t="s">
        <v>130</v>
      </c>
      <c r="E133" s="187" t="s">
        <v>1140</v>
      </c>
      <c r="F133" s="188" t="s">
        <v>1141</v>
      </c>
      <c r="G133" s="189" t="s">
        <v>1093</v>
      </c>
      <c r="H133" s="190">
        <v>1</v>
      </c>
      <c r="I133" s="191"/>
      <c r="J133" s="192">
        <f>ROUND(I133*H133,2)</f>
        <v>0</v>
      </c>
      <c r="K133" s="188" t="s">
        <v>1</v>
      </c>
      <c r="L133" s="38"/>
      <c r="M133" s="193" t="s">
        <v>1</v>
      </c>
      <c r="N133" s="194" t="s">
        <v>42</v>
      </c>
      <c r="O133" s="76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7" t="s">
        <v>1125</v>
      </c>
      <c r="AT133" s="197" t="s">
        <v>130</v>
      </c>
      <c r="AU133" s="197" t="s">
        <v>87</v>
      </c>
      <c r="AY133" s="18" t="s">
        <v>129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8" t="s">
        <v>85</v>
      </c>
      <c r="BK133" s="198">
        <f>ROUND(I133*H133,2)</f>
        <v>0</v>
      </c>
      <c r="BL133" s="18" t="s">
        <v>1125</v>
      </c>
      <c r="BM133" s="197" t="s">
        <v>1142</v>
      </c>
    </row>
    <row r="134" s="2" customFormat="1">
      <c r="A134" s="37"/>
      <c r="B134" s="38"/>
      <c r="C134" s="37"/>
      <c r="D134" s="200" t="s">
        <v>611</v>
      </c>
      <c r="E134" s="37"/>
      <c r="F134" s="238" t="s">
        <v>1143</v>
      </c>
      <c r="G134" s="37"/>
      <c r="H134" s="37"/>
      <c r="I134" s="123"/>
      <c r="J134" s="37"/>
      <c r="K134" s="37"/>
      <c r="L134" s="38"/>
      <c r="M134" s="239"/>
      <c r="N134" s="240"/>
      <c r="O134" s="76"/>
      <c r="P134" s="76"/>
      <c r="Q134" s="76"/>
      <c r="R134" s="76"/>
      <c r="S134" s="76"/>
      <c r="T134" s="7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611</v>
      </c>
      <c r="AU134" s="18" t="s">
        <v>87</v>
      </c>
    </row>
    <row r="135" s="13" customFormat="1">
      <c r="A135" s="13"/>
      <c r="B135" s="199"/>
      <c r="C135" s="13"/>
      <c r="D135" s="200" t="s">
        <v>136</v>
      </c>
      <c r="E135" s="201" t="s">
        <v>1</v>
      </c>
      <c r="F135" s="202" t="s">
        <v>1144</v>
      </c>
      <c r="G135" s="13"/>
      <c r="H135" s="201" t="s">
        <v>1</v>
      </c>
      <c r="I135" s="203"/>
      <c r="J135" s="13"/>
      <c r="K135" s="13"/>
      <c r="L135" s="199"/>
      <c r="M135" s="204"/>
      <c r="N135" s="205"/>
      <c r="O135" s="205"/>
      <c r="P135" s="205"/>
      <c r="Q135" s="205"/>
      <c r="R135" s="205"/>
      <c r="S135" s="205"/>
      <c r="T135" s="20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01" t="s">
        <v>136</v>
      </c>
      <c r="AU135" s="201" t="s">
        <v>87</v>
      </c>
      <c r="AV135" s="13" t="s">
        <v>85</v>
      </c>
      <c r="AW135" s="13" t="s">
        <v>34</v>
      </c>
      <c r="AX135" s="13" t="s">
        <v>77</v>
      </c>
      <c r="AY135" s="201" t="s">
        <v>129</v>
      </c>
    </row>
    <row r="136" s="14" customFormat="1">
      <c r="A136" s="14"/>
      <c r="B136" s="207"/>
      <c r="C136" s="14"/>
      <c r="D136" s="200" t="s">
        <v>136</v>
      </c>
      <c r="E136" s="208" t="s">
        <v>1</v>
      </c>
      <c r="F136" s="209" t="s">
        <v>85</v>
      </c>
      <c r="G136" s="14"/>
      <c r="H136" s="210">
        <v>1</v>
      </c>
      <c r="I136" s="211"/>
      <c r="J136" s="14"/>
      <c r="K136" s="14"/>
      <c r="L136" s="207"/>
      <c r="M136" s="212"/>
      <c r="N136" s="213"/>
      <c r="O136" s="213"/>
      <c r="P136" s="213"/>
      <c r="Q136" s="213"/>
      <c r="R136" s="213"/>
      <c r="S136" s="213"/>
      <c r="T136" s="2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8" t="s">
        <v>136</v>
      </c>
      <c r="AU136" s="208" t="s">
        <v>87</v>
      </c>
      <c r="AV136" s="14" t="s">
        <v>87</v>
      </c>
      <c r="AW136" s="14" t="s">
        <v>34</v>
      </c>
      <c r="AX136" s="14" t="s">
        <v>77</v>
      </c>
      <c r="AY136" s="208" t="s">
        <v>129</v>
      </c>
    </row>
    <row r="137" s="15" customFormat="1">
      <c r="A137" s="15"/>
      <c r="B137" s="215"/>
      <c r="C137" s="15"/>
      <c r="D137" s="200" t="s">
        <v>136</v>
      </c>
      <c r="E137" s="216" t="s">
        <v>1</v>
      </c>
      <c r="F137" s="217" t="s">
        <v>144</v>
      </c>
      <c r="G137" s="15"/>
      <c r="H137" s="218">
        <v>1</v>
      </c>
      <c r="I137" s="219"/>
      <c r="J137" s="15"/>
      <c r="K137" s="15"/>
      <c r="L137" s="215"/>
      <c r="M137" s="220"/>
      <c r="N137" s="221"/>
      <c r="O137" s="221"/>
      <c r="P137" s="221"/>
      <c r="Q137" s="221"/>
      <c r="R137" s="221"/>
      <c r="S137" s="221"/>
      <c r="T137" s="22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16" t="s">
        <v>136</v>
      </c>
      <c r="AU137" s="216" t="s">
        <v>87</v>
      </c>
      <c r="AV137" s="15" t="s">
        <v>134</v>
      </c>
      <c r="AW137" s="15" t="s">
        <v>34</v>
      </c>
      <c r="AX137" s="15" t="s">
        <v>85</v>
      </c>
      <c r="AY137" s="216" t="s">
        <v>129</v>
      </c>
    </row>
    <row r="138" s="2" customFormat="1" ht="168" customHeight="1">
      <c r="A138" s="37"/>
      <c r="B138" s="185"/>
      <c r="C138" s="186" t="s">
        <v>178</v>
      </c>
      <c r="D138" s="186" t="s">
        <v>130</v>
      </c>
      <c r="E138" s="187" t="s">
        <v>1145</v>
      </c>
      <c r="F138" s="188" t="s">
        <v>1146</v>
      </c>
      <c r="G138" s="189" t="s">
        <v>1093</v>
      </c>
      <c r="H138" s="190">
        <v>1</v>
      </c>
      <c r="I138" s="191"/>
      <c r="J138" s="192">
        <f>ROUND(I138*H138,2)</f>
        <v>0</v>
      </c>
      <c r="K138" s="188" t="s">
        <v>1</v>
      </c>
      <c r="L138" s="38"/>
      <c r="M138" s="193" t="s">
        <v>1</v>
      </c>
      <c r="N138" s="194" t="s">
        <v>42</v>
      </c>
      <c r="O138" s="76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7" t="s">
        <v>134</v>
      </c>
      <c r="AT138" s="197" t="s">
        <v>130</v>
      </c>
      <c r="AU138" s="197" t="s">
        <v>87</v>
      </c>
      <c r="AY138" s="18" t="s">
        <v>129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8" t="s">
        <v>85</v>
      </c>
      <c r="BK138" s="198">
        <f>ROUND(I138*H138,2)</f>
        <v>0</v>
      </c>
      <c r="BL138" s="18" t="s">
        <v>134</v>
      </c>
      <c r="BM138" s="197" t="s">
        <v>1147</v>
      </c>
    </row>
    <row r="139" s="2" customFormat="1">
      <c r="A139" s="37"/>
      <c r="B139" s="38"/>
      <c r="C139" s="37"/>
      <c r="D139" s="200" t="s">
        <v>611</v>
      </c>
      <c r="E139" s="37"/>
      <c r="F139" s="238" t="s">
        <v>1148</v>
      </c>
      <c r="G139" s="37"/>
      <c r="H139" s="37"/>
      <c r="I139" s="123"/>
      <c r="J139" s="37"/>
      <c r="K139" s="37"/>
      <c r="L139" s="38"/>
      <c r="M139" s="239"/>
      <c r="N139" s="24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611</v>
      </c>
      <c r="AU139" s="18" t="s">
        <v>87</v>
      </c>
    </row>
    <row r="140" s="13" customFormat="1">
      <c r="A140" s="13"/>
      <c r="B140" s="199"/>
      <c r="C140" s="13"/>
      <c r="D140" s="200" t="s">
        <v>136</v>
      </c>
      <c r="E140" s="201" t="s">
        <v>1</v>
      </c>
      <c r="F140" s="202" t="s">
        <v>1149</v>
      </c>
      <c r="G140" s="13"/>
      <c r="H140" s="201" t="s">
        <v>1</v>
      </c>
      <c r="I140" s="203"/>
      <c r="J140" s="13"/>
      <c r="K140" s="13"/>
      <c r="L140" s="199"/>
      <c r="M140" s="204"/>
      <c r="N140" s="205"/>
      <c r="O140" s="205"/>
      <c r="P140" s="205"/>
      <c r="Q140" s="205"/>
      <c r="R140" s="205"/>
      <c r="S140" s="205"/>
      <c r="T140" s="20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01" t="s">
        <v>136</v>
      </c>
      <c r="AU140" s="201" t="s">
        <v>87</v>
      </c>
      <c r="AV140" s="13" t="s">
        <v>85</v>
      </c>
      <c r="AW140" s="13" t="s">
        <v>34</v>
      </c>
      <c r="AX140" s="13" t="s">
        <v>77</v>
      </c>
      <c r="AY140" s="201" t="s">
        <v>129</v>
      </c>
    </row>
    <row r="141" s="14" customFormat="1">
      <c r="A141" s="14"/>
      <c r="B141" s="207"/>
      <c r="C141" s="14"/>
      <c r="D141" s="200" t="s">
        <v>136</v>
      </c>
      <c r="E141" s="208" t="s">
        <v>1</v>
      </c>
      <c r="F141" s="209" t="s">
        <v>85</v>
      </c>
      <c r="G141" s="14"/>
      <c r="H141" s="210">
        <v>1</v>
      </c>
      <c r="I141" s="211"/>
      <c r="J141" s="14"/>
      <c r="K141" s="14"/>
      <c r="L141" s="207"/>
      <c r="M141" s="212"/>
      <c r="N141" s="213"/>
      <c r="O141" s="213"/>
      <c r="P141" s="213"/>
      <c r="Q141" s="213"/>
      <c r="R141" s="213"/>
      <c r="S141" s="213"/>
      <c r="T141" s="2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8" t="s">
        <v>136</v>
      </c>
      <c r="AU141" s="208" t="s">
        <v>87</v>
      </c>
      <c r="AV141" s="14" t="s">
        <v>87</v>
      </c>
      <c r="AW141" s="14" t="s">
        <v>34</v>
      </c>
      <c r="AX141" s="14" t="s">
        <v>77</v>
      </c>
      <c r="AY141" s="208" t="s">
        <v>129</v>
      </c>
    </row>
    <row r="142" s="15" customFormat="1">
      <c r="A142" s="15"/>
      <c r="B142" s="215"/>
      <c r="C142" s="15"/>
      <c r="D142" s="200" t="s">
        <v>136</v>
      </c>
      <c r="E142" s="216" t="s">
        <v>1</v>
      </c>
      <c r="F142" s="217" t="s">
        <v>144</v>
      </c>
      <c r="G142" s="15"/>
      <c r="H142" s="218">
        <v>1</v>
      </c>
      <c r="I142" s="219"/>
      <c r="J142" s="15"/>
      <c r="K142" s="15"/>
      <c r="L142" s="215"/>
      <c r="M142" s="220"/>
      <c r="N142" s="221"/>
      <c r="O142" s="221"/>
      <c r="P142" s="221"/>
      <c r="Q142" s="221"/>
      <c r="R142" s="221"/>
      <c r="S142" s="221"/>
      <c r="T142" s="22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16" t="s">
        <v>136</v>
      </c>
      <c r="AU142" s="216" t="s">
        <v>87</v>
      </c>
      <c r="AV142" s="15" t="s">
        <v>134</v>
      </c>
      <c r="AW142" s="15" t="s">
        <v>34</v>
      </c>
      <c r="AX142" s="15" t="s">
        <v>85</v>
      </c>
      <c r="AY142" s="216" t="s">
        <v>129</v>
      </c>
    </row>
    <row r="143" s="2" customFormat="1" ht="216" customHeight="1">
      <c r="A143" s="37"/>
      <c r="B143" s="185"/>
      <c r="C143" s="186" t="s">
        <v>184</v>
      </c>
      <c r="D143" s="186" t="s">
        <v>130</v>
      </c>
      <c r="E143" s="187" t="s">
        <v>1150</v>
      </c>
      <c r="F143" s="188" t="s">
        <v>1151</v>
      </c>
      <c r="G143" s="189" t="s">
        <v>1093</v>
      </c>
      <c r="H143" s="190">
        <v>1</v>
      </c>
      <c r="I143" s="191"/>
      <c r="J143" s="192">
        <f>ROUND(I143*H143,2)</f>
        <v>0</v>
      </c>
      <c r="K143" s="188" t="s">
        <v>158</v>
      </c>
      <c r="L143" s="38"/>
      <c r="M143" s="193" t="s">
        <v>1</v>
      </c>
      <c r="N143" s="194" t="s">
        <v>42</v>
      </c>
      <c r="O143" s="76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7" t="s">
        <v>1125</v>
      </c>
      <c r="AT143" s="197" t="s">
        <v>130</v>
      </c>
      <c r="AU143" s="197" t="s">
        <v>87</v>
      </c>
      <c r="AY143" s="18" t="s">
        <v>129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8" t="s">
        <v>85</v>
      </c>
      <c r="BK143" s="198">
        <f>ROUND(I143*H143,2)</f>
        <v>0</v>
      </c>
      <c r="BL143" s="18" t="s">
        <v>1125</v>
      </c>
      <c r="BM143" s="197" t="s">
        <v>1152</v>
      </c>
    </row>
    <row r="144" s="2" customFormat="1">
      <c r="A144" s="37"/>
      <c r="B144" s="38"/>
      <c r="C144" s="37"/>
      <c r="D144" s="200" t="s">
        <v>611</v>
      </c>
      <c r="E144" s="37"/>
      <c r="F144" s="238" t="s">
        <v>1153</v>
      </c>
      <c r="G144" s="37"/>
      <c r="H144" s="37"/>
      <c r="I144" s="123"/>
      <c r="J144" s="37"/>
      <c r="K144" s="37"/>
      <c r="L144" s="38"/>
      <c r="M144" s="239"/>
      <c r="N144" s="24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611</v>
      </c>
      <c r="AU144" s="18" t="s">
        <v>87</v>
      </c>
    </row>
    <row r="145" s="13" customFormat="1">
      <c r="A145" s="13"/>
      <c r="B145" s="199"/>
      <c r="C145" s="13"/>
      <c r="D145" s="200" t="s">
        <v>136</v>
      </c>
      <c r="E145" s="201" t="s">
        <v>1</v>
      </c>
      <c r="F145" s="202" t="s">
        <v>1154</v>
      </c>
      <c r="G145" s="13"/>
      <c r="H145" s="201" t="s">
        <v>1</v>
      </c>
      <c r="I145" s="203"/>
      <c r="J145" s="13"/>
      <c r="K145" s="13"/>
      <c r="L145" s="199"/>
      <c r="M145" s="204"/>
      <c r="N145" s="205"/>
      <c r="O145" s="205"/>
      <c r="P145" s="205"/>
      <c r="Q145" s="205"/>
      <c r="R145" s="205"/>
      <c r="S145" s="205"/>
      <c r="T145" s="20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1" t="s">
        <v>136</v>
      </c>
      <c r="AU145" s="201" t="s">
        <v>87</v>
      </c>
      <c r="AV145" s="13" t="s">
        <v>85</v>
      </c>
      <c r="AW145" s="13" t="s">
        <v>34</v>
      </c>
      <c r="AX145" s="13" t="s">
        <v>77</v>
      </c>
      <c r="AY145" s="201" t="s">
        <v>129</v>
      </c>
    </row>
    <row r="146" s="14" customFormat="1">
      <c r="A146" s="14"/>
      <c r="B146" s="207"/>
      <c r="C146" s="14"/>
      <c r="D146" s="200" t="s">
        <v>136</v>
      </c>
      <c r="E146" s="208" t="s">
        <v>1</v>
      </c>
      <c r="F146" s="209" t="s">
        <v>85</v>
      </c>
      <c r="G146" s="14"/>
      <c r="H146" s="210">
        <v>1</v>
      </c>
      <c r="I146" s="211"/>
      <c r="J146" s="14"/>
      <c r="K146" s="14"/>
      <c r="L146" s="207"/>
      <c r="M146" s="212"/>
      <c r="N146" s="213"/>
      <c r="O146" s="213"/>
      <c r="P146" s="213"/>
      <c r="Q146" s="213"/>
      <c r="R146" s="213"/>
      <c r="S146" s="213"/>
      <c r="T146" s="2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8" t="s">
        <v>136</v>
      </c>
      <c r="AU146" s="208" t="s">
        <v>87</v>
      </c>
      <c r="AV146" s="14" t="s">
        <v>87</v>
      </c>
      <c r="AW146" s="14" t="s">
        <v>34</v>
      </c>
      <c r="AX146" s="14" t="s">
        <v>77</v>
      </c>
      <c r="AY146" s="208" t="s">
        <v>129</v>
      </c>
    </row>
    <row r="147" s="15" customFormat="1">
      <c r="A147" s="15"/>
      <c r="B147" s="215"/>
      <c r="C147" s="15"/>
      <c r="D147" s="200" t="s">
        <v>136</v>
      </c>
      <c r="E147" s="216" t="s">
        <v>1</v>
      </c>
      <c r="F147" s="217" t="s">
        <v>144</v>
      </c>
      <c r="G147" s="15"/>
      <c r="H147" s="218">
        <v>1</v>
      </c>
      <c r="I147" s="219"/>
      <c r="J147" s="15"/>
      <c r="K147" s="15"/>
      <c r="L147" s="215"/>
      <c r="M147" s="220"/>
      <c r="N147" s="221"/>
      <c r="O147" s="221"/>
      <c r="P147" s="221"/>
      <c r="Q147" s="221"/>
      <c r="R147" s="221"/>
      <c r="S147" s="221"/>
      <c r="T147" s="222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16" t="s">
        <v>136</v>
      </c>
      <c r="AU147" s="216" t="s">
        <v>87</v>
      </c>
      <c r="AV147" s="15" t="s">
        <v>134</v>
      </c>
      <c r="AW147" s="15" t="s">
        <v>34</v>
      </c>
      <c r="AX147" s="15" t="s">
        <v>85</v>
      </c>
      <c r="AY147" s="216" t="s">
        <v>129</v>
      </c>
    </row>
    <row r="148" s="2" customFormat="1" ht="24" customHeight="1">
      <c r="A148" s="37"/>
      <c r="B148" s="185"/>
      <c r="C148" s="186" t="s">
        <v>182</v>
      </c>
      <c r="D148" s="186" t="s">
        <v>130</v>
      </c>
      <c r="E148" s="187" t="s">
        <v>1155</v>
      </c>
      <c r="F148" s="188" t="s">
        <v>1156</v>
      </c>
      <c r="G148" s="189" t="s">
        <v>1093</v>
      </c>
      <c r="H148" s="190">
        <v>1</v>
      </c>
      <c r="I148" s="191"/>
      <c r="J148" s="192">
        <f>ROUND(I148*H148,2)</f>
        <v>0</v>
      </c>
      <c r="K148" s="188" t="s">
        <v>1</v>
      </c>
      <c r="L148" s="38"/>
      <c r="M148" s="193" t="s">
        <v>1</v>
      </c>
      <c r="N148" s="194" t="s">
        <v>42</v>
      </c>
      <c r="O148" s="76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7" t="s">
        <v>1125</v>
      </c>
      <c r="AT148" s="197" t="s">
        <v>130</v>
      </c>
      <c r="AU148" s="197" t="s">
        <v>87</v>
      </c>
      <c r="AY148" s="18" t="s">
        <v>129</v>
      </c>
      <c r="BE148" s="198">
        <f>IF(N148="základní",J148,0)</f>
        <v>0</v>
      </c>
      <c r="BF148" s="198">
        <f>IF(N148="snížená",J148,0)</f>
        <v>0</v>
      </c>
      <c r="BG148" s="198">
        <f>IF(N148="zákl. přenesená",J148,0)</f>
        <v>0</v>
      </c>
      <c r="BH148" s="198">
        <f>IF(N148="sníž. přenesená",J148,0)</f>
        <v>0</v>
      </c>
      <c r="BI148" s="198">
        <f>IF(N148="nulová",J148,0)</f>
        <v>0</v>
      </c>
      <c r="BJ148" s="18" t="s">
        <v>85</v>
      </c>
      <c r="BK148" s="198">
        <f>ROUND(I148*H148,2)</f>
        <v>0</v>
      </c>
      <c r="BL148" s="18" t="s">
        <v>1125</v>
      </c>
      <c r="BM148" s="197" t="s">
        <v>1157</v>
      </c>
    </row>
    <row r="149" s="2" customFormat="1" ht="48" customHeight="1">
      <c r="A149" s="37"/>
      <c r="B149" s="185"/>
      <c r="C149" s="186" t="s">
        <v>214</v>
      </c>
      <c r="D149" s="186" t="s">
        <v>130</v>
      </c>
      <c r="E149" s="187" t="s">
        <v>1158</v>
      </c>
      <c r="F149" s="188" t="s">
        <v>1159</v>
      </c>
      <c r="G149" s="189" t="s">
        <v>1093</v>
      </c>
      <c r="H149" s="190">
        <v>1</v>
      </c>
      <c r="I149" s="191"/>
      <c r="J149" s="192">
        <f>ROUND(I149*H149,2)</f>
        <v>0</v>
      </c>
      <c r="K149" s="188" t="s">
        <v>158</v>
      </c>
      <c r="L149" s="38"/>
      <c r="M149" s="193" t="s">
        <v>1</v>
      </c>
      <c r="N149" s="194" t="s">
        <v>42</v>
      </c>
      <c r="O149" s="76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7" t="s">
        <v>1125</v>
      </c>
      <c r="AT149" s="197" t="s">
        <v>130</v>
      </c>
      <c r="AU149" s="197" t="s">
        <v>87</v>
      </c>
      <c r="AY149" s="18" t="s">
        <v>129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8" t="s">
        <v>85</v>
      </c>
      <c r="BK149" s="198">
        <f>ROUND(I149*H149,2)</f>
        <v>0</v>
      </c>
      <c r="BL149" s="18" t="s">
        <v>1125</v>
      </c>
      <c r="BM149" s="197" t="s">
        <v>1160</v>
      </c>
    </row>
    <row r="150" s="2" customFormat="1">
      <c r="A150" s="37"/>
      <c r="B150" s="38"/>
      <c r="C150" s="37"/>
      <c r="D150" s="200" t="s">
        <v>611</v>
      </c>
      <c r="E150" s="37"/>
      <c r="F150" s="238" t="s">
        <v>1161</v>
      </c>
      <c r="G150" s="37"/>
      <c r="H150" s="37"/>
      <c r="I150" s="123"/>
      <c r="J150" s="37"/>
      <c r="K150" s="37"/>
      <c r="L150" s="38"/>
      <c r="M150" s="239"/>
      <c r="N150" s="24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611</v>
      </c>
      <c r="AU150" s="18" t="s">
        <v>87</v>
      </c>
    </row>
    <row r="151" s="13" customFormat="1">
      <c r="A151" s="13"/>
      <c r="B151" s="199"/>
      <c r="C151" s="13"/>
      <c r="D151" s="200" t="s">
        <v>136</v>
      </c>
      <c r="E151" s="201" t="s">
        <v>1</v>
      </c>
      <c r="F151" s="202" t="s">
        <v>1162</v>
      </c>
      <c r="G151" s="13"/>
      <c r="H151" s="201" t="s">
        <v>1</v>
      </c>
      <c r="I151" s="203"/>
      <c r="J151" s="13"/>
      <c r="K151" s="13"/>
      <c r="L151" s="199"/>
      <c r="M151" s="204"/>
      <c r="N151" s="205"/>
      <c r="O151" s="205"/>
      <c r="P151" s="205"/>
      <c r="Q151" s="205"/>
      <c r="R151" s="205"/>
      <c r="S151" s="205"/>
      <c r="T151" s="20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1" t="s">
        <v>136</v>
      </c>
      <c r="AU151" s="201" t="s">
        <v>87</v>
      </c>
      <c r="AV151" s="13" t="s">
        <v>85</v>
      </c>
      <c r="AW151" s="13" t="s">
        <v>34</v>
      </c>
      <c r="AX151" s="13" t="s">
        <v>77</v>
      </c>
      <c r="AY151" s="201" t="s">
        <v>129</v>
      </c>
    </row>
    <row r="152" s="14" customFormat="1">
      <c r="A152" s="14"/>
      <c r="B152" s="207"/>
      <c r="C152" s="14"/>
      <c r="D152" s="200" t="s">
        <v>136</v>
      </c>
      <c r="E152" s="208" t="s">
        <v>1</v>
      </c>
      <c r="F152" s="209" t="s">
        <v>85</v>
      </c>
      <c r="G152" s="14"/>
      <c r="H152" s="210">
        <v>1</v>
      </c>
      <c r="I152" s="211"/>
      <c r="J152" s="14"/>
      <c r="K152" s="14"/>
      <c r="L152" s="207"/>
      <c r="M152" s="212"/>
      <c r="N152" s="213"/>
      <c r="O152" s="213"/>
      <c r="P152" s="213"/>
      <c r="Q152" s="213"/>
      <c r="R152" s="213"/>
      <c r="S152" s="213"/>
      <c r="T152" s="2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8" t="s">
        <v>136</v>
      </c>
      <c r="AU152" s="208" t="s">
        <v>87</v>
      </c>
      <c r="AV152" s="14" t="s">
        <v>87</v>
      </c>
      <c r="AW152" s="14" t="s">
        <v>34</v>
      </c>
      <c r="AX152" s="14" t="s">
        <v>77</v>
      </c>
      <c r="AY152" s="208" t="s">
        <v>129</v>
      </c>
    </row>
    <row r="153" s="15" customFormat="1">
      <c r="A153" s="15"/>
      <c r="B153" s="215"/>
      <c r="C153" s="15"/>
      <c r="D153" s="200" t="s">
        <v>136</v>
      </c>
      <c r="E153" s="216" t="s">
        <v>1</v>
      </c>
      <c r="F153" s="217" t="s">
        <v>144</v>
      </c>
      <c r="G153" s="15"/>
      <c r="H153" s="218">
        <v>1</v>
      </c>
      <c r="I153" s="219"/>
      <c r="J153" s="15"/>
      <c r="K153" s="15"/>
      <c r="L153" s="215"/>
      <c r="M153" s="220"/>
      <c r="N153" s="221"/>
      <c r="O153" s="221"/>
      <c r="P153" s="221"/>
      <c r="Q153" s="221"/>
      <c r="R153" s="221"/>
      <c r="S153" s="221"/>
      <c r="T153" s="222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16" t="s">
        <v>136</v>
      </c>
      <c r="AU153" s="216" t="s">
        <v>87</v>
      </c>
      <c r="AV153" s="15" t="s">
        <v>134</v>
      </c>
      <c r="AW153" s="15" t="s">
        <v>34</v>
      </c>
      <c r="AX153" s="15" t="s">
        <v>85</v>
      </c>
      <c r="AY153" s="216" t="s">
        <v>129</v>
      </c>
    </row>
    <row r="154" s="2" customFormat="1" ht="72" customHeight="1">
      <c r="A154" s="37"/>
      <c r="B154" s="185"/>
      <c r="C154" s="186" t="s">
        <v>220</v>
      </c>
      <c r="D154" s="186" t="s">
        <v>130</v>
      </c>
      <c r="E154" s="187" t="s">
        <v>1163</v>
      </c>
      <c r="F154" s="188" t="s">
        <v>1164</v>
      </c>
      <c r="G154" s="189" t="s">
        <v>1093</v>
      </c>
      <c r="H154" s="190">
        <v>1</v>
      </c>
      <c r="I154" s="191"/>
      <c r="J154" s="192">
        <f>ROUND(I154*H154,2)</f>
        <v>0</v>
      </c>
      <c r="K154" s="188" t="s">
        <v>1</v>
      </c>
      <c r="L154" s="38"/>
      <c r="M154" s="193" t="s">
        <v>1</v>
      </c>
      <c r="N154" s="194" t="s">
        <v>42</v>
      </c>
      <c r="O154" s="76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7" t="s">
        <v>134</v>
      </c>
      <c r="AT154" s="197" t="s">
        <v>130</v>
      </c>
      <c r="AU154" s="197" t="s">
        <v>87</v>
      </c>
      <c r="AY154" s="18" t="s">
        <v>129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8" t="s">
        <v>85</v>
      </c>
      <c r="BK154" s="198">
        <f>ROUND(I154*H154,2)</f>
        <v>0</v>
      </c>
      <c r="BL154" s="18" t="s">
        <v>134</v>
      </c>
      <c r="BM154" s="197" t="s">
        <v>1165</v>
      </c>
    </row>
    <row r="155" s="2" customFormat="1">
      <c r="A155" s="37"/>
      <c r="B155" s="38"/>
      <c r="C155" s="37"/>
      <c r="D155" s="200" t="s">
        <v>611</v>
      </c>
      <c r="E155" s="37"/>
      <c r="F155" s="238" t="s">
        <v>1166</v>
      </c>
      <c r="G155" s="37"/>
      <c r="H155" s="37"/>
      <c r="I155" s="123"/>
      <c r="J155" s="37"/>
      <c r="K155" s="37"/>
      <c r="L155" s="38"/>
      <c r="M155" s="239"/>
      <c r="N155" s="240"/>
      <c r="O155" s="76"/>
      <c r="P155" s="76"/>
      <c r="Q155" s="76"/>
      <c r="R155" s="76"/>
      <c r="S155" s="76"/>
      <c r="T155" s="7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8" t="s">
        <v>611</v>
      </c>
      <c r="AU155" s="18" t="s">
        <v>87</v>
      </c>
    </row>
    <row r="156" s="13" customFormat="1">
      <c r="A156" s="13"/>
      <c r="B156" s="199"/>
      <c r="C156" s="13"/>
      <c r="D156" s="200" t="s">
        <v>136</v>
      </c>
      <c r="E156" s="201" t="s">
        <v>1</v>
      </c>
      <c r="F156" s="202" t="s">
        <v>1167</v>
      </c>
      <c r="G156" s="13"/>
      <c r="H156" s="201" t="s">
        <v>1</v>
      </c>
      <c r="I156" s="203"/>
      <c r="J156" s="13"/>
      <c r="K156" s="13"/>
      <c r="L156" s="199"/>
      <c r="M156" s="204"/>
      <c r="N156" s="205"/>
      <c r="O156" s="205"/>
      <c r="P156" s="205"/>
      <c r="Q156" s="205"/>
      <c r="R156" s="205"/>
      <c r="S156" s="205"/>
      <c r="T156" s="20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01" t="s">
        <v>136</v>
      </c>
      <c r="AU156" s="201" t="s">
        <v>87</v>
      </c>
      <c r="AV156" s="13" t="s">
        <v>85</v>
      </c>
      <c r="AW156" s="13" t="s">
        <v>34</v>
      </c>
      <c r="AX156" s="13" t="s">
        <v>77</v>
      </c>
      <c r="AY156" s="201" t="s">
        <v>129</v>
      </c>
    </row>
    <row r="157" s="14" customFormat="1">
      <c r="A157" s="14"/>
      <c r="B157" s="207"/>
      <c r="C157" s="14"/>
      <c r="D157" s="200" t="s">
        <v>136</v>
      </c>
      <c r="E157" s="208" t="s">
        <v>1</v>
      </c>
      <c r="F157" s="209" t="s">
        <v>85</v>
      </c>
      <c r="G157" s="14"/>
      <c r="H157" s="210">
        <v>1</v>
      </c>
      <c r="I157" s="211"/>
      <c r="J157" s="14"/>
      <c r="K157" s="14"/>
      <c r="L157" s="207"/>
      <c r="M157" s="212"/>
      <c r="N157" s="213"/>
      <c r="O157" s="213"/>
      <c r="P157" s="213"/>
      <c r="Q157" s="213"/>
      <c r="R157" s="213"/>
      <c r="S157" s="213"/>
      <c r="T157" s="2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8" t="s">
        <v>136</v>
      </c>
      <c r="AU157" s="208" t="s">
        <v>87</v>
      </c>
      <c r="AV157" s="14" t="s">
        <v>87</v>
      </c>
      <c r="AW157" s="14" t="s">
        <v>34</v>
      </c>
      <c r="AX157" s="14" t="s">
        <v>77</v>
      </c>
      <c r="AY157" s="208" t="s">
        <v>129</v>
      </c>
    </row>
    <row r="158" s="15" customFormat="1">
      <c r="A158" s="15"/>
      <c r="B158" s="215"/>
      <c r="C158" s="15"/>
      <c r="D158" s="200" t="s">
        <v>136</v>
      </c>
      <c r="E158" s="216" t="s">
        <v>1</v>
      </c>
      <c r="F158" s="217" t="s">
        <v>144</v>
      </c>
      <c r="G158" s="15"/>
      <c r="H158" s="218">
        <v>1</v>
      </c>
      <c r="I158" s="219"/>
      <c r="J158" s="15"/>
      <c r="K158" s="15"/>
      <c r="L158" s="215"/>
      <c r="M158" s="220"/>
      <c r="N158" s="221"/>
      <c r="O158" s="221"/>
      <c r="P158" s="221"/>
      <c r="Q158" s="221"/>
      <c r="R158" s="221"/>
      <c r="S158" s="221"/>
      <c r="T158" s="22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16" t="s">
        <v>136</v>
      </c>
      <c r="AU158" s="216" t="s">
        <v>87</v>
      </c>
      <c r="AV158" s="15" t="s">
        <v>134</v>
      </c>
      <c r="AW158" s="15" t="s">
        <v>34</v>
      </c>
      <c r="AX158" s="15" t="s">
        <v>85</v>
      </c>
      <c r="AY158" s="216" t="s">
        <v>129</v>
      </c>
    </row>
    <row r="159" s="2" customFormat="1" ht="84" customHeight="1">
      <c r="A159" s="37"/>
      <c r="B159" s="185"/>
      <c r="C159" s="186" t="s">
        <v>230</v>
      </c>
      <c r="D159" s="186" t="s">
        <v>130</v>
      </c>
      <c r="E159" s="187" t="s">
        <v>1168</v>
      </c>
      <c r="F159" s="188" t="s">
        <v>1169</v>
      </c>
      <c r="G159" s="189" t="s">
        <v>1093</v>
      </c>
      <c r="H159" s="190">
        <v>1</v>
      </c>
      <c r="I159" s="191"/>
      <c r="J159" s="192">
        <f>ROUND(I159*H159,2)</f>
        <v>0</v>
      </c>
      <c r="K159" s="188" t="s">
        <v>1</v>
      </c>
      <c r="L159" s="38"/>
      <c r="M159" s="193" t="s">
        <v>1</v>
      </c>
      <c r="N159" s="194" t="s">
        <v>42</v>
      </c>
      <c r="O159" s="76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7" t="s">
        <v>134</v>
      </c>
      <c r="AT159" s="197" t="s">
        <v>130</v>
      </c>
      <c r="AU159" s="197" t="s">
        <v>87</v>
      </c>
      <c r="AY159" s="18" t="s">
        <v>129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18" t="s">
        <v>85</v>
      </c>
      <c r="BK159" s="198">
        <f>ROUND(I159*H159,2)</f>
        <v>0</v>
      </c>
      <c r="BL159" s="18" t="s">
        <v>134</v>
      </c>
      <c r="BM159" s="197" t="s">
        <v>1170</v>
      </c>
    </row>
    <row r="160" s="2" customFormat="1">
      <c r="A160" s="37"/>
      <c r="B160" s="38"/>
      <c r="C160" s="37"/>
      <c r="D160" s="200" t="s">
        <v>611</v>
      </c>
      <c r="E160" s="37"/>
      <c r="F160" s="238" t="s">
        <v>1171</v>
      </c>
      <c r="G160" s="37"/>
      <c r="H160" s="37"/>
      <c r="I160" s="123"/>
      <c r="J160" s="37"/>
      <c r="K160" s="37"/>
      <c r="L160" s="38"/>
      <c r="M160" s="239"/>
      <c r="N160" s="24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611</v>
      </c>
      <c r="AU160" s="18" t="s">
        <v>87</v>
      </c>
    </row>
    <row r="161" s="13" customFormat="1">
      <c r="A161" s="13"/>
      <c r="B161" s="199"/>
      <c r="C161" s="13"/>
      <c r="D161" s="200" t="s">
        <v>136</v>
      </c>
      <c r="E161" s="201" t="s">
        <v>1</v>
      </c>
      <c r="F161" s="202" t="s">
        <v>1172</v>
      </c>
      <c r="G161" s="13"/>
      <c r="H161" s="201" t="s">
        <v>1</v>
      </c>
      <c r="I161" s="203"/>
      <c r="J161" s="13"/>
      <c r="K161" s="13"/>
      <c r="L161" s="199"/>
      <c r="M161" s="204"/>
      <c r="N161" s="205"/>
      <c r="O161" s="205"/>
      <c r="P161" s="205"/>
      <c r="Q161" s="205"/>
      <c r="R161" s="205"/>
      <c r="S161" s="205"/>
      <c r="T161" s="20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01" t="s">
        <v>136</v>
      </c>
      <c r="AU161" s="201" t="s">
        <v>87</v>
      </c>
      <c r="AV161" s="13" t="s">
        <v>85</v>
      </c>
      <c r="AW161" s="13" t="s">
        <v>34</v>
      </c>
      <c r="AX161" s="13" t="s">
        <v>77</v>
      </c>
      <c r="AY161" s="201" t="s">
        <v>129</v>
      </c>
    </row>
    <row r="162" s="14" customFormat="1">
      <c r="A162" s="14"/>
      <c r="B162" s="207"/>
      <c r="C162" s="14"/>
      <c r="D162" s="200" t="s">
        <v>136</v>
      </c>
      <c r="E162" s="208" t="s">
        <v>1</v>
      </c>
      <c r="F162" s="209" t="s">
        <v>85</v>
      </c>
      <c r="G162" s="14"/>
      <c r="H162" s="210">
        <v>1</v>
      </c>
      <c r="I162" s="211"/>
      <c r="J162" s="14"/>
      <c r="K162" s="14"/>
      <c r="L162" s="207"/>
      <c r="M162" s="212"/>
      <c r="N162" s="213"/>
      <c r="O162" s="213"/>
      <c r="P162" s="213"/>
      <c r="Q162" s="213"/>
      <c r="R162" s="213"/>
      <c r="S162" s="213"/>
      <c r="T162" s="2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8" t="s">
        <v>136</v>
      </c>
      <c r="AU162" s="208" t="s">
        <v>87</v>
      </c>
      <c r="AV162" s="14" t="s">
        <v>87</v>
      </c>
      <c r="AW162" s="14" t="s">
        <v>34</v>
      </c>
      <c r="AX162" s="14" t="s">
        <v>77</v>
      </c>
      <c r="AY162" s="208" t="s">
        <v>129</v>
      </c>
    </row>
    <row r="163" s="15" customFormat="1">
      <c r="A163" s="15"/>
      <c r="B163" s="215"/>
      <c r="C163" s="15"/>
      <c r="D163" s="200" t="s">
        <v>136</v>
      </c>
      <c r="E163" s="216" t="s">
        <v>1</v>
      </c>
      <c r="F163" s="217" t="s">
        <v>144</v>
      </c>
      <c r="G163" s="15"/>
      <c r="H163" s="218">
        <v>1</v>
      </c>
      <c r="I163" s="219"/>
      <c r="J163" s="15"/>
      <c r="K163" s="15"/>
      <c r="L163" s="215"/>
      <c r="M163" s="220"/>
      <c r="N163" s="221"/>
      <c r="O163" s="221"/>
      <c r="P163" s="221"/>
      <c r="Q163" s="221"/>
      <c r="R163" s="221"/>
      <c r="S163" s="221"/>
      <c r="T163" s="222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16" t="s">
        <v>136</v>
      </c>
      <c r="AU163" s="216" t="s">
        <v>87</v>
      </c>
      <c r="AV163" s="15" t="s">
        <v>134</v>
      </c>
      <c r="AW163" s="15" t="s">
        <v>34</v>
      </c>
      <c r="AX163" s="15" t="s">
        <v>85</v>
      </c>
      <c r="AY163" s="216" t="s">
        <v>129</v>
      </c>
    </row>
    <row r="164" s="2" customFormat="1" ht="16.5" customHeight="1">
      <c r="A164" s="37"/>
      <c r="B164" s="185"/>
      <c r="C164" s="186" t="s">
        <v>234</v>
      </c>
      <c r="D164" s="186" t="s">
        <v>130</v>
      </c>
      <c r="E164" s="187" t="s">
        <v>1173</v>
      </c>
      <c r="F164" s="188" t="s">
        <v>1174</v>
      </c>
      <c r="G164" s="189" t="s">
        <v>1175</v>
      </c>
      <c r="H164" s="190">
        <v>4.1840000000000002</v>
      </c>
      <c r="I164" s="191"/>
      <c r="J164" s="192">
        <f>ROUND(I164*H164,2)</f>
        <v>0</v>
      </c>
      <c r="K164" s="188" t="s">
        <v>1</v>
      </c>
      <c r="L164" s="38"/>
      <c r="M164" s="193" t="s">
        <v>1</v>
      </c>
      <c r="N164" s="194" t="s">
        <v>42</v>
      </c>
      <c r="O164" s="76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7" t="s">
        <v>1125</v>
      </c>
      <c r="AT164" s="197" t="s">
        <v>130</v>
      </c>
      <c r="AU164" s="197" t="s">
        <v>87</v>
      </c>
      <c r="AY164" s="18" t="s">
        <v>129</v>
      </c>
      <c r="BE164" s="198">
        <f>IF(N164="základní",J164,0)</f>
        <v>0</v>
      </c>
      <c r="BF164" s="198">
        <f>IF(N164="snížená",J164,0)</f>
        <v>0</v>
      </c>
      <c r="BG164" s="198">
        <f>IF(N164="zákl. přenesená",J164,0)</f>
        <v>0</v>
      </c>
      <c r="BH164" s="198">
        <f>IF(N164="sníž. přenesená",J164,0)</f>
        <v>0</v>
      </c>
      <c r="BI164" s="198">
        <f>IF(N164="nulová",J164,0)</f>
        <v>0</v>
      </c>
      <c r="BJ164" s="18" t="s">
        <v>85</v>
      </c>
      <c r="BK164" s="198">
        <f>ROUND(I164*H164,2)</f>
        <v>0</v>
      </c>
      <c r="BL164" s="18" t="s">
        <v>1125</v>
      </c>
      <c r="BM164" s="197" t="s">
        <v>1176</v>
      </c>
    </row>
    <row r="165" s="14" customFormat="1">
      <c r="A165" s="14"/>
      <c r="B165" s="207"/>
      <c r="C165" s="14"/>
      <c r="D165" s="200" t="s">
        <v>136</v>
      </c>
      <c r="E165" s="208" t="s">
        <v>1</v>
      </c>
      <c r="F165" s="209" t="s">
        <v>1177</v>
      </c>
      <c r="G165" s="14"/>
      <c r="H165" s="210">
        <v>2.0910000000000002</v>
      </c>
      <c r="I165" s="211"/>
      <c r="J165" s="14"/>
      <c r="K165" s="14"/>
      <c r="L165" s="207"/>
      <c r="M165" s="212"/>
      <c r="N165" s="213"/>
      <c r="O165" s="213"/>
      <c r="P165" s="213"/>
      <c r="Q165" s="213"/>
      <c r="R165" s="213"/>
      <c r="S165" s="213"/>
      <c r="T165" s="2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8" t="s">
        <v>136</v>
      </c>
      <c r="AU165" s="208" t="s">
        <v>87</v>
      </c>
      <c r="AV165" s="14" t="s">
        <v>87</v>
      </c>
      <c r="AW165" s="14" t="s">
        <v>34</v>
      </c>
      <c r="AX165" s="14" t="s">
        <v>77</v>
      </c>
      <c r="AY165" s="208" t="s">
        <v>129</v>
      </c>
    </row>
    <row r="166" s="14" customFormat="1">
      <c r="A166" s="14"/>
      <c r="B166" s="207"/>
      <c r="C166" s="14"/>
      <c r="D166" s="200" t="s">
        <v>136</v>
      </c>
      <c r="E166" s="208" t="s">
        <v>1</v>
      </c>
      <c r="F166" s="209" t="s">
        <v>1178</v>
      </c>
      <c r="G166" s="14"/>
      <c r="H166" s="210">
        <v>2.093</v>
      </c>
      <c r="I166" s="211"/>
      <c r="J166" s="14"/>
      <c r="K166" s="14"/>
      <c r="L166" s="207"/>
      <c r="M166" s="212"/>
      <c r="N166" s="213"/>
      <c r="O166" s="213"/>
      <c r="P166" s="213"/>
      <c r="Q166" s="213"/>
      <c r="R166" s="213"/>
      <c r="S166" s="213"/>
      <c r="T166" s="2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8" t="s">
        <v>136</v>
      </c>
      <c r="AU166" s="208" t="s">
        <v>87</v>
      </c>
      <c r="AV166" s="14" t="s">
        <v>87</v>
      </c>
      <c r="AW166" s="14" t="s">
        <v>34</v>
      </c>
      <c r="AX166" s="14" t="s">
        <v>77</v>
      </c>
      <c r="AY166" s="208" t="s">
        <v>129</v>
      </c>
    </row>
    <row r="167" s="15" customFormat="1">
      <c r="A167" s="15"/>
      <c r="B167" s="215"/>
      <c r="C167" s="15"/>
      <c r="D167" s="200" t="s">
        <v>136</v>
      </c>
      <c r="E167" s="216" t="s">
        <v>1</v>
      </c>
      <c r="F167" s="217" t="s">
        <v>144</v>
      </c>
      <c r="G167" s="15"/>
      <c r="H167" s="218">
        <v>4.1840000000000002</v>
      </c>
      <c r="I167" s="219"/>
      <c r="J167" s="15"/>
      <c r="K167" s="15"/>
      <c r="L167" s="215"/>
      <c r="M167" s="220"/>
      <c r="N167" s="221"/>
      <c r="O167" s="221"/>
      <c r="P167" s="221"/>
      <c r="Q167" s="221"/>
      <c r="R167" s="221"/>
      <c r="S167" s="221"/>
      <c r="T167" s="22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6" t="s">
        <v>136</v>
      </c>
      <c r="AU167" s="216" t="s">
        <v>87</v>
      </c>
      <c r="AV167" s="15" t="s">
        <v>134</v>
      </c>
      <c r="AW167" s="15" t="s">
        <v>34</v>
      </c>
      <c r="AX167" s="15" t="s">
        <v>85</v>
      </c>
      <c r="AY167" s="216" t="s">
        <v>129</v>
      </c>
    </row>
    <row r="168" s="2" customFormat="1" ht="24" customHeight="1">
      <c r="A168" s="37"/>
      <c r="B168" s="185"/>
      <c r="C168" s="186" t="s">
        <v>238</v>
      </c>
      <c r="D168" s="186" t="s">
        <v>130</v>
      </c>
      <c r="E168" s="187" t="s">
        <v>1179</v>
      </c>
      <c r="F168" s="188" t="s">
        <v>1180</v>
      </c>
      <c r="G168" s="189" t="s">
        <v>1093</v>
      </c>
      <c r="H168" s="190">
        <v>1</v>
      </c>
      <c r="I168" s="191"/>
      <c r="J168" s="192">
        <f>ROUND(I168*H168,2)</f>
        <v>0</v>
      </c>
      <c r="K168" s="188" t="s">
        <v>1</v>
      </c>
      <c r="L168" s="38"/>
      <c r="M168" s="193" t="s">
        <v>1</v>
      </c>
      <c r="N168" s="194" t="s">
        <v>42</v>
      </c>
      <c r="O168" s="76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7" t="s">
        <v>1125</v>
      </c>
      <c r="AT168" s="197" t="s">
        <v>130</v>
      </c>
      <c r="AU168" s="197" t="s">
        <v>87</v>
      </c>
      <c r="AY168" s="18" t="s">
        <v>129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18" t="s">
        <v>85</v>
      </c>
      <c r="BK168" s="198">
        <f>ROUND(I168*H168,2)</f>
        <v>0</v>
      </c>
      <c r="BL168" s="18" t="s">
        <v>1125</v>
      </c>
      <c r="BM168" s="197" t="s">
        <v>1181</v>
      </c>
    </row>
    <row r="169" s="2" customFormat="1">
      <c r="A169" s="37"/>
      <c r="B169" s="38"/>
      <c r="C169" s="37"/>
      <c r="D169" s="200" t="s">
        <v>611</v>
      </c>
      <c r="E169" s="37"/>
      <c r="F169" s="238" t="s">
        <v>1182</v>
      </c>
      <c r="G169" s="37"/>
      <c r="H169" s="37"/>
      <c r="I169" s="123"/>
      <c r="J169" s="37"/>
      <c r="K169" s="37"/>
      <c r="L169" s="38"/>
      <c r="M169" s="239"/>
      <c r="N169" s="240"/>
      <c r="O169" s="76"/>
      <c r="P169" s="76"/>
      <c r="Q169" s="76"/>
      <c r="R169" s="76"/>
      <c r="S169" s="76"/>
      <c r="T169" s="7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8" t="s">
        <v>611</v>
      </c>
      <c r="AU169" s="18" t="s">
        <v>87</v>
      </c>
    </row>
    <row r="170" s="13" customFormat="1">
      <c r="A170" s="13"/>
      <c r="B170" s="199"/>
      <c r="C170" s="13"/>
      <c r="D170" s="200" t="s">
        <v>136</v>
      </c>
      <c r="E170" s="201" t="s">
        <v>1</v>
      </c>
      <c r="F170" s="202" t="s">
        <v>1183</v>
      </c>
      <c r="G170" s="13"/>
      <c r="H170" s="201" t="s">
        <v>1</v>
      </c>
      <c r="I170" s="203"/>
      <c r="J170" s="13"/>
      <c r="K170" s="13"/>
      <c r="L170" s="199"/>
      <c r="M170" s="204"/>
      <c r="N170" s="205"/>
      <c r="O170" s="205"/>
      <c r="P170" s="205"/>
      <c r="Q170" s="205"/>
      <c r="R170" s="205"/>
      <c r="S170" s="205"/>
      <c r="T170" s="20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01" t="s">
        <v>136</v>
      </c>
      <c r="AU170" s="201" t="s">
        <v>87</v>
      </c>
      <c r="AV170" s="13" t="s">
        <v>85</v>
      </c>
      <c r="AW170" s="13" t="s">
        <v>34</v>
      </c>
      <c r="AX170" s="13" t="s">
        <v>77</v>
      </c>
      <c r="AY170" s="201" t="s">
        <v>129</v>
      </c>
    </row>
    <row r="171" s="14" customFormat="1">
      <c r="A171" s="14"/>
      <c r="B171" s="207"/>
      <c r="C171" s="14"/>
      <c r="D171" s="200" t="s">
        <v>136</v>
      </c>
      <c r="E171" s="208" t="s">
        <v>1</v>
      </c>
      <c r="F171" s="209" t="s">
        <v>85</v>
      </c>
      <c r="G171" s="14"/>
      <c r="H171" s="210">
        <v>1</v>
      </c>
      <c r="I171" s="211"/>
      <c r="J171" s="14"/>
      <c r="K171" s="14"/>
      <c r="L171" s="207"/>
      <c r="M171" s="212"/>
      <c r="N171" s="213"/>
      <c r="O171" s="213"/>
      <c r="P171" s="213"/>
      <c r="Q171" s="213"/>
      <c r="R171" s="213"/>
      <c r="S171" s="213"/>
      <c r="T171" s="2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8" t="s">
        <v>136</v>
      </c>
      <c r="AU171" s="208" t="s">
        <v>87</v>
      </c>
      <c r="AV171" s="14" t="s">
        <v>87</v>
      </c>
      <c r="AW171" s="14" t="s">
        <v>34</v>
      </c>
      <c r="AX171" s="14" t="s">
        <v>77</v>
      </c>
      <c r="AY171" s="208" t="s">
        <v>129</v>
      </c>
    </row>
    <row r="172" s="15" customFormat="1">
      <c r="A172" s="15"/>
      <c r="B172" s="215"/>
      <c r="C172" s="15"/>
      <c r="D172" s="200" t="s">
        <v>136</v>
      </c>
      <c r="E172" s="216" t="s">
        <v>1</v>
      </c>
      <c r="F172" s="217" t="s">
        <v>144</v>
      </c>
      <c r="G172" s="15"/>
      <c r="H172" s="218">
        <v>1</v>
      </c>
      <c r="I172" s="219"/>
      <c r="J172" s="15"/>
      <c r="K172" s="15"/>
      <c r="L172" s="215"/>
      <c r="M172" s="220"/>
      <c r="N172" s="221"/>
      <c r="O172" s="221"/>
      <c r="P172" s="221"/>
      <c r="Q172" s="221"/>
      <c r="R172" s="221"/>
      <c r="S172" s="221"/>
      <c r="T172" s="22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16" t="s">
        <v>136</v>
      </c>
      <c r="AU172" s="216" t="s">
        <v>87</v>
      </c>
      <c r="AV172" s="15" t="s">
        <v>134</v>
      </c>
      <c r="AW172" s="15" t="s">
        <v>34</v>
      </c>
      <c r="AX172" s="15" t="s">
        <v>85</v>
      </c>
      <c r="AY172" s="216" t="s">
        <v>129</v>
      </c>
    </row>
    <row r="173" s="2" customFormat="1" ht="72" customHeight="1">
      <c r="A173" s="37"/>
      <c r="B173" s="185"/>
      <c r="C173" s="186" t="s">
        <v>244</v>
      </c>
      <c r="D173" s="186" t="s">
        <v>130</v>
      </c>
      <c r="E173" s="187" t="s">
        <v>1184</v>
      </c>
      <c r="F173" s="188" t="s">
        <v>1185</v>
      </c>
      <c r="G173" s="189" t="s">
        <v>1093</v>
      </c>
      <c r="H173" s="190">
        <v>1</v>
      </c>
      <c r="I173" s="191"/>
      <c r="J173" s="192">
        <f>ROUND(I173*H173,2)</f>
        <v>0</v>
      </c>
      <c r="K173" s="188" t="s">
        <v>158</v>
      </c>
      <c r="L173" s="38"/>
      <c r="M173" s="193" t="s">
        <v>1</v>
      </c>
      <c r="N173" s="194" t="s">
        <v>42</v>
      </c>
      <c r="O173" s="76"/>
      <c r="P173" s="195">
        <f>O173*H173</f>
        <v>0</v>
      </c>
      <c r="Q173" s="195">
        <v>0.0099000000000000008</v>
      </c>
      <c r="R173" s="195">
        <f>Q173*H173</f>
        <v>0.0099000000000000008</v>
      </c>
      <c r="S173" s="195">
        <v>0</v>
      </c>
      <c r="T173" s="19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7" t="s">
        <v>134</v>
      </c>
      <c r="AT173" s="197" t="s">
        <v>130</v>
      </c>
      <c r="AU173" s="197" t="s">
        <v>87</v>
      </c>
      <c r="AY173" s="18" t="s">
        <v>129</v>
      </c>
      <c r="BE173" s="198">
        <f>IF(N173="základní",J173,0)</f>
        <v>0</v>
      </c>
      <c r="BF173" s="198">
        <f>IF(N173="snížená",J173,0)</f>
        <v>0</v>
      </c>
      <c r="BG173" s="198">
        <f>IF(N173="zákl. přenesená",J173,0)</f>
        <v>0</v>
      </c>
      <c r="BH173" s="198">
        <f>IF(N173="sníž. přenesená",J173,0)</f>
        <v>0</v>
      </c>
      <c r="BI173" s="198">
        <f>IF(N173="nulová",J173,0)</f>
        <v>0</v>
      </c>
      <c r="BJ173" s="18" t="s">
        <v>85</v>
      </c>
      <c r="BK173" s="198">
        <f>ROUND(I173*H173,2)</f>
        <v>0</v>
      </c>
      <c r="BL173" s="18" t="s">
        <v>134</v>
      </c>
      <c r="BM173" s="197" t="s">
        <v>1186</v>
      </c>
    </row>
    <row r="174" s="2" customFormat="1">
      <c r="A174" s="37"/>
      <c r="B174" s="38"/>
      <c r="C174" s="37"/>
      <c r="D174" s="200" t="s">
        <v>611</v>
      </c>
      <c r="E174" s="37"/>
      <c r="F174" s="238" t="s">
        <v>1187</v>
      </c>
      <c r="G174" s="37"/>
      <c r="H174" s="37"/>
      <c r="I174" s="123"/>
      <c r="J174" s="37"/>
      <c r="K174" s="37"/>
      <c r="L174" s="38"/>
      <c r="M174" s="239"/>
      <c r="N174" s="24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611</v>
      </c>
      <c r="AU174" s="18" t="s">
        <v>87</v>
      </c>
    </row>
    <row r="175" s="13" customFormat="1">
      <c r="A175" s="13"/>
      <c r="B175" s="199"/>
      <c r="C175" s="13"/>
      <c r="D175" s="200" t="s">
        <v>136</v>
      </c>
      <c r="E175" s="201" t="s">
        <v>1</v>
      </c>
      <c r="F175" s="202" t="s">
        <v>1188</v>
      </c>
      <c r="G175" s="13"/>
      <c r="H175" s="201" t="s">
        <v>1</v>
      </c>
      <c r="I175" s="203"/>
      <c r="J175" s="13"/>
      <c r="K175" s="13"/>
      <c r="L175" s="199"/>
      <c r="M175" s="204"/>
      <c r="N175" s="205"/>
      <c r="O175" s="205"/>
      <c r="P175" s="205"/>
      <c r="Q175" s="205"/>
      <c r="R175" s="205"/>
      <c r="S175" s="205"/>
      <c r="T175" s="20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01" t="s">
        <v>136</v>
      </c>
      <c r="AU175" s="201" t="s">
        <v>87</v>
      </c>
      <c r="AV175" s="13" t="s">
        <v>85</v>
      </c>
      <c r="AW175" s="13" t="s">
        <v>34</v>
      </c>
      <c r="AX175" s="13" t="s">
        <v>77</v>
      </c>
      <c r="AY175" s="201" t="s">
        <v>129</v>
      </c>
    </row>
    <row r="176" s="14" customFormat="1">
      <c r="A176" s="14"/>
      <c r="B176" s="207"/>
      <c r="C176" s="14"/>
      <c r="D176" s="200" t="s">
        <v>136</v>
      </c>
      <c r="E176" s="208" t="s">
        <v>1</v>
      </c>
      <c r="F176" s="209" t="s">
        <v>85</v>
      </c>
      <c r="G176" s="14"/>
      <c r="H176" s="210">
        <v>1</v>
      </c>
      <c r="I176" s="211"/>
      <c r="J176" s="14"/>
      <c r="K176" s="14"/>
      <c r="L176" s="207"/>
      <c r="M176" s="212"/>
      <c r="N176" s="213"/>
      <c r="O176" s="213"/>
      <c r="P176" s="213"/>
      <c r="Q176" s="213"/>
      <c r="R176" s="213"/>
      <c r="S176" s="213"/>
      <c r="T176" s="2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8" t="s">
        <v>136</v>
      </c>
      <c r="AU176" s="208" t="s">
        <v>87</v>
      </c>
      <c r="AV176" s="14" t="s">
        <v>87</v>
      </c>
      <c r="AW176" s="14" t="s">
        <v>34</v>
      </c>
      <c r="AX176" s="14" t="s">
        <v>77</v>
      </c>
      <c r="AY176" s="208" t="s">
        <v>129</v>
      </c>
    </row>
    <row r="177" s="15" customFormat="1">
      <c r="A177" s="15"/>
      <c r="B177" s="215"/>
      <c r="C177" s="15"/>
      <c r="D177" s="200" t="s">
        <v>136</v>
      </c>
      <c r="E177" s="216" t="s">
        <v>1</v>
      </c>
      <c r="F177" s="217" t="s">
        <v>144</v>
      </c>
      <c r="G177" s="15"/>
      <c r="H177" s="218">
        <v>1</v>
      </c>
      <c r="I177" s="219"/>
      <c r="J177" s="15"/>
      <c r="K177" s="15"/>
      <c r="L177" s="215"/>
      <c r="M177" s="246"/>
      <c r="N177" s="247"/>
      <c r="O177" s="247"/>
      <c r="P177" s="247"/>
      <c r="Q177" s="247"/>
      <c r="R177" s="247"/>
      <c r="S177" s="247"/>
      <c r="T177" s="248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16" t="s">
        <v>136</v>
      </c>
      <c r="AU177" s="216" t="s">
        <v>87</v>
      </c>
      <c r="AV177" s="15" t="s">
        <v>134</v>
      </c>
      <c r="AW177" s="15" t="s">
        <v>34</v>
      </c>
      <c r="AX177" s="15" t="s">
        <v>85</v>
      </c>
      <c r="AY177" s="216" t="s">
        <v>129</v>
      </c>
    </row>
    <row r="178" s="2" customFormat="1" ht="6.96" customHeight="1">
      <c r="A178" s="37"/>
      <c r="B178" s="59"/>
      <c r="C178" s="60"/>
      <c r="D178" s="60"/>
      <c r="E178" s="60"/>
      <c r="F178" s="60"/>
      <c r="G178" s="60"/>
      <c r="H178" s="60"/>
      <c r="I178" s="147"/>
      <c r="J178" s="60"/>
      <c r="K178" s="60"/>
      <c r="L178" s="38"/>
      <c r="M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</sheetData>
  <autoFilter ref="C117:K17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Šenkýř Vlastislav</dc:creator>
  <cp:lastModifiedBy>Šenkýř Vlastislav</cp:lastModifiedBy>
  <dcterms:created xsi:type="dcterms:W3CDTF">2020-03-31T09:59:12Z</dcterms:created>
  <dcterms:modified xsi:type="dcterms:W3CDTF">2020-03-31T09:59:17Z</dcterms:modified>
</cp:coreProperties>
</file>