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10" yWindow="645" windowWidth="13095" windowHeight="12210" tabRatio="906"/>
  </bookViews>
  <sheets>
    <sheet name="Rekapitulace stavby" sheetId="1" r:id="rId1"/>
    <sheet name="SO 101 - Úpravy pozemních..." sheetId="2" r:id="rId2"/>
    <sheet name="SO 301 - Přípojka vodovod..." sheetId="3" r:id="rId3"/>
    <sheet name="SO 302 - Přípojky kanalizace" sheetId="4" r:id="rId4"/>
    <sheet name="SO 303 - Zavlažovací systém" sheetId="5" r:id="rId5"/>
    <sheet name="SO 304 - Přípojka NN zavl..." sheetId="6" r:id="rId6"/>
    <sheet name="SO 401 - Trakční vedení" sheetId="7" r:id="rId7"/>
    <sheet name="SO 410 - Ochrana kabelů V..." sheetId="8" r:id="rId8"/>
    <sheet name="SO 420 - Ochrana kabelů N..." sheetId="9" r:id="rId9"/>
    <sheet name="SO 421 - Ochrana kabelů N..." sheetId="10" r:id="rId10"/>
    <sheet name="SO 422 - Ochrana kabelů O..." sheetId="11" r:id="rId11"/>
    <sheet name="SO 451 - Ochrana sdělovac..." sheetId="12" r:id="rId12"/>
    <sheet name="SO 453 - Ochrana sdělovac..." sheetId="13" r:id="rId13"/>
    <sheet name="SO 454 - Ochrana sdělovac..." sheetId="14" r:id="rId14"/>
    <sheet name="SO 661 - Tramvajová trať" sheetId="15" r:id="rId15"/>
    <sheet name="SO 662 - Elektroobjekty DPO" sheetId="16" r:id="rId16"/>
    <sheet name="E.DIO - Dopravně-inženýrs..." sheetId="17" r:id="rId17"/>
    <sheet name="VON - Vedlejší a ostatní ..." sheetId="18" r:id="rId18"/>
  </sheets>
  <definedNames>
    <definedName name="_xlnm._FilterDatabase" localSheetId="16" hidden="1">'E.DIO - Dopravně-inženýrs...'!$C$85:$K$222</definedName>
    <definedName name="_xlnm._FilterDatabase" localSheetId="1" hidden="1">'SO 101 - Úpravy pozemních...'!$C$85:$K$153</definedName>
    <definedName name="_xlnm._FilterDatabase" localSheetId="2" hidden="1">'SO 301 - Přípojka vodovod...'!$C$85:$K$184</definedName>
    <definedName name="_xlnm._FilterDatabase" localSheetId="3" hidden="1">'SO 302 - Přípojky kanalizace'!$C$85:$K$174</definedName>
    <definedName name="_xlnm._FilterDatabase" localSheetId="4" hidden="1">'SO 303 - Zavlažovací systém'!$C$89:$K$277</definedName>
    <definedName name="_xlnm._FilterDatabase" localSheetId="5" hidden="1">'SO 304 - Přípojka NN zavl...'!$C$83:$K$113</definedName>
    <definedName name="_xlnm._FilterDatabase" localSheetId="6" hidden="1">'SO 401 - Trakční vedení'!$C$85:$K$213</definedName>
    <definedName name="_xlnm._FilterDatabase" localSheetId="7" hidden="1">'SO 410 - Ochrana kabelů V...'!$C$90:$K$114</definedName>
    <definedName name="_xlnm._FilterDatabase" localSheetId="8" hidden="1">'SO 420 - Ochrana kabelů N...'!$C$90:$K$112</definedName>
    <definedName name="_xlnm._FilterDatabase" localSheetId="9" hidden="1">'SO 421 - Ochrana kabelů N...'!$C$89:$K$114</definedName>
    <definedName name="_xlnm._FilterDatabase" localSheetId="10" hidden="1">'SO 422 - Ochrana kabelů O...'!$C$90:$K$117</definedName>
    <definedName name="_xlnm._FilterDatabase" localSheetId="11" hidden="1">'SO 451 - Ochrana sdělovac...'!$C$87:$K$95</definedName>
    <definedName name="_xlnm._FilterDatabase" localSheetId="12" hidden="1">'SO 453 - Ochrana sdělovac...'!$C$90:$K$118</definedName>
    <definedName name="_xlnm._FilterDatabase" localSheetId="13" hidden="1">'SO 454 - Ochrana sdělovac...'!$C$90:$K$117</definedName>
    <definedName name="_xlnm._FilterDatabase" localSheetId="14" hidden="1">'SO 661 - Tramvajová trať'!$C$87:$K$309</definedName>
    <definedName name="_xlnm._FilterDatabase" localSheetId="15" hidden="1">'SO 662 - Elektroobjekty DPO'!$C$87:$K$131</definedName>
    <definedName name="_xlnm._FilterDatabase" localSheetId="17" hidden="1">'VON - Vedlejší a ostatní ...'!$C$84:$K$111</definedName>
    <definedName name="_xlnm.Print_Titles" localSheetId="16">'E.DIO - Dopravně-inženýrs...'!$85:$85</definedName>
    <definedName name="_xlnm.Print_Titles" localSheetId="0">'Rekapitulace stavby'!$52:$52</definedName>
    <definedName name="_xlnm.Print_Titles" localSheetId="1">'SO 101 - Úpravy pozemních...'!$85:$85</definedName>
    <definedName name="_xlnm.Print_Titles" localSheetId="2">'SO 301 - Přípojka vodovod...'!$85:$85</definedName>
    <definedName name="_xlnm.Print_Titles" localSheetId="3">'SO 302 - Přípojky kanalizace'!$85:$85</definedName>
    <definedName name="_xlnm.Print_Titles" localSheetId="4">'SO 303 - Zavlažovací systém'!$89:$89</definedName>
    <definedName name="_xlnm.Print_Titles" localSheetId="5">'SO 304 - Přípojka NN zavl...'!$83:$83</definedName>
    <definedName name="_xlnm.Print_Titles" localSheetId="6">'SO 401 - Trakční vedení'!$85:$85</definedName>
    <definedName name="_xlnm.Print_Titles" localSheetId="7">'SO 410 - Ochrana kabelů V...'!$90:$90</definedName>
    <definedName name="_xlnm.Print_Titles" localSheetId="8">'SO 420 - Ochrana kabelů N...'!$90:$90</definedName>
    <definedName name="_xlnm.Print_Titles" localSheetId="9">'SO 421 - Ochrana kabelů N...'!$89:$89</definedName>
    <definedName name="_xlnm.Print_Titles" localSheetId="10">'SO 422 - Ochrana kabelů O...'!$90:$90</definedName>
    <definedName name="_xlnm.Print_Titles" localSheetId="11">'SO 451 - Ochrana sdělovac...'!$87:$87</definedName>
    <definedName name="_xlnm.Print_Titles" localSheetId="12">'SO 453 - Ochrana sdělovac...'!$90:$90</definedName>
    <definedName name="_xlnm.Print_Titles" localSheetId="13">'SO 454 - Ochrana sdělovac...'!$90:$90</definedName>
    <definedName name="_xlnm.Print_Titles" localSheetId="14">'SO 661 - Tramvajová trať'!$87:$87</definedName>
    <definedName name="_xlnm.Print_Titles" localSheetId="15">'SO 662 - Elektroobjekty DPO'!$87:$87</definedName>
    <definedName name="_xlnm.Print_Titles" localSheetId="17">'VON - Vedlejší a ostatní ...'!$84:$84</definedName>
    <definedName name="_xlnm.Print_Area" localSheetId="16">'E.DIO - Dopravně-inženýrs...'!$C$45:$J$67,'E.DIO - Dopravně-inženýrs...'!$C$73:$K$222</definedName>
    <definedName name="_xlnm.Print_Area" localSheetId="0">'Rekapitulace stavby'!$D$4:$AO$36,'Rekapitulace stavby'!$C$42:$AQ$73</definedName>
    <definedName name="_xlnm.Print_Area" localSheetId="1">'SO 101 - Úpravy pozemních...'!$C$45:$J$67,'SO 101 - Úpravy pozemních...'!$C$73:$K$153</definedName>
    <definedName name="_xlnm.Print_Area" localSheetId="2">'SO 301 - Přípojka vodovod...'!$C$45:$J$67,'SO 301 - Přípojka vodovod...'!$C$73:$K$184</definedName>
    <definedName name="_xlnm.Print_Area" localSheetId="3">'SO 302 - Přípojky kanalizace'!$C$45:$J$67,'SO 302 - Přípojky kanalizace'!$C$73:$K$174</definedName>
    <definedName name="_xlnm.Print_Area" localSheetId="4">'SO 303 - Zavlažovací systém'!$C$45:$J$71,'SO 303 - Zavlažovací systém'!$C$77:$K$277</definedName>
    <definedName name="_xlnm.Print_Area" localSheetId="5">'SO 304 - Přípojka NN zavl...'!$C$45:$J$65,'SO 304 - Přípojka NN zavl...'!$C$71:$K$113</definedName>
    <definedName name="_xlnm.Print_Area" localSheetId="6">'SO 401 - Trakční vedení'!$C$45:$J$67,'SO 401 - Trakční vedení'!$C$73:$K$213</definedName>
    <definedName name="_xlnm.Print_Area" localSheetId="7">'SO 410 - Ochrana kabelů V...'!$C$47:$J$70,'SO 410 - Ochrana kabelů V...'!$C$76:$K$114</definedName>
    <definedName name="_xlnm.Print_Area" localSheetId="8">'SO 420 - Ochrana kabelů N...'!$C$47:$J$70,'SO 420 - Ochrana kabelů N...'!$C$76:$K$112</definedName>
    <definedName name="_xlnm.Print_Area" localSheetId="9">'SO 421 - Ochrana kabelů N...'!$C$47:$J$69,'SO 421 - Ochrana kabelů N...'!$C$75:$K$114</definedName>
    <definedName name="_xlnm.Print_Area" localSheetId="10">'SO 422 - Ochrana kabelů O...'!$C$47:$J$70,'SO 422 - Ochrana kabelů O...'!$C$76:$K$117</definedName>
    <definedName name="_xlnm.Print_Area" localSheetId="11">'SO 451 - Ochrana sdělovac...'!$C$47:$J$67,'SO 451 - Ochrana sdělovac...'!$C$73:$K$95</definedName>
    <definedName name="_xlnm.Print_Area" localSheetId="12">'SO 453 - Ochrana sdělovac...'!$C$47:$J$70,'SO 453 - Ochrana sdělovac...'!$C$76:$K$118</definedName>
    <definedName name="_xlnm.Print_Area" localSheetId="13">'SO 454 - Ochrana sdělovac...'!$C$47:$J$70,'SO 454 - Ochrana sdělovac...'!$C$76:$K$117</definedName>
    <definedName name="_xlnm.Print_Area" localSheetId="14">'SO 661 - Tramvajová trať'!$C$45:$J$69,'SO 661 - Tramvajová trať'!$C$75:$K$309</definedName>
    <definedName name="_xlnm.Print_Area" localSheetId="15">'SO 662 - Elektroobjekty DPO'!$C$45:$J$69,'SO 662 - Elektroobjekty DPO'!$C$75:$K$131</definedName>
    <definedName name="_xlnm.Print_Area" localSheetId="17">'VON - Vedlejší a ostatní ...'!$C$45:$J$66,'VON - Vedlejší a ostatní ...'!$C$72:$K$111</definedName>
  </definedNames>
  <calcPr calcId="145621"/>
</workbook>
</file>

<file path=xl/calcChain.xml><?xml version="1.0" encoding="utf-8"?>
<calcChain xmlns="http://schemas.openxmlformats.org/spreadsheetml/2006/main">
  <c r="J37" i="18" l="1"/>
  <c r="J36" i="18"/>
  <c r="AY72" i="1" s="1"/>
  <c r="J35" i="18"/>
  <c r="AX72" i="1"/>
  <c r="BI111" i="18"/>
  <c r="BH111" i="18"/>
  <c r="BG111" i="18"/>
  <c r="BF111" i="18"/>
  <c r="T111" i="18"/>
  <c r="R111" i="18"/>
  <c r="P111" i="18"/>
  <c r="BK111" i="18"/>
  <c r="J111" i="18"/>
  <c r="BE111" i="18"/>
  <c r="BI110" i="18"/>
  <c r="BH110" i="18"/>
  <c r="BG110" i="18"/>
  <c r="BF110" i="18"/>
  <c r="T110" i="18"/>
  <c r="T109" i="18"/>
  <c r="R110" i="18"/>
  <c r="R109" i="18"/>
  <c r="P110" i="18"/>
  <c r="P109" i="18" s="1"/>
  <c r="BK110" i="18"/>
  <c r="BK109" i="18" s="1"/>
  <c r="J109" i="18" s="1"/>
  <c r="J65" i="18" s="1"/>
  <c r="J110" i="18"/>
  <c r="BE110" i="18"/>
  <c r="BI108" i="18"/>
  <c r="BH108" i="18"/>
  <c r="BG108" i="18"/>
  <c r="BF108" i="18"/>
  <c r="T108" i="18"/>
  <c r="T107" i="18"/>
  <c r="R108" i="18"/>
  <c r="R107" i="18"/>
  <c r="P108" i="18"/>
  <c r="P107" i="18" s="1"/>
  <c r="BK108" i="18"/>
  <c r="BK107" i="18" s="1"/>
  <c r="J107" i="18" s="1"/>
  <c r="J64" i="18" s="1"/>
  <c r="J108" i="18"/>
  <c r="BE108" i="18"/>
  <c r="BI106" i="18"/>
  <c r="BH106" i="18"/>
  <c r="BG106" i="18"/>
  <c r="BF106" i="18"/>
  <c r="T106" i="18"/>
  <c r="R106" i="18"/>
  <c r="P106" i="18"/>
  <c r="BK106" i="18"/>
  <c r="J106" i="18"/>
  <c r="BE106" i="18" s="1"/>
  <c r="BI105" i="18"/>
  <c r="BH105" i="18"/>
  <c r="BG105" i="18"/>
  <c r="BF105" i="18"/>
  <c r="T105" i="18"/>
  <c r="R105" i="18"/>
  <c r="P105" i="18"/>
  <c r="BK105" i="18"/>
  <c r="J105" i="18"/>
  <c r="BE105" i="18" s="1"/>
  <c r="BI104" i="18"/>
  <c r="BH104" i="18"/>
  <c r="BG104" i="18"/>
  <c r="BF104" i="18"/>
  <c r="T104" i="18"/>
  <c r="R104" i="18"/>
  <c r="P104" i="18"/>
  <c r="BK104" i="18"/>
  <c r="J104" i="18"/>
  <c r="BE104" i="18"/>
  <c r="BI103" i="18"/>
  <c r="BH103" i="18"/>
  <c r="BG103" i="18"/>
  <c r="BF103" i="18"/>
  <c r="T103" i="18"/>
  <c r="R103" i="18"/>
  <c r="P103" i="18"/>
  <c r="BK103" i="18"/>
  <c r="J103" i="18"/>
  <c r="BE103" i="18"/>
  <c r="BI102" i="18"/>
  <c r="BH102" i="18"/>
  <c r="BG102" i="18"/>
  <c r="BF102" i="18"/>
  <c r="T102" i="18"/>
  <c r="T101" i="18"/>
  <c r="R102" i="18"/>
  <c r="R101" i="18"/>
  <c r="P102" i="18"/>
  <c r="P101" i="18" s="1"/>
  <c r="BK102" i="18"/>
  <c r="BK101" i="18" s="1"/>
  <c r="J101" i="18" s="1"/>
  <c r="J63" i="18" s="1"/>
  <c r="J102" i="18"/>
  <c r="BE102" i="18"/>
  <c r="BI100" i="18"/>
  <c r="BH100" i="18"/>
  <c r="BG100" i="18"/>
  <c r="BF100" i="18"/>
  <c r="T100" i="18"/>
  <c r="R100" i="18"/>
  <c r="P100" i="18"/>
  <c r="BK100" i="18"/>
  <c r="J100" i="18"/>
  <c r="BE100" i="18" s="1"/>
  <c r="BI99" i="18"/>
  <c r="BH99" i="18"/>
  <c r="BG99" i="18"/>
  <c r="BF99" i="18"/>
  <c r="T99" i="18"/>
  <c r="R99" i="18"/>
  <c r="P99" i="18"/>
  <c r="BK99" i="18"/>
  <c r="J99" i="18"/>
  <c r="BE99" i="18" s="1"/>
  <c r="BI98" i="18"/>
  <c r="BH98" i="18"/>
  <c r="BG98" i="18"/>
  <c r="BF98" i="18"/>
  <c r="T98" i="18"/>
  <c r="R98" i="18"/>
  <c r="P98" i="18"/>
  <c r="BK98" i="18"/>
  <c r="J98" i="18"/>
  <c r="BE98" i="18"/>
  <c r="BI97" i="18"/>
  <c r="BH97" i="18"/>
  <c r="BG97" i="18"/>
  <c r="BF97" i="18"/>
  <c r="T97" i="18"/>
  <c r="T96" i="18" s="1"/>
  <c r="R97" i="18"/>
  <c r="R96" i="18"/>
  <c r="P97" i="18"/>
  <c r="P96" i="18" s="1"/>
  <c r="BK97" i="18"/>
  <c r="BK96" i="18" s="1"/>
  <c r="J96" i="18" s="1"/>
  <c r="J62" i="18" s="1"/>
  <c r="J97" i="18"/>
  <c r="BE97" i="18" s="1"/>
  <c r="BI94" i="18"/>
  <c r="BH94" i="18"/>
  <c r="BG94" i="18"/>
  <c r="BF94" i="18"/>
  <c r="T94" i="18"/>
  <c r="R94" i="18"/>
  <c r="P94" i="18"/>
  <c r="BK94" i="18"/>
  <c r="J94" i="18"/>
  <c r="BE94" i="18"/>
  <c r="BI92" i="18"/>
  <c r="BH92" i="18"/>
  <c r="BG92" i="18"/>
  <c r="BF92" i="18"/>
  <c r="T92" i="18"/>
  <c r="R92" i="18"/>
  <c r="P92" i="18"/>
  <c r="BK92" i="18"/>
  <c r="BK89" i="18" s="1"/>
  <c r="J89" i="18" s="1"/>
  <c r="J61" i="18" s="1"/>
  <c r="J92" i="18"/>
  <c r="BE92" i="18" s="1"/>
  <c r="BI90" i="18"/>
  <c r="BH90" i="18"/>
  <c r="BG90" i="18"/>
  <c r="BF90" i="18"/>
  <c r="T90" i="18"/>
  <c r="T89" i="18"/>
  <c r="R90" i="18"/>
  <c r="R89" i="18" s="1"/>
  <c r="P90" i="18"/>
  <c r="P89" i="18" s="1"/>
  <c r="BK90" i="18"/>
  <c r="J90" i="18"/>
  <c r="BE90" i="18" s="1"/>
  <c r="BI87" i="18"/>
  <c r="F37" i="18" s="1"/>
  <c r="BD72" i="1" s="1"/>
  <c r="BH87" i="18"/>
  <c r="F36" i="18"/>
  <c r="BC72" i="1" s="1"/>
  <c r="BG87" i="18"/>
  <c r="F35" i="18" s="1"/>
  <c r="BB72" i="1" s="1"/>
  <c r="BF87" i="18"/>
  <c r="J34" i="18" s="1"/>
  <c r="AW72" i="1" s="1"/>
  <c r="F34" i="18"/>
  <c r="BA72" i="1" s="1"/>
  <c r="T87" i="18"/>
  <c r="T86" i="18" s="1"/>
  <c r="T85" i="18" s="1"/>
  <c r="R87" i="18"/>
  <c r="R86" i="18" s="1"/>
  <c r="P87" i="18"/>
  <c r="P86" i="18" s="1"/>
  <c r="BK87" i="18"/>
  <c r="BK86" i="18" s="1"/>
  <c r="J87" i="18"/>
  <c r="BE87" i="18" s="1"/>
  <c r="J82" i="18"/>
  <c r="J81" i="18"/>
  <c r="F81" i="18"/>
  <c r="F79" i="18"/>
  <c r="E77" i="18"/>
  <c r="J55" i="18"/>
  <c r="J54" i="18"/>
  <c r="F54" i="18"/>
  <c r="F52" i="18"/>
  <c r="E50" i="18"/>
  <c r="J18" i="18"/>
  <c r="E18" i="18"/>
  <c r="F55" i="18" s="1"/>
  <c r="F82" i="18"/>
  <c r="J17" i="18"/>
  <c r="J12" i="18"/>
  <c r="J79" i="18"/>
  <c r="J52" i="18"/>
  <c r="E7" i="18"/>
  <c r="E75" i="18"/>
  <c r="E48" i="18"/>
  <c r="J37" i="17"/>
  <c r="J36" i="17"/>
  <c r="AY71" i="1" s="1"/>
  <c r="J35" i="17"/>
  <c r="AX71" i="1" s="1"/>
  <c r="BI221" i="17"/>
  <c r="BH221" i="17"/>
  <c r="BG221" i="17"/>
  <c r="BF221" i="17"/>
  <c r="T221" i="17"/>
  <c r="T220" i="17" s="1"/>
  <c r="T219" i="17" s="1"/>
  <c r="R221" i="17"/>
  <c r="R220" i="17" s="1"/>
  <c r="R219" i="17" s="1"/>
  <c r="P221" i="17"/>
  <c r="P220" i="17" s="1"/>
  <c r="P219" i="17" s="1"/>
  <c r="BK221" i="17"/>
  <c r="BK220" i="17"/>
  <c r="J220" i="17" s="1"/>
  <c r="J66" i="17" s="1"/>
  <c r="J221" i="17"/>
  <c r="BE221" i="17" s="1"/>
  <c r="BI217" i="17"/>
  <c r="BH217" i="17"/>
  <c r="BG217" i="17"/>
  <c r="BF217" i="17"/>
  <c r="T217" i="17"/>
  <c r="R217" i="17"/>
  <c r="P217" i="17"/>
  <c r="BK217" i="17"/>
  <c r="J217" i="17"/>
  <c r="BE217" i="17" s="1"/>
  <c r="BI215" i="17"/>
  <c r="BH215" i="17"/>
  <c r="BG215" i="17"/>
  <c r="BF215" i="17"/>
  <c r="T215" i="17"/>
  <c r="R215" i="17"/>
  <c r="P215" i="17"/>
  <c r="BK215" i="17"/>
  <c r="J215" i="17"/>
  <c r="BE215" i="17"/>
  <c r="BI214" i="17"/>
  <c r="BH214" i="17"/>
  <c r="BG214" i="17"/>
  <c r="BF214" i="17"/>
  <c r="T214" i="17"/>
  <c r="T213" i="17" s="1"/>
  <c r="R214" i="17"/>
  <c r="R213" i="17"/>
  <c r="P214" i="17"/>
  <c r="P213" i="17" s="1"/>
  <c r="BK214" i="17"/>
  <c r="BK213" i="17" s="1"/>
  <c r="J213" i="17" s="1"/>
  <c r="J64" i="17" s="1"/>
  <c r="J214" i="17"/>
  <c r="BE214" i="17" s="1"/>
  <c r="BI211" i="17"/>
  <c r="BH211" i="17"/>
  <c r="BG211" i="17"/>
  <c r="BF211" i="17"/>
  <c r="T211" i="17"/>
  <c r="R211" i="17"/>
  <c r="P211" i="17"/>
  <c r="BK211" i="17"/>
  <c r="J211" i="17"/>
  <c r="BE211" i="17" s="1"/>
  <c r="BI204" i="17"/>
  <c r="BH204" i="17"/>
  <c r="BG204" i="17"/>
  <c r="BF204" i="17"/>
  <c r="T204" i="17"/>
  <c r="R204" i="17"/>
  <c r="P204" i="17"/>
  <c r="BK204" i="17"/>
  <c r="J204" i="17"/>
  <c r="BE204" i="17" s="1"/>
  <c r="BI197" i="17"/>
  <c r="BH197" i="17"/>
  <c r="BG197" i="17"/>
  <c r="BF197" i="17"/>
  <c r="T197" i="17"/>
  <c r="R197" i="17"/>
  <c r="P197" i="17"/>
  <c r="BK197" i="17"/>
  <c r="J197" i="17"/>
  <c r="BE197" i="17" s="1"/>
  <c r="BI190" i="17"/>
  <c r="BH190" i="17"/>
  <c r="BG190" i="17"/>
  <c r="BF190" i="17"/>
  <c r="T190" i="17"/>
  <c r="R190" i="17"/>
  <c r="P190" i="17"/>
  <c r="BK190" i="17"/>
  <c r="J190" i="17"/>
  <c r="BE190" i="17"/>
  <c r="BI188" i="17"/>
  <c r="BH188" i="17"/>
  <c r="BG188" i="17"/>
  <c r="BF188" i="17"/>
  <c r="T188" i="17"/>
  <c r="R188" i="17"/>
  <c r="P188" i="17"/>
  <c r="BK188" i="17"/>
  <c r="J188" i="17"/>
  <c r="BE188" i="17" s="1"/>
  <c r="BI186" i="17"/>
  <c r="BH186" i="17"/>
  <c r="BG186" i="17"/>
  <c r="BF186" i="17"/>
  <c r="T186" i="17"/>
  <c r="R186" i="17"/>
  <c r="P186" i="17"/>
  <c r="BK186" i="17"/>
  <c r="J186" i="17"/>
  <c r="BE186" i="17"/>
  <c r="BI184" i="17"/>
  <c r="BH184" i="17"/>
  <c r="BG184" i="17"/>
  <c r="BF184" i="17"/>
  <c r="T184" i="17"/>
  <c r="R184" i="17"/>
  <c r="P184" i="17"/>
  <c r="BK184" i="17"/>
  <c r="J184" i="17"/>
  <c r="BE184" i="17" s="1"/>
  <c r="BI182" i="17"/>
  <c r="BH182" i="17"/>
  <c r="BG182" i="17"/>
  <c r="BF182" i="17"/>
  <c r="T182" i="17"/>
  <c r="R182" i="17"/>
  <c r="P182" i="17"/>
  <c r="BK182" i="17"/>
  <c r="J182" i="17"/>
  <c r="BE182" i="17"/>
  <c r="BI175" i="17"/>
  <c r="BH175" i="17"/>
  <c r="BG175" i="17"/>
  <c r="BF175" i="17"/>
  <c r="T175" i="17"/>
  <c r="R175" i="17"/>
  <c r="P175" i="17"/>
  <c r="BK175" i="17"/>
  <c r="J175" i="17"/>
  <c r="BE175" i="17" s="1"/>
  <c r="BI169" i="17"/>
  <c r="BH169" i="17"/>
  <c r="BG169" i="17"/>
  <c r="BF169" i="17"/>
  <c r="T169" i="17"/>
  <c r="R169" i="17"/>
  <c r="P169" i="17"/>
  <c r="BK169" i="17"/>
  <c r="J169" i="17"/>
  <c r="BE169" i="17"/>
  <c r="BI162" i="17"/>
  <c r="BH162" i="17"/>
  <c r="BG162" i="17"/>
  <c r="BF162" i="17"/>
  <c r="T162" i="17"/>
  <c r="R162" i="17"/>
  <c r="P162" i="17"/>
  <c r="BK162" i="17"/>
  <c r="J162" i="17"/>
  <c r="BE162" i="17" s="1"/>
  <c r="BI155" i="17"/>
  <c r="BH155" i="17"/>
  <c r="BG155" i="17"/>
  <c r="BF155" i="17"/>
  <c r="T155" i="17"/>
  <c r="R155" i="17"/>
  <c r="P155" i="17"/>
  <c r="BK155" i="17"/>
  <c r="J155" i="17"/>
  <c r="BE155" i="17"/>
  <c r="BI149" i="17"/>
  <c r="BH149" i="17"/>
  <c r="BG149" i="17"/>
  <c r="BF149" i="17"/>
  <c r="T149" i="17"/>
  <c r="R149" i="17"/>
  <c r="P149" i="17"/>
  <c r="BK149" i="17"/>
  <c r="J149" i="17"/>
  <c r="BE149" i="17" s="1"/>
  <c r="BI142" i="17"/>
  <c r="BH142" i="17"/>
  <c r="BG142" i="17"/>
  <c r="BF142" i="17"/>
  <c r="T142" i="17"/>
  <c r="R142" i="17"/>
  <c r="P142" i="17"/>
  <c r="BK142" i="17"/>
  <c r="J142" i="17"/>
  <c r="BE142" i="17"/>
  <c r="BI135" i="17"/>
  <c r="BH135" i="17"/>
  <c r="BG135" i="17"/>
  <c r="BF135" i="17"/>
  <c r="T135" i="17"/>
  <c r="R135" i="17"/>
  <c r="P135" i="17"/>
  <c r="BK135" i="17"/>
  <c r="J135" i="17"/>
  <c r="BE135" i="17" s="1"/>
  <c r="BI128" i="17"/>
  <c r="BH128" i="17"/>
  <c r="BG128" i="17"/>
  <c r="BF128" i="17"/>
  <c r="T128" i="17"/>
  <c r="R128" i="17"/>
  <c r="P128" i="17"/>
  <c r="P113" i="17" s="1"/>
  <c r="BK128" i="17"/>
  <c r="J128" i="17"/>
  <c r="BE128" i="17"/>
  <c r="BI121" i="17"/>
  <c r="BH121" i="17"/>
  <c r="BG121" i="17"/>
  <c r="BF121" i="17"/>
  <c r="T121" i="17"/>
  <c r="R121" i="17"/>
  <c r="P121" i="17"/>
  <c r="BK121" i="17"/>
  <c r="J121" i="17"/>
  <c r="BE121" i="17" s="1"/>
  <c r="BI114" i="17"/>
  <c r="BH114" i="17"/>
  <c r="BG114" i="17"/>
  <c r="BF114" i="17"/>
  <c r="T114" i="17"/>
  <c r="T113" i="17"/>
  <c r="R114" i="17"/>
  <c r="R113" i="17" s="1"/>
  <c r="P114" i="17"/>
  <c r="BK114" i="17"/>
  <c r="BK113" i="17" s="1"/>
  <c r="J113" i="17" s="1"/>
  <c r="J63" i="17" s="1"/>
  <c r="J114" i="17"/>
  <c r="BE114" i="17" s="1"/>
  <c r="BI106" i="17"/>
  <c r="BH106" i="17"/>
  <c r="BG106" i="17"/>
  <c r="BF106" i="17"/>
  <c r="T106" i="17"/>
  <c r="T105" i="17"/>
  <c r="R106" i="17"/>
  <c r="R105" i="17" s="1"/>
  <c r="P106" i="17"/>
  <c r="P105" i="17"/>
  <c r="BK106" i="17"/>
  <c r="BK105" i="17" s="1"/>
  <c r="J105" i="17" s="1"/>
  <c r="J62" i="17" s="1"/>
  <c r="J106" i="17"/>
  <c r="BE106" i="17"/>
  <c r="BI103" i="17"/>
  <c r="BH103" i="17"/>
  <c r="BG103" i="17"/>
  <c r="BF103" i="17"/>
  <c r="T103" i="17"/>
  <c r="R103" i="17"/>
  <c r="P103" i="17"/>
  <c r="BK103" i="17"/>
  <c r="J103" i="17"/>
  <c r="BE103" i="17"/>
  <c r="BI96" i="17"/>
  <c r="BH96" i="17"/>
  <c r="BG96" i="17"/>
  <c r="BF96" i="17"/>
  <c r="T96" i="17"/>
  <c r="R96" i="17"/>
  <c r="P96" i="17"/>
  <c r="BK96" i="17"/>
  <c r="J96" i="17"/>
  <c r="BE96" i="17" s="1"/>
  <c r="BI89" i="17"/>
  <c r="F37" i="17"/>
  <c r="BD71" i="1" s="1"/>
  <c r="BH89" i="17"/>
  <c r="F36" i="17" s="1"/>
  <c r="BC71" i="1" s="1"/>
  <c r="BG89" i="17"/>
  <c r="F35" i="17" s="1"/>
  <c r="BB71" i="1" s="1"/>
  <c r="BF89" i="17"/>
  <c r="J34" i="17" s="1"/>
  <c r="AW71" i="1" s="1"/>
  <c r="T89" i="17"/>
  <c r="T88" i="17" s="1"/>
  <c r="T87" i="17" s="1"/>
  <c r="T86" i="17" s="1"/>
  <c r="R89" i="17"/>
  <c r="R88" i="17" s="1"/>
  <c r="P89" i="17"/>
  <c r="P88" i="17" s="1"/>
  <c r="BK89" i="17"/>
  <c r="BK88" i="17" s="1"/>
  <c r="J89" i="17"/>
  <c r="BE89" i="17"/>
  <c r="J33" i="17" s="1"/>
  <c r="AV71" i="1" s="1"/>
  <c r="AT71" i="1" s="1"/>
  <c r="J83" i="17"/>
  <c r="J82" i="17"/>
  <c r="F82" i="17"/>
  <c r="F80" i="17"/>
  <c r="E78" i="17"/>
  <c r="J55" i="17"/>
  <c r="J54" i="17"/>
  <c r="F54" i="17"/>
  <c r="F52" i="17"/>
  <c r="E50" i="17"/>
  <c r="J18" i="17"/>
  <c r="E18" i="17"/>
  <c r="F83" i="17" s="1"/>
  <c r="J17" i="17"/>
  <c r="J12" i="17"/>
  <c r="J80" i="17"/>
  <c r="J52" i="17"/>
  <c r="E7" i="17"/>
  <c r="E76" i="17"/>
  <c r="E48" i="17"/>
  <c r="J37" i="16"/>
  <c r="J36" i="16"/>
  <c r="AY70" i="1"/>
  <c r="J35" i="16"/>
  <c r="AX70" i="1" s="1"/>
  <c r="BI131" i="16"/>
  <c r="BH131" i="16"/>
  <c r="BG131" i="16"/>
  <c r="BF131" i="16"/>
  <c r="T131" i="16"/>
  <c r="R131" i="16"/>
  <c r="P131" i="16"/>
  <c r="P128" i="16" s="1"/>
  <c r="BK131" i="16"/>
  <c r="J131" i="16"/>
  <c r="BE131" i="16"/>
  <c r="BI130" i="16"/>
  <c r="BH130" i="16"/>
  <c r="BG130" i="16"/>
  <c r="BF130" i="16"/>
  <c r="T130" i="16"/>
  <c r="R130" i="16"/>
  <c r="P130" i="16"/>
  <c r="BK130" i="16"/>
  <c r="J130" i="16"/>
  <c r="BE130" i="16" s="1"/>
  <c r="BI129" i="16"/>
  <c r="BH129" i="16"/>
  <c r="BG129" i="16"/>
  <c r="BF129" i="16"/>
  <c r="T129" i="16"/>
  <c r="T128" i="16"/>
  <c r="R129" i="16"/>
  <c r="R128" i="16" s="1"/>
  <c r="P129" i="16"/>
  <c r="BK129" i="16"/>
  <c r="BK128" i="16" s="1"/>
  <c r="J128" i="16" s="1"/>
  <c r="J68" i="16" s="1"/>
  <c r="J129" i="16"/>
  <c r="BE129" i="16" s="1"/>
  <c r="BI126" i="16"/>
  <c r="BH126" i="16"/>
  <c r="BG126" i="16"/>
  <c r="BF126" i="16"/>
  <c r="T126" i="16"/>
  <c r="R126" i="16"/>
  <c r="P126" i="16"/>
  <c r="BK126" i="16"/>
  <c r="J126" i="16"/>
  <c r="BE126" i="16"/>
  <c r="BI124" i="16"/>
  <c r="BH124" i="16"/>
  <c r="BG124" i="16"/>
  <c r="BF124" i="16"/>
  <c r="T124" i="16"/>
  <c r="T121" i="16" s="1"/>
  <c r="R124" i="16"/>
  <c r="P124" i="16"/>
  <c r="BK124" i="16"/>
  <c r="J124" i="16"/>
  <c r="BE124" i="16" s="1"/>
  <c r="BI122" i="16"/>
  <c r="BH122" i="16"/>
  <c r="BG122" i="16"/>
  <c r="BF122" i="16"/>
  <c r="T122" i="16"/>
  <c r="R122" i="16"/>
  <c r="R121" i="16" s="1"/>
  <c r="P122" i="16"/>
  <c r="P121" i="16"/>
  <c r="BK122" i="16"/>
  <c r="BK121" i="16" s="1"/>
  <c r="J121" i="16" s="1"/>
  <c r="J67" i="16" s="1"/>
  <c r="J122" i="16"/>
  <c r="BE122" i="16"/>
  <c r="BI119" i="16"/>
  <c r="BH119" i="16"/>
  <c r="BG119" i="16"/>
  <c r="BF119" i="16"/>
  <c r="T119" i="16"/>
  <c r="R119" i="16"/>
  <c r="P119" i="16"/>
  <c r="BK119" i="16"/>
  <c r="BK117" i="16" s="1"/>
  <c r="J117" i="16" s="1"/>
  <c r="J66" i="16" s="1"/>
  <c r="J119" i="16"/>
  <c r="BE119" i="16"/>
  <c r="BI118" i="16"/>
  <c r="BH118" i="16"/>
  <c r="BG118" i="16"/>
  <c r="BF118" i="16"/>
  <c r="T118" i="16"/>
  <c r="T117" i="16" s="1"/>
  <c r="R118" i="16"/>
  <c r="R117" i="16"/>
  <c r="P118" i="16"/>
  <c r="P117" i="16" s="1"/>
  <c r="BK118" i="16"/>
  <c r="J118" i="16"/>
  <c r="BE118" i="16" s="1"/>
  <c r="BI116" i="16"/>
  <c r="BH116" i="16"/>
  <c r="BG116" i="16"/>
  <c r="BF116" i="16"/>
  <c r="T116" i="16"/>
  <c r="R116" i="16"/>
  <c r="P116" i="16"/>
  <c r="BK116" i="16"/>
  <c r="J116" i="16"/>
  <c r="BE116" i="16" s="1"/>
  <c r="BI114" i="16"/>
  <c r="BH114" i="16"/>
  <c r="BG114" i="16"/>
  <c r="BF114" i="16"/>
  <c r="T114" i="16"/>
  <c r="R114" i="16"/>
  <c r="R112" i="16" s="1"/>
  <c r="R111" i="16" s="1"/>
  <c r="P114" i="16"/>
  <c r="BK114" i="16"/>
  <c r="J114" i="16"/>
  <c r="BE114" i="16"/>
  <c r="BI113" i="16"/>
  <c r="BH113" i="16"/>
  <c r="BG113" i="16"/>
  <c r="BF113" i="16"/>
  <c r="T113" i="16"/>
  <c r="T112" i="16" s="1"/>
  <c r="T111" i="16" s="1"/>
  <c r="R113" i="16"/>
  <c r="P113" i="16"/>
  <c r="P112" i="16"/>
  <c r="BK113" i="16"/>
  <c r="BK112" i="16" s="1"/>
  <c r="J113" i="16"/>
  <c r="BE113" i="16"/>
  <c r="BI110" i="16"/>
  <c r="BH110" i="16"/>
  <c r="BG110" i="16"/>
  <c r="BF110" i="16"/>
  <c r="T110" i="16"/>
  <c r="R110" i="16"/>
  <c r="P110" i="16"/>
  <c r="BK110" i="16"/>
  <c r="J110" i="16"/>
  <c r="BE110" i="16"/>
  <c r="BI109" i="16"/>
  <c r="BH109" i="16"/>
  <c r="BG109" i="16"/>
  <c r="BF109" i="16"/>
  <c r="T109" i="16"/>
  <c r="R109" i="16"/>
  <c r="P109" i="16"/>
  <c r="BK109" i="16"/>
  <c r="J109" i="16"/>
  <c r="BE109" i="16" s="1"/>
  <c r="BI108" i="16"/>
  <c r="BH108" i="16"/>
  <c r="BG108" i="16"/>
  <c r="BF108" i="16"/>
  <c r="T108" i="16"/>
  <c r="R108" i="16"/>
  <c r="P108" i="16"/>
  <c r="BK108" i="16"/>
  <c r="J108" i="16"/>
  <c r="BE108" i="16"/>
  <c r="BI107" i="16"/>
  <c r="BH107" i="16"/>
  <c r="BG107" i="16"/>
  <c r="BF107" i="16"/>
  <c r="T107" i="16"/>
  <c r="R107" i="16"/>
  <c r="P107" i="16"/>
  <c r="BK107" i="16"/>
  <c r="J107" i="16"/>
  <c r="BE107" i="16" s="1"/>
  <c r="BI106" i="16"/>
  <c r="BH106" i="16"/>
  <c r="BG106" i="16"/>
  <c r="BF106" i="16"/>
  <c r="T106" i="16"/>
  <c r="R106" i="16"/>
  <c r="P106" i="16"/>
  <c r="BK106" i="16"/>
  <c r="J106" i="16"/>
  <c r="BE106" i="16"/>
  <c r="BI104" i="16"/>
  <c r="BH104" i="16"/>
  <c r="BG104" i="16"/>
  <c r="BF104" i="16"/>
  <c r="T104" i="16"/>
  <c r="R104" i="16"/>
  <c r="P104" i="16"/>
  <c r="BK104" i="16"/>
  <c r="J104" i="16"/>
  <c r="BE104" i="16" s="1"/>
  <c r="BI103" i="16"/>
  <c r="BH103" i="16"/>
  <c r="BG103" i="16"/>
  <c r="BF103" i="16"/>
  <c r="T103" i="16"/>
  <c r="R103" i="16"/>
  <c r="P103" i="16"/>
  <c r="BK103" i="16"/>
  <c r="J103" i="16"/>
  <c r="BE103" i="16"/>
  <c r="BI101" i="16"/>
  <c r="BH101" i="16"/>
  <c r="BG101" i="16"/>
  <c r="BF101" i="16"/>
  <c r="T101" i="16"/>
  <c r="R101" i="16"/>
  <c r="P101" i="16"/>
  <c r="BK101" i="16"/>
  <c r="J101" i="16"/>
  <c r="BE101" i="16" s="1"/>
  <c r="BI100" i="16"/>
  <c r="BH100" i="16"/>
  <c r="BG100" i="16"/>
  <c r="BF100" i="16"/>
  <c r="T100" i="16"/>
  <c r="T99" i="16"/>
  <c r="T98" i="16" s="1"/>
  <c r="R100" i="16"/>
  <c r="R99" i="16" s="1"/>
  <c r="R98" i="16" s="1"/>
  <c r="P100" i="16"/>
  <c r="P99" i="16" s="1"/>
  <c r="P98" i="16" s="1"/>
  <c r="BK100" i="16"/>
  <c r="BK99" i="16" s="1"/>
  <c r="J100" i="16"/>
  <c r="BE100" i="16" s="1"/>
  <c r="BI97" i="16"/>
  <c r="BH97" i="16"/>
  <c r="BG97" i="16"/>
  <c r="BF97" i="16"/>
  <c r="T97" i="16"/>
  <c r="R97" i="16"/>
  <c r="P97" i="16"/>
  <c r="BK97" i="16"/>
  <c r="J97" i="16"/>
  <c r="BE97" i="16" s="1"/>
  <c r="BI95" i="16"/>
  <c r="BH95" i="16"/>
  <c r="BG95" i="16"/>
  <c r="BF95" i="16"/>
  <c r="T95" i="16"/>
  <c r="R95" i="16"/>
  <c r="P95" i="16"/>
  <c r="BK95" i="16"/>
  <c r="J95" i="16"/>
  <c r="BE95" i="16"/>
  <c r="BI93" i="16"/>
  <c r="BH93" i="16"/>
  <c r="BG93" i="16"/>
  <c r="BF93" i="16"/>
  <c r="T93" i="16"/>
  <c r="R93" i="16"/>
  <c r="P93" i="16"/>
  <c r="BK93" i="16"/>
  <c r="J93" i="16"/>
  <c r="BE93" i="16" s="1"/>
  <c r="BI91" i="16"/>
  <c r="F37" i="16"/>
  <c r="BD70" i="1" s="1"/>
  <c r="BH91" i="16"/>
  <c r="F36" i="16" s="1"/>
  <c r="BC70" i="1" s="1"/>
  <c r="BG91" i="16"/>
  <c r="F35" i="16" s="1"/>
  <c r="BB70" i="1" s="1"/>
  <c r="BF91" i="16"/>
  <c r="J34" i="16" s="1"/>
  <c r="AW70" i="1" s="1"/>
  <c r="T91" i="16"/>
  <c r="T90" i="16" s="1"/>
  <c r="T89" i="16" s="1"/>
  <c r="R91" i="16"/>
  <c r="R90" i="16" s="1"/>
  <c r="R89" i="16" s="1"/>
  <c r="R88" i="16" s="1"/>
  <c r="P91" i="16"/>
  <c r="P90" i="16" s="1"/>
  <c r="P89" i="16" s="1"/>
  <c r="BK91" i="16"/>
  <c r="BK90" i="16" s="1"/>
  <c r="J91" i="16"/>
  <c r="BE91" i="16"/>
  <c r="J85" i="16"/>
  <c r="J84" i="16"/>
  <c r="F84" i="16"/>
  <c r="F82" i="16"/>
  <c r="E80" i="16"/>
  <c r="J55" i="16"/>
  <c r="J54" i="16"/>
  <c r="F54" i="16"/>
  <c r="F52" i="16"/>
  <c r="E50" i="16"/>
  <c r="J18" i="16"/>
  <c r="E18" i="16"/>
  <c r="F85" i="16" s="1"/>
  <c r="J17" i="16"/>
  <c r="J12" i="16"/>
  <c r="J82" i="16"/>
  <c r="J52" i="16"/>
  <c r="E7" i="16"/>
  <c r="E78" i="16"/>
  <c r="E48" i="16"/>
  <c r="J37" i="15"/>
  <c r="J36" i="15"/>
  <c r="AY69" i="1"/>
  <c r="J35" i="15"/>
  <c r="AX69" i="1" s="1"/>
  <c r="BI309" i="15"/>
  <c r="BH309" i="15"/>
  <c r="BG309" i="15"/>
  <c r="BF309" i="15"/>
  <c r="T309" i="15"/>
  <c r="T308" i="15"/>
  <c r="R309" i="15"/>
  <c r="R308" i="15" s="1"/>
  <c r="P309" i="15"/>
  <c r="P308" i="15"/>
  <c r="BK309" i="15"/>
  <c r="BK308" i="15" s="1"/>
  <c r="J308" i="15" s="1"/>
  <c r="J68" i="15" s="1"/>
  <c r="J309" i="15"/>
  <c r="BE309" i="15"/>
  <c r="BI306" i="15"/>
  <c r="BH306" i="15"/>
  <c r="BG306" i="15"/>
  <c r="BF306" i="15"/>
  <c r="T306" i="15"/>
  <c r="R306" i="15"/>
  <c r="P306" i="15"/>
  <c r="BK306" i="15"/>
  <c r="J306" i="15"/>
  <c r="BE306" i="15"/>
  <c r="BI304" i="15"/>
  <c r="BH304" i="15"/>
  <c r="BG304" i="15"/>
  <c r="BF304" i="15"/>
  <c r="T304" i="15"/>
  <c r="R304" i="15"/>
  <c r="P304" i="15"/>
  <c r="BK304" i="15"/>
  <c r="J304" i="15"/>
  <c r="BE304" i="15" s="1"/>
  <c r="BI299" i="15"/>
  <c r="BH299" i="15"/>
  <c r="BG299" i="15"/>
  <c r="BF299" i="15"/>
  <c r="T299" i="15"/>
  <c r="R299" i="15"/>
  <c r="P299" i="15"/>
  <c r="BK299" i="15"/>
  <c r="J299" i="15"/>
  <c r="BE299" i="15"/>
  <c r="BI297" i="15"/>
  <c r="BH297" i="15"/>
  <c r="BG297" i="15"/>
  <c r="BF297" i="15"/>
  <c r="T297" i="15"/>
  <c r="R297" i="15"/>
  <c r="P297" i="15"/>
  <c r="BK297" i="15"/>
  <c r="J297" i="15"/>
  <c r="BE297" i="15" s="1"/>
  <c r="BI295" i="15"/>
  <c r="BH295" i="15"/>
  <c r="BG295" i="15"/>
  <c r="BF295" i="15"/>
  <c r="T295" i="15"/>
  <c r="R295" i="15"/>
  <c r="P295" i="15"/>
  <c r="BK295" i="15"/>
  <c r="J295" i="15"/>
  <c r="BE295" i="15"/>
  <c r="BI287" i="15"/>
  <c r="BH287" i="15"/>
  <c r="BG287" i="15"/>
  <c r="BF287" i="15"/>
  <c r="T287" i="15"/>
  <c r="R287" i="15"/>
  <c r="P287" i="15"/>
  <c r="BK287" i="15"/>
  <c r="J287" i="15"/>
  <c r="BE287" i="15" s="1"/>
  <c r="BI285" i="15"/>
  <c r="BH285" i="15"/>
  <c r="BG285" i="15"/>
  <c r="BF285" i="15"/>
  <c r="T285" i="15"/>
  <c r="R285" i="15"/>
  <c r="R282" i="15" s="1"/>
  <c r="P285" i="15"/>
  <c r="BK285" i="15"/>
  <c r="J285" i="15"/>
  <c r="BE285" i="15"/>
  <c r="BI283" i="15"/>
  <c r="BH283" i="15"/>
  <c r="BG283" i="15"/>
  <c r="BF283" i="15"/>
  <c r="T283" i="15"/>
  <c r="T282" i="15" s="1"/>
  <c r="R283" i="15"/>
  <c r="P283" i="15"/>
  <c r="P282" i="15" s="1"/>
  <c r="BK283" i="15"/>
  <c r="BK282" i="15"/>
  <c r="J282" i="15" s="1"/>
  <c r="J67" i="15" s="1"/>
  <c r="J283" i="15"/>
  <c r="BE283" i="15" s="1"/>
  <c r="BI280" i="15"/>
  <c r="BH280" i="15"/>
  <c r="BG280" i="15"/>
  <c r="BF280" i="15"/>
  <c r="T280" i="15"/>
  <c r="R280" i="15"/>
  <c r="P280" i="15"/>
  <c r="BK280" i="15"/>
  <c r="J280" i="15"/>
  <c r="BE280" i="15" s="1"/>
  <c r="BI278" i="15"/>
  <c r="BH278" i="15"/>
  <c r="BG278" i="15"/>
  <c r="BF278" i="15"/>
  <c r="T278" i="15"/>
  <c r="R278" i="15"/>
  <c r="P278" i="15"/>
  <c r="BK278" i="15"/>
  <c r="J278" i="15"/>
  <c r="BE278" i="15"/>
  <c r="BI276" i="15"/>
  <c r="BH276" i="15"/>
  <c r="BG276" i="15"/>
  <c r="BF276" i="15"/>
  <c r="T276" i="15"/>
  <c r="R276" i="15"/>
  <c r="P276" i="15"/>
  <c r="BK276" i="15"/>
  <c r="J276" i="15"/>
  <c r="BE276" i="15" s="1"/>
  <c r="BI275" i="15"/>
  <c r="BH275" i="15"/>
  <c r="BG275" i="15"/>
  <c r="BF275" i="15"/>
  <c r="T275" i="15"/>
  <c r="R275" i="15"/>
  <c r="P275" i="15"/>
  <c r="BK275" i="15"/>
  <c r="J275" i="15"/>
  <c r="BE275" i="15"/>
  <c r="BI273" i="15"/>
  <c r="BH273" i="15"/>
  <c r="BG273" i="15"/>
  <c r="BF273" i="15"/>
  <c r="T273" i="15"/>
  <c r="R273" i="15"/>
  <c r="P273" i="15"/>
  <c r="BK273" i="15"/>
  <c r="J273" i="15"/>
  <c r="BE273" i="15" s="1"/>
  <c r="BI271" i="15"/>
  <c r="BH271" i="15"/>
  <c r="BG271" i="15"/>
  <c r="BF271" i="15"/>
  <c r="T271" i="15"/>
  <c r="R271" i="15"/>
  <c r="P271" i="15"/>
  <c r="BK271" i="15"/>
  <c r="J271" i="15"/>
  <c r="BE271" i="15"/>
  <c r="BI269" i="15"/>
  <c r="BH269" i="15"/>
  <c r="BG269" i="15"/>
  <c r="BF269" i="15"/>
  <c r="T269" i="15"/>
  <c r="R269" i="15"/>
  <c r="P269" i="15"/>
  <c r="BK269" i="15"/>
  <c r="J269" i="15"/>
  <c r="BE269" i="15" s="1"/>
  <c r="BI267" i="15"/>
  <c r="BH267" i="15"/>
  <c r="BG267" i="15"/>
  <c r="BF267" i="15"/>
  <c r="T267" i="15"/>
  <c r="R267" i="15"/>
  <c r="P267" i="15"/>
  <c r="BK267" i="15"/>
  <c r="J267" i="15"/>
  <c r="BE267" i="15"/>
  <c r="BI265" i="15"/>
  <c r="BH265" i="15"/>
  <c r="BG265" i="15"/>
  <c r="BF265" i="15"/>
  <c r="T265" i="15"/>
  <c r="R265" i="15"/>
  <c r="P265" i="15"/>
  <c r="BK265" i="15"/>
  <c r="J265" i="15"/>
  <c r="BE265" i="15" s="1"/>
  <c r="BI263" i="15"/>
  <c r="BH263" i="15"/>
  <c r="BG263" i="15"/>
  <c r="BF263" i="15"/>
  <c r="T263" i="15"/>
  <c r="R263" i="15"/>
  <c r="P263" i="15"/>
  <c r="BK263" i="15"/>
  <c r="J263" i="15"/>
  <c r="BE263" i="15"/>
  <c r="BI262" i="15"/>
  <c r="BH262" i="15"/>
  <c r="BG262" i="15"/>
  <c r="BF262" i="15"/>
  <c r="T262" i="15"/>
  <c r="R262" i="15"/>
  <c r="P262" i="15"/>
  <c r="BK262" i="15"/>
  <c r="J262" i="15"/>
  <c r="BE262" i="15"/>
  <c r="BI260" i="15"/>
  <c r="BH260" i="15"/>
  <c r="BG260" i="15"/>
  <c r="BF260" i="15"/>
  <c r="T260" i="15"/>
  <c r="R260" i="15"/>
  <c r="P260" i="15"/>
  <c r="BK260" i="15"/>
  <c r="J260" i="15"/>
  <c r="BE260" i="15"/>
  <c r="BI256" i="15"/>
  <c r="BH256" i="15"/>
  <c r="BG256" i="15"/>
  <c r="BF256" i="15"/>
  <c r="T256" i="15"/>
  <c r="R256" i="15"/>
  <c r="P256" i="15"/>
  <c r="BK256" i="15"/>
  <c r="J256" i="15"/>
  <c r="BE256" i="15" s="1"/>
  <c r="BI255" i="15"/>
  <c r="BH255" i="15"/>
  <c r="BG255" i="15"/>
  <c r="BF255" i="15"/>
  <c r="T255" i="15"/>
  <c r="R255" i="15"/>
  <c r="P255" i="15"/>
  <c r="P252" i="15" s="1"/>
  <c r="BK255" i="15"/>
  <c r="BK252" i="15" s="1"/>
  <c r="J252" i="15" s="1"/>
  <c r="J66" i="15" s="1"/>
  <c r="J255" i="15"/>
  <c r="BE255" i="15"/>
  <c r="BI253" i="15"/>
  <c r="BH253" i="15"/>
  <c r="BG253" i="15"/>
  <c r="BF253" i="15"/>
  <c r="T253" i="15"/>
  <c r="T252" i="15" s="1"/>
  <c r="R253" i="15"/>
  <c r="R252" i="15"/>
  <c r="P253" i="15"/>
  <c r="BK253" i="15"/>
  <c r="J253" i="15"/>
  <c r="BE253" i="15" s="1"/>
  <c r="BI249" i="15"/>
  <c r="BH249" i="15"/>
  <c r="BG249" i="15"/>
  <c r="BF249" i="15"/>
  <c r="T249" i="15"/>
  <c r="T248" i="15" s="1"/>
  <c r="R249" i="15"/>
  <c r="R248" i="15"/>
  <c r="P249" i="15"/>
  <c r="P248" i="15"/>
  <c r="BK249" i="15"/>
  <c r="BK248" i="15"/>
  <c r="J248" i="15"/>
  <c r="J249" i="15"/>
  <c r="BE249" i="15" s="1"/>
  <c r="J65" i="15"/>
  <c r="BI245" i="15"/>
  <c r="BH245" i="15"/>
  <c r="BG245" i="15"/>
  <c r="BF245" i="15"/>
  <c r="T245" i="15"/>
  <c r="R245" i="15"/>
  <c r="P245" i="15"/>
  <c r="BK245" i="15"/>
  <c r="J245" i="15"/>
  <c r="BE245" i="15"/>
  <c r="BI242" i="15"/>
  <c r="BH242" i="15"/>
  <c r="BG242" i="15"/>
  <c r="BF242" i="15"/>
  <c r="T242" i="15"/>
  <c r="R242" i="15"/>
  <c r="P242" i="15"/>
  <c r="BK242" i="15"/>
  <c r="J242" i="15"/>
  <c r="BE242" i="15"/>
  <c r="BI239" i="15"/>
  <c r="BH239" i="15"/>
  <c r="BG239" i="15"/>
  <c r="BF239" i="15"/>
  <c r="T239" i="15"/>
  <c r="R239" i="15"/>
  <c r="P239" i="15"/>
  <c r="BK239" i="15"/>
  <c r="J239" i="15"/>
  <c r="BE239" i="15" s="1"/>
  <c r="BI236" i="15"/>
  <c r="BH236" i="15"/>
  <c r="BG236" i="15"/>
  <c r="BF236" i="15"/>
  <c r="T236" i="15"/>
  <c r="R236" i="15"/>
  <c r="P236" i="15"/>
  <c r="BK236" i="15"/>
  <c r="J236" i="15"/>
  <c r="BE236" i="15"/>
  <c r="BI233" i="15"/>
  <c r="BH233" i="15"/>
  <c r="BG233" i="15"/>
  <c r="BF233" i="15"/>
  <c r="T233" i="15"/>
  <c r="R233" i="15"/>
  <c r="P233" i="15"/>
  <c r="BK233" i="15"/>
  <c r="J233" i="15"/>
  <c r="BE233" i="15"/>
  <c r="BI230" i="15"/>
  <c r="BH230" i="15"/>
  <c r="BG230" i="15"/>
  <c r="BF230" i="15"/>
  <c r="T230" i="15"/>
  <c r="R230" i="15"/>
  <c r="P230" i="15"/>
  <c r="BK230" i="15"/>
  <c r="J230" i="15"/>
  <c r="BE230" i="15"/>
  <c r="BI224" i="15"/>
  <c r="BH224" i="15"/>
  <c r="BG224" i="15"/>
  <c r="BF224" i="15"/>
  <c r="T224" i="15"/>
  <c r="R224" i="15"/>
  <c r="P224" i="15"/>
  <c r="BK224" i="15"/>
  <c r="J224" i="15"/>
  <c r="BE224" i="15" s="1"/>
  <c r="BI221" i="15"/>
  <c r="BH221" i="15"/>
  <c r="BG221" i="15"/>
  <c r="BF221" i="15"/>
  <c r="T221" i="15"/>
  <c r="R221" i="15"/>
  <c r="P221" i="15"/>
  <c r="BK221" i="15"/>
  <c r="J221" i="15"/>
  <c r="BE221" i="15"/>
  <c r="BI218" i="15"/>
  <c r="BH218" i="15"/>
  <c r="BG218" i="15"/>
  <c r="BF218" i="15"/>
  <c r="T218" i="15"/>
  <c r="R218" i="15"/>
  <c r="P218" i="15"/>
  <c r="BK218" i="15"/>
  <c r="J218" i="15"/>
  <c r="BE218" i="15"/>
  <c r="BI215" i="15"/>
  <c r="BH215" i="15"/>
  <c r="BG215" i="15"/>
  <c r="BF215" i="15"/>
  <c r="T215" i="15"/>
  <c r="R215" i="15"/>
  <c r="P215" i="15"/>
  <c r="BK215" i="15"/>
  <c r="J215" i="15"/>
  <c r="BE215" i="15"/>
  <c r="BI212" i="15"/>
  <c r="BH212" i="15"/>
  <c r="BG212" i="15"/>
  <c r="BF212" i="15"/>
  <c r="T212" i="15"/>
  <c r="R212" i="15"/>
  <c r="P212" i="15"/>
  <c r="BK212" i="15"/>
  <c r="J212" i="15"/>
  <c r="BE212" i="15" s="1"/>
  <c r="BI210" i="15"/>
  <c r="BH210" i="15"/>
  <c r="BG210" i="15"/>
  <c r="BF210" i="15"/>
  <c r="T210" i="15"/>
  <c r="R210" i="15"/>
  <c r="P210" i="15"/>
  <c r="BK210" i="15"/>
  <c r="J210" i="15"/>
  <c r="BE210" i="15"/>
  <c r="BI208" i="15"/>
  <c r="BH208" i="15"/>
  <c r="BG208" i="15"/>
  <c r="BF208" i="15"/>
  <c r="T208" i="15"/>
  <c r="R208" i="15"/>
  <c r="P208" i="15"/>
  <c r="BK208" i="15"/>
  <c r="J208" i="15"/>
  <c r="BE208" i="15"/>
  <c r="BI206" i="15"/>
  <c r="BH206" i="15"/>
  <c r="BG206" i="15"/>
  <c r="BF206" i="15"/>
  <c r="T206" i="15"/>
  <c r="R206" i="15"/>
  <c r="P206" i="15"/>
  <c r="BK206" i="15"/>
  <c r="J206" i="15"/>
  <c r="BE206" i="15"/>
  <c r="BI204" i="15"/>
  <c r="BH204" i="15"/>
  <c r="BG204" i="15"/>
  <c r="BF204" i="15"/>
  <c r="T204" i="15"/>
  <c r="R204" i="15"/>
  <c r="P204" i="15"/>
  <c r="BK204" i="15"/>
  <c r="J204" i="15"/>
  <c r="BE204" i="15" s="1"/>
  <c r="BI202" i="15"/>
  <c r="BH202" i="15"/>
  <c r="BG202" i="15"/>
  <c r="BF202" i="15"/>
  <c r="T202" i="15"/>
  <c r="R202" i="15"/>
  <c r="P202" i="15"/>
  <c r="BK202" i="15"/>
  <c r="J202" i="15"/>
  <c r="BE202" i="15"/>
  <c r="BI200" i="15"/>
  <c r="BH200" i="15"/>
  <c r="BG200" i="15"/>
  <c r="BF200" i="15"/>
  <c r="T200" i="15"/>
  <c r="R200" i="15"/>
  <c r="P200" i="15"/>
  <c r="BK200" i="15"/>
  <c r="J200" i="15"/>
  <c r="BE200" i="15"/>
  <c r="BI198" i="15"/>
  <c r="BH198" i="15"/>
  <c r="BG198" i="15"/>
  <c r="BF198" i="15"/>
  <c r="T198" i="15"/>
  <c r="R198" i="15"/>
  <c r="P198" i="15"/>
  <c r="BK198" i="15"/>
  <c r="J198" i="15"/>
  <c r="BE198" i="15"/>
  <c r="BI196" i="15"/>
  <c r="BH196" i="15"/>
  <c r="BG196" i="15"/>
  <c r="BF196" i="15"/>
  <c r="T196" i="15"/>
  <c r="R196" i="15"/>
  <c r="P196" i="15"/>
  <c r="BK196" i="15"/>
  <c r="J196" i="15"/>
  <c r="BE196" i="15" s="1"/>
  <c r="BI194" i="15"/>
  <c r="BH194" i="15"/>
  <c r="BG194" i="15"/>
  <c r="BF194" i="15"/>
  <c r="T194" i="15"/>
  <c r="R194" i="15"/>
  <c r="P194" i="15"/>
  <c r="BK194" i="15"/>
  <c r="J194" i="15"/>
  <c r="BE194" i="15"/>
  <c r="BI192" i="15"/>
  <c r="BH192" i="15"/>
  <c r="BG192" i="15"/>
  <c r="BF192" i="15"/>
  <c r="T192" i="15"/>
  <c r="R192" i="15"/>
  <c r="P192" i="15"/>
  <c r="BK192" i="15"/>
  <c r="BK185" i="15" s="1"/>
  <c r="J185" i="15" s="1"/>
  <c r="J64" i="15" s="1"/>
  <c r="J192" i="15"/>
  <c r="BE192" i="15"/>
  <c r="BI190" i="15"/>
  <c r="BH190" i="15"/>
  <c r="BG190" i="15"/>
  <c r="BF190" i="15"/>
  <c r="T190" i="15"/>
  <c r="R190" i="15"/>
  <c r="P190" i="15"/>
  <c r="BK190" i="15"/>
  <c r="J190" i="15"/>
  <c r="BE190" i="15"/>
  <c r="BI188" i="15"/>
  <c r="BH188" i="15"/>
  <c r="BG188" i="15"/>
  <c r="BF188" i="15"/>
  <c r="T188" i="15"/>
  <c r="R188" i="15"/>
  <c r="R185" i="15" s="1"/>
  <c r="P188" i="15"/>
  <c r="BK188" i="15"/>
  <c r="J188" i="15"/>
  <c r="BE188" i="15" s="1"/>
  <c r="BI186" i="15"/>
  <c r="BH186" i="15"/>
  <c r="BG186" i="15"/>
  <c r="BF186" i="15"/>
  <c r="T186" i="15"/>
  <c r="T185" i="15"/>
  <c r="R186" i="15"/>
  <c r="P186" i="15"/>
  <c r="P185" i="15"/>
  <c r="BK186" i="15"/>
  <c r="J186" i="15"/>
  <c r="BE186" i="15"/>
  <c r="BI183" i="15"/>
  <c r="BH183" i="15"/>
  <c r="BG183" i="15"/>
  <c r="BF183" i="15"/>
  <c r="T183" i="15"/>
  <c r="R183" i="15"/>
  <c r="P183" i="15"/>
  <c r="BK183" i="15"/>
  <c r="J183" i="15"/>
  <c r="BE183" i="15"/>
  <c r="BI181" i="15"/>
  <c r="BH181" i="15"/>
  <c r="BG181" i="15"/>
  <c r="BF181" i="15"/>
  <c r="T181" i="15"/>
  <c r="T180" i="15" s="1"/>
  <c r="R181" i="15"/>
  <c r="R180" i="15"/>
  <c r="P181" i="15"/>
  <c r="P180" i="15"/>
  <c r="BK181" i="15"/>
  <c r="BK180" i="15"/>
  <c r="J180" i="15"/>
  <c r="J181" i="15"/>
  <c r="BE181" i="15" s="1"/>
  <c r="J63" i="15"/>
  <c r="BI178" i="15"/>
  <c r="BH178" i="15"/>
  <c r="BG178" i="15"/>
  <c r="BF178" i="15"/>
  <c r="T178" i="15"/>
  <c r="R178" i="15"/>
  <c r="P178" i="15"/>
  <c r="BK178" i="15"/>
  <c r="J178" i="15"/>
  <c r="BE178" i="15"/>
  <c r="BI176" i="15"/>
  <c r="BH176" i="15"/>
  <c r="BG176" i="15"/>
  <c r="BF176" i="15"/>
  <c r="T176" i="15"/>
  <c r="R176" i="15"/>
  <c r="P176" i="15"/>
  <c r="BK176" i="15"/>
  <c r="J176" i="15"/>
  <c r="BE176" i="15"/>
  <c r="BI174" i="15"/>
  <c r="BH174" i="15"/>
  <c r="BG174" i="15"/>
  <c r="BF174" i="15"/>
  <c r="T174" i="15"/>
  <c r="R174" i="15"/>
  <c r="P174" i="15"/>
  <c r="BK174" i="15"/>
  <c r="J174" i="15"/>
  <c r="BE174" i="15" s="1"/>
  <c r="BI172" i="15"/>
  <c r="BH172" i="15"/>
  <c r="BG172" i="15"/>
  <c r="BF172" i="15"/>
  <c r="T172" i="15"/>
  <c r="R172" i="15"/>
  <c r="P172" i="15"/>
  <c r="BK172" i="15"/>
  <c r="J172" i="15"/>
  <c r="BE172" i="15"/>
  <c r="BI170" i="15"/>
  <c r="BH170" i="15"/>
  <c r="BG170" i="15"/>
  <c r="BF170" i="15"/>
  <c r="T170" i="15"/>
  <c r="R170" i="15"/>
  <c r="P170" i="15"/>
  <c r="BK170" i="15"/>
  <c r="J170" i="15"/>
  <c r="BE170" i="15"/>
  <c r="BI168" i="15"/>
  <c r="BH168" i="15"/>
  <c r="BG168" i="15"/>
  <c r="BF168" i="15"/>
  <c r="T168" i="15"/>
  <c r="R168" i="15"/>
  <c r="P168" i="15"/>
  <c r="BK168" i="15"/>
  <c r="J168" i="15"/>
  <c r="BE168" i="15"/>
  <c r="BI163" i="15"/>
  <c r="BH163" i="15"/>
  <c r="BG163" i="15"/>
  <c r="BF163" i="15"/>
  <c r="T163" i="15"/>
  <c r="R163" i="15"/>
  <c r="P163" i="15"/>
  <c r="BK163" i="15"/>
  <c r="J163" i="15"/>
  <c r="BE163" i="15"/>
  <c r="BI160" i="15"/>
  <c r="BH160" i="15"/>
  <c r="BG160" i="15"/>
  <c r="BF160" i="15"/>
  <c r="T160" i="15"/>
  <c r="R160" i="15"/>
  <c r="P160" i="15"/>
  <c r="BK160" i="15"/>
  <c r="J160" i="15"/>
  <c r="BE160" i="15"/>
  <c r="BI159" i="15"/>
  <c r="BH159" i="15"/>
  <c r="BG159" i="15"/>
  <c r="BF159" i="15"/>
  <c r="T159" i="15"/>
  <c r="R159" i="15"/>
  <c r="P159" i="15"/>
  <c r="BK159" i="15"/>
  <c r="BK152" i="15" s="1"/>
  <c r="J152" i="15" s="1"/>
  <c r="J62" i="15" s="1"/>
  <c r="J159" i="15"/>
  <c r="BE159" i="15"/>
  <c r="BI157" i="15"/>
  <c r="BH157" i="15"/>
  <c r="BG157" i="15"/>
  <c r="BF157" i="15"/>
  <c r="T157" i="15"/>
  <c r="R157" i="15"/>
  <c r="P157" i="15"/>
  <c r="BK157" i="15"/>
  <c r="J157" i="15"/>
  <c r="BE157" i="15"/>
  <c r="BI155" i="15"/>
  <c r="BH155" i="15"/>
  <c r="BG155" i="15"/>
  <c r="BF155" i="15"/>
  <c r="T155" i="15"/>
  <c r="R155" i="15"/>
  <c r="R152" i="15" s="1"/>
  <c r="P155" i="15"/>
  <c r="BK155" i="15"/>
  <c r="J155" i="15"/>
  <c r="BE155" i="15"/>
  <c r="BI153" i="15"/>
  <c r="BH153" i="15"/>
  <c r="BG153" i="15"/>
  <c r="BF153" i="15"/>
  <c r="T153" i="15"/>
  <c r="T152" i="15"/>
  <c r="R153" i="15"/>
  <c r="P153" i="15"/>
  <c r="P152" i="15"/>
  <c r="BK153" i="15"/>
  <c r="J153" i="15"/>
  <c r="BE153" i="15" s="1"/>
  <c r="BI150" i="15"/>
  <c r="BH150" i="15"/>
  <c r="BG150" i="15"/>
  <c r="BF150" i="15"/>
  <c r="T150" i="15"/>
  <c r="R150" i="15"/>
  <c r="P150" i="15"/>
  <c r="BK150" i="15"/>
  <c r="J150" i="15"/>
  <c r="BE150" i="15"/>
  <c r="BI148" i="15"/>
  <c r="BH148" i="15"/>
  <c r="BG148" i="15"/>
  <c r="BF148" i="15"/>
  <c r="T148" i="15"/>
  <c r="R148" i="15"/>
  <c r="P148" i="15"/>
  <c r="BK148" i="15"/>
  <c r="J148" i="15"/>
  <c r="BE148" i="15"/>
  <c r="BI146" i="15"/>
  <c r="BH146" i="15"/>
  <c r="BG146" i="15"/>
  <c r="BF146" i="15"/>
  <c r="T146" i="15"/>
  <c r="R146" i="15"/>
  <c r="P146" i="15"/>
  <c r="BK146" i="15"/>
  <c r="J146" i="15"/>
  <c r="BE146" i="15"/>
  <c r="BI144" i="15"/>
  <c r="BH144" i="15"/>
  <c r="BG144" i="15"/>
  <c r="BF144" i="15"/>
  <c r="T144" i="15"/>
  <c r="R144" i="15"/>
  <c r="P144" i="15"/>
  <c r="BK144" i="15"/>
  <c r="J144" i="15"/>
  <c r="BE144" i="15"/>
  <c r="BI142" i="15"/>
  <c r="BH142" i="15"/>
  <c r="BG142" i="15"/>
  <c r="BF142" i="15"/>
  <c r="T142" i="15"/>
  <c r="R142" i="15"/>
  <c r="P142" i="15"/>
  <c r="BK142" i="15"/>
  <c r="J142" i="15"/>
  <c r="BE142" i="15"/>
  <c r="BI141" i="15"/>
  <c r="BH141" i="15"/>
  <c r="BG141" i="15"/>
  <c r="BF141" i="15"/>
  <c r="T141" i="15"/>
  <c r="R141" i="15"/>
  <c r="P141" i="15"/>
  <c r="BK141" i="15"/>
  <c r="J141" i="15"/>
  <c r="BE141" i="15"/>
  <c r="BI139" i="15"/>
  <c r="BH139" i="15"/>
  <c r="BG139" i="15"/>
  <c r="BF139" i="15"/>
  <c r="T139" i="15"/>
  <c r="R139" i="15"/>
  <c r="P139" i="15"/>
  <c r="BK139" i="15"/>
  <c r="J139" i="15"/>
  <c r="BE139" i="15"/>
  <c r="BI134" i="15"/>
  <c r="BH134" i="15"/>
  <c r="BG134" i="15"/>
  <c r="BF134" i="15"/>
  <c r="T134" i="15"/>
  <c r="R134" i="15"/>
  <c r="P134" i="15"/>
  <c r="BK134" i="15"/>
  <c r="J134" i="15"/>
  <c r="BE134" i="15"/>
  <c r="BI132" i="15"/>
  <c r="BH132" i="15"/>
  <c r="BG132" i="15"/>
  <c r="BF132" i="15"/>
  <c r="T132" i="15"/>
  <c r="R132" i="15"/>
  <c r="P132" i="15"/>
  <c r="BK132" i="15"/>
  <c r="J132" i="15"/>
  <c r="BE132" i="15"/>
  <c r="BI130" i="15"/>
  <c r="BH130" i="15"/>
  <c r="BG130" i="15"/>
  <c r="BF130" i="15"/>
  <c r="T130" i="15"/>
  <c r="R130" i="15"/>
  <c r="P130" i="15"/>
  <c r="BK130" i="15"/>
  <c r="J130" i="15"/>
  <c r="BE130" i="15"/>
  <c r="BI123" i="15"/>
  <c r="BH123" i="15"/>
  <c r="BG123" i="15"/>
  <c r="BF123" i="15"/>
  <c r="T123" i="15"/>
  <c r="R123" i="15"/>
  <c r="P123" i="15"/>
  <c r="BK123" i="15"/>
  <c r="J123" i="15"/>
  <c r="BE123" i="15"/>
  <c r="BI120" i="15"/>
  <c r="BH120" i="15"/>
  <c r="BG120" i="15"/>
  <c r="BF120" i="15"/>
  <c r="T120" i="15"/>
  <c r="R120" i="15"/>
  <c r="P120" i="15"/>
  <c r="BK120" i="15"/>
  <c r="J120" i="15"/>
  <c r="BE120" i="15"/>
  <c r="BI119" i="15"/>
  <c r="BH119" i="15"/>
  <c r="BG119" i="15"/>
  <c r="BF119" i="15"/>
  <c r="T119" i="15"/>
  <c r="R119" i="15"/>
  <c r="P119" i="15"/>
  <c r="BK119" i="15"/>
  <c r="J119" i="15"/>
  <c r="BE119" i="15"/>
  <c r="BI117" i="15"/>
  <c r="BH117" i="15"/>
  <c r="BG117" i="15"/>
  <c r="BF117" i="15"/>
  <c r="T117" i="15"/>
  <c r="R117" i="15"/>
  <c r="P117" i="15"/>
  <c r="BK117" i="15"/>
  <c r="J117" i="15"/>
  <c r="BE117" i="15"/>
  <c r="BI115" i="15"/>
  <c r="BH115" i="15"/>
  <c r="BG115" i="15"/>
  <c r="BF115" i="15"/>
  <c r="T115" i="15"/>
  <c r="R115" i="15"/>
  <c r="P115" i="15"/>
  <c r="BK115" i="15"/>
  <c r="J115" i="15"/>
  <c r="BE115" i="15"/>
  <c r="BI113" i="15"/>
  <c r="BH113" i="15"/>
  <c r="BG113" i="15"/>
  <c r="BF113" i="15"/>
  <c r="T113" i="15"/>
  <c r="R113" i="15"/>
  <c r="P113" i="15"/>
  <c r="BK113" i="15"/>
  <c r="J113" i="15"/>
  <c r="BE113" i="15"/>
  <c r="BI111" i="15"/>
  <c r="BH111" i="15"/>
  <c r="BG111" i="15"/>
  <c r="BF111" i="15"/>
  <c r="T111" i="15"/>
  <c r="R111" i="15"/>
  <c r="P111" i="15"/>
  <c r="BK111" i="15"/>
  <c r="J111" i="15"/>
  <c r="BE111" i="15"/>
  <c r="BI106" i="15"/>
  <c r="BH106" i="15"/>
  <c r="BG106" i="15"/>
  <c r="BF106" i="15"/>
  <c r="T106" i="15"/>
  <c r="R106" i="15"/>
  <c r="P106" i="15"/>
  <c r="BK106" i="15"/>
  <c r="J106" i="15"/>
  <c r="BE106" i="15"/>
  <c r="BI105" i="15"/>
  <c r="BH105" i="15"/>
  <c r="BG105" i="15"/>
  <c r="BF105" i="15"/>
  <c r="T105" i="15"/>
  <c r="R105" i="15"/>
  <c r="P105" i="15"/>
  <c r="BK105" i="15"/>
  <c r="J105" i="15"/>
  <c r="BE105" i="15"/>
  <c r="BI103" i="15"/>
  <c r="BH103" i="15"/>
  <c r="BG103" i="15"/>
  <c r="BF103" i="15"/>
  <c r="T103" i="15"/>
  <c r="R103" i="15"/>
  <c r="P103" i="15"/>
  <c r="BK103" i="15"/>
  <c r="J103" i="15"/>
  <c r="BE103" i="15"/>
  <c r="BI101" i="15"/>
  <c r="BH101" i="15"/>
  <c r="BG101" i="15"/>
  <c r="BF101" i="15"/>
  <c r="T101" i="15"/>
  <c r="R101" i="15"/>
  <c r="P101" i="15"/>
  <c r="BK101" i="15"/>
  <c r="J101" i="15"/>
  <c r="BE101" i="15"/>
  <c r="BI99" i="15"/>
  <c r="BH99" i="15"/>
  <c r="BG99" i="15"/>
  <c r="BF99" i="15"/>
  <c r="T99" i="15"/>
  <c r="R99" i="15"/>
  <c r="P99" i="15"/>
  <c r="BK99" i="15"/>
  <c r="J99" i="15"/>
  <c r="BE99" i="15"/>
  <c r="BI97" i="15"/>
  <c r="BH97" i="15"/>
  <c r="BG97" i="15"/>
  <c r="BF97" i="15"/>
  <c r="T97" i="15"/>
  <c r="R97" i="15"/>
  <c r="R90" i="15" s="1"/>
  <c r="R89" i="15" s="1"/>
  <c r="R88" i="15" s="1"/>
  <c r="P97" i="15"/>
  <c r="BK97" i="15"/>
  <c r="J97" i="15"/>
  <c r="BE97" i="15"/>
  <c r="BI95" i="15"/>
  <c r="BH95" i="15"/>
  <c r="BG95" i="15"/>
  <c r="BF95" i="15"/>
  <c r="T95" i="15"/>
  <c r="R95" i="15"/>
  <c r="P95" i="15"/>
  <c r="BK95" i="15"/>
  <c r="J95" i="15"/>
  <c r="BE95" i="15"/>
  <c r="BI93" i="15"/>
  <c r="BH93" i="15"/>
  <c r="BG93" i="15"/>
  <c r="BF93" i="15"/>
  <c r="T93" i="15"/>
  <c r="R93" i="15"/>
  <c r="P93" i="15"/>
  <c r="BK93" i="15"/>
  <c r="J93" i="15"/>
  <c r="BE93" i="15"/>
  <c r="BI91" i="15"/>
  <c r="F37" i="15"/>
  <c r="BD69" i="1" s="1"/>
  <c r="BH91" i="15"/>
  <c r="F36" i="15" s="1"/>
  <c r="BC69" i="1" s="1"/>
  <c r="BG91" i="15"/>
  <c r="F35" i="15"/>
  <c r="BB69" i="1" s="1"/>
  <c r="BF91" i="15"/>
  <c r="F34" i="15" s="1"/>
  <c r="BA69" i="1" s="1"/>
  <c r="T91" i="15"/>
  <c r="T90" i="15"/>
  <c r="T89" i="15" s="1"/>
  <c r="T88" i="15" s="1"/>
  <c r="R91" i="15"/>
  <c r="P91" i="15"/>
  <c r="P90" i="15"/>
  <c r="P89" i="15" s="1"/>
  <c r="P88" i="15" s="1"/>
  <c r="AU69" i="1" s="1"/>
  <c r="BK91" i="15"/>
  <c r="BK90" i="15" s="1"/>
  <c r="J91" i="15"/>
  <c r="BE91" i="15" s="1"/>
  <c r="J85" i="15"/>
  <c r="J84" i="15"/>
  <c r="F84" i="15"/>
  <c r="F82" i="15"/>
  <c r="E80" i="15"/>
  <c r="J55" i="15"/>
  <c r="J54" i="15"/>
  <c r="F54" i="15"/>
  <c r="F52" i="15"/>
  <c r="E50" i="15"/>
  <c r="J18" i="15"/>
  <c r="E18" i="15"/>
  <c r="F55" i="15" s="1"/>
  <c r="J17" i="15"/>
  <c r="J12" i="15"/>
  <c r="J82" i="15" s="1"/>
  <c r="J52" i="15"/>
  <c r="E7" i="15"/>
  <c r="E48" i="15" s="1"/>
  <c r="E78" i="15"/>
  <c r="J39" i="14"/>
  <c r="J38" i="14"/>
  <c r="AY68" i="1"/>
  <c r="J37" i="14"/>
  <c r="AX68" i="1"/>
  <c r="BI117" i="14"/>
  <c r="BH117" i="14"/>
  <c r="BG117" i="14"/>
  <c r="BF117" i="14"/>
  <c r="T117" i="14"/>
  <c r="R117" i="14"/>
  <c r="P117" i="14"/>
  <c r="BK117" i="14"/>
  <c r="J117" i="14"/>
  <c r="BE117" i="14"/>
  <c r="BI116" i="14"/>
  <c r="BH116" i="14"/>
  <c r="BG116" i="14"/>
  <c r="BF116" i="14"/>
  <c r="T116" i="14"/>
  <c r="R116" i="14"/>
  <c r="R114" i="14" s="1"/>
  <c r="P116" i="14"/>
  <c r="BK116" i="14"/>
  <c r="J116" i="14"/>
  <c r="BE116" i="14"/>
  <c r="BI115" i="14"/>
  <c r="BH115" i="14"/>
  <c r="BG115" i="14"/>
  <c r="BF115" i="14"/>
  <c r="T115" i="14"/>
  <c r="T114" i="14"/>
  <c r="R115" i="14"/>
  <c r="P115" i="14"/>
  <c r="P114" i="14"/>
  <c r="BK115" i="14"/>
  <c r="BK114" i="14"/>
  <c r="J114" i="14" s="1"/>
  <c r="J69" i="14" s="1"/>
  <c r="J115" i="14"/>
  <c r="BE115" i="14" s="1"/>
  <c r="BI112" i="14"/>
  <c r="BH112" i="14"/>
  <c r="BG112" i="14"/>
  <c r="BF112" i="14"/>
  <c r="T112" i="14"/>
  <c r="R112" i="14"/>
  <c r="P112" i="14"/>
  <c r="BK112" i="14"/>
  <c r="J112" i="14"/>
  <c r="BE112" i="14"/>
  <c r="BI111" i="14"/>
  <c r="BH111" i="14"/>
  <c r="BG111" i="14"/>
  <c r="BF111" i="14"/>
  <c r="T111" i="14"/>
  <c r="R111" i="14"/>
  <c r="P111" i="14"/>
  <c r="BK111" i="14"/>
  <c r="J111" i="14"/>
  <c r="BE111" i="14"/>
  <c r="BI109" i="14"/>
  <c r="BH109" i="14"/>
  <c r="BG109" i="14"/>
  <c r="BF109" i="14"/>
  <c r="T109" i="14"/>
  <c r="R109" i="14"/>
  <c r="P109" i="14"/>
  <c r="BK109" i="14"/>
  <c r="J109" i="14"/>
  <c r="BE109" i="14"/>
  <c r="BI107" i="14"/>
  <c r="BH107" i="14"/>
  <c r="BG107" i="14"/>
  <c r="BF107" i="14"/>
  <c r="T107" i="14"/>
  <c r="R107" i="14"/>
  <c r="R104" i="14" s="1"/>
  <c r="P107" i="14"/>
  <c r="BK107" i="14"/>
  <c r="J107" i="14"/>
  <c r="BE107" i="14"/>
  <c r="BI105" i="14"/>
  <c r="BH105" i="14"/>
  <c r="BG105" i="14"/>
  <c r="BF105" i="14"/>
  <c r="T105" i="14"/>
  <c r="T104" i="14"/>
  <c r="R105" i="14"/>
  <c r="P105" i="14"/>
  <c r="P104" i="14"/>
  <c r="BK105" i="14"/>
  <c r="BK104" i="14"/>
  <c r="J104" i="14" s="1"/>
  <c r="J68" i="14" s="1"/>
  <c r="J105" i="14"/>
  <c r="BE105" i="14" s="1"/>
  <c r="BI103" i="14"/>
  <c r="BH103" i="14"/>
  <c r="BG103" i="14"/>
  <c r="BF103" i="14"/>
  <c r="T103" i="14"/>
  <c r="T102" i="14"/>
  <c r="T101" i="14" s="1"/>
  <c r="R103" i="14"/>
  <c r="R102" i="14" s="1"/>
  <c r="R101" i="14" s="1"/>
  <c r="P103" i="14"/>
  <c r="P102" i="14"/>
  <c r="P101" i="14" s="1"/>
  <c r="BK103" i="14"/>
  <c r="BK102" i="14" s="1"/>
  <c r="J103" i="14"/>
  <c r="BE103" i="14"/>
  <c r="BI100" i="14"/>
  <c r="BH100" i="14"/>
  <c r="BG100" i="14"/>
  <c r="BF100" i="14"/>
  <c r="T100" i="14"/>
  <c r="R100" i="14"/>
  <c r="P100" i="14"/>
  <c r="BK100" i="14"/>
  <c r="J100" i="14"/>
  <c r="BE100" i="14"/>
  <c r="BI98" i="14"/>
  <c r="BH98" i="14"/>
  <c r="BG98" i="14"/>
  <c r="BF98" i="14"/>
  <c r="T98" i="14"/>
  <c r="R98" i="14"/>
  <c r="R93" i="14" s="1"/>
  <c r="R92" i="14" s="1"/>
  <c r="R91" i="14" s="1"/>
  <c r="P98" i="14"/>
  <c r="BK98" i="14"/>
  <c r="J98" i="14"/>
  <c r="BE98" i="14"/>
  <c r="BI96" i="14"/>
  <c r="BH96" i="14"/>
  <c r="BG96" i="14"/>
  <c r="BF96" i="14"/>
  <c r="T96" i="14"/>
  <c r="R96" i="14"/>
  <c r="P96" i="14"/>
  <c r="BK96" i="14"/>
  <c r="J96" i="14"/>
  <c r="BE96" i="14"/>
  <c r="BI94" i="14"/>
  <c r="F39" i="14"/>
  <c r="BD68" i="1" s="1"/>
  <c r="BH94" i="14"/>
  <c r="F38" i="14" s="1"/>
  <c r="BC68" i="1" s="1"/>
  <c r="BG94" i="14"/>
  <c r="F37" i="14"/>
  <c r="BB68" i="1" s="1"/>
  <c r="BF94" i="14"/>
  <c r="F36" i="14" s="1"/>
  <c r="BA68" i="1" s="1"/>
  <c r="T94" i="14"/>
  <c r="T93" i="14"/>
  <c r="T92" i="14" s="1"/>
  <c r="R94" i="14"/>
  <c r="P94" i="14"/>
  <c r="P93" i="14"/>
  <c r="P92" i="14" s="1"/>
  <c r="BK94" i="14"/>
  <c r="BK93" i="14" s="1"/>
  <c r="J94" i="14"/>
  <c r="BE94" i="14" s="1"/>
  <c r="J88" i="14"/>
  <c r="J87" i="14"/>
  <c r="F87" i="14"/>
  <c r="F85" i="14"/>
  <c r="E83" i="14"/>
  <c r="J59" i="14"/>
  <c r="J58" i="14"/>
  <c r="F58" i="14"/>
  <c r="F56" i="14"/>
  <c r="E54" i="14"/>
  <c r="J20" i="14"/>
  <c r="E20" i="14"/>
  <c r="F59" i="14" s="1"/>
  <c r="J19" i="14"/>
  <c r="J14" i="14"/>
  <c r="J85" i="14" s="1"/>
  <c r="J56" i="14"/>
  <c r="E7" i="14"/>
  <c r="E50" i="14" s="1"/>
  <c r="E79" i="14"/>
  <c r="J39" i="13"/>
  <c r="J38" i="13"/>
  <c r="AY67" i="1"/>
  <c r="J37" i="13"/>
  <c r="AX67" i="1"/>
  <c r="BI118" i="13"/>
  <c r="BH118" i="13"/>
  <c r="BG118" i="13"/>
  <c r="BF118" i="13"/>
  <c r="T118" i="13"/>
  <c r="R118" i="13"/>
  <c r="P118" i="13"/>
  <c r="BK118" i="13"/>
  <c r="BK115" i="13" s="1"/>
  <c r="J115" i="13" s="1"/>
  <c r="J69" i="13" s="1"/>
  <c r="J118" i="13"/>
  <c r="BE118" i="13"/>
  <c r="BI117" i="13"/>
  <c r="BH117" i="13"/>
  <c r="BG117" i="13"/>
  <c r="BF117" i="13"/>
  <c r="T117" i="13"/>
  <c r="R117" i="13"/>
  <c r="R115" i="13" s="1"/>
  <c r="P117" i="13"/>
  <c r="BK117" i="13"/>
  <c r="J117" i="13"/>
  <c r="BE117" i="13"/>
  <c r="BI116" i="13"/>
  <c r="BH116" i="13"/>
  <c r="BG116" i="13"/>
  <c r="BF116" i="13"/>
  <c r="T116" i="13"/>
  <c r="T115" i="13"/>
  <c r="R116" i="13"/>
  <c r="P116" i="13"/>
  <c r="P115" i="13"/>
  <c r="BK116" i="13"/>
  <c r="J116" i="13"/>
  <c r="BE116" i="13" s="1"/>
  <c r="BI113" i="13"/>
  <c r="BH113" i="13"/>
  <c r="BG113" i="13"/>
  <c r="BF113" i="13"/>
  <c r="T113" i="13"/>
  <c r="R113" i="13"/>
  <c r="P113" i="13"/>
  <c r="BK113" i="13"/>
  <c r="J113" i="13"/>
  <c r="BE113" i="13"/>
  <c r="BI112" i="13"/>
  <c r="BH112" i="13"/>
  <c r="BG112" i="13"/>
  <c r="BF112" i="13"/>
  <c r="T112" i="13"/>
  <c r="R112" i="13"/>
  <c r="P112" i="13"/>
  <c r="BK112" i="13"/>
  <c r="J112" i="13"/>
  <c r="BE112" i="13"/>
  <c r="BI109" i="13"/>
  <c r="BH109" i="13"/>
  <c r="BG109" i="13"/>
  <c r="BF109" i="13"/>
  <c r="T109" i="13"/>
  <c r="R109" i="13"/>
  <c r="P109" i="13"/>
  <c r="BK109" i="13"/>
  <c r="J109" i="13"/>
  <c r="BE109" i="13"/>
  <c r="BI107" i="13"/>
  <c r="BH107" i="13"/>
  <c r="BG107" i="13"/>
  <c r="BF107" i="13"/>
  <c r="T107" i="13"/>
  <c r="R107" i="13"/>
  <c r="P107" i="13"/>
  <c r="BK107" i="13"/>
  <c r="BK104" i="13" s="1"/>
  <c r="J104" i="13" s="1"/>
  <c r="J68" i="13" s="1"/>
  <c r="J107" i="13"/>
  <c r="BE107" i="13"/>
  <c r="BI105" i="13"/>
  <c r="BH105" i="13"/>
  <c r="BG105" i="13"/>
  <c r="BF105" i="13"/>
  <c r="T105" i="13"/>
  <c r="T104" i="13"/>
  <c r="R105" i="13"/>
  <c r="P105" i="13"/>
  <c r="P104" i="13"/>
  <c r="BK105" i="13"/>
  <c r="J105" i="13"/>
  <c r="BE105" i="13" s="1"/>
  <c r="BI103" i="13"/>
  <c r="BH103" i="13"/>
  <c r="BG103" i="13"/>
  <c r="BF103" i="13"/>
  <c r="T103" i="13"/>
  <c r="T102" i="13"/>
  <c r="R103" i="13"/>
  <c r="R102" i="13" s="1"/>
  <c r="P103" i="13"/>
  <c r="P102" i="13"/>
  <c r="P101" i="13" s="1"/>
  <c r="BK103" i="13"/>
  <c r="BK102" i="13" s="1"/>
  <c r="J103" i="13"/>
  <c r="BE103" i="13"/>
  <c r="BI100" i="13"/>
  <c r="BH100" i="13"/>
  <c r="BG100" i="13"/>
  <c r="BF100" i="13"/>
  <c r="T100" i="13"/>
  <c r="R100" i="13"/>
  <c r="P100" i="13"/>
  <c r="BK100" i="13"/>
  <c r="J100" i="13"/>
  <c r="BE100" i="13"/>
  <c r="BI98" i="13"/>
  <c r="BH98" i="13"/>
  <c r="BG98" i="13"/>
  <c r="BF98" i="13"/>
  <c r="T98" i="13"/>
  <c r="R98" i="13"/>
  <c r="R93" i="13" s="1"/>
  <c r="R92" i="13" s="1"/>
  <c r="P98" i="13"/>
  <c r="BK98" i="13"/>
  <c r="J98" i="13"/>
  <c r="BE98" i="13"/>
  <c r="BI96" i="13"/>
  <c r="BH96" i="13"/>
  <c r="BG96" i="13"/>
  <c r="BF96" i="13"/>
  <c r="T96" i="13"/>
  <c r="R96" i="13"/>
  <c r="P96" i="13"/>
  <c r="BK96" i="13"/>
  <c r="J96" i="13"/>
  <c r="BE96" i="13"/>
  <c r="BI94" i="13"/>
  <c r="F39" i="13"/>
  <c r="BD67" i="1" s="1"/>
  <c r="BH94" i="13"/>
  <c r="BG94" i="13"/>
  <c r="F37" i="13"/>
  <c r="BB67" i="1" s="1"/>
  <c r="BF94" i="13"/>
  <c r="T94" i="13"/>
  <c r="T93" i="13"/>
  <c r="T92" i="13" s="1"/>
  <c r="R94" i="13"/>
  <c r="P94" i="13"/>
  <c r="P93" i="13"/>
  <c r="P92" i="13" s="1"/>
  <c r="P91" i="13" s="1"/>
  <c r="AU67" i="1" s="1"/>
  <c r="BK94" i="13"/>
  <c r="BK93" i="13" s="1"/>
  <c r="J94" i="13"/>
  <c r="BE94" i="13" s="1"/>
  <c r="J35" i="13" s="1"/>
  <c r="AV67" i="1" s="1"/>
  <c r="J88" i="13"/>
  <c r="J87" i="13"/>
  <c r="F87" i="13"/>
  <c r="F85" i="13"/>
  <c r="E83" i="13"/>
  <c r="J59" i="13"/>
  <c r="J58" i="13"/>
  <c r="F58" i="13"/>
  <c r="F56" i="13"/>
  <c r="E54" i="13"/>
  <c r="J20" i="13"/>
  <c r="E20" i="13"/>
  <c r="F88" i="13" s="1"/>
  <c r="J19" i="13"/>
  <c r="J14" i="13"/>
  <c r="E7" i="13"/>
  <c r="E50" i="13" s="1"/>
  <c r="E79" i="13"/>
  <c r="J39" i="12"/>
  <c r="J38" i="12"/>
  <c r="AY66" i="1" s="1"/>
  <c r="J37" i="12"/>
  <c r="AX66" i="1" s="1"/>
  <c r="BI95" i="12"/>
  <c r="BH95" i="12"/>
  <c r="BG95" i="12"/>
  <c r="BF95" i="12"/>
  <c r="F36" i="12" s="1"/>
  <c r="BA66" i="1" s="1"/>
  <c r="T95" i="12"/>
  <c r="R95" i="12"/>
  <c r="P95" i="12"/>
  <c r="BK95" i="12"/>
  <c r="J95" i="12"/>
  <c r="BE95" i="12" s="1"/>
  <c r="BI94" i="12"/>
  <c r="BH94" i="12"/>
  <c r="F38" i="12" s="1"/>
  <c r="BC66" i="1" s="1"/>
  <c r="BG94" i="12"/>
  <c r="BF94" i="12"/>
  <c r="T94" i="12"/>
  <c r="R94" i="12"/>
  <c r="P94" i="12"/>
  <c r="BK94" i="12"/>
  <c r="J94" i="12"/>
  <c r="BE94" i="12"/>
  <c r="BI93" i="12"/>
  <c r="BH93" i="12"/>
  <c r="BG93" i="12"/>
  <c r="F37" i="12" s="1"/>
  <c r="BB66" i="1" s="1"/>
  <c r="BF93" i="12"/>
  <c r="T93" i="12"/>
  <c r="T92" i="12" s="1"/>
  <c r="R93" i="12"/>
  <c r="R92" i="12"/>
  <c r="P93" i="12"/>
  <c r="BK93" i="12"/>
  <c r="BK92" i="12" s="1"/>
  <c r="J92" i="12" s="1"/>
  <c r="J66" i="12" s="1"/>
  <c r="J93" i="12"/>
  <c r="BE93" i="12" s="1"/>
  <c r="BI91" i="12"/>
  <c r="F39" i="12" s="1"/>
  <c r="BD66" i="1"/>
  <c r="BH91" i="12"/>
  <c r="BG91" i="12"/>
  <c r="BF91" i="12"/>
  <c r="J36" i="12"/>
  <c r="AW66" i="1" s="1"/>
  <c r="T91" i="12"/>
  <c r="T90" i="12"/>
  <c r="T89" i="12" s="1"/>
  <c r="R91" i="12"/>
  <c r="R90" i="12" s="1"/>
  <c r="R89" i="12" s="1"/>
  <c r="R88" i="12" s="1"/>
  <c r="P91" i="12"/>
  <c r="P90" i="12"/>
  <c r="P89" i="12" s="1"/>
  <c r="BK91" i="12"/>
  <c r="BK90" i="12"/>
  <c r="J90" i="12" s="1"/>
  <c r="J65" i="12" s="1"/>
  <c r="J91" i="12"/>
  <c r="BE91" i="12" s="1"/>
  <c r="J85" i="12"/>
  <c r="J84" i="12"/>
  <c r="F84" i="12"/>
  <c r="F82" i="12"/>
  <c r="E80" i="12"/>
  <c r="J59" i="12"/>
  <c r="J58" i="12"/>
  <c r="F58" i="12"/>
  <c r="F56" i="12"/>
  <c r="E54" i="12"/>
  <c r="J20" i="12"/>
  <c r="E20" i="12"/>
  <c r="F59" i="12" s="1"/>
  <c r="F85" i="12"/>
  <c r="J19" i="12"/>
  <c r="J14" i="12"/>
  <c r="J82" i="12" s="1"/>
  <c r="J56" i="12"/>
  <c r="E7" i="12"/>
  <c r="E76" i="12" s="1"/>
  <c r="E50" i="12"/>
  <c r="J39" i="11"/>
  <c r="J38" i="11"/>
  <c r="AY65" i="1" s="1"/>
  <c r="J37" i="11"/>
  <c r="AX65" i="1"/>
  <c r="BI117" i="11"/>
  <c r="BH117" i="11"/>
  <c r="BG117" i="11"/>
  <c r="BF117" i="11"/>
  <c r="T117" i="11"/>
  <c r="R117" i="11"/>
  <c r="P117" i="11"/>
  <c r="BK117" i="11"/>
  <c r="J117" i="11"/>
  <c r="BE117" i="11" s="1"/>
  <c r="BI116" i="11"/>
  <c r="BH116" i="11"/>
  <c r="BG116" i="11"/>
  <c r="BF116" i="11"/>
  <c r="T116" i="11"/>
  <c r="R116" i="11"/>
  <c r="P116" i="11"/>
  <c r="BK116" i="11"/>
  <c r="J116" i="11"/>
  <c r="BE116" i="11" s="1"/>
  <c r="BI115" i="11"/>
  <c r="BH115" i="11"/>
  <c r="BG115" i="11"/>
  <c r="BF115" i="11"/>
  <c r="T115" i="11"/>
  <c r="T114" i="11" s="1"/>
  <c r="R115" i="11"/>
  <c r="R114" i="11" s="1"/>
  <c r="P115" i="11"/>
  <c r="P114" i="11" s="1"/>
  <c r="BK115" i="11"/>
  <c r="BK114" i="11"/>
  <c r="J114" i="11" s="1"/>
  <c r="J69" i="11" s="1"/>
  <c r="J115" i="11"/>
  <c r="BE115" i="11"/>
  <c r="BI112" i="11"/>
  <c r="BH112" i="11"/>
  <c r="BG112" i="11"/>
  <c r="BF112" i="11"/>
  <c r="T112" i="11"/>
  <c r="R112" i="11"/>
  <c r="P112" i="11"/>
  <c r="BK112" i="11"/>
  <c r="J112" i="11"/>
  <c r="BE112" i="11" s="1"/>
  <c r="BI111" i="11"/>
  <c r="BH111" i="11"/>
  <c r="BG111" i="11"/>
  <c r="BF111" i="11"/>
  <c r="T111" i="11"/>
  <c r="R111" i="11"/>
  <c r="P111" i="11"/>
  <c r="BK111" i="11"/>
  <c r="J111" i="11"/>
  <c r="BE111" i="11"/>
  <c r="BI109" i="11"/>
  <c r="BH109" i="11"/>
  <c r="BG109" i="11"/>
  <c r="F37" i="11" s="1"/>
  <c r="BB65" i="1" s="1"/>
  <c r="BF109" i="11"/>
  <c r="T109" i="11"/>
  <c r="R109" i="11"/>
  <c r="P109" i="11"/>
  <c r="BK109" i="11"/>
  <c r="J109" i="11"/>
  <c r="BE109" i="11" s="1"/>
  <c r="BI107" i="11"/>
  <c r="BH107" i="11"/>
  <c r="BG107" i="11"/>
  <c r="BF107" i="11"/>
  <c r="T107" i="11"/>
  <c r="R107" i="11"/>
  <c r="P107" i="11"/>
  <c r="BK107" i="11"/>
  <c r="J107" i="11"/>
  <c r="BE107" i="11" s="1"/>
  <c r="BI105" i="11"/>
  <c r="BH105" i="11"/>
  <c r="BG105" i="11"/>
  <c r="BF105" i="11"/>
  <c r="T105" i="11"/>
  <c r="R105" i="11"/>
  <c r="R104" i="11" s="1"/>
  <c r="P105" i="11"/>
  <c r="BK105" i="11"/>
  <c r="BK104" i="11"/>
  <c r="J104" i="11" s="1"/>
  <c r="J68" i="11" s="1"/>
  <c r="J105" i="11"/>
  <c r="BE105" i="11"/>
  <c r="BI103" i="11"/>
  <c r="BH103" i="11"/>
  <c r="BG103" i="11"/>
  <c r="BF103" i="11"/>
  <c r="T103" i="11"/>
  <c r="T102" i="11" s="1"/>
  <c r="R103" i="11"/>
  <c r="R102" i="11"/>
  <c r="P103" i="11"/>
  <c r="P102" i="11"/>
  <c r="BK103" i="11"/>
  <c r="BK102" i="11"/>
  <c r="J103" i="11"/>
  <c r="BE103" i="11"/>
  <c r="BI100" i="11"/>
  <c r="BH100" i="11"/>
  <c r="BG100" i="11"/>
  <c r="BF100" i="11"/>
  <c r="T100" i="11"/>
  <c r="R100" i="11"/>
  <c r="P100" i="11"/>
  <c r="BK100" i="11"/>
  <c r="J100" i="11"/>
  <c r="BE100" i="11" s="1"/>
  <c r="BI98" i="11"/>
  <c r="BH98" i="11"/>
  <c r="BG98" i="11"/>
  <c r="BF98" i="11"/>
  <c r="F36" i="11" s="1"/>
  <c r="BA65" i="1" s="1"/>
  <c r="T98" i="11"/>
  <c r="R98" i="11"/>
  <c r="P98" i="11"/>
  <c r="P93" i="11" s="1"/>
  <c r="P92" i="11" s="1"/>
  <c r="BK98" i="11"/>
  <c r="J98" i="11"/>
  <c r="BE98" i="11" s="1"/>
  <c r="BI96" i="11"/>
  <c r="BH96" i="11"/>
  <c r="F38" i="11" s="1"/>
  <c r="BC65" i="1" s="1"/>
  <c r="BG96" i="11"/>
  <c r="BF96" i="11"/>
  <c r="T96" i="11"/>
  <c r="T93" i="11" s="1"/>
  <c r="T92" i="11" s="1"/>
  <c r="R96" i="11"/>
  <c r="P96" i="11"/>
  <c r="BK96" i="11"/>
  <c r="J96" i="11"/>
  <c r="BE96" i="11"/>
  <c r="BI94" i="11"/>
  <c r="F39" i="11" s="1"/>
  <c r="BD65" i="1" s="1"/>
  <c r="BH94" i="11"/>
  <c r="BG94" i="11"/>
  <c r="BF94" i="11"/>
  <c r="J36" i="11"/>
  <c r="AW65" i="1" s="1"/>
  <c r="T94" i="11"/>
  <c r="R94" i="11"/>
  <c r="R93" i="11" s="1"/>
  <c r="R92" i="11" s="1"/>
  <c r="P94" i="11"/>
  <c r="BK94" i="11"/>
  <c r="BK93" i="11"/>
  <c r="J93" i="11" s="1"/>
  <c r="J65" i="11" s="1"/>
  <c r="J94" i="11"/>
  <c r="BE94" i="11" s="1"/>
  <c r="J88" i="11"/>
  <c r="J87" i="11"/>
  <c r="F87" i="11"/>
  <c r="F85" i="11"/>
  <c r="E83" i="11"/>
  <c r="J59" i="11"/>
  <c r="J58" i="11"/>
  <c r="F58" i="11"/>
  <c r="F56" i="11"/>
  <c r="E54" i="11"/>
  <c r="J20" i="11"/>
  <c r="E20" i="11"/>
  <c r="F59" i="11" s="1"/>
  <c r="F88" i="11"/>
  <c r="J19" i="11"/>
  <c r="J14" i="11"/>
  <c r="J85" i="11" s="1"/>
  <c r="J56" i="11"/>
  <c r="E7" i="11"/>
  <c r="E79" i="11" s="1"/>
  <c r="E50" i="11"/>
  <c r="J39" i="10"/>
  <c r="J38" i="10"/>
  <c r="AY64" i="1" s="1"/>
  <c r="J37" i="10"/>
  <c r="AX64" i="1"/>
  <c r="BI113" i="10"/>
  <c r="BH113" i="10"/>
  <c r="BG113" i="10"/>
  <c r="F37" i="10" s="1"/>
  <c r="BB64" i="1" s="1"/>
  <c r="BF113" i="10"/>
  <c r="T113" i="10"/>
  <c r="R113" i="10"/>
  <c r="P113" i="10"/>
  <c r="BK113" i="10"/>
  <c r="J113" i="10"/>
  <c r="BE113" i="10" s="1"/>
  <c r="BI111" i="10"/>
  <c r="BH111" i="10"/>
  <c r="BG111" i="10"/>
  <c r="BF111" i="10"/>
  <c r="T111" i="10"/>
  <c r="R111" i="10"/>
  <c r="P111" i="10"/>
  <c r="BK111" i="10"/>
  <c r="J111" i="10"/>
  <c r="BE111" i="10" s="1"/>
  <c r="BI109" i="10"/>
  <c r="BH109" i="10"/>
  <c r="BG109" i="10"/>
  <c r="BF109" i="10"/>
  <c r="T109" i="10"/>
  <c r="R109" i="10"/>
  <c r="P109" i="10"/>
  <c r="P106" i="10" s="1"/>
  <c r="BK109" i="10"/>
  <c r="J109" i="10"/>
  <c r="BE109" i="10" s="1"/>
  <c r="BI107" i="10"/>
  <c r="BH107" i="10"/>
  <c r="BG107" i="10"/>
  <c r="BF107" i="10"/>
  <c r="T107" i="10"/>
  <c r="T106" i="10" s="1"/>
  <c r="R107" i="10"/>
  <c r="R106" i="10" s="1"/>
  <c r="P107" i="10"/>
  <c r="BK107" i="10"/>
  <c r="BK106" i="10" s="1"/>
  <c r="J106" i="10" s="1"/>
  <c r="J68" i="10" s="1"/>
  <c r="J107" i="10"/>
  <c r="BE107" i="10"/>
  <c r="BI104" i="10"/>
  <c r="BH104" i="10"/>
  <c r="BG104" i="10"/>
  <c r="BF104" i="10"/>
  <c r="T104" i="10"/>
  <c r="T103" i="10" s="1"/>
  <c r="T102" i="10" s="1"/>
  <c r="R104" i="10"/>
  <c r="R103" i="10" s="1"/>
  <c r="R102" i="10" s="1"/>
  <c r="P104" i="10"/>
  <c r="P103" i="10" s="1"/>
  <c r="P102" i="10"/>
  <c r="BK104" i="10"/>
  <c r="BK103" i="10"/>
  <c r="J103" i="10" s="1"/>
  <c r="J104" i="10"/>
  <c r="BE104" i="10" s="1"/>
  <c r="J67" i="10"/>
  <c r="BI99" i="10"/>
  <c r="BH99" i="10"/>
  <c r="BG99" i="10"/>
  <c r="BF99" i="10"/>
  <c r="F36" i="10" s="1"/>
  <c r="BA64" i="1" s="1"/>
  <c r="T99" i="10"/>
  <c r="R99" i="10"/>
  <c r="P99" i="10"/>
  <c r="P92" i="10" s="1"/>
  <c r="P91" i="10" s="1"/>
  <c r="P90" i="10" s="1"/>
  <c r="BK99" i="10"/>
  <c r="J99" i="10"/>
  <c r="BE99" i="10" s="1"/>
  <c r="BI96" i="10"/>
  <c r="BH96" i="10"/>
  <c r="F38" i="10" s="1"/>
  <c r="BC64" i="1" s="1"/>
  <c r="BG96" i="10"/>
  <c r="BF96" i="10"/>
  <c r="T96" i="10"/>
  <c r="T92" i="10" s="1"/>
  <c r="T91" i="10" s="1"/>
  <c r="R96" i="10"/>
  <c r="P96" i="10"/>
  <c r="BK96" i="10"/>
  <c r="J96" i="10"/>
  <c r="BE96" i="10"/>
  <c r="BI93" i="10"/>
  <c r="BH93" i="10"/>
  <c r="BG93" i="10"/>
  <c r="BF93" i="10"/>
  <c r="J36" i="10"/>
  <c r="AW64" i="1" s="1"/>
  <c r="T93" i="10"/>
  <c r="R93" i="10"/>
  <c r="R92" i="10" s="1"/>
  <c r="R91" i="10" s="1"/>
  <c r="P93" i="10"/>
  <c r="AU64" i="1"/>
  <c r="BK93" i="10"/>
  <c r="BK92" i="10"/>
  <c r="J92" i="10" s="1"/>
  <c r="J65" i="10" s="1"/>
  <c r="J93" i="10"/>
  <c r="BE93" i="10" s="1"/>
  <c r="J87" i="10"/>
  <c r="J86" i="10"/>
  <c r="F86" i="10"/>
  <c r="F84" i="10"/>
  <c r="E82" i="10"/>
  <c r="J59" i="10"/>
  <c r="J58" i="10"/>
  <c r="F58" i="10"/>
  <c r="F56" i="10"/>
  <c r="E54" i="10"/>
  <c r="J20" i="10"/>
  <c r="E20" i="10"/>
  <c r="F59" i="10" s="1"/>
  <c r="F87" i="10"/>
  <c r="J19" i="10"/>
  <c r="J14" i="10"/>
  <c r="J84" i="10" s="1"/>
  <c r="J56" i="10"/>
  <c r="E7" i="10"/>
  <c r="E78" i="10" s="1"/>
  <c r="E50" i="10"/>
  <c r="J39" i="9"/>
  <c r="J38" i="9"/>
  <c r="AY63" i="1" s="1"/>
  <c r="J37" i="9"/>
  <c r="AX63" i="1"/>
  <c r="BI112" i="9"/>
  <c r="BH112" i="9"/>
  <c r="BG112" i="9"/>
  <c r="BF112" i="9"/>
  <c r="T112" i="9"/>
  <c r="R112" i="9"/>
  <c r="P112" i="9"/>
  <c r="BK112" i="9"/>
  <c r="J112" i="9"/>
  <c r="BE112" i="9" s="1"/>
  <c r="BI111" i="9"/>
  <c r="BH111" i="9"/>
  <c r="BG111" i="9"/>
  <c r="BF111" i="9"/>
  <c r="T111" i="9"/>
  <c r="R111" i="9"/>
  <c r="P111" i="9"/>
  <c r="BK111" i="9"/>
  <c r="J111" i="9"/>
  <c r="BE111" i="9" s="1"/>
  <c r="BI110" i="9"/>
  <c r="BH110" i="9"/>
  <c r="BG110" i="9"/>
  <c r="BF110" i="9"/>
  <c r="T110" i="9"/>
  <c r="T109" i="9" s="1"/>
  <c r="R110" i="9"/>
  <c r="R109" i="9" s="1"/>
  <c r="P110" i="9"/>
  <c r="P109" i="9" s="1"/>
  <c r="BK110" i="9"/>
  <c r="BK109" i="9"/>
  <c r="J109" i="9" s="1"/>
  <c r="J69" i="9" s="1"/>
  <c r="J110" i="9"/>
  <c r="BE110" i="9"/>
  <c r="BI108" i="9"/>
  <c r="BH108" i="9"/>
  <c r="BG108" i="9"/>
  <c r="BF108" i="9"/>
  <c r="T108" i="9"/>
  <c r="R108" i="9"/>
  <c r="P108" i="9"/>
  <c r="BK108" i="9"/>
  <c r="J108" i="9"/>
  <c r="BE108" i="9" s="1"/>
  <c r="BI107" i="9"/>
  <c r="BH107" i="9"/>
  <c r="BG107" i="9"/>
  <c r="BF107" i="9"/>
  <c r="T107" i="9"/>
  <c r="R107" i="9"/>
  <c r="P107" i="9"/>
  <c r="BK107" i="9"/>
  <c r="J107" i="9"/>
  <c r="BE107" i="9"/>
  <c r="BI106" i="9"/>
  <c r="BH106" i="9"/>
  <c r="BG106" i="9"/>
  <c r="BF106" i="9"/>
  <c r="T106" i="9"/>
  <c r="R106" i="9"/>
  <c r="P106" i="9"/>
  <c r="BK106" i="9"/>
  <c r="J106" i="9"/>
  <c r="BE106" i="9" s="1"/>
  <c r="BI105" i="9"/>
  <c r="BH105" i="9"/>
  <c r="BG105" i="9"/>
  <c r="BF105" i="9"/>
  <c r="T105" i="9"/>
  <c r="R105" i="9"/>
  <c r="P105" i="9"/>
  <c r="BK105" i="9"/>
  <c r="J105" i="9"/>
  <c r="BE105" i="9" s="1"/>
  <c r="BI104" i="9"/>
  <c r="BH104" i="9"/>
  <c r="BG104" i="9"/>
  <c r="BF104" i="9"/>
  <c r="T104" i="9"/>
  <c r="T103" i="9" s="1"/>
  <c r="R104" i="9"/>
  <c r="R103" i="9" s="1"/>
  <c r="P104" i="9"/>
  <c r="P103" i="9" s="1"/>
  <c r="BK104" i="9"/>
  <c r="BK103" i="9"/>
  <c r="J103" i="9" s="1"/>
  <c r="J68" i="9" s="1"/>
  <c r="J104" i="9"/>
  <c r="BE104" i="9"/>
  <c r="BI102" i="9"/>
  <c r="BH102" i="9"/>
  <c r="BG102" i="9"/>
  <c r="BF102" i="9"/>
  <c r="T102" i="9"/>
  <c r="T101" i="9" s="1"/>
  <c r="T100" i="9" s="1"/>
  <c r="R102" i="9"/>
  <c r="R101" i="9"/>
  <c r="P102" i="9"/>
  <c r="P101" i="9"/>
  <c r="BK102" i="9"/>
  <c r="BK101" i="9"/>
  <c r="J102" i="9"/>
  <c r="BE102" i="9"/>
  <c r="BI99" i="9"/>
  <c r="BH99" i="9"/>
  <c r="BG99" i="9"/>
  <c r="BF99" i="9"/>
  <c r="T99" i="9"/>
  <c r="R99" i="9"/>
  <c r="P99" i="9"/>
  <c r="BK99" i="9"/>
  <c r="J99" i="9"/>
  <c r="BE99" i="9" s="1"/>
  <c r="BI98" i="9"/>
  <c r="BH98" i="9"/>
  <c r="BG98" i="9"/>
  <c r="BF98" i="9"/>
  <c r="F36" i="9" s="1"/>
  <c r="BA63" i="1" s="1"/>
  <c r="T98" i="9"/>
  <c r="R98" i="9"/>
  <c r="P98" i="9"/>
  <c r="BK98" i="9"/>
  <c r="J98" i="9"/>
  <c r="BE98" i="9" s="1"/>
  <c r="BI96" i="9"/>
  <c r="BH96" i="9"/>
  <c r="F38" i="9" s="1"/>
  <c r="BC63" i="1" s="1"/>
  <c r="BG96" i="9"/>
  <c r="BF96" i="9"/>
  <c r="T96" i="9"/>
  <c r="R96" i="9"/>
  <c r="P96" i="9"/>
  <c r="BK96" i="9"/>
  <c r="J96" i="9"/>
  <c r="BE96" i="9"/>
  <c r="BI94" i="9"/>
  <c r="F39" i="9" s="1"/>
  <c r="BD63" i="1" s="1"/>
  <c r="BH94" i="9"/>
  <c r="BG94" i="9"/>
  <c r="F37" i="9"/>
  <c r="BB63" i="1" s="1"/>
  <c r="BF94" i="9"/>
  <c r="T94" i="9"/>
  <c r="T93" i="9"/>
  <c r="T92" i="9" s="1"/>
  <c r="R94" i="9"/>
  <c r="R93" i="9" s="1"/>
  <c r="R92" i="9" s="1"/>
  <c r="P94" i="9"/>
  <c r="P93" i="9"/>
  <c r="P92" i="9" s="1"/>
  <c r="BK94" i="9"/>
  <c r="BK93" i="9"/>
  <c r="J93" i="9" s="1"/>
  <c r="J65" i="9" s="1"/>
  <c r="J94" i="9"/>
  <c r="BE94" i="9" s="1"/>
  <c r="J35" i="9" s="1"/>
  <c r="AV63" i="1" s="1"/>
  <c r="J88" i="9"/>
  <c r="J87" i="9"/>
  <c r="F87" i="9"/>
  <c r="F85" i="9"/>
  <c r="E83" i="9"/>
  <c r="J59" i="9"/>
  <c r="J58" i="9"/>
  <c r="F58" i="9"/>
  <c r="F56" i="9"/>
  <c r="E54" i="9"/>
  <c r="J20" i="9"/>
  <c r="E20" i="9"/>
  <c r="F59" i="9" s="1"/>
  <c r="F88" i="9"/>
  <c r="J19" i="9"/>
  <c r="J14" i="9"/>
  <c r="J85" i="9" s="1"/>
  <c r="J56" i="9"/>
  <c r="E7" i="9"/>
  <c r="E79" i="9" s="1"/>
  <c r="E50" i="9"/>
  <c r="J39" i="8"/>
  <c r="J38" i="8"/>
  <c r="AY62" i="1"/>
  <c r="J37" i="8"/>
  <c r="AX62" i="1"/>
  <c r="BI114" i="8"/>
  <c r="BH114" i="8"/>
  <c r="BG114" i="8"/>
  <c r="BF114" i="8"/>
  <c r="T114" i="8"/>
  <c r="T111" i="8" s="1"/>
  <c r="R114" i="8"/>
  <c r="P114" i="8"/>
  <c r="BK114" i="8"/>
  <c r="J114" i="8"/>
  <c r="BE114" i="8"/>
  <c r="BI113" i="8"/>
  <c r="BH113" i="8"/>
  <c r="BG113" i="8"/>
  <c r="BF113" i="8"/>
  <c r="T113" i="8"/>
  <c r="R113" i="8"/>
  <c r="P113" i="8"/>
  <c r="BK113" i="8"/>
  <c r="J113" i="8"/>
  <c r="BE113" i="8" s="1"/>
  <c r="BI112" i="8"/>
  <c r="BH112" i="8"/>
  <c r="BG112" i="8"/>
  <c r="BF112" i="8"/>
  <c r="T112" i="8"/>
  <c r="R112" i="8"/>
  <c r="R111" i="8" s="1"/>
  <c r="P112" i="8"/>
  <c r="P111" i="8"/>
  <c r="BK112" i="8"/>
  <c r="BK111" i="8"/>
  <c r="J111" i="8" s="1"/>
  <c r="J69" i="8" s="1"/>
  <c r="J112" i="8"/>
  <c r="BE112" i="8"/>
  <c r="BI110" i="8"/>
  <c r="BH110" i="8"/>
  <c r="BG110" i="8"/>
  <c r="BF110" i="8"/>
  <c r="T110" i="8"/>
  <c r="R110" i="8"/>
  <c r="P110" i="8"/>
  <c r="P104" i="8" s="1"/>
  <c r="BK110" i="8"/>
  <c r="J110" i="8"/>
  <c r="BE110" i="8"/>
  <c r="BI109" i="8"/>
  <c r="BH109" i="8"/>
  <c r="BG109" i="8"/>
  <c r="BF109" i="8"/>
  <c r="T109" i="8"/>
  <c r="R109" i="8"/>
  <c r="P109" i="8"/>
  <c r="BK109" i="8"/>
  <c r="J109" i="8"/>
  <c r="BE109" i="8"/>
  <c r="BI108" i="8"/>
  <c r="BH108" i="8"/>
  <c r="BG108" i="8"/>
  <c r="BF108" i="8"/>
  <c r="T108" i="8"/>
  <c r="R108" i="8"/>
  <c r="P108" i="8"/>
  <c r="BK108" i="8"/>
  <c r="J108" i="8"/>
  <c r="BE108" i="8"/>
  <c r="BI106" i="8"/>
  <c r="BH106" i="8"/>
  <c r="BG106" i="8"/>
  <c r="BF106" i="8"/>
  <c r="T106" i="8"/>
  <c r="R106" i="8"/>
  <c r="P106" i="8"/>
  <c r="BK106" i="8"/>
  <c r="J106" i="8"/>
  <c r="BE106" i="8" s="1"/>
  <c r="BI105" i="8"/>
  <c r="BH105" i="8"/>
  <c r="BG105" i="8"/>
  <c r="BF105" i="8"/>
  <c r="T105" i="8"/>
  <c r="R105" i="8"/>
  <c r="P105" i="8"/>
  <c r="BK105" i="8"/>
  <c r="BK104" i="8"/>
  <c r="J104" i="8" s="1"/>
  <c r="J68" i="8" s="1"/>
  <c r="J105" i="8"/>
  <c r="BE105" i="8"/>
  <c r="BI103" i="8"/>
  <c r="BH103" i="8"/>
  <c r="BG103" i="8"/>
  <c r="BF103" i="8"/>
  <c r="T103" i="8"/>
  <c r="T102" i="8"/>
  <c r="R103" i="8"/>
  <c r="R102" i="8"/>
  <c r="P103" i="8"/>
  <c r="P102" i="8"/>
  <c r="BK103" i="8"/>
  <c r="BK102" i="8"/>
  <c r="J103" i="8"/>
  <c r="BE103" i="8"/>
  <c r="BI100" i="8"/>
  <c r="BH100" i="8"/>
  <c r="BG100" i="8"/>
  <c r="BF100" i="8"/>
  <c r="T100" i="8"/>
  <c r="R100" i="8"/>
  <c r="P100" i="8"/>
  <c r="BK100" i="8"/>
  <c r="J100" i="8"/>
  <c r="BE100" i="8" s="1"/>
  <c r="BI98" i="8"/>
  <c r="BH98" i="8"/>
  <c r="BG98" i="8"/>
  <c r="BF98" i="8"/>
  <c r="F36" i="8" s="1"/>
  <c r="BA62" i="1" s="1"/>
  <c r="T98" i="8"/>
  <c r="R98" i="8"/>
  <c r="P98" i="8"/>
  <c r="BK98" i="8"/>
  <c r="J98" i="8"/>
  <c r="BE98" i="8"/>
  <c r="BI96" i="8"/>
  <c r="BH96" i="8"/>
  <c r="F38" i="8" s="1"/>
  <c r="BC62" i="1" s="1"/>
  <c r="BG96" i="8"/>
  <c r="BF96" i="8"/>
  <c r="T96" i="8"/>
  <c r="R96" i="8"/>
  <c r="P96" i="8"/>
  <c r="BK96" i="8"/>
  <c r="BK93" i="8" s="1"/>
  <c r="J96" i="8"/>
  <c r="BE96" i="8"/>
  <c r="BI94" i="8"/>
  <c r="BH94" i="8"/>
  <c r="BG94" i="8"/>
  <c r="F37" i="8"/>
  <c r="BB62" i="1" s="1"/>
  <c r="BF94" i="8"/>
  <c r="T94" i="8"/>
  <c r="T93" i="8"/>
  <c r="T92" i="8" s="1"/>
  <c r="R94" i="8"/>
  <c r="P94" i="8"/>
  <c r="P93" i="8"/>
  <c r="P92" i="8" s="1"/>
  <c r="BK94" i="8"/>
  <c r="J94" i="8"/>
  <c r="BE94" i="8" s="1"/>
  <c r="J35" i="8" s="1"/>
  <c r="AV62" i="1" s="1"/>
  <c r="J88" i="8"/>
  <c r="J87" i="8"/>
  <c r="F87" i="8"/>
  <c r="F85" i="8"/>
  <c r="E83" i="8"/>
  <c r="J59" i="8"/>
  <c r="J58" i="8"/>
  <c r="F58" i="8"/>
  <c r="F56" i="8"/>
  <c r="E54" i="8"/>
  <c r="J20" i="8"/>
  <c r="E20" i="8"/>
  <c r="F59" i="8" s="1"/>
  <c r="F88" i="8"/>
  <c r="J19" i="8"/>
  <c r="J14" i="8"/>
  <c r="J85" i="8" s="1"/>
  <c r="J56" i="8"/>
  <c r="E7" i="8"/>
  <c r="E79" i="8"/>
  <c r="E50" i="8"/>
  <c r="J37" i="7"/>
  <c r="J36" i="7"/>
  <c r="AY60" i="1"/>
  <c r="J35" i="7"/>
  <c r="AX60" i="1"/>
  <c r="BI211" i="7"/>
  <c r="BH211" i="7"/>
  <c r="BG211" i="7"/>
  <c r="BF211" i="7"/>
  <c r="T211" i="7"/>
  <c r="R211" i="7"/>
  <c r="P211" i="7"/>
  <c r="BK211" i="7"/>
  <c r="BK201" i="7" s="1"/>
  <c r="J201" i="7" s="1"/>
  <c r="J66" i="7" s="1"/>
  <c r="J211" i="7"/>
  <c r="BE211" i="7"/>
  <c r="BI208" i="7"/>
  <c r="BH208" i="7"/>
  <c r="BG208" i="7"/>
  <c r="BF208" i="7"/>
  <c r="T208" i="7"/>
  <c r="R208" i="7"/>
  <c r="R201" i="7" s="1"/>
  <c r="P208" i="7"/>
  <c r="BK208" i="7"/>
  <c r="J208" i="7"/>
  <c r="BE208" i="7" s="1"/>
  <c r="BI205" i="7"/>
  <c r="BH205" i="7"/>
  <c r="BG205" i="7"/>
  <c r="BF205" i="7"/>
  <c r="T205" i="7"/>
  <c r="R205" i="7"/>
  <c r="P205" i="7"/>
  <c r="BK205" i="7"/>
  <c r="J205" i="7"/>
  <c r="BE205" i="7"/>
  <c r="BI202" i="7"/>
  <c r="BH202" i="7"/>
  <c r="BG202" i="7"/>
  <c r="BF202" i="7"/>
  <c r="T202" i="7"/>
  <c r="T201" i="7" s="1"/>
  <c r="R202" i="7"/>
  <c r="P202" i="7"/>
  <c r="P201" i="7"/>
  <c r="BK202" i="7"/>
  <c r="J202" i="7"/>
  <c r="BE202" i="7"/>
  <c r="BI198" i="7"/>
  <c r="BH198" i="7"/>
  <c r="BG198" i="7"/>
  <c r="BF198" i="7"/>
  <c r="T198" i="7"/>
  <c r="T194" i="7" s="1"/>
  <c r="R198" i="7"/>
  <c r="P198" i="7"/>
  <c r="P194" i="7" s="1"/>
  <c r="BK198" i="7"/>
  <c r="J198" i="7"/>
  <c r="BE198" i="7"/>
  <c r="BI195" i="7"/>
  <c r="BH195" i="7"/>
  <c r="BG195" i="7"/>
  <c r="BF195" i="7"/>
  <c r="T195" i="7"/>
  <c r="R195" i="7"/>
  <c r="R194" i="7"/>
  <c r="P195" i="7"/>
  <c r="BK195" i="7"/>
  <c r="BK194" i="7" s="1"/>
  <c r="J194" i="7" s="1"/>
  <c r="J65" i="7" s="1"/>
  <c r="J195" i="7"/>
  <c r="BE195" i="7" s="1"/>
  <c r="BI191" i="7"/>
  <c r="BH191" i="7"/>
  <c r="BG191" i="7"/>
  <c r="BF191" i="7"/>
  <c r="T191" i="7"/>
  <c r="R191" i="7"/>
  <c r="P191" i="7"/>
  <c r="BK191" i="7"/>
  <c r="J191" i="7"/>
  <c r="BE191" i="7"/>
  <c r="BI188" i="7"/>
  <c r="BH188" i="7"/>
  <c r="BG188" i="7"/>
  <c r="BF188" i="7"/>
  <c r="T188" i="7"/>
  <c r="R188" i="7"/>
  <c r="P188" i="7"/>
  <c r="BK188" i="7"/>
  <c r="J188" i="7"/>
  <c r="BE188" i="7" s="1"/>
  <c r="BI185" i="7"/>
  <c r="BH185" i="7"/>
  <c r="BG185" i="7"/>
  <c r="BF185" i="7"/>
  <c r="T185" i="7"/>
  <c r="R185" i="7"/>
  <c r="P185" i="7"/>
  <c r="BK185" i="7"/>
  <c r="J185" i="7"/>
  <c r="BE185" i="7"/>
  <c r="BI182" i="7"/>
  <c r="BH182" i="7"/>
  <c r="BG182" i="7"/>
  <c r="BF182" i="7"/>
  <c r="T182" i="7"/>
  <c r="R182" i="7"/>
  <c r="P182" i="7"/>
  <c r="BK182" i="7"/>
  <c r="J182" i="7"/>
  <c r="BE182" i="7"/>
  <c r="BI178" i="7"/>
  <c r="BH178" i="7"/>
  <c r="BG178" i="7"/>
  <c r="BF178" i="7"/>
  <c r="T178" i="7"/>
  <c r="R178" i="7"/>
  <c r="P178" i="7"/>
  <c r="BK178" i="7"/>
  <c r="J178" i="7"/>
  <c r="BE178" i="7"/>
  <c r="BI175" i="7"/>
  <c r="BH175" i="7"/>
  <c r="BG175" i="7"/>
  <c r="BF175" i="7"/>
  <c r="T175" i="7"/>
  <c r="R175" i="7"/>
  <c r="R165" i="7" s="1"/>
  <c r="P175" i="7"/>
  <c r="BK175" i="7"/>
  <c r="J175" i="7"/>
  <c r="BE175" i="7" s="1"/>
  <c r="BI172" i="7"/>
  <c r="BH172" i="7"/>
  <c r="BG172" i="7"/>
  <c r="BF172" i="7"/>
  <c r="T172" i="7"/>
  <c r="R172" i="7"/>
  <c r="P172" i="7"/>
  <c r="BK172" i="7"/>
  <c r="J172" i="7"/>
  <c r="BE172" i="7"/>
  <c r="BI169" i="7"/>
  <c r="BH169" i="7"/>
  <c r="BG169" i="7"/>
  <c r="BF169" i="7"/>
  <c r="T169" i="7"/>
  <c r="R169" i="7"/>
  <c r="P169" i="7"/>
  <c r="P165" i="7" s="1"/>
  <c r="BK169" i="7"/>
  <c r="J169" i="7"/>
  <c r="BE169" i="7"/>
  <c r="BI166" i="7"/>
  <c r="BH166" i="7"/>
  <c r="BG166" i="7"/>
  <c r="BF166" i="7"/>
  <c r="T166" i="7"/>
  <c r="R166" i="7"/>
  <c r="P166" i="7"/>
  <c r="BK166" i="7"/>
  <c r="BK165" i="7" s="1"/>
  <c r="J165" i="7" s="1"/>
  <c r="J64" i="7" s="1"/>
  <c r="J166" i="7"/>
  <c r="BE166" i="7" s="1"/>
  <c r="BI162" i="7"/>
  <c r="BH162" i="7"/>
  <c r="BG162" i="7"/>
  <c r="BF162" i="7"/>
  <c r="T162" i="7"/>
  <c r="R162" i="7"/>
  <c r="P162" i="7"/>
  <c r="BK162" i="7"/>
  <c r="J162" i="7"/>
  <c r="BE162" i="7"/>
  <c r="BI159" i="7"/>
  <c r="BH159" i="7"/>
  <c r="BG159" i="7"/>
  <c r="BF159" i="7"/>
  <c r="T159" i="7"/>
  <c r="R159" i="7"/>
  <c r="P159" i="7"/>
  <c r="BK159" i="7"/>
  <c r="J159" i="7"/>
  <c r="BE159" i="7" s="1"/>
  <c r="BI156" i="7"/>
  <c r="BH156" i="7"/>
  <c r="BG156" i="7"/>
  <c r="BF156" i="7"/>
  <c r="T156" i="7"/>
  <c r="R156" i="7"/>
  <c r="P156" i="7"/>
  <c r="BK156" i="7"/>
  <c r="J156" i="7"/>
  <c r="BE156" i="7"/>
  <c r="BI153" i="7"/>
  <c r="BH153" i="7"/>
  <c r="BG153" i="7"/>
  <c r="BF153" i="7"/>
  <c r="T153" i="7"/>
  <c r="R153" i="7"/>
  <c r="P153" i="7"/>
  <c r="BK153" i="7"/>
  <c r="J153" i="7"/>
  <c r="BE153" i="7"/>
  <c r="BI150" i="7"/>
  <c r="BH150" i="7"/>
  <c r="BG150" i="7"/>
  <c r="BF150" i="7"/>
  <c r="T150" i="7"/>
  <c r="R150" i="7"/>
  <c r="P150" i="7"/>
  <c r="BK150" i="7"/>
  <c r="J150" i="7"/>
  <c r="BE150" i="7"/>
  <c r="BI147" i="7"/>
  <c r="BH147" i="7"/>
  <c r="BG147" i="7"/>
  <c r="BF147" i="7"/>
  <c r="T147" i="7"/>
  <c r="R147" i="7"/>
  <c r="P147" i="7"/>
  <c r="BK147" i="7"/>
  <c r="J147" i="7"/>
  <c r="BE147" i="7" s="1"/>
  <c r="BI144" i="7"/>
  <c r="BH144" i="7"/>
  <c r="BG144" i="7"/>
  <c r="BF144" i="7"/>
  <c r="T144" i="7"/>
  <c r="R144" i="7"/>
  <c r="P144" i="7"/>
  <c r="BK144" i="7"/>
  <c r="J144" i="7"/>
  <c r="BE144" i="7"/>
  <c r="BI141" i="7"/>
  <c r="BH141" i="7"/>
  <c r="BG141" i="7"/>
  <c r="BF141" i="7"/>
  <c r="T141" i="7"/>
  <c r="R141" i="7"/>
  <c r="P141" i="7"/>
  <c r="BK141" i="7"/>
  <c r="J141" i="7"/>
  <c r="BE141" i="7"/>
  <c r="BI138" i="7"/>
  <c r="BH138" i="7"/>
  <c r="BG138" i="7"/>
  <c r="BF138" i="7"/>
  <c r="T138" i="7"/>
  <c r="R138" i="7"/>
  <c r="P138" i="7"/>
  <c r="BK138" i="7"/>
  <c r="J138" i="7"/>
  <c r="BE138" i="7"/>
  <c r="BI135" i="7"/>
  <c r="BH135" i="7"/>
  <c r="BG135" i="7"/>
  <c r="BF135" i="7"/>
  <c r="T135" i="7"/>
  <c r="R135" i="7"/>
  <c r="P135" i="7"/>
  <c r="BK135" i="7"/>
  <c r="J135" i="7"/>
  <c r="BE135" i="7" s="1"/>
  <c r="BI132" i="7"/>
  <c r="BH132" i="7"/>
  <c r="BG132" i="7"/>
  <c r="BF132" i="7"/>
  <c r="J34" i="7" s="1"/>
  <c r="AW60" i="1" s="1"/>
  <c r="T132" i="7"/>
  <c r="R132" i="7"/>
  <c r="P132" i="7"/>
  <c r="BK132" i="7"/>
  <c r="J132" i="7"/>
  <c r="BE132" i="7"/>
  <c r="BI129" i="7"/>
  <c r="BH129" i="7"/>
  <c r="BG129" i="7"/>
  <c r="BF129" i="7"/>
  <c r="T129" i="7"/>
  <c r="R129" i="7"/>
  <c r="P129" i="7"/>
  <c r="BK129" i="7"/>
  <c r="J129" i="7"/>
  <c r="BE129" i="7"/>
  <c r="BI126" i="7"/>
  <c r="BH126" i="7"/>
  <c r="BG126" i="7"/>
  <c r="BF126" i="7"/>
  <c r="T126" i="7"/>
  <c r="R126" i="7"/>
  <c r="P126" i="7"/>
  <c r="BK126" i="7"/>
  <c r="BK115" i="7" s="1"/>
  <c r="J115" i="7" s="1"/>
  <c r="J63" i="7" s="1"/>
  <c r="J126" i="7"/>
  <c r="BE126" i="7"/>
  <c r="BI123" i="7"/>
  <c r="BH123" i="7"/>
  <c r="BG123" i="7"/>
  <c r="BF123" i="7"/>
  <c r="T123" i="7"/>
  <c r="R123" i="7"/>
  <c r="R115" i="7" s="1"/>
  <c r="P123" i="7"/>
  <c r="BK123" i="7"/>
  <c r="J123" i="7"/>
  <c r="BE123" i="7" s="1"/>
  <c r="BI119" i="7"/>
  <c r="BH119" i="7"/>
  <c r="BG119" i="7"/>
  <c r="BF119" i="7"/>
  <c r="T119" i="7"/>
  <c r="R119" i="7"/>
  <c r="P119" i="7"/>
  <c r="BK119" i="7"/>
  <c r="J119" i="7"/>
  <c r="BE119" i="7"/>
  <c r="BI116" i="7"/>
  <c r="BH116" i="7"/>
  <c r="BG116" i="7"/>
  <c r="BF116" i="7"/>
  <c r="T116" i="7"/>
  <c r="R116" i="7"/>
  <c r="P116" i="7"/>
  <c r="P115" i="7"/>
  <c r="BK116" i="7"/>
  <c r="J116" i="7"/>
  <c r="BE116" i="7"/>
  <c r="BI112" i="7"/>
  <c r="BH112" i="7"/>
  <c r="BG112" i="7"/>
  <c r="BF112" i="7"/>
  <c r="T112" i="7"/>
  <c r="T108" i="7" s="1"/>
  <c r="R112" i="7"/>
  <c r="P112" i="7"/>
  <c r="BK112" i="7"/>
  <c r="J112" i="7"/>
  <c r="BE112" i="7"/>
  <c r="BI109" i="7"/>
  <c r="BH109" i="7"/>
  <c r="BG109" i="7"/>
  <c r="BF109" i="7"/>
  <c r="T109" i="7"/>
  <c r="R109" i="7"/>
  <c r="R108" i="7"/>
  <c r="P109" i="7"/>
  <c r="P108" i="7"/>
  <c r="BK109" i="7"/>
  <c r="BK108" i="7" s="1"/>
  <c r="J108" i="7" s="1"/>
  <c r="J62" i="7" s="1"/>
  <c r="J109" i="7"/>
  <c r="BE109" i="7" s="1"/>
  <c r="BI105" i="7"/>
  <c r="BH105" i="7"/>
  <c r="BG105" i="7"/>
  <c r="F35" i="7" s="1"/>
  <c r="BB60" i="1" s="1"/>
  <c r="BF105" i="7"/>
  <c r="T105" i="7"/>
  <c r="R105" i="7"/>
  <c r="P105" i="7"/>
  <c r="BK105" i="7"/>
  <c r="J105" i="7"/>
  <c r="BE105" i="7"/>
  <c r="BI102" i="7"/>
  <c r="BH102" i="7"/>
  <c r="BG102" i="7"/>
  <c r="BF102" i="7"/>
  <c r="T102" i="7"/>
  <c r="R102" i="7"/>
  <c r="P102" i="7"/>
  <c r="BK102" i="7"/>
  <c r="J102" i="7"/>
  <c r="BE102" i="7" s="1"/>
  <c r="BI97" i="7"/>
  <c r="BH97" i="7"/>
  <c r="BG97" i="7"/>
  <c r="BF97" i="7"/>
  <c r="T97" i="7"/>
  <c r="R97" i="7"/>
  <c r="P97" i="7"/>
  <c r="P88" i="7" s="1"/>
  <c r="P87" i="7" s="1"/>
  <c r="P86" i="7" s="1"/>
  <c r="AU60" i="1" s="1"/>
  <c r="BK97" i="7"/>
  <c r="J97" i="7"/>
  <c r="BE97" i="7"/>
  <c r="BI92" i="7"/>
  <c r="BH92" i="7"/>
  <c r="BG92" i="7"/>
  <c r="BF92" i="7"/>
  <c r="T92" i="7"/>
  <c r="T88" i="7" s="1"/>
  <c r="R92" i="7"/>
  <c r="P92" i="7"/>
  <c r="BK92" i="7"/>
  <c r="J92" i="7"/>
  <c r="BE92" i="7"/>
  <c r="BI89" i="7"/>
  <c r="BH89" i="7"/>
  <c r="BG89" i="7"/>
  <c r="BF89" i="7"/>
  <c r="T89" i="7"/>
  <c r="R89" i="7"/>
  <c r="R88" i="7" s="1"/>
  <c r="P89" i="7"/>
  <c r="BK89" i="7"/>
  <c r="BK88" i="7" s="1"/>
  <c r="J89" i="7"/>
  <c r="BE89" i="7" s="1"/>
  <c r="J33" i="7"/>
  <c r="AV60" i="1" s="1"/>
  <c r="J83" i="7"/>
  <c r="J82" i="7"/>
  <c r="F82" i="7"/>
  <c r="F80" i="7"/>
  <c r="E78" i="7"/>
  <c r="J55" i="7"/>
  <c r="J54" i="7"/>
  <c r="F54" i="7"/>
  <c r="F52" i="7"/>
  <c r="E50" i="7"/>
  <c r="J18" i="7"/>
  <c r="E18" i="7"/>
  <c r="F55" i="7" s="1"/>
  <c r="F83" i="7"/>
  <c r="J17" i="7"/>
  <c r="J12" i="7"/>
  <c r="J80" i="7" s="1"/>
  <c r="J52" i="7"/>
  <c r="E7" i="7"/>
  <c r="E76" i="7"/>
  <c r="E48" i="7"/>
  <c r="J37" i="6"/>
  <c r="J36" i="6"/>
  <c r="AY59" i="1"/>
  <c r="J35" i="6"/>
  <c r="AX59" i="1"/>
  <c r="BI112" i="6"/>
  <c r="BH112" i="6"/>
  <c r="BG112" i="6"/>
  <c r="BF112" i="6"/>
  <c r="T112" i="6"/>
  <c r="R112" i="6"/>
  <c r="P112" i="6"/>
  <c r="BK112" i="6"/>
  <c r="J112" i="6"/>
  <c r="BE112" i="6"/>
  <c r="BI110" i="6"/>
  <c r="BH110" i="6"/>
  <c r="BG110" i="6"/>
  <c r="BF110" i="6"/>
  <c r="T110" i="6"/>
  <c r="R110" i="6"/>
  <c r="P110" i="6"/>
  <c r="BK110" i="6"/>
  <c r="J110" i="6"/>
  <c r="BE110" i="6" s="1"/>
  <c r="BI108" i="6"/>
  <c r="BH108" i="6"/>
  <c r="BG108" i="6"/>
  <c r="BF108" i="6"/>
  <c r="T108" i="6"/>
  <c r="R108" i="6"/>
  <c r="P108" i="6"/>
  <c r="BK108" i="6"/>
  <c r="J108" i="6"/>
  <c r="BE108" i="6"/>
  <c r="BI106" i="6"/>
  <c r="BH106" i="6"/>
  <c r="BG106" i="6"/>
  <c r="BF106" i="6"/>
  <c r="T106" i="6"/>
  <c r="R106" i="6"/>
  <c r="P106" i="6"/>
  <c r="BK106" i="6"/>
  <c r="J106" i="6"/>
  <c r="BE106" i="6"/>
  <c r="BI104" i="6"/>
  <c r="BH104" i="6"/>
  <c r="BG104" i="6"/>
  <c r="BF104" i="6"/>
  <c r="T104" i="6"/>
  <c r="R104" i="6"/>
  <c r="P104" i="6"/>
  <c r="BK104" i="6"/>
  <c r="BK99" i="6" s="1"/>
  <c r="J99" i="6" s="1"/>
  <c r="J64" i="6" s="1"/>
  <c r="J104" i="6"/>
  <c r="BE104" i="6"/>
  <c r="BI102" i="6"/>
  <c r="BH102" i="6"/>
  <c r="BG102" i="6"/>
  <c r="BF102" i="6"/>
  <c r="T102" i="6"/>
  <c r="R102" i="6"/>
  <c r="P102" i="6"/>
  <c r="BK102" i="6"/>
  <c r="J102" i="6"/>
  <c r="BE102" i="6" s="1"/>
  <c r="BI100" i="6"/>
  <c r="BH100" i="6"/>
  <c r="BG100" i="6"/>
  <c r="BF100" i="6"/>
  <c r="T100" i="6"/>
  <c r="T99" i="6"/>
  <c r="R100" i="6"/>
  <c r="P100" i="6"/>
  <c r="P99" i="6"/>
  <c r="BK100" i="6"/>
  <c r="J100" i="6"/>
  <c r="BE100" i="6" s="1"/>
  <c r="BI97" i="6"/>
  <c r="BH97" i="6"/>
  <c r="BG97" i="6"/>
  <c r="BF97" i="6"/>
  <c r="T97" i="6"/>
  <c r="R97" i="6"/>
  <c r="P97" i="6"/>
  <c r="P92" i="6" s="1"/>
  <c r="BK97" i="6"/>
  <c r="J97" i="6"/>
  <c r="BE97" i="6"/>
  <c r="BI95" i="6"/>
  <c r="BH95" i="6"/>
  <c r="BG95" i="6"/>
  <c r="BF95" i="6"/>
  <c r="T95" i="6"/>
  <c r="T92" i="6" s="1"/>
  <c r="R95" i="6"/>
  <c r="P95" i="6"/>
  <c r="BK95" i="6"/>
  <c r="J95" i="6"/>
  <c r="BE95" i="6"/>
  <c r="BI93" i="6"/>
  <c r="BH93" i="6"/>
  <c r="BG93" i="6"/>
  <c r="BF93" i="6"/>
  <c r="T93" i="6"/>
  <c r="R93" i="6"/>
  <c r="R92" i="6"/>
  <c r="P93" i="6"/>
  <c r="BK93" i="6"/>
  <c r="BK92" i="6" s="1"/>
  <c r="J92" i="6" s="1"/>
  <c r="J63" i="6" s="1"/>
  <c r="J93" i="6"/>
  <c r="BE93" i="6" s="1"/>
  <c r="BI90" i="6"/>
  <c r="BH90" i="6"/>
  <c r="BG90" i="6"/>
  <c r="F35" i="6" s="1"/>
  <c r="BB59" i="1" s="1"/>
  <c r="BF90" i="6"/>
  <c r="T90" i="6"/>
  <c r="R90" i="6"/>
  <c r="R87" i="6" s="1"/>
  <c r="R86" i="6" s="1"/>
  <c r="P90" i="6"/>
  <c r="P87" i="6" s="1"/>
  <c r="P86" i="6" s="1"/>
  <c r="P85" i="6" s="1"/>
  <c r="P84" i="6" s="1"/>
  <c r="AU59" i="1" s="1"/>
  <c r="BK90" i="6"/>
  <c r="J90" i="6"/>
  <c r="BE90" i="6"/>
  <c r="BI88" i="6"/>
  <c r="F37" i="6" s="1"/>
  <c r="BD59" i="1" s="1"/>
  <c r="BH88" i="6"/>
  <c r="F36" i="6"/>
  <c r="BC59" i="1" s="1"/>
  <c r="BG88" i="6"/>
  <c r="BF88" i="6"/>
  <c r="F34" i="6" s="1"/>
  <c r="BA59" i="1" s="1"/>
  <c r="T88" i="6"/>
  <c r="T87" i="6" s="1"/>
  <c r="T86" i="6" s="1"/>
  <c r="T85" i="6" s="1"/>
  <c r="T84" i="6" s="1"/>
  <c r="R88" i="6"/>
  <c r="P88" i="6"/>
  <c r="BK88" i="6"/>
  <c r="BK87" i="6" s="1"/>
  <c r="J88" i="6"/>
  <c r="BE88" i="6" s="1"/>
  <c r="J81" i="6"/>
  <c r="J80" i="6"/>
  <c r="F80" i="6"/>
  <c r="F78" i="6"/>
  <c r="E76" i="6"/>
  <c r="J55" i="6"/>
  <c r="J54" i="6"/>
  <c r="F54" i="6"/>
  <c r="F52" i="6"/>
  <c r="E50" i="6"/>
  <c r="J18" i="6"/>
  <c r="E18" i="6"/>
  <c r="F81" i="6" s="1"/>
  <c r="J17" i="6"/>
  <c r="J12" i="6"/>
  <c r="J78" i="6" s="1"/>
  <c r="J52" i="6"/>
  <c r="E7" i="6"/>
  <c r="E74" i="6" s="1"/>
  <c r="J37" i="5"/>
  <c r="J36" i="5"/>
  <c r="AY58" i="1" s="1"/>
  <c r="J35" i="5"/>
  <c r="AX58" i="1"/>
  <c r="BI276" i="5"/>
  <c r="BH276" i="5"/>
  <c r="BG276" i="5"/>
  <c r="BF276" i="5"/>
  <c r="T276" i="5"/>
  <c r="R276" i="5"/>
  <c r="P276" i="5"/>
  <c r="BK276" i="5"/>
  <c r="J276" i="5"/>
  <c r="BE276" i="5" s="1"/>
  <c r="BI274" i="5"/>
  <c r="BH274" i="5"/>
  <c r="BG274" i="5"/>
  <c r="BF274" i="5"/>
  <c r="T274" i="5"/>
  <c r="R274" i="5"/>
  <c r="P274" i="5"/>
  <c r="BK274" i="5"/>
  <c r="J274" i="5"/>
  <c r="BE274" i="5"/>
  <c r="BI272" i="5"/>
  <c r="BH272" i="5"/>
  <c r="BG272" i="5"/>
  <c r="BF272" i="5"/>
  <c r="T272" i="5"/>
  <c r="T269" i="5" s="1"/>
  <c r="R272" i="5"/>
  <c r="P272" i="5"/>
  <c r="BK272" i="5"/>
  <c r="J272" i="5"/>
  <c r="BE272" i="5" s="1"/>
  <c r="BI270" i="5"/>
  <c r="BH270" i="5"/>
  <c r="BG270" i="5"/>
  <c r="BF270" i="5"/>
  <c r="T270" i="5"/>
  <c r="R270" i="5"/>
  <c r="R269" i="5" s="1"/>
  <c r="P270" i="5"/>
  <c r="P269" i="5"/>
  <c r="BK270" i="5"/>
  <c r="BK269" i="5" s="1"/>
  <c r="J269" i="5" s="1"/>
  <c r="J70" i="5" s="1"/>
  <c r="J270" i="5"/>
  <c r="BE270" i="5"/>
  <c r="BI267" i="5"/>
  <c r="BH267" i="5"/>
  <c r="BG267" i="5"/>
  <c r="BF267" i="5"/>
  <c r="T267" i="5"/>
  <c r="R267" i="5"/>
  <c r="P267" i="5"/>
  <c r="BK267" i="5"/>
  <c r="J267" i="5"/>
  <c r="BE267" i="5"/>
  <c r="BI265" i="5"/>
  <c r="BH265" i="5"/>
  <c r="BG265" i="5"/>
  <c r="BF265" i="5"/>
  <c r="T265" i="5"/>
  <c r="T264" i="5" s="1"/>
  <c r="R265" i="5"/>
  <c r="R264" i="5"/>
  <c r="P265" i="5"/>
  <c r="P264" i="5" s="1"/>
  <c r="BK265" i="5"/>
  <c r="BK264" i="5"/>
  <c r="J264" i="5"/>
  <c r="J265" i="5"/>
  <c r="BE265" i="5" s="1"/>
  <c r="J69" i="5"/>
  <c r="BI262" i="5"/>
  <c r="BH262" i="5"/>
  <c r="BG262" i="5"/>
  <c r="BF262" i="5"/>
  <c r="T262" i="5"/>
  <c r="R262" i="5"/>
  <c r="P262" i="5"/>
  <c r="BK262" i="5"/>
  <c r="J262" i="5"/>
  <c r="BE262" i="5" s="1"/>
  <c r="BI260" i="5"/>
  <c r="BH260" i="5"/>
  <c r="BG260" i="5"/>
  <c r="BF260" i="5"/>
  <c r="T260" i="5"/>
  <c r="R260" i="5"/>
  <c r="P260" i="5"/>
  <c r="BK260" i="5"/>
  <c r="J260" i="5"/>
  <c r="BE260" i="5"/>
  <c r="BI258" i="5"/>
  <c r="BH258" i="5"/>
  <c r="BG258" i="5"/>
  <c r="BF258" i="5"/>
  <c r="T258" i="5"/>
  <c r="R258" i="5"/>
  <c r="P258" i="5"/>
  <c r="BK258" i="5"/>
  <c r="J258" i="5"/>
  <c r="BE258" i="5" s="1"/>
  <c r="BI256" i="5"/>
  <c r="BH256" i="5"/>
  <c r="BG256" i="5"/>
  <c r="BF256" i="5"/>
  <c r="T256" i="5"/>
  <c r="R256" i="5"/>
  <c r="P256" i="5"/>
  <c r="BK256" i="5"/>
  <c r="J256" i="5"/>
  <c r="BE256" i="5"/>
  <c r="BI254" i="5"/>
  <c r="BH254" i="5"/>
  <c r="BG254" i="5"/>
  <c r="BF254" i="5"/>
  <c r="T254" i="5"/>
  <c r="R254" i="5"/>
  <c r="P254" i="5"/>
  <c r="BK254" i="5"/>
  <c r="J254" i="5"/>
  <c r="BE254" i="5" s="1"/>
  <c r="BI252" i="5"/>
  <c r="BH252" i="5"/>
  <c r="BG252" i="5"/>
  <c r="BF252" i="5"/>
  <c r="T252" i="5"/>
  <c r="R252" i="5"/>
  <c r="P252" i="5"/>
  <c r="BK252" i="5"/>
  <c r="J252" i="5"/>
  <c r="BE252" i="5"/>
  <c r="BI250" i="5"/>
  <c r="BH250" i="5"/>
  <c r="BG250" i="5"/>
  <c r="BF250" i="5"/>
  <c r="T250" i="5"/>
  <c r="R250" i="5"/>
  <c r="P250" i="5"/>
  <c r="BK250" i="5"/>
  <c r="J250" i="5"/>
  <c r="BE250" i="5" s="1"/>
  <c r="BI248" i="5"/>
  <c r="BH248" i="5"/>
  <c r="BG248" i="5"/>
  <c r="BF248" i="5"/>
  <c r="T248" i="5"/>
  <c r="R248" i="5"/>
  <c r="P248" i="5"/>
  <c r="BK248" i="5"/>
  <c r="J248" i="5"/>
  <c r="BE248" i="5"/>
  <c r="BI246" i="5"/>
  <c r="BH246" i="5"/>
  <c r="BG246" i="5"/>
  <c r="BF246" i="5"/>
  <c r="T246" i="5"/>
  <c r="R246" i="5"/>
  <c r="P246" i="5"/>
  <c r="BK246" i="5"/>
  <c r="J246" i="5"/>
  <c r="BE246" i="5" s="1"/>
  <c r="BI244" i="5"/>
  <c r="BH244" i="5"/>
  <c r="BG244" i="5"/>
  <c r="BF244" i="5"/>
  <c r="T244" i="5"/>
  <c r="R244" i="5"/>
  <c r="P244" i="5"/>
  <c r="BK244" i="5"/>
  <c r="J244" i="5"/>
  <c r="BE244" i="5"/>
  <c r="BI242" i="5"/>
  <c r="BH242" i="5"/>
  <c r="BG242" i="5"/>
  <c r="BF242" i="5"/>
  <c r="T242" i="5"/>
  <c r="R242" i="5"/>
  <c r="P242" i="5"/>
  <c r="BK242" i="5"/>
  <c r="J242" i="5"/>
  <c r="BE242" i="5" s="1"/>
  <c r="BI240" i="5"/>
  <c r="BH240" i="5"/>
  <c r="BG240" i="5"/>
  <c r="BF240" i="5"/>
  <c r="T240" i="5"/>
  <c r="R240" i="5"/>
  <c r="P240" i="5"/>
  <c r="BK240" i="5"/>
  <c r="J240" i="5"/>
  <c r="BE240" i="5"/>
  <c r="BI238" i="5"/>
  <c r="BH238" i="5"/>
  <c r="BG238" i="5"/>
  <c r="BF238" i="5"/>
  <c r="T238" i="5"/>
  <c r="R238" i="5"/>
  <c r="P238" i="5"/>
  <c r="BK238" i="5"/>
  <c r="J238" i="5"/>
  <c r="BE238" i="5" s="1"/>
  <c r="BI236" i="5"/>
  <c r="BH236" i="5"/>
  <c r="BG236" i="5"/>
  <c r="BF236" i="5"/>
  <c r="T236" i="5"/>
  <c r="R236" i="5"/>
  <c r="R233" i="5" s="1"/>
  <c r="P236" i="5"/>
  <c r="BK236" i="5"/>
  <c r="J236" i="5"/>
  <c r="BE236" i="5"/>
  <c r="BI234" i="5"/>
  <c r="BH234" i="5"/>
  <c r="BG234" i="5"/>
  <c r="BF234" i="5"/>
  <c r="T234" i="5"/>
  <c r="T233" i="5" s="1"/>
  <c r="R234" i="5"/>
  <c r="P234" i="5"/>
  <c r="P233" i="5" s="1"/>
  <c r="BK234" i="5"/>
  <c r="BK233" i="5"/>
  <c r="J233" i="5" s="1"/>
  <c r="J68" i="5" s="1"/>
  <c r="J234" i="5"/>
  <c r="BE234" i="5" s="1"/>
  <c r="BI231" i="5"/>
  <c r="BH231" i="5"/>
  <c r="BG231" i="5"/>
  <c r="BF231" i="5"/>
  <c r="T231" i="5"/>
  <c r="R231" i="5"/>
  <c r="P231" i="5"/>
  <c r="BK231" i="5"/>
  <c r="J231" i="5"/>
  <c r="BE231" i="5" s="1"/>
  <c r="BI229" i="5"/>
  <c r="BH229" i="5"/>
  <c r="BG229" i="5"/>
  <c r="BF229" i="5"/>
  <c r="T229" i="5"/>
  <c r="R229" i="5"/>
  <c r="P229" i="5"/>
  <c r="BK229" i="5"/>
  <c r="J229" i="5"/>
  <c r="BE229" i="5"/>
  <c r="BI227" i="5"/>
  <c r="BH227" i="5"/>
  <c r="BG227" i="5"/>
  <c r="BF227" i="5"/>
  <c r="T227" i="5"/>
  <c r="R227" i="5"/>
  <c r="P227" i="5"/>
  <c r="BK227" i="5"/>
  <c r="J227" i="5"/>
  <c r="BE227" i="5" s="1"/>
  <c r="BI225" i="5"/>
  <c r="BH225" i="5"/>
  <c r="BG225" i="5"/>
  <c r="BF225" i="5"/>
  <c r="T225" i="5"/>
  <c r="R225" i="5"/>
  <c r="P225" i="5"/>
  <c r="BK225" i="5"/>
  <c r="J225" i="5"/>
  <c r="BE225" i="5"/>
  <c r="BI223" i="5"/>
  <c r="BH223" i="5"/>
  <c r="BG223" i="5"/>
  <c r="BF223" i="5"/>
  <c r="T223" i="5"/>
  <c r="T220" i="5" s="1"/>
  <c r="R223" i="5"/>
  <c r="P223" i="5"/>
  <c r="BK223" i="5"/>
  <c r="J223" i="5"/>
  <c r="BE223" i="5" s="1"/>
  <c r="BI221" i="5"/>
  <c r="BH221" i="5"/>
  <c r="BG221" i="5"/>
  <c r="BF221" i="5"/>
  <c r="T221" i="5"/>
  <c r="R221" i="5"/>
  <c r="R220" i="5" s="1"/>
  <c r="P221" i="5"/>
  <c r="P220" i="5"/>
  <c r="BK221" i="5"/>
  <c r="BK220" i="5" s="1"/>
  <c r="J220" i="5" s="1"/>
  <c r="J67" i="5" s="1"/>
  <c r="J221" i="5"/>
  <c r="BE221" i="5"/>
  <c r="BI218" i="5"/>
  <c r="BH218" i="5"/>
  <c r="BG218" i="5"/>
  <c r="BF218" i="5"/>
  <c r="T218" i="5"/>
  <c r="R218" i="5"/>
  <c r="P218" i="5"/>
  <c r="BK218" i="5"/>
  <c r="J218" i="5"/>
  <c r="BE218" i="5"/>
  <c r="BI216" i="5"/>
  <c r="BH216" i="5"/>
  <c r="BG216" i="5"/>
  <c r="BF216" i="5"/>
  <c r="T216" i="5"/>
  <c r="R216" i="5"/>
  <c r="P216" i="5"/>
  <c r="BK216" i="5"/>
  <c r="J216" i="5"/>
  <c r="BE216" i="5" s="1"/>
  <c r="BI214" i="5"/>
  <c r="BH214" i="5"/>
  <c r="BG214" i="5"/>
  <c r="BF214" i="5"/>
  <c r="T214" i="5"/>
  <c r="R214" i="5"/>
  <c r="P214" i="5"/>
  <c r="BK214" i="5"/>
  <c r="J214" i="5"/>
  <c r="BE214" i="5"/>
  <c r="BI212" i="5"/>
  <c r="BH212" i="5"/>
  <c r="BG212" i="5"/>
  <c r="BF212" i="5"/>
  <c r="T212" i="5"/>
  <c r="R212" i="5"/>
  <c r="P212" i="5"/>
  <c r="BK212" i="5"/>
  <c r="J212" i="5"/>
  <c r="BE212" i="5" s="1"/>
  <c r="BI210" i="5"/>
  <c r="BH210" i="5"/>
  <c r="BG210" i="5"/>
  <c r="BF210" i="5"/>
  <c r="T210" i="5"/>
  <c r="R210" i="5"/>
  <c r="P210" i="5"/>
  <c r="BK210" i="5"/>
  <c r="J210" i="5"/>
  <c r="BE210" i="5"/>
  <c r="BI208" i="5"/>
  <c r="BH208" i="5"/>
  <c r="BG208" i="5"/>
  <c r="BF208" i="5"/>
  <c r="T208" i="5"/>
  <c r="R208" i="5"/>
  <c r="P208" i="5"/>
  <c r="BK208" i="5"/>
  <c r="J208" i="5"/>
  <c r="BE208" i="5" s="1"/>
  <c r="BI206" i="5"/>
  <c r="BH206" i="5"/>
  <c r="BG206" i="5"/>
  <c r="BF206" i="5"/>
  <c r="T206" i="5"/>
  <c r="R206" i="5"/>
  <c r="P206" i="5"/>
  <c r="BK206" i="5"/>
  <c r="J206" i="5"/>
  <c r="BE206" i="5"/>
  <c r="BI204" i="5"/>
  <c r="BH204" i="5"/>
  <c r="BG204" i="5"/>
  <c r="BF204" i="5"/>
  <c r="T204" i="5"/>
  <c r="R204" i="5"/>
  <c r="P204" i="5"/>
  <c r="BK204" i="5"/>
  <c r="J204" i="5"/>
  <c r="BE204" i="5" s="1"/>
  <c r="BI202" i="5"/>
  <c r="BH202" i="5"/>
  <c r="BG202" i="5"/>
  <c r="BF202" i="5"/>
  <c r="T202" i="5"/>
  <c r="R202" i="5"/>
  <c r="P202" i="5"/>
  <c r="BK202" i="5"/>
  <c r="J202" i="5"/>
  <c r="BE202" i="5"/>
  <c r="BI200" i="5"/>
  <c r="BH200" i="5"/>
  <c r="BG200" i="5"/>
  <c r="BF200" i="5"/>
  <c r="T200" i="5"/>
  <c r="R200" i="5"/>
  <c r="P200" i="5"/>
  <c r="BK200" i="5"/>
  <c r="BK195" i="5" s="1"/>
  <c r="J195" i="5" s="1"/>
  <c r="J66" i="5" s="1"/>
  <c r="J200" i="5"/>
  <c r="BE200" i="5" s="1"/>
  <c r="BI198" i="5"/>
  <c r="BH198" i="5"/>
  <c r="BG198" i="5"/>
  <c r="BF198" i="5"/>
  <c r="T198" i="5"/>
  <c r="R198" i="5"/>
  <c r="R195" i="5" s="1"/>
  <c r="P198" i="5"/>
  <c r="BK198" i="5"/>
  <c r="J198" i="5"/>
  <c r="BE198" i="5"/>
  <c r="BI196" i="5"/>
  <c r="BH196" i="5"/>
  <c r="BG196" i="5"/>
  <c r="BF196" i="5"/>
  <c r="T196" i="5"/>
  <c r="T195" i="5" s="1"/>
  <c r="R196" i="5"/>
  <c r="P196" i="5"/>
  <c r="P195" i="5" s="1"/>
  <c r="BK196" i="5"/>
  <c r="J196" i="5"/>
  <c r="BE196" i="5" s="1"/>
  <c r="BI193" i="5"/>
  <c r="BH193" i="5"/>
  <c r="BG193" i="5"/>
  <c r="BF193" i="5"/>
  <c r="T193" i="5"/>
  <c r="R193" i="5"/>
  <c r="P193" i="5"/>
  <c r="BK193" i="5"/>
  <c r="J193" i="5"/>
  <c r="BE193" i="5" s="1"/>
  <c r="BI191" i="5"/>
  <c r="BH191" i="5"/>
  <c r="BG191" i="5"/>
  <c r="BF191" i="5"/>
  <c r="T191" i="5"/>
  <c r="R191" i="5"/>
  <c r="P191" i="5"/>
  <c r="BK191" i="5"/>
  <c r="J191" i="5"/>
  <c r="BE191" i="5"/>
  <c r="BI189" i="5"/>
  <c r="BH189" i="5"/>
  <c r="BG189" i="5"/>
  <c r="BF189" i="5"/>
  <c r="T189" i="5"/>
  <c r="R189" i="5"/>
  <c r="P189" i="5"/>
  <c r="BK189" i="5"/>
  <c r="J189" i="5"/>
  <c r="BE189" i="5" s="1"/>
  <c r="BI187" i="5"/>
  <c r="BH187" i="5"/>
  <c r="BG187" i="5"/>
  <c r="BF187" i="5"/>
  <c r="T187" i="5"/>
  <c r="R187" i="5"/>
  <c r="P187" i="5"/>
  <c r="BK187" i="5"/>
  <c r="J187" i="5"/>
  <c r="BE187" i="5"/>
  <c r="BI185" i="5"/>
  <c r="BH185" i="5"/>
  <c r="BG185" i="5"/>
  <c r="BF185" i="5"/>
  <c r="T185" i="5"/>
  <c r="R185" i="5"/>
  <c r="P185" i="5"/>
  <c r="BK185" i="5"/>
  <c r="J185" i="5"/>
  <c r="BE185" i="5" s="1"/>
  <c r="BI183" i="5"/>
  <c r="BH183" i="5"/>
  <c r="BG183" i="5"/>
  <c r="BF183" i="5"/>
  <c r="T183" i="5"/>
  <c r="R183" i="5"/>
  <c r="P183" i="5"/>
  <c r="BK183" i="5"/>
  <c r="BK180" i="5" s="1"/>
  <c r="J180" i="5" s="1"/>
  <c r="J65" i="5" s="1"/>
  <c r="J183" i="5"/>
  <c r="BE183" i="5"/>
  <c r="BI181" i="5"/>
  <c r="BH181" i="5"/>
  <c r="BG181" i="5"/>
  <c r="BF181" i="5"/>
  <c r="T181" i="5"/>
  <c r="T180" i="5" s="1"/>
  <c r="R181" i="5"/>
  <c r="R180" i="5"/>
  <c r="P181" i="5"/>
  <c r="P180" i="5" s="1"/>
  <c r="BK181" i="5"/>
  <c r="J181" i="5"/>
  <c r="BE181" i="5" s="1"/>
  <c r="BI178" i="5"/>
  <c r="BH178" i="5"/>
  <c r="BG178" i="5"/>
  <c r="BF178" i="5"/>
  <c r="T178" i="5"/>
  <c r="R178" i="5"/>
  <c r="P178" i="5"/>
  <c r="BK178" i="5"/>
  <c r="J178" i="5"/>
  <c r="BE178" i="5" s="1"/>
  <c r="BI176" i="5"/>
  <c r="BH176" i="5"/>
  <c r="BG176" i="5"/>
  <c r="BF176" i="5"/>
  <c r="T176" i="5"/>
  <c r="R176" i="5"/>
  <c r="P176" i="5"/>
  <c r="BK176" i="5"/>
  <c r="J176" i="5"/>
  <c r="BE176" i="5"/>
  <c r="BI174" i="5"/>
  <c r="BH174" i="5"/>
  <c r="BG174" i="5"/>
  <c r="BF174" i="5"/>
  <c r="T174" i="5"/>
  <c r="R174" i="5"/>
  <c r="P174" i="5"/>
  <c r="BK174" i="5"/>
  <c r="J174" i="5"/>
  <c r="BE174" i="5" s="1"/>
  <c r="BI172" i="5"/>
  <c r="BH172" i="5"/>
  <c r="BG172" i="5"/>
  <c r="BF172" i="5"/>
  <c r="T172" i="5"/>
  <c r="R172" i="5"/>
  <c r="P172" i="5"/>
  <c r="BK172" i="5"/>
  <c r="J172" i="5"/>
  <c r="BE172" i="5"/>
  <c r="BI170" i="5"/>
  <c r="BH170" i="5"/>
  <c r="BG170" i="5"/>
  <c r="BF170" i="5"/>
  <c r="T170" i="5"/>
  <c r="R170" i="5"/>
  <c r="P170" i="5"/>
  <c r="BK170" i="5"/>
  <c r="J170" i="5"/>
  <c r="BE170" i="5" s="1"/>
  <c r="BI168" i="5"/>
  <c r="BH168" i="5"/>
  <c r="BG168" i="5"/>
  <c r="BF168" i="5"/>
  <c r="T168" i="5"/>
  <c r="R168" i="5"/>
  <c r="P168" i="5"/>
  <c r="BK168" i="5"/>
  <c r="J168" i="5"/>
  <c r="BE168" i="5"/>
  <c r="BI166" i="5"/>
  <c r="BH166" i="5"/>
  <c r="BG166" i="5"/>
  <c r="BF166" i="5"/>
  <c r="T166" i="5"/>
  <c r="R166" i="5"/>
  <c r="P166" i="5"/>
  <c r="BK166" i="5"/>
  <c r="J166" i="5"/>
  <c r="BE166" i="5" s="1"/>
  <c r="BI164" i="5"/>
  <c r="BH164" i="5"/>
  <c r="BG164" i="5"/>
  <c r="BF164" i="5"/>
  <c r="T164" i="5"/>
  <c r="R164" i="5"/>
  <c r="P164" i="5"/>
  <c r="BK164" i="5"/>
  <c r="J164" i="5"/>
  <c r="BE164" i="5"/>
  <c r="BI162" i="5"/>
  <c r="BH162" i="5"/>
  <c r="BG162" i="5"/>
  <c r="BF162" i="5"/>
  <c r="T162" i="5"/>
  <c r="R162" i="5"/>
  <c r="P162" i="5"/>
  <c r="BK162" i="5"/>
  <c r="J162" i="5"/>
  <c r="BE162" i="5" s="1"/>
  <c r="BI160" i="5"/>
  <c r="BH160" i="5"/>
  <c r="BG160" i="5"/>
  <c r="BF160" i="5"/>
  <c r="T160" i="5"/>
  <c r="R160" i="5"/>
  <c r="P160" i="5"/>
  <c r="BK160" i="5"/>
  <c r="J160" i="5"/>
  <c r="BE160" i="5"/>
  <c r="BI158" i="5"/>
  <c r="BH158" i="5"/>
  <c r="BG158" i="5"/>
  <c r="BF158" i="5"/>
  <c r="T158" i="5"/>
  <c r="R158" i="5"/>
  <c r="P158" i="5"/>
  <c r="BK158" i="5"/>
  <c r="J158" i="5"/>
  <c r="BE158" i="5" s="1"/>
  <c r="BI156" i="5"/>
  <c r="BH156" i="5"/>
  <c r="BG156" i="5"/>
  <c r="BF156" i="5"/>
  <c r="T156" i="5"/>
  <c r="R156" i="5"/>
  <c r="P156" i="5"/>
  <c r="BK156" i="5"/>
  <c r="J156" i="5"/>
  <c r="BE156" i="5"/>
  <c r="BI154" i="5"/>
  <c r="BH154" i="5"/>
  <c r="BG154" i="5"/>
  <c r="BF154" i="5"/>
  <c r="T154" i="5"/>
  <c r="R154" i="5"/>
  <c r="P154" i="5"/>
  <c r="BK154" i="5"/>
  <c r="J154" i="5"/>
  <c r="BE154" i="5" s="1"/>
  <c r="BI152" i="5"/>
  <c r="BH152" i="5"/>
  <c r="BG152" i="5"/>
  <c r="BF152" i="5"/>
  <c r="T152" i="5"/>
  <c r="R152" i="5"/>
  <c r="P152" i="5"/>
  <c r="BK152" i="5"/>
  <c r="J152" i="5"/>
  <c r="BE152" i="5"/>
  <c r="BI150" i="5"/>
  <c r="BH150" i="5"/>
  <c r="BG150" i="5"/>
  <c r="BF150" i="5"/>
  <c r="T150" i="5"/>
  <c r="R150" i="5"/>
  <c r="P150" i="5"/>
  <c r="BK150" i="5"/>
  <c r="J150" i="5"/>
  <c r="BE150" i="5" s="1"/>
  <c r="BI148" i="5"/>
  <c r="BH148" i="5"/>
  <c r="BG148" i="5"/>
  <c r="BF148" i="5"/>
  <c r="T148" i="5"/>
  <c r="R148" i="5"/>
  <c r="P148" i="5"/>
  <c r="BK148" i="5"/>
  <c r="J148" i="5"/>
  <c r="BE148" i="5"/>
  <c r="BI146" i="5"/>
  <c r="BH146" i="5"/>
  <c r="BG146" i="5"/>
  <c r="BF146" i="5"/>
  <c r="T146" i="5"/>
  <c r="T141" i="5" s="1"/>
  <c r="R146" i="5"/>
  <c r="P146" i="5"/>
  <c r="BK146" i="5"/>
  <c r="J146" i="5"/>
  <c r="BE146" i="5" s="1"/>
  <c r="BI144" i="5"/>
  <c r="BH144" i="5"/>
  <c r="BG144" i="5"/>
  <c r="BF144" i="5"/>
  <c r="T144" i="5"/>
  <c r="R144" i="5"/>
  <c r="R141" i="5" s="1"/>
  <c r="P144" i="5"/>
  <c r="BK144" i="5"/>
  <c r="J144" i="5"/>
  <c r="BE144" i="5"/>
  <c r="BI142" i="5"/>
  <c r="BH142" i="5"/>
  <c r="BG142" i="5"/>
  <c r="BF142" i="5"/>
  <c r="T142" i="5"/>
  <c r="R142" i="5"/>
  <c r="P142" i="5"/>
  <c r="P141" i="5" s="1"/>
  <c r="BK142" i="5"/>
  <c r="BK141" i="5"/>
  <c r="J141" i="5" s="1"/>
  <c r="J64" i="5" s="1"/>
  <c r="J142" i="5"/>
  <c r="BE142" i="5" s="1"/>
  <c r="BI139" i="5"/>
  <c r="BH139" i="5"/>
  <c r="BG139" i="5"/>
  <c r="BF139" i="5"/>
  <c r="T139" i="5"/>
  <c r="R139" i="5"/>
  <c r="P139" i="5"/>
  <c r="BK139" i="5"/>
  <c r="J139" i="5"/>
  <c r="BE139" i="5" s="1"/>
  <c r="BI137" i="5"/>
  <c r="BH137" i="5"/>
  <c r="BG137" i="5"/>
  <c r="BF137" i="5"/>
  <c r="T137" i="5"/>
  <c r="R137" i="5"/>
  <c r="P137" i="5"/>
  <c r="BK137" i="5"/>
  <c r="J137" i="5"/>
  <c r="BE137" i="5"/>
  <c r="BI135" i="5"/>
  <c r="BH135" i="5"/>
  <c r="BG135" i="5"/>
  <c r="BF135" i="5"/>
  <c r="T135" i="5"/>
  <c r="R135" i="5"/>
  <c r="P135" i="5"/>
  <c r="BK135" i="5"/>
  <c r="J135" i="5"/>
  <c r="BE135" i="5"/>
  <c r="BI133" i="5"/>
  <c r="BH133" i="5"/>
  <c r="BG133" i="5"/>
  <c r="BF133" i="5"/>
  <c r="T133" i="5"/>
  <c r="R133" i="5"/>
  <c r="P133" i="5"/>
  <c r="BK133" i="5"/>
  <c r="J133" i="5"/>
  <c r="BE133" i="5"/>
  <c r="BI131" i="5"/>
  <c r="BH131" i="5"/>
  <c r="BG131" i="5"/>
  <c r="BF131" i="5"/>
  <c r="T131" i="5"/>
  <c r="R131" i="5"/>
  <c r="P131" i="5"/>
  <c r="BK131" i="5"/>
  <c r="J131" i="5"/>
  <c r="BE131" i="5" s="1"/>
  <c r="BI129" i="5"/>
  <c r="BH129" i="5"/>
  <c r="BG129" i="5"/>
  <c r="BF129" i="5"/>
  <c r="T129" i="5"/>
  <c r="R129" i="5"/>
  <c r="P129" i="5"/>
  <c r="BK129" i="5"/>
  <c r="J129" i="5"/>
  <c r="BE129" i="5"/>
  <c r="BI127" i="5"/>
  <c r="BH127" i="5"/>
  <c r="BG127" i="5"/>
  <c r="BF127" i="5"/>
  <c r="T127" i="5"/>
  <c r="R127" i="5"/>
  <c r="P127" i="5"/>
  <c r="BK127" i="5"/>
  <c r="J127" i="5"/>
  <c r="BE127" i="5"/>
  <c r="BI125" i="5"/>
  <c r="BH125" i="5"/>
  <c r="BG125" i="5"/>
  <c r="BF125" i="5"/>
  <c r="T125" i="5"/>
  <c r="R125" i="5"/>
  <c r="R116" i="5" s="1"/>
  <c r="P125" i="5"/>
  <c r="BK125" i="5"/>
  <c r="J125" i="5"/>
  <c r="BE125" i="5"/>
  <c r="BI123" i="5"/>
  <c r="BH123" i="5"/>
  <c r="BG123" i="5"/>
  <c r="BF123" i="5"/>
  <c r="T123" i="5"/>
  <c r="R123" i="5"/>
  <c r="P123" i="5"/>
  <c r="BK123" i="5"/>
  <c r="J123" i="5"/>
  <c r="BE123" i="5" s="1"/>
  <c r="BI121" i="5"/>
  <c r="BH121" i="5"/>
  <c r="BG121" i="5"/>
  <c r="BF121" i="5"/>
  <c r="T121" i="5"/>
  <c r="R121" i="5"/>
  <c r="P121" i="5"/>
  <c r="P116" i="5" s="1"/>
  <c r="BK121" i="5"/>
  <c r="J121" i="5"/>
  <c r="BE121" i="5"/>
  <c r="BI119" i="5"/>
  <c r="BH119" i="5"/>
  <c r="BG119" i="5"/>
  <c r="BF119" i="5"/>
  <c r="T119" i="5"/>
  <c r="R119" i="5"/>
  <c r="P119" i="5"/>
  <c r="BK119" i="5"/>
  <c r="J119" i="5"/>
  <c r="BE119" i="5"/>
  <c r="BI117" i="5"/>
  <c r="BH117" i="5"/>
  <c r="BG117" i="5"/>
  <c r="BF117" i="5"/>
  <c r="T117" i="5"/>
  <c r="T116" i="5"/>
  <c r="R117" i="5"/>
  <c r="P117" i="5"/>
  <c r="BK117" i="5"/>
  <c r="BK116" i="5" s="1"/>
  <c r="J116" i="5" s="1"/>
  <c r="J63" i="5" s="1"/>
  <c r="J117" i="5"/>
  <c r="BE117" i="5" s="1"/>
  <c r="BI114" i="5"/>
  <c r="BH114" i="5"/>
  <c r="BG114" i="5"/>
  <c r="BF114" i="5"/>
  <c r="T114" i="5"/>
  <c r="R114" i="5"/>
  <c r="P114" i="5"/>
  <c r="BK114" i="5"/>
  <c r="J114" i="5"/>
  <c r="BE114" i="5"/>
  <c r="BI112" i="5"/>
  <c r="BH112" i="5"/>
  <c r="BG112" i="5"/>
  <c r="BF112" i="5"/>
  <c r="T112" i="5"/>
  <c r="R112" i="5"/>
  <c r="P112" i="5"/>
  <c r="BK112" i="5"/>
  <c r="J112" i="5"/>
  <c r="BE112" i="5" s="1"/>
  <c r="BI110" i="5"/>
  <c r="BH110" i="5"/>
  <c r="BG110" i="5"/>
  <c r="BF110" i="5"/>
  <c r="T110" i="5"/>
  <c r="R110" i="5"/>
  <c r="P110" i="5"/>
  <c r="BK110" i="5"/>
  <c r="J110" i="5"/>
  <c r="BE110" i="5"/>
  <c r="BI108" i="5"/>
  <c r="BH108" i="5"/>
  <c r="BG108" i="5"/>
  <c r="BF108" i="5"/>
  <c r="T108" i="5"/>
  <c r="R108" i="5"/>
  <c r="P108" i="5"/>
  <c r="BK108" i="5"/>
  <c r="BK101" i="5" s="1"/>
  <c r="J101" i="5" s="1"/>
  <c r="J62" i="5" s="1"/>
  <c r="J108" i="5"/>
  <c r="BE108" i="5"/>
  <c r="BI106" i="5"/>
  <c r="BH106" i="5"/>
  <c r="BG106" i="5"/>
  <c r="BF106" i="5"/>
  <c r="T106" i="5"/>
  <c r="R106" i="5"/>
  <c r="P106" i="5"/>
  <c r="BK106" i="5"/>
  <c r="J106" i="5"/>
  <c r="BE106" i="5"/>
  <c r="BI104" i="5"/>
  <c r="BH104" i="5"/>
  <c r="BG104" i="5"/>
  <c r="BF104" i="5"/>
  <c r="F34" i="5" s="1"/>
  <c r="BA58" i="1" s="1"/>
  <c r="T104" i="5"/>
  <c r="T101" i="5" s="1"/>
  <c r="R104" i="5"/>
  <c r="P104" i="5"/>
  <c r="BK104" i="5"/>
  <c r="J104" i="5"/>
  <c r="BE104" i="5" s="1"/>
  <c r="BI102" i="5"/>
  <c r="BH102" i="5"/>
  <c r="BG102" i="5"/>
  <c r="BF102" i="5"/>
  <c r="T102" i="5"/>
  <c r="R102" i="5"/>
  <c r="R101" i="5" s="1"/>
  <c r="P102" i="5"/>
  <c r="P101" i="5"/>
  <c r="BK102" i="5"/>
  <c r="J102" i="5"/>
  <c r="BE102" i="5"/>
  <c r="BI99" i="5"/>
  <c r="BH99" i="5"/>
  <c r="BG99" i="5"/>
  <c r="BF99" i="5"/>
  <c r="T99" i="5"/>
  <c r="R99" i="5"/>
  <c r="P99" i="5"/>
  <c r="BK99" i="5"/>
  <c r="J99" i="5"/>
  <c r="BE99" i="5"/>
  <c r="BI97" i="5"/>
  <c r="BH97" i="5"/>
  <c r="BG97" i="5"/>
  <c r="BF97" i="5"/>
  <c r="T97" i="5"/>
  <c r="T92" i="5" s="1"/>
  <c r="T91" i="5" s="1"/>
  <c r="T90" i="5" s="1"/>
  <c r="R97" i="5"/>
  <c r="P97" i="5"/>
  <c r="BK97" i="5"/>
  <c r="J97" i="5"/>
  <c r="BE97" i="5"/>
  <c r="BI95" i="5"/>
  <c r="BH95" i="5"/>
  <c r="BG95" i="5"/>
  <c r="F35" i="5" s="1"/>
  <c r="BB58" i="1" s="1"/>
  <c r="BF95" i="5"/>
  <c r="T95" i="5"/>
  <c r="R95" i="5"/>
  <c r="P95" i="5"/>
  <c r="P92" i="5" s="1"/>
  <c r="BK95" i="5"/>
  <c r="J95" i="5"/>
  <c r="BE95" i="5"/>
  <c r="BI93" i="5"/>
  <c r="F37" i="5" s="1"/>
  <c r="BD58" i="1" s="1"/>
  <c r="BH93" i="5"/>
  <c r="F36" i="5" s="1"/>
  <c r="BC58" i="1" s="1"/>
  <c r="BG93" i="5"/>
  <c r="BF93" i="5"/>
  <c r="J34" i="5" s="1"/>
  <c r="AW58" i="1" s="1"/>
  <c r="T93" i="5"/>
  <c r="R93" i="5"/>
  <c r="R92" i="5"/>
  <c r="P93" i="5"/>
  <c r="BK93" i="5"/>
  <c r="BK92" i="5" s="1"/>
  <c r="J93" i="5"/>
  <c r="BE93" i="5" s="1"/>
  <c r="J87" i="5"/>
  <c r="J86" i="5"/>
  <c r="F86" i="5"/>
  <c r="F84" i="5"/>
  <c r="E82" i="5"/>
  <c r="J55" i="5"/>
  <c r="J54" i="5"/>
  <c r="F54" i="5"/>
  <c r="F52" i="5"/>
  <c r="E50" i="5"/>
  <c r="J18" i="5"/>
  <c r="E18" i="5"/>
  <c r="F87" i="5" s="1"/>
  <c r="F55" i="5"/>
  <c r="J17" i="5"/>
  <c r="J12" i="5"/>
  <c r="J84" i="5" s="1"/>
  <c r="E7" i="5"/>
  <c r="E80" i="5" s="1"/>
  <c r="J37" i="4"/>
  <c r="J36" i="4"/>
  <c r="AY57" i="1"/>
  <c r="J35" i="4"/>
  <c r="AX57" i="1"/>
  <c r="BI173" i="4"/>
  <c r="BH173" i="4"/>
  <c r="BG173" i="4"/>
  <c r="BF173" i="4"/>
  <c r="T173" i="4"/>
  <c r="R173" i="4"/>
  <c r="P173" i="4"/>
  <c r="BK173" i="4"/>
  <c r="J173" i="4"/>
  <c r="BE173" i="4" s="1"/>
  <c r="BI170" i="4"/>
  <c r="BH170" i="4"/>
  <c r="BG170" i="4"/>
  <c r="BF170" i="4"/>
  <c r="T170" i="4"/>
  <c r="R170" i="4"/>
  <c r="P170" i="4"/>
  <c r="BK170" i="4"/>
  <c r="J170" i="4"/>
  <c r="BE170" i="4"/>
  <c r="BI169" i="4"/>
  <c r="BH169" i="4"/>
  <c r="BG169" i="4"/>
  <c r="BF169" i="4"/>
  <c r="T169" i="4"/>
  <c r="R169" i="4"/>
  <c r="P169" i="4"/>
  <c r="BK169" i="4"/>
  <c r="J169" i="4"/>
  <c r="BE169" i="4"/>
  <c r="BI168" i="4"/>
  <c r="BH168" i="4"/>
  <c r="BG168" i="4"/>
  <c r="BF168" i="4"/>
  <c r="T168" i="4"/>
  <c r="T167" i="4"/>
  <c r="T166" i="4" s="1"/>
  <c r="R168" i="4"/>
  <c r="R167" i="4" s="1"/>
  <c r="R166" i="4" s="1"/>
  <c r="P168" i="4"/>
  <c r="P167" i="4" s="1"/>
  <c r="P166" i="4" s="1"/>
  <c r="BK168" i="4"/>
  <c r="BK167" i="4" s="1"/>
  <c r="J168" i="4"/>
  <c r="BE168" i="4" s="1"/>
  <c r="BI165" i="4"/>
  <c r="BH165" i="4"/>
  <c r="BG165" i="4"/>
  <c r="BF165" i="4"/>
  <c r="T165" i="4"/>
  <c r="R165" i="4"/>
  <c r="P165" i="4"/>
  <c r="BK165" i="4"/>
  <c r="J165" i="4"/>
  <c r="BE165" i="4"/>
  <c r="BI164" i="4"/>
  <c r="BH164" i="4"/>
  <c r="BG164" i="4"/>
  <c r="BF164" i="4"/>
  <c r="T164" i="4"/>
  <c r="T163" i="4"/>
  <c r="R164" i="4"/>
  <c r="R163" i="4"/>
  <c r="P164" i="4"/>
  <c r="P163" i="4"/>
  <c r="BK164" i="4"/>
  <c r="BK163" i="4" s="1"/>
  <c r="J163" i="4" s="1"/>
  <c r="J64" i="4" s="1"/>
  <c r="J164" i="4"/>
  <c r="BE164" i="4" s="1"/>
  <c r="BI160" i="4"/>
  <c r="BH160" i="4"/>
  <c r="BG160" i="4"/>
  <c r="BF160" i="4"/>
  <c r="T160" i="4"/>
  <c r="R160" i="4"/>
  <c r="R154" i="4" s="1"/>
  <c r="P160" i="4"/>
  <c r="BK160" i="4"/>
  <c r="J160" i="4"/>
  <c r="BE160" i="4"/>
  <c r="BI159" i="4"/>
  <c r="BH159" i="4"/>
  <c r="BG159" i="4"/>
  <c r="BF159" i="4"/>
  <c r="T159" i="4"/>
  <c r="R159" i="4"/>
  <c r="P159" i="4"/>
  <c r="BK159" i="4"/>
  <c r="J159" i="4"/>
  <c r="BE159" i="4" s="1"/>
  <c r="BI158" i="4"/>
  <c r="BH158" i="4"/>
  <c r="BG158" i="4"/>
  <c r="BF158" i="4"/>
  <c r="T158" i="4"/>
  <c r="R158" i="4"/>
  <c r="P158" i="4"/>
  <c r="P154" i="4" s="1"/>
  <c r="BK158" i="4"/>
  <c r="J158" i="4"/>
  <c r="BE158" i="4"/>
  <c r="BI157" i="4"/>
  <c r="BH157" i="4"/>
  <c r="BG157" i="4"/>
  <c r="BF157" i="4"/>
  <c r="T157" i="4"/>
  <c r="R157" i="4"/>
  <c r="P157" i="4"/>
  <c r="BK157" i="4"/>
  <c r="J157" i="4"/>
  <c r="BE157" i="4"/>
  <c r="BI155" i="4"/>
  <c r="BH155" i="4"/>
  <c r="BG155" i="4"/>
  <c r="BF155" i="4"/>
  <c r="T155" i="4"/>
  <c r="T154" i="4"/>
  <c r="R155" i="4"/>
  <c r="P155" i="4"/>
  <c r="BK155" i="4"/>
  <c r="BK154" i="4" s="1"/>
  <c r="J154" i="4" s="1"/>
  <c r="J63" i="4" s="1"/>
  <c r="J155" i="4"/>
  <c r="BE155" i="4" s="1"/>
  <c r="BI151" i="4"/>
  <c r="BH151" i="4"/>
  <c r="BG151" i="4"/>
  <c r="BF151" i="4"/>
  <c r="T151" i="4"/>
  <c r="T150" i="4"/>
  <c r="R151" i="4"/>
  <c r="R150" i="4"/>
  <c r="P151" i="4"/>
  <c r="P150" i="4"/>
  <c r="BK151" i="4"/>
  <c r="BK150" i="4" s="1"/>
  <c r="J150" i="4" s="1"/>
  <c r="J62" i="4" s="1"/>
  <c r="J151" i="4"/>
  <c r="BE151" i="4" s="1"/>
  <c r="BI146" i="4"/>
  <c r="BH146" i="4"/>
  <c r="BG146" i="4"/>
  <c r="BF146" i="4"/>
  <c r="T146" i="4"/>
  <c r="R146" i="4"/>
  <c r="P146" i="4"/>
  <c r="BK146" i="4"/>
  <c r="J146" i="4"/>
  <c r="BE146" i="4"/>
  <c r="BI143" i="4"/>
  <c r="BH143" i="4"/>
  <c r="BG143" i="4"/>
  <c r="BF143" i="4"/>
  <c r="T143" i="4"/>
  <c r="R143" i="4"/>
  <c r="P143" i="4"/>
  <c r="BK143" i="4"/>
  <c r="J143" i="4"/>
  <c r="BE143" i="4" s="1"/>
  <c r="BI128" i="4"/>
  <c r="BH128" i="4"/>
  <c r="BG128" i="4"/>
  <c r="BF128" i="4"/>
  <c r="T128" i="4"/>
  <c r="R128" i="4"/>
  <c r="P128" i="4"/>
  <c r="BK128" i="4"/>
  <c r="J128" i="4"/>
  <c r="BE128" i="4"/>
  <c r="BI126" i="4"/>
  <c r="BH126" i="4"/>
  <c r="BG126" i="4"/>
  <c r="BF126" i="4"/>
  <c r="T126" i="4"/>
  <c r="R126" i="4"/>
  <c r="P126" i="4"/>
  <c r="BK126" i="4"/>
  <c r="J126" i="4"/>
  <c r="BE126" i="4"/>
  <c r="BI124" i="4"/>
  <c r="BH124" i="4"/>
  <c r="BG124" i="4"/>
  <c r="BF124" i="4"/>
  <c r="T124" i="4"/>
  <c r="R124" i="4"/>
  <c r="P124" i="4"/>
  <c r="BK124" i="4"/>
  <c r="J124" i="4"/>
  <c r="BE124" i="4"/>
  <c r="BI122" i="4"/>
  <c r="BH122" i="4"/>
  <c r="BG122" i="4"/>
  <c r="BF122" i="4"/>
  <c r="T122" i="4"/>
  <c r="R122" i="4"/>
  <c r="P122" i="4"/>
  <c r="BK122" i="4"/>
  <c r="J122" i="4"/>
  <c r="BE122" i="4" s="1"/>
  <c r="BI120" i="4"/>
  <c r="BH120" i="4"/>
  <c r="BG120" i="4"/>
  <c r="BF120" i="4"/>
  <c r="T120" i="4"/>
  <c r="R120" i="4"/>
  <c r="P120" i="4"/>
  <c r="BK120" i="4"/>
  <c r="J120" i="4"/>
  <c r="BE120" i="4"/>
  <c r="BI118" i="4"/>
  <c r="BH118" i="4"/>
  <c r="BG118" i="4"/>
  <c r="BF118" i="4"/>
  <c r="T118" i="4"/>
  <c r="R118" i="4"/>
  <c r="P118" i="4"/>
  <c r="BK118" i="4"/>
  <c r="BK88" i="4" s="1"/>
  <c r="J118" i="4"/>
  <c r="BE118" i="4"/>
  <c r="BI116" i="4"/>
  <c r="BH116" i="4"/>
  <c r="BG116" i="4"/>
  <c r="BF116" i="4"/>
  <c r="T116" i="4"/>
  <c r="R116" i="4"/>
  <c r="P116" i="4"/>
  <c r="BK116" i="4"/>
  <c r="J116" i="4"/>
  <c r="BE116" i="4"/>
  <c r="BI104" i="4"/>
  <c r="F37" i="4" s="1"/>
  <c r="BD57" i="1" s="1"/>
  <c r="BH104" i="4"/>
  <c r="BG104" i="4"/>
  <c r="BF104" i="4"/>
  <c r="F34" i="4" s="1"/>
  <c r="BA57" i="1" s="1"/>
  <c r="T104" i="4"/>
  <c r="R104" i="4"/>
  <c r="R88" i="4" s="1"/>
  <c r="P104" i="4"/>
  <c r="BK104" i="4"/>
  <c r="J104" i="4"/>
  <c r="BE104" i="4" s="1"/>
  <c r="BI102" i="4"/>
  <c r="BH102" i="4"/>
  <c r="F36" i="4" s="1"/>
  <c r="BC57" i="1" s="1"/>
  <c r="BG102" i="4"/>
  <c r="BF102" i="4"/>
  <c r="T102" i="4"/>
  <c r="R102" i="4"/>
  <c r="P102" i="4"/>
  <c r="BK102" i="4"/>
  <c r="J102" i="4"/>
  <c r="BE102" i="4"/>
  <c r="BI89" i="4"/>
  <c r="BH89" i="4"/>
  <c r="BG89" i="4"/>
  <c r="F35" i="4"/>
  <c r="BB57" i="1" s="1"/>
  <c r="BF89" i="4"/>
  <c r="J34" i="4" s="1"/>
  <c r="AW57" i="1" s="1"/>
  <c r="T89" i="4"/>
  <c r="T88" i="4"/>
  <c r="T87" i="4" s="1"/>
  <c r="R89" i="4"/>
  <c r="P89" i="4"/>
  <c r="P88" i="4"/>
  <c r="P87" i="4" s="1"/>
  <c r="P86" i="4" s="1"/>
  <c r="AU57" i="1" s="1"/>
  <c r="BK89" i="4"/>
  <c r="J89" i="4"/>
  <c r="BE89" i="4" s="1"/>
  <c r="J83" i="4"/>
  <c r="J82" i="4"/>
  <c r="F82" i="4"/>
  <c r="F80" i="4"/>
  <c r="E78" i="4"/>
  <c r="J55" i="4"/>
  <c r="J54" i="4"/>
  <c r="F54" i="4"/>
  <c r="F52" i="4"/>
  <c r="E50" i="4"/>
  <c r="J18" i="4"/>
  <c r="E18" i="4"/>
  <c r="F83" i="4" s="1"/>
  <c r="J17" i="4"/>
  <c r="J12" i="4"/>
  <c r="J80" i="4" s="1"/>
  <c r="J52" i="4"/>
  <c r="E7" i="4"/>
  <c r="E48" i="4" s="1"/>
  <c r="E76" i="4"/>
  <c r="J37" i="3"/>
  <c r="J36" i="3"/>
  <c r="AY56" i="1" s="1"/>
  <c r="J35" i="3"/>
  <c r="AX56" i="1"/>
  <c r="BI184" i="3"/>
  <c r="BH184" i="3"/>
  <c r="BG184" i="3"/>
  <c r="BF184" i="3"/>
  <c r="T184" i="3"/>
  <c r="T181" i="3" s="1"/>
  <c r="T180" i="3" s="1"/>
  <c r="R184" i="3"/>
  <c r="P184" i="3"/>
  <c r="BK184" i="3"/>
  <c r="J184" i="3"/>
  <c r="BE184" i="3"/>
  <c r="BI183" i="3"/>
  <c r="BH183" i="3"/>
  <c r="BG183" i="3"/>
  <c r="BF183" i="3"/>
  <c r="T183" i="3"/>
  <c r="R183" i="3"/>
  <c r="R181" i="3" s="1"/>
  <c r="R180" i="3" s="1"/>
  <c r="P183" i="3"/>
  <c r="BK183" i="3"/>
  <c r="J183" i="3"/>
  <c r="BE183" i="3"/>
  <c r="BI182" i="3"/>
  <c r="BH182" i="3"/>
  <c r="BG182" i="3"/>
  <c r="BF182" i="3"/>
  <c r="T182" i="3"/>
  <c r="R182" i="3"/>
  <c r="P182" i="3"/>
  <c r="P181" i="3"/>
  <c r="P180" i="3" s="1"/>
  <c r="BK182" i="3"/>
  <c r="BK181" i="3" s="1"/>
  <c r="J182" i="3"/>
  <c r="BE182" i="3"/>
  <c r="BI179" i="3"/>
  <c r="BH179" i="3"/>
  <c r="BG179" i="3"/>
  <c r="BF179" i="3"/>
  <c r="T179" i="3"/>
  <c r="R179" i="3"/>
  <c r="R177" i="3" s="1"/>
  <c r="P179" i="3"/>
  <c r="BK179" i="3"/>
  <c r="J179" i="3"/>
  <c r="BE179" i="3"/>
  <c r="BI178" i="3"/>
  <c r="BH178" i="3"/>
  <c r="BG178" i="3"/>
  <c r="BF178" i="3"/>
  <c r="T178" i="3"/>
  <c r="T177" i="3"/>
  <c r="R178" i="3"/>
  <c r="P178" i="3"/>
  <c r="P177" i="3" s="1"/>
  <c r="BK178" i="3"/>
  <c r="BK177" i="3"/>
  <c r="J177" i="3" s="1"/>
  <c r="J64" i="3" s="1"/>
  <c r="J178" i="3"/>
  <c r="BE178" i="3" s="1"/>
  <c r="BI176" i="3"/>
  <c r="BH176" i="3"/>
  <c r="BG176" i="3"/>
  <c r="BF176" i="3"/>
  <c r="T176" i="3"/>
  <c r="R176" i="3"/>
  <c r="P176" i="3"/>
  <c r="BK176" i="3"/>
  <c r="J176" i="3"/>
  <c r="BE176" i="3" s="1"/>
  <c r="BI174" i="3"/>
  <c r="BH174" i="3"/>
  <c r="BG174" i="3"/>
  <c r="BF174" i="3"/>
  <c r="T174" i="3"/>
  <c r="R174" i="3"/>
  <c r="P174" i="3"/>
  <c r="BK174" i="3"/>
  <c r="J174" i="3"/>
  <c r="BE174" i="3"/>
  <c r="BI173" i="3"/>
  <c r="BH173" i="3"/>
  <c r="BG173" i="3"/>
  <c r="BF173" i="3"/>
  <c r="T173" i="3"/>
  <c r="R173" i="3"/>
  <c r="P173" i="3"/>
  <c r="BK173" i="3"/>
  <c r="J173" i="3"/>
  <c r="BE173" i="3"/>
  <c r="BI172" i="3"/>
  <c r="BH172" i="3"/>
  <c r="BG172" i="3"/>
  <c r="BF172" i="3"/>
  <c r="T172" i="3"/>
  <c r="R172" i="3"/>
  <c r="P172" i="3"/>
  <c r="BK172" i="3"/>
  <c r="J172" i="3"/>
  <c r="BE172" i="3"/>
  <c r="BI171" i="3"/>
  <c r="BH171" i="3"/>
  <c r="BG171" i="3"/>
  <c r="BF171" i="3"/>
  <c r="T171" i="3"/>
  <c r="R171" i="3"/>
  <c r="P171" i="3"/>
  <c r="BK171" i="3"/>
  <c r="J171" i="3"/>
  <c r="BE171" i="3" s="1"/>
  <c r="BI169" i="3"/>
  <c r="BH169" i="3"/>
  <c r="BG169" i="3"/>
  <c r="BF169" i="3"/>
  <c r="T169" i="3"/>
  <c r="R169" i="3"/>
  <c r="P169" i="3"/>
  <c r="BK169" i="3"/>
  <c r="J169" i="3"/>
  <c r="BE169" i="3"/>
  <c r="BI167" i="3"/>
  <c r="BH167" i="3"/>
  <c r="BG167" i="3"/>
  <c r="BF167" i="3"/>
  <c r="T167" i="3"/>
  <c r="R167" i="3"/>
  <c r="P167" i="3"/>
  <c r="BK167" i="3"/>
  <c r="J167" i="3"/>
  <c r="BE167" i="3"/>
  <c r="BI165" i="3"/>
  <c r="BH165" i="3"/>
  <c r="BG165" i="3"/>
  <c r="BF165" i="3"/>
  <c r="T165" i="3"/>
  <c r="R165" i="3"/>
  <c r="P165" i="3"/>
  <c r="BK165" i="3"/>
  <c r="J165" i="3"/>
  <c r="BE165" i="3"/>
  <c r="BI163" i="3"/>
  <c r="BH163" i="3"/>
  <c r="BG163" i="3"/>
  <c r="BF163" i="3"/>
  <c r="T163" i="3"/>
  <c r="R163" i="3"/>
  <c r="P163" i="3"/>
  <c r="BK163" i="3"/>
  <c r="J163" i="3"/>
  <c r="BE163" i="3" s="1"/>
  <c r="BI162" i="3"/>
  <c r="BH162" i="3"/>
  <c r="BG162" i="3"/>
  <c r="BF162" i="3"/>
  <c r="T162" i="3"/>
  <c r="R162" i="3"/>
  <c r="P162" i="3"/>
  <c r="BK162" i="3"/>
  <c r="J162" i="3"/>
  <c r="BE162" i="3"/>
  <c r="BI161" i="3"/>
  <c r="BH161" i="3"/>
  <c r="BG161" i="3"/>
  <c r="BF161" i="3"/>
  <c r="T161" i="3"/>
  <c r="R161" i="3"/>
  <c r="P161" i="3"/>
  <c r="BK161" i="3"/>
  <c r="J161" i="3"/>
  <c r="BE161" i="3"/>
  <c r="BI160" i="3"/>
  <c r="BH160" i="3"/>
  <c r="BG160" i="3"/>
  <c r="BF160" i="3"/>
  <c r="T160" i="3"/>
  <c r="R160" i="3"/>
  <c r="P160" i="3"/>
  <c r="BK160" i="3"/>
  <c r="J160" i="3"/>
  <c r="BE160" i="3"/>
  <c r="BI159" i="3"/>
  <c r="BH159" i="3"/>
  <c r="BG159" i="3"/>
  <c r="BF159" i="3"/>
  <c r="T159" i="3"/>
  <c r="R159" i="3"/>
  <c r="P159" i="3"/>
  <c r="BK159" i="3"/>
  <c r="J159" i="3"/>
  <c r="BE159" i="3" s="1"/>
  <c r="BI158" i="3"/>
  <c r="BH158" i="3"/>
  <c r="BG158" i="3"/>
  <c r="BF158" i="3"/>
  <c r="T158" i="3"/>
  <c r="R158" i="3"/>
  <c r="P158" i="3"/>
  <c r="BK158" i="3"/>
  <c r="J158" i="3"/>
  <c r="BE158" i="3"/>
  <c r="BI157" i="3"/>
  <c r="BH157" i="3"/>
  <c r="BG157" i="3"/>
  <c r="BF157" i="3"/>
  <c r="T157" i="3"/>
  <c r="R157" i="3"/>
  <c r="P157" i="3"/>
  <c r="BK157" i="3"/>
  <c r="J157" i="3"/>
  <c r="BE157" i="3"/>
  <c r="BI156" i="3"/>
  <c r="BH156" i="3"/>
  <c r="BG156" i="3"/>
  <c r="BF156" i="3"/>
  <c r="T156" i="3"/>
  <c r="R156" i="3"/>
  <c r="P156" i="3"/>
  <c r="BK156" i="3"/>
  <c r="J156" i="3"/>
  <c r="BE156" i="3"/>
  <c r="BI155" i="3"/>
  <c r="BH155" i="3"/>
  <c r="BG155" i="3"/>
  <c r="BF155" i="3"/>
  <c r="T155" i="3"/>
  <c r="R155" i="3"/>
  <c r="P155" i="3"/>
  <c r="BK155" i="3"/>
  <c r="J155" i="3"/>
  <c r="BE155" i="3" s="1"/>
  <c r="BI154" i="3"/>
  <c r="BH154" i="3"/>
  <c r="BG154" i="3"/>
  <c r="BF154" i="3"/>
  <c r="T154" i="3"/>
  <c r="R154" i="3"/>
  <c r="P154" i="3"/>
  <c r="BK154" i="3"/>
  <c r="J154" i="3"/>
  <c r="BE154" i="3"/>
  <c r="BI153" i="3"/>
  <c r="BH153" i="3"/>
  <c r="BG153" i="3"/>
  <c r="BF153" i="3"/>
  <c r="T153" i="3"/>
  <c r="T146" i="3" s="1"/>
  <c r="R153" i="3"/>
  <c r="P153" i="3"/>
  <c r="BK153" i="3"/>
  <c r="J153" i="3"/>
  <c r="BE153" i="3"/>
  <c r="BI151" i="3"/>
  <c r="BH151" i="3"/>
  <c r="BG151" i="3"/>
  <c r="BF151" i="3"/>
  <c r="T151" i="3"/>
  <c r="R151" i="3"/>
  <c r="R146" i="3" s="1"/>
  <c r="P151" i="3"/>
  <c r="BK151" i="3"/>
  <c r="J151" i="3"/>
  <c r="BE151" i="3"/>
  <c r="BI147" i="3"/>
  <c r="BH147" i="3"/>
  <c r="BG147" i="3"/>
  <c r="BF147" i="3"/>
  <c r="T147" i="3"/>
  <c r="R147" i="3"/>
  <c r="P147" i="3"/>
  <c r="P146" i="3" s="1"/>
  <c r="BK147" i="3"/>
  <c r="BK146" i="3"/>
  <c r="J146" i="3" s="1"/>
  <c r="J63" i="3" s="1"/>
  <c r="J147" i="3"/>
  <c r="BE147" i="3" s="1"/>
  <c r="BI141" i="3"/>
  <c r="BH141" i="3"/>
  <c r="BG141" i="3"/>
  <c r="BF141" i="3"/>
  <c r="T141" i="3"/>
  <c r="T140" i="3"/>
  <c r="R141" i="3"/>
  <c r="R140" i="3"/>
  <c r="P141" i="3"/>
  <c r="P140" i="3" s="1"/>
  <c r="BK141" i="3"/>
  <c r="BK140" i="3"/>
  <c r="J140" i="3" s="1"/>
  <c r="J62" i="3" s="1"/>
  <c r="J141" i="3"/>
  <c r="BE141" i="3" s="1"/>
  <c r="BI138" i="3"/>
  <c r="BH138" i="3"/>
  <c r="BG138" i="3"/>
  <c r="BF138" i="3"/>
  <c r="T138" i="3"/>
  <c r="R138" i="3"/>
  <c r="P138" i="3"/>
  <c r="BK138" i="3"/>
  <c r="J138" i="3"/>
  <c r="BE138" i="3" s="1"/>
  <c r="BI136" i="3"/>
  <c r="BH136" i="3"/>
  <c r="BG136" i="3"/>
  <c r="BF136" i="3"/>
  <c r="T136" i="3"/>
  <c r="R136" i="3"/>
  <c r="P136" i="3"/>
  <c r="BK136" i="3"/>
  <c r="J136" i="3"/>
  <c r="BE136" i="3"/>
  <c r="BI132" i="3"/>
  <c r="BH132" i="3"/>
  <c r="BG132" i="3"/>
  <c r="BF132" i="3"/>
  <c r="T132" i="3"/>
  <c r="R132" i="3"/>
  <c r="P132" i="3"/>
  <c r="BK132" i="3"/>
  <c r="J132" i="3"/>
  <c r="BE132" i="3"/>
  <c r="BI129" i="3"/>
  <c r="BH129" i="3"/>
  <c r="BG129" i="3"/>
  <c r="BF129" i="3"/>
  <c r="T129" i="3"/>
  <c r="R129" i="3"/>
  <c r="P129" i="3"/>
  <c r="BK129" i="3"/>
  <c r="J129" i="3"/>
  <c r="BE129" i="3"/>
  <c r="BI126" i="3"/>
  <c r="BH126" i="3"/>
  <c r="BG126" i="3"/>
  <c r="BF126" i="3"/>
  <c r="T126" i="3"/>
  <c r="R126" i="3"/>
  <c r="P126" i="3"/>
  <c r="BK126" i="3"/>
  <c r="J126" i="3"/>
  <c r="BE126" i="3" s="1"/>
  <c r="BI121" i="3"/>
  <c r="BH121" i="3"/>
  <c r="BG121" i="3"/>
  <c r="BF121" i="3"/>
  <c r="T121" i="3"/>
  <c r="R121" i="3"/>
  <c r="P121" i="3"/>
  <c r="BK121" i="3"/>
  <c r="J121" i="3"/>
  <c r="BE121" i="3"/>
  <c r="BI119" i="3"/>
  <c r="BH119" i="3"/>
  <c r="BG119" i="3"/>
  <c r="BF119" i="3"/>
  <c r="T119" i="3"/>
  <c r="R119" i="3"/>
  <c r="P119" i="3"/>
  <c r="BK119" i="3"/>
  <c r="J119" i="3"/>
  <c r="BE119" i="3"/>
  <c r="BI117" i="3"/>
  <c r="BH117" i="3"/>
  <c r="BG117" i="3"/>
  <c r="BF117" i="3"/>
  <c r="T117" i="3"/>
  <c r="R117" i="3"/>
  <c r="P117" i="3"/>
  <c r="BK117" i="3"/>
  <c r="J117" i="3"/>
  <c r="BE117" i="3"/>
  <c r="BI115" i="3"/>
  <c r="BH115" i="3"/>
  <c r="BG115" i="3"/>
  <c r="BF115" i="3"/>
  <c r="T115" i="3"/>
  <c r="R115" i="3"/>
  <c r="P115" i="3"/>
  <c r="BK115" i="3"/>
  <c r="J115" i="3"/>
  <c r="BE115" i="3" s="1"/>
  <c r="BI113" i="3"/>
  <c r="BH113" i="3"/>
  <c r="BG113" i="3"/>
  <c r="BF113" i="3"/>
  <c r="T113" i="3"/>
  <c r="R113" i="3"/>
  <c r="P113" i="3"/>
  <c r="BK113" i="3"/>
  <c r="J113" i="3"/>
  <c r="BE113" i="3"/>
  <c r="BI111" i="3"/>
  <c r="BH111" i="3"/>
  <c r="BG111" i="3"/>
  <c r="BF111" i="3"/>
  <c r="T111" i="3"/>
  <c r="R111" i="3"/>
  <c r="P111" i="3"/>
  <c r="BK111" i="3"/>
  <c r="J111" i="3"/>
  <c r="BE111" i="3"/>
  <c r="BI110" i="3"/>
  <c r="BH110" i="3"/>
  <c r="BG110" i="3"/>
  <c r="BF110" i="3"/>
  <c r="T110" i="3"/>
  <c r="R110" i="3"/>
  <c r="P110" i="3"/>
  <c r="BK110" i="3"/>
  <c r="J110" i="3"/>
  <c r="BE110" i="3"/>
  <c r="BI109" i="3"/>
  <c r="BH109" i="3"/>
  <c r="BG109" i="3"/>
  <c r="BF109" i="3"/>
  <c r="T109" i="3"/>
  <c r="R109" i="3"/>
  <c r="P109" i="3"/>
  <c r="BK109" i="3"/>
  <c r="J109" i="3"/>
  <c r="BE109" i="3"/>
  <c r="BI106" i="3"/>
  <c r="BH106" i="3"/>
  <c r="BG106" i="3"/>
  <c r="BF106" i="3"/>
  <c r="T106" i="3"/>
  <c r="R106" i="3"/>
  <c r="P106" i="3"/>
  <c r="BK106" i="3"/>
  <c r="J106" i="3"/>
  <c r="BE106" i="3"/>
  <c r="BI103" i="3"/>
  <c r="BH103" i="3"/>
  <c r="BG103" i="3"/>
  <c r="BF103" i="3"/>
  <c r="T103" i="3"/>
  <c r="R103" i="3"/>
  <c r="P103" i="3"/>
  <c r="BK103" i="3"/>
  <c r="J103" i="3"/>
  <c r="BE103" i="3"/>
  <c r="BI102" i="3"/>
  <c r="BH102" i="3"/>
  <c r="BG102" i="3"/>
  <c r="F35" i="3" s="1"/>
  <c r="BB56" i="1" s="1"/>
  <c r="BF102" i="3"/>
  <c r="T102" i="3"/>
  <c r="R102" i="3"/>
  <c r="R88" i="3" s="1"/>
  <c r="P102" i="3"/>
  <c r="BK102" i="3"/>
  <c r="J102" i="3"/>
  <c r="BE102" i="3"/>
  <c r="BI97" i="3"/>
  <c r="BH97" i="3"/>
  <c r="BG97" i="3"/>
  <c r="BF97" i="3"/>
  <c r="J34" i="3" s="1"/>
  <c r="AW56" i="1" s="1"/>
  <c r="T97" i="3"/>
  <c r="R97" i="3"/>
  <c r="P97" i="3"/>
  <c r="BK97" i="3"/>
  <c r="J97" i="3"/>
  <c r="BE97" i="3"/>
  <c r="BI96" i="3"/>
  <c r="BH96" i="3"/>
  <c r="BG96" i="3"/>
  <c r="BF96" i="3"/>
  <c r="T96" i="3"/>
  <c r="R96" i="3"/>
  <c r="P96" i="3"/>
  <c r="P88" i="3" s="1"/>
  <c r="BK96" i="3"/>
  <c r="J96" i="3"/>
  <c r="BE96" i="3"/>
  <c r="BI93" i="3"/>
  <c r="F37" i="3" s="1"/>
  <c r="BD56" i="1" s="1"/>
  <c r="BH93" i="3"/>
  <c r="BG93" i="3"/>
  <c r="BF93" i="3"/>
  <c r="T93" i="3"/>
  <c r="T88" i="3" s="1"/>
  <c r="T87" i="3" s="1"/>
  <c r="T86" i="3" s="1"/>
  <c r="R93" i="3"/>
  <c r="P93" i="3"/>
  <c r="BK93" i="3"/>
  <c r="J93" i="3"/>
  <c r="BE93" i="3"/>
  <c r="BI89" i="3"/>
  <c r="BH89" i="3"/>
  <c r="F36" i="3" s="1"/>
  <c r="BC56" i="1" s="1"/>
  <c r="BG89" i="3"/>
  <c r="BF89" i="3"/>
  <c r="F34" i="3" s="1"/>
  <c r="BA56" i="1" s="1"/>
  <c r="T89" i="3"/>
  <c r="R89" i="3"/>
  <c r="P89" i="3"/>
  <c r="BK89" i="3"/>
  <c r="BK88" i="3" s="1"/>
  <c r="J89" i="3"/>
  <c r="BE89" i="3" s="1"/>
  <c r="J83" i="3"/>
  <c r="J82" i="3"/>
  <c r="F82" i="3"/>
  <c r="F80" i="3"/>
  <c r="E78" i="3"/>
  <c r="J55" i="3"/>
  <c r="J54" i="3"/>
  <c r="F54" i="3"/>
  <c r="F52" i="3"/>
  <c r="E50" i="3"/>
  <c r="J18" i="3"/>
  <c r="E18" i="3"/>
  <c r="F83" i="3"/>
  <c r="F55" i="3"/>
  <c r="J17" i="3"/>
  <c r="J12" i="3"/>
  <c r="J80" i="3" s="1"/>
  <c r="E7" i="3"/>
  <c r="E76" i="3"/>
  <c r="E48" i="3"/>
  <c r="J37" i="2"/>
  <c r="J36" i="2"/>
  <c r="AY55" i="1"/>
  <c r="J35" i="2"/>
  <c r="AX55" i="1"/>
  <c r="BI153" i="2"/>
  <c r="BH153" i="2"/>
  <c r="BG153" i="2"/>
  <c r="BF153" i="2"/>
  <c r="T153" i="2"/>
  <c r="T152" i="2"/>
  <c r="R153" i="2"/>
  <c r="R152" i="2"/>
  <c r="P153" i="2"/>
  <c r="P152" i="2"/>
  <c r="BK153" i="2"/>
  <c r="BK152" i="2"/>
  <c r="J152" i="2" s="1"/>
  <c r="J66" i="2" s="1"/>
  <c r="J153" i="2"/>
  <c r="BE153" i="2" s="1"/>
  <c r="BI150" i="2"/>
  <c r="BH150" i="2"/>
  <c r="BG150" i="2"/>
  <c r="BF150" i="2"/>
  <c r="T150" i="2"/>
  <c r="R150" i="2"/>
  <c r="R146" i="2" s="1"/>
  <c r="P150" i="2"/>
  <c r="BK150" i="2"/>
  <c r="J150" i="2"/>
  <c r="BE150" i="2"/>
  <c r="BI148" i="2"/>
  <c r="BH148" i="2"/>
  <c r="BG148" i="2"/>
  <c r="BF148" i="2"/>
  <c r="T148" i="2"/>
  <c r="T146" i="2" s="1"/>
  <c r="R148" i="2"/>
  <c r="P148" i="2"/>
  <c r="BK148" i="2"/>
  <c r="J148" i="2"/>
  <c r="BE148" i="2"/>
  <c r="BI147" i="2"/>
  <c r="BH147" i="2"/>
  <c r="BG147" i="2"/>
  <c r="BF147" i="2"/>
  <c r="T147" i="2"/>
  <c r="R147" i="2"/>
  <c r="P147" i="2"/>
  <c r="P146" i="2"/>
  <c r="BK147" i="2"/>
  <c r="BK146" i="2"/>
  <c r="J146" i="2" s="1"/>
  <c r="J65" i="2" s="1"/>
  <c r="J147" i="2"/>
  <c r="BE147" i="2"/>
  <c r="BI144" i="2"/>
  <c r="BH144" i="2"/>
  <c r="BG144" i="2"/>
  <c r="BF144" i="2"/>
  <c r="T144" i="2"/>
  <c r="R144" i="2"/>
  <c r="P144" i="2"/>
  <c r="BK144" i="2"/>
  <c r="J144" i="2"/>
  <c r="BE144" i="2"/>
  <c r="BI142" i="2"/>
  <c r="BH142" i="2"/>
  <c r="BG142" i="2"/>
  <c r="BF142" i="2"/>
  <c r="T142" i="2"/>
  <c r="R142" i="2"/>
  <c r="P142" i="2"/>
  <c r="BK142" i="2"/>
  <c r="J142" i="2"/>
  <c r="BE142" i="2"/>
  <c r="BI140" i="2"/>
  <c r="BH140" i="2"/>
  <c r="BG140" i="2"/>
  <c r="BF140" i="2"/>
  <c r="T140" i="2"/>
  <c r="R140" i="2"/>
  <c r="P140" i="2"/>
  <c r="BK140" i="2"/>
  <c r="J140" i="2"/>
  <c r="BE140" i="2"/>
  <c r="BI139" i="2"/>
  <c r="BH139" i="2"/>
  <c r="BG139" i="2"/>
  <c r="BF139" i="2"/>
  <c r="T139" i="2"/>
  <c r="R139" i="2"/>
  <c r="P139" i="2"/>
  <c r="BK139" i="2"/>
  <c r="J139" i="2"/>
  <c r="BE139" i="2"/>
  <c r="BI137" i="2"/>
  <c r="BH137" i="2"/>
  <c r="BG137" i="2"/>
  <c r="BF137" i="2"/>
  <c r="T137" i="2"/>
  <c r="R137" i="2"/>
  <c r="P137" i="2"/>
  <c r="BK137" i="2"/>
  <c r="J137" i="2"/>
  <c r="BE137" i="2"/>
  <c r="BI135" i="2"/>
  <c r="BH135" i="2"/>
  <c r="BG135" i="2"/>
  <c r="BF135" i="2"/>
  <c r="T135" i="2"/>
  <c r="R135" i="2"/>
  <c r="P135" i="2"/>
  <c r="BK135" i="2"/>
  <c r="BK128" i="2" s="1"/>
  <c r="J128" i="2" s="1"/>
  <c r="J64" i="2" s="1"/>
  <c r="J135" i="2"/>
  <c r="BE135" i="2"/>
  <c r="BI133" i="2"/>
  <c r="BH133" i="2"/>
  <c r="BG133" i="2"/>
  <c r="BF133" i="2"/>
  <c r="T133" i="2"/>
  <c r="R133" i="2"/>
  <c r="R128" i="2" s="1"/>
  <c r="P133" i="2"/>
  <c r="BK133" i="2"/>
  <c r="J133" i="2"/>
  <c r="BE133" i="2"/>
  <c r="BI131" i="2"/>
  <c r="BH131" i="2"/>
  <c r="BG131" i="2"/>
  <c r="BF131" i="2"/>
  <c r="T131" i="2"/>
  <c r="T128" i="2" s="1"/>
  <c r="R131" i="2"/>
  <c r="P131" i="2"/>
  <c r="BK131" i="2"/>
  <c r="J131" i="2"/>
  <c r="BE131" i="2"/>
  <c r="BI129" i="2"/>
  <c r="BH129" i="2"/>
  <c r="BG129" i="2"/>
  <c r="BF129" i="2"/>
  <c r="T129" i="2"/>
  <c r="R129" i="2"/>
  <c r="P129" i="2"/>
  <c r="P128" i="2"/>
  <c r="BK129" i="2"/>
  <c r="J129" i="2"/>
  <c r="BE129" i="2"/>
  <c r="BI126" i="2"/>
  <c r="BH126" i="2"/>
  <c r="BG126" i="2"/>
  <c r="BF126" i="2"/>
  <c r="T126" i="2"/>
  <c r="R126" i="2"/>
  <c r="P126" i="2"/>
  <c r="BK126" i="2"/>
  <c r="J126" i="2"/>
  <c r="BE126" i="2"/>
  <c r="BI123" i="2"/>
  <c r="BH123" i="2"/>
  <c r="BG123" i="2"/>
  <c r="BF123" i="2"/>
  <c r="T123" i="2"/>
  <c r="T118" i="2" s="1"/>
  <c r="R123" i="2"/>
  <c r="P123" i="2"/>
  <c r="BK123" i="2"/>
  <c r="J123" i="2"/>
  <c r="BE123" i="2"/>
  <c r="BI120" i="2"/>
  <c r="BH120" i="2"/>
  <c r="BG120" i="2"/>
  <c r="BF120" i="2"/>
  <c r="T120" i="2"/>
  <c r="R120" i="2"/>
  <c r="R118" i="2" s="1"/>
  <c r="P120" i="2"/>
  <c r="BK120" i="2"/>
  <c r="J120" i="2"/>
  <c r="BE120" i="2"/>
  <c r="BI119" i="2"/>
  <c r="BH119" i="2"/>
  <c r="BG119" i="2"/>
  <c r="BF119" i="2"/>
  <c r="T119" i="2"/>
  <c r="R119" i="2"/>
  <c r="P119" i="2"/>
  <c r="P118" i="2"/>
  <c r="BK119" i="2"/>
  <c r="BK118" i="2"/>
  <c r="J118" i="2" s="1"/>
  <c r="J63" i="2" s="1"/>
  <c r="J119" i="2"/>
  <c r="BE119" i="2" s="1"/>
  <c r="BI116" i="2"/>
  <c r="BH116" i="2"/>
  <c r="BG116" i="2"/>
  <c r="BF116" i="2"/>
  <c r="T116" i="2"/>
  <c r="T115" i="2"/>
  <c r="R116" i="2"/>
  <c r="R115" i="2"/>
  <c r="P116" i="2"/>
  <c r="P115" i="2"/>
  <c r="BK116" i="2"/>
  <c r="BK115" i="2"/>
  <c r="J115" i="2" s="1"/>
  <c r="J62" i="2" s="1"/>
  <c r="J116" i="2"/>
  <c r="BE116" i="2" s="1"/>
  <c r="BI113" i="2"/>
  <c r="BH113" i="2"/>
  <c r="BG113" i="2"/>
  <c r="BF113" i="2"/>
  <c r="T113" i="2"/>
  <c r="R113" i="2"/>
  <c r="P113" i="2"/>
  <c r="BK113" i="2"/>
  <c r="J113" i="2"/>
  <c r="BE113" i="2"/>
  <c r="BI111" i="2"/>
  <c r="BH111" i="2"/>
  <c r="BG111" i="2"/>
  <c r="BF111" i="2"/>
  <c r="T111" i="2"/>
  <c r="R111" i="2"/>
  <c r="P111" i="2"/>
  <c r="BK111" i="2"/>
  <c r="J111" i="2"/>
  <c r="BE111" i="2"/>
  <c r="BI109" i="2"/>
  <c r="BH109" i="2"/>
  <c r="BG109" i="2"/>
  <c r="BF109" i="2"/>
  <c r="T109" i="2"/>
  <c r="R109" i="2"/>
  <c r="P109" i="2"/>
  <c r="BK109" i="2"/>
  <c r="J109" i="2"/>
  <c r="BE109" i="2"/>
  <c r="BI107" i="2"/>
  <c r="BH107" i="2"/>
  <c r="BG107" i="2"/>
  <c r="BF107" i="2"/>
  <c r="T107" i="2"/>
  <c r="R107" i="2"/>
  <c r="P107" i="2"/>
  <c r="BK107" i="2"/>
  <c r="J107" i="2"/>
  <c r="BE107" i="2"/>
  <c r="BI105" i="2"/>
  <c r="BH105" i="2"/>
  <c r="BG105" i="2"/>
  <c r="BF105" i="2"/>
  <c r="T105" i="2"/>
  <c r="R105" i="2"/>
  <c r="P105" i="2"/>
  <c r="BK105" i="2"/>
  <c r="J105" i="2"/>
  <c r="BE105" i="2"/>
  <c r="BI103" i="2"/>
  <c r="BH103" i="2"/>
  <c r="BG103" i="2"/>
  <c r="BF103" i="2"/>
  <c r="T103" i="2"/>
  <c r="R103" i="2"/>
  <c r="P103" i="2"/>
  <c r="BK103" i="2"/>
  <c r="J103" i="2"/>
  <c r="BE103" i="2"/>
  <c r="BI101" i="2"/>
  <c r="BH101" i="2"/>
  <c r="BG101" i="2"/>
  <c r="BF101" i="2"/>
  <c r="T101" i="2"/>
  <c r="R101" i="2"/>
  <c r="P101" i="2"/>
  <c r="BK101" i="2"/>
  <c r="J101" i="2"/>
  <c r="BE101" i="2"/>
  <c r="BI99" i="2"/>
  <c r="BH99" i="2"/>
  <c r="BG99" i="2"/>
  <c r="BF99" i="2"/>
  <c r="T99" i="2"/>
  <c r="R99" i="2"/>
  <c r="P99" i="2"/>
  <c r="BK99" i="2"/>
  <c r="J99" i="2"/>
  <c r="BE99" i="2"/>
  <c r="BI97" i="2"/>
  <c r="BH97" i="2"/>
  <c r="BG97" i="2"/>
  <c r="BF97" i="2"/>
  <c r="T97" i="2"/>
  <c r="R97" i="2"/>
  <c r="P97" i="2"/>
  <c r="BK97" i="2"/>
  <c r="J97" i="2"/>
  <c r="BE97" i="2"/>
  <c r="BI95" i="2"/>
  <c r="BH95" i="2"/>
  <c r="BG95" i="2"/>
  <c r="BF95" i="2"/>
  <c r="T95" i="2"/>
  <c r="R95" i="2"/>
  <c r="P95" i="2"/>
  <c r="BK95" i="2"/>
  <c r="J95" i="2"/>
  <c r="BE95" i="2"/>
  <c r="BI93" i="2"/>
  <c r="BH93" i="2"/>
  <c r="BG93" i="2"/>
  <c r="BF93" i="2"/>
  <c r="T93" i="2"/>
  <c r="T88" i="2" s="1"/>
  <c r="R93" i="2"/>
  <c r="P93" i="2"/>
  <c r="BK93" i="2"/>
  <c r="J93" i="2"/>
  <c r="BE93" i="2"/>
  <c r="BI91" i="2"/>
  <c r="BH91" i="2"/>
  <c r="BG91" i="2"/>
  <c r="F35" i="2" s="1"/>
  <c r="BB55" i="1" s="1"/>
  <c r="BF91" i="2"/>
  <c r="T91" i="2"/>
  <c r="R91" i="2"/>
  <c r="P91" i="2"/>
  <c r="P88" i="2" s="1"/>
  <c r="P87" i="2" s="1"/>
  <c r="P86" i="2" s="1"/>
  <c r="AU55" i="1" s="1"/>
  <c r="BK91" i="2"/>
  <c r="J91" i="2"/>
  <c r="BE91" i="2"/>
  <c r="BI89" i="2"/>
  <c r="F37" i="2"/>
  <c r="BD55" i="1" s="1"/>
  <c r="BH89" i="2"/>
  <c r="F36" i="2" s="1"/>
  <c r="BC55" i="1" s="1"/>
  <c r="BG89" i="2"/>
  <c r="BF89" i="2"/>
  <c r="F34" i="2" s="1"/>
  <c r="BA55" i="1" s="1"/>
  <c r="T89" i="2"/>
  <c r="R89" i="2"/>
  <c r="R88" i="2"/>
  <c r="P89" i="2"/>
  <c r="BK89" i="2"/>
  <c r="BK88" i="2" s="1"/>
  <c r="J89" i="2"/>
  <c r="BE89" i="2" s="1"/>
  <c r="J83" i="2"/>
  <c r="J82" i="2"/>
  <c r="F82" i="2"/>
  <c r="F80" i="2"/>
  <c r="E78" i="2"/>
  <c r="J55" i="2"/>
  <c r="J54" i="2"/>
  <c r="F54" i="2"/>
  <c r="F52" i="2"/>
  <c r="E50" i="2"/>
  <c r="J18" i="2"/>
  <c r="E18" i="2"/>
  <c r="F83" i="2" s="1"/>
  <c r="F55" i="2"/>
  <c r="J17" i="2"/>
  <c r="J12" i="2"/>
  <c r="J80" i="2" s="1"/>
  <c r="E7" i="2"/>
  <c r="E48" i="2" s="1"/>
  <c r="E76" i="2"/>
  <c r="BB61" i="1"/>
  <c r="AX61" i="1"/>
  <c r="AS61" i="1"/>
  <c r="AS54" i="1" s="1"/>
  <c r="L50" i="1"/>
  <c r="AM50" i="1"/>
  <c r="AM49" i="1"/>
  <c r="L49" i="1"/>
  <c r="AM47" i="1"/>
  <c r="L47" i="1"/>
  <c r="L45" i="1"/>
  <c r="L44" i="1"/>
  <c r="P87" i="3" l="1"/>
  <c r="P86" i="3" s="1"/>
  <c r="AU56" i="1" s="1"/>
  <c r="J33" i="4"/>
  <c r="AV57" i="1" s="1"/>
  <c r="AT57" i="1" s="1"/>
  <c r="F33" i="4"/>
  <c r="AZ57" i="1" s="1"/>
  <c r="J33" i="2"/>
  <c r="AV55" i="1" s="1"/>
  <c r="AT55" i="1" s="1"/>
  <c r="F33" i="2"/>
  <c r="AZ55" i="1" s="1"/>
  <c r="R87" i="4"/>
  <c r="R86" i="4" s="1"/>
  <c r="R91" i="5"/>
  <c r="R90" i="5" s="1"/>
  <c r="J88" i="2"/>
  <c r="J61" i="2" s="1"/>
  <c r="BK87" i="2"/>
  <c r="BB54" i="1"/>
  <c r="T87" i="2"/>
  <c r="T86" i="2" s="1"/>
  <c r="BK87" i="3"/>
  <c r="J88" i="3"/>
  <c r="J61" i="3" s="1"/>
  <c r="J88" i="4"/>
  <c r="J61" i="4" s="1"/>
  <c r="BK87" i="4"/>
  <c r="J167" i="4"/>
  <c r="J66" i="4" s="1"/>
  <c r="BK166" i="4"/>
  <c r="J166" i="4" s="1"/>
  <c r="J65" i="4" s="1"/>
  <c r="P91" i="5"/>
  <c r="P90" i="5" s="1"/>
  <c r="AU58" i="1" s="1"/>
  <c r="J92" i="5"/>
  <c r="J61" i="5" s="1"/>
  <c r="BK91" i="5"/>
  <c r="AT60" i="1"/>
  <c r="R87" i="3"/>
  <c r="R86" i="3" s="1"/>
  <c r="T86" i="4"/>
  <c r="F33" i="6"/>
  <c r="AZ59" i="1" s="1"/>
  <c r="J33" i="6"/>
  <c r="AV59" i="1" s="1"/>
  <c r="AT59" i="1" s="1"/>
  <c r="J33" i="3"/>
  <c r="AV56" i="1" s="1"/>
  <c r="AT56" i="1" s="1"/>
  <c r="F33" i="3"/>
  <c r="AZ56" i="1" s="1"/>
  <c r="R87" i="2"/>
  <c r="R86" i="2" s="1"/>
  <c r="J181" i="3"/>
  <c r="J66" i="3" s="1"/>
  <c r="BK180" i="3"/>
  <c r="J180" i="3" s="1"/>
  <c r="J65" i="3" s="1"/>
  <c r="J33" i="5"/>
  <c r="AV58" i="1" s="1"/>
  <c r="AT58" i="1" s="1"/>
  <c r="F33" i="5"/>
  <c r="AZ58" i="1" s="1"/>
  <c r="J87" i="6"/>
  <c r="J62" i="6" s="1"/>
  <c r="BK86" i="6"/>
  <c r="J34" i="2"/>
  <c r="AW55" i="1" s="1"/>
  <c r="E48" i="5"/>
  <c r="F33" i="7"/>
  <c r="AZ60" i="1" s="1"/>
  <c r="J36" i="8"/>
  <c r="AW62" i="1" s="1"/>
  <c r="AT62" i="1" s="1"/>
  <c r="P101" i="8"/>
  <c r="R104" i="8"/>
  <c r="R101" i="8" s="1"/>
  <c r="P100" i="9"/>
  <c r="P91" i="9" s="1"/>
  <c r="AU63" i="1" s="1"/>
  <c r="J35" i="11"/>
  <c r="AV65" i="1" s="1"/>
  <c r="AT65" i="1" s="1"/>
  <c r="F35" i="11"/>
  <c r="AZ65" i="1" s="1"/>
  <c r="R101" i="11"/>
  <c r="R91" i="11" s="1"/>
  <c r="J93" i="8"/>
  <c r="J65" i="8" s="1"/>
  <c r="BK92" i="8"/>
  <c r="J36" i="9"/>
  <c r="AW63" i="1" s="1"/>
  <c r="AT63" i="1" s="1"/>
  <c r="T90" i="10"/>
  <c r="J34" i="6"/>
  <c r="AW59" i="1" s="1"/>
  <c r="F39" i="8"/>
  <c r="BD62" i="1" s="1"/>
  <c r="BD61" i="1" s="1"/>
  <c r="R100" i="9"/>
  <c r="R91" i="9" s="1"/>
  <c r="J102" i="13"/>
  <c r="J67" i="13" s="1"/>
  <c r="BK101" i="13"/>
  <c r="J101" i="13" s="1"/>
  <c r="J66" i="13" s="1"/>
  <c r="F55" i="4"/>
  <c r="J52" i="5"/>
  <c r="F55" i="6"/>
  <c r="J88" i="7"/>
  <c r="J61" i="7" s="1"/>
  <c r="BK87" i="7"/>
  <c r="F34" i="7"/>
  <c r="BA60" i="1" s="1"/>
  <c r="P91" i="8"/>
  <c r="AU62" i="1" s="1"/>
  <c r="F39" i="10"/>
  <c r="BD64" i="1" s="1"/>
  <c r="R87" i="7"/>
  <c r="R86" i="7" s="1"/>
  <c r="J52" i="2"/>
  <c r="E48" i="6"/>
  <c r="R99" i="6"/>
  <c r="R85" i="6" s="1"/>
  <c r="R84" i="6" s="1"/>
  <c r="T165" i="7"/>
  <c r="T104" i="8"/>
  <c r="T101" i="8" s="1"/>
  <c r="T91" i="8" s="1"/>
  <c r="R90" i="10"/>
  <c r="J102" i="11"/>
  <c r="J67" i="11" s="1"/>
  <c r="BK101" i="11"/>
  <c r="J101" i="11" s="1"/>
  <c r="J66" i="11" s="1"/>
  <c r="P104" i="11"/>
  <c r="P101" i="11" s="1"/>
  <c r="P91" i="11" s="1"/>
  <c r="AU65" i="1" s="1"/>
  <c r="J35" i="12"/>
  <c r="AV66" i="1" s="1"/>
  <c r="AT66" i="1" s="1"/>
  <c r="F35" i="12"/>
  <c r="AZ66" i="1" s="1"/>
  <c r="T88" i="12"/>
  <c r="J52" i="3"/>
  <c r="F37" i="7"/>
  <c r="BD60" i="1" s="1"/>
  <c r="BD54" i="1" s="1"/>
  <c r="W33" i="1" s="1"/>
  <c r="T115" i="7"/>
  <c r="T87" i="7" s="1"/>
  <c r="T86" i="7" s="1"/>
  <c r="R93" i="8"/>
  <c r="R92" i="8" s="1"/>
  <c r="R91" i="8" s="1"/>
  <c r="T91" i="9"/>
  <c r="F36" i="7"/>
  <c r="BC60" i="1" s="1"/>
  <c r="F35" i="8"/>
  <c r="AZ62" i="1" s="1"/>
  <c r="J102" i="8"/>
  <c r="J67" i="8" s="1"/>
  <c r="BK101" i="8"/>
  <c r="J101" i="8" s="1"/>
  <c r="J66" i="8" s="1"/>
  <c r="F35" i="9"/>
  <c r="AZ63" i="1" s="1"/>
  <c r="J101" i="9"/>
  <c r="J67" i="9" s="1"/>
  <c r="BK100" i="9"/>
  <c r="J100" i="9" s="1"/>
  <c r="J66" i="9" s="1"/>
  <c r="J35" i="10"/>
  <c r="AV64" i="1" s="1"/>
  <c r="AT64" i="1" s="1"/>
  <c r="F35" i="10"/>
  <c r="AZ64" i="1" s="1"/>
  <c r="T104" i="11"/>
  <c r="T101" i="11" s="1"/>
  <c r="T91" i="11" s="1"/>
  <c r="P92" i="12"/>
  <c r="P88" i="12" s="1"/>
  <c r="AU66" i="1" s="1"/>
  <c r="J85" i="13"/>
  <c r="J56" i="13"/>
  <c r="BK92" i="13"/>
  <c r="J93" i="13"/>
  <c r="J65" i="13" s="1"/>
  <c r="F35" i="13"/>
  <c r="AZ67" i="1" s="1"/>
  <c r="F36" i="13"/>
  <c r="BA67" i="1" s="1"/>
  <c r="BA61" i="1" s="1"/>
  <c r="J36" i="13"/>
  <c r="AW67" i="1" s="1"/>
  <c r="AT67" i="1" s="1"/>
  <c r="J90" i="16"/>
  <c r="J61" i="16" s="1"/>
  <c r="BK89" i="16"/>
  <c r="F59" i="13"/>
  <c r="R104" i="13"/>
  <c r="R101" i="13" s="1"/>
  <c r="R91" i="13" s="1"/>
  <c r="T91" i="14"/>
  <c r="J102" i="14"/>
  <c r="J67" i="14" s="1"/>
  <c r="BK101" i="14"/>
  <c r="J101" i="14" s="1"/>
  <c r="J66" i="14" s="1"/>
  <c r="F33" i="16"/>
  <c r="AZ70" i="1" s="1"/>
  <c r="J88" i="17"/>
  <c r="J61" i="17" s="1"/>
  <c r="BK87" i="17"/>
  <c r="J33" i="18"/>
  <c r="AV72" i="1" s="1"/>
  <c r="AT72" i="1" s="1"/>
  <c r="F33" i="18"/>
  <c r="AZ72" i="1" s="1"/>
  <c r="P87" i="17"/>
  <c r="P86" i="17" s="1"/>
  <c r="AU71" i="1" s="1"/>
  <c r="F33" i="17"/>
  <c r="AZ71" i="1" s="1"/>
  <c r="J86" i="18"/>
  <c r="J60" i="18" s="1"/>
  <c r="BK85" i="18"/>
  <c r="J85" i="18" s="1"/>
  <c r="BK92" i="9"/>
  <c r="BK91" i="10"/>
  <c r="BK102" i="10"/>
  <c r="J102" i="10" s="1"/>
  <c r="J66" i="10" s="1"/>
  <c r="BK92" i="11"/>
  <c r="BK89" i="12"/>
  <c r="F38" i="13"/>
  <c r="BC67" i="1" s="1"/>
  <c r="BC61" i="1" s="1"/>
  <c r="T101" i="13"/>
  <c r="T91" i="13" s="1"/>
  <c r="T88" i="16"/>
  <c r="R87" i="17"/>
  <c r="R86" i="17" s="1"/>
  <c r="P85" i="18"/>
  <c r="AU72" i="1" s="1"/>
  <c r="J35" i="14"/>
  <c r="AV68" i="1" s="1"/>
  <c r="AT68" i="1" s="1"/>
  <c r="F35" i="14"/>
  <c r="AZ68" i="1" s="1"/>
  <c r="R85" i="18"/>
  <c r="J93" i="14"/>
  <c r="J65" i="14" s="1"/>
  <c r="BK92" i="14"/>
  <c r="J33" i="15"/>
  <c r="AV69" i="1" s="1"/>
  <c r="AT69" i="1" s="1"/>
  <c r="F33" i="15"/>
  <c r="AZ69" i="1" s="1"/>
  <c r="J112" i="16"/>
  <c r="J65" i="16" s="1"/>
  <c r="BK111" i="16"/>
  <c r="J111" i="16" s="1"/>
  <c r="J64" i="16" s="1"/>
  <c r="P91" i="14"/>
  <c r="AU68" i="1" s="1"/>
  <c r="J90" i="15"/>
  <c r="J61" i="15" s="1"/>
  <c r="BK89" i="15"/>
  <c r="J33" i="16"/>
  <c r="AV70" i="1" s="1"/>
  <c r="AT70" i="1" s="1"/>
  <c r="J99" i="16"/>
  <c r="J63" i="16" s="1"/>
  <c r="BK98" i="16"/>
  <c r="J98" i="16" s="1"/>
  <c r="J62" i="16" s="1"/>
  <c r="P111" i="16"/>
  <c r="P88" i="16" s="1"/>
  <c r="AU70" i="1" s="1"/>
  <c r="F88" i="14"/>
  <c r="J36" i="14"/>
  <c r="AW68" i="1" s="1"/>
  <c r="F85" i="15"/>
  <c r="J34" i="15"/>
  <c r="AW69" i="1" s="1"/>
  <c r="F34" i="16"/>
  <c r="BA70" i="1" s="1"/>
  <c r="F34" i="17"/>
  <c r="BA71" i="1" s="1"/>
  <c r="F55" i="16"/>
  <c r="F55" i="17"/>
  <c r="BK219" i="17"/>
  <c r="J219" i="17" s="1"/>
  <c r="J65" i="17" s="1"/>
  <c r="AW61" i="1" l="1"/>
  <c r="BA54" i="1"/>
  <c r="AY61" i="1"/>
  <c r="BC54" i="1"/>
  <c r="J91" i="10"/>
  <c r="J64" i="10" s="1"/>
  <c r="BK90" i="10"/>
  <c r="J90" i="10" s="1"/>
  <c r="BK91" i="13"/>
  <c r="J91" i="13" s="1"/>
  <c r="J92" i="13"/>
  <c r="J64" i="13" s="1"/>
  <c r="AZ61" i="1"/>
  <c r="AV61" i="1" s="1"/>
  <c r="AT61" i="1" s="1"/>
  <c r="J87" i="3"/>
  <c r="J60" i="3" s="1"/>
  <c r="BK86" i="3"/>
  <c r="J86" i="3" s="1"/>
  <c r="AU61" i="1"/>
  <c r="AU54" i="1" s="1"/>
  <c r="BK91" i="9"/>
  <c r="J91" i="9" s="1"/>
  <c r="J92" i="9"/>
  <c r="J64" i="9" s="1"/>
  <c r="J87" i="17"/>
  <c r="J60" i="17" s="1"/>
  <c r="BK86" i="17"/>
  <c r="J86" i="17" s="1"/>
  <c r="BK86" i="7"/>
  <c r="J86" i="7" s="1"/>
  <c r="J87" i="7"/>
  <c r="J60" i="7" s="1"/>
  <c r="W31" i="1"/>
  <c r="AX54" i="1"/>
  <c r="J92" i="14"/>
  <c r="J64" i="14" s="1"/>
  <c r="BK91" i="14"/>
  <c r="J91" i="14" s="1"/>
  <c r="BK86" i="2"/>
  <c r="J86" i="2" s="1"/>
  <c r="J87" i="2"/>
  <c r="J60" i="2" s="1"/>
  <c r="AZ54" i="1"/>
  <c r="BK91" i="8"/>
  <c r="J91" i="8" s="1"/>
  <c r="J92" i="8"/>
  <c r="J64" i="8" s="1"/>
  <c r="J59" i="18"/>
  <c r="J30" i="18"/>
  <c r="J89" i="16"/>
  <c r="J60" i="16" s="1"/>
  <c r="BK88" i="16"/>
  <c r="J88" i="16" s="1"/>
  <c r="J89" i="12"/>
  <c r="J64" i="12" s="1"/>
  <c r="BK88" i="12"/>
  <c r="J88" i="12" s="1"/>
  <c r="J91" i="5"/>
  <c r="J60" i="5" s="1"/>
  <c r="BK90" i="5"/>
  <c r="J90" i="5" s="1"/>
  <c r="BK86" i="4"/>
  <c r="J86" i="4" s="1"/>
  <c r="J87" i="4"/>
  <c r="J60" i="4" s="1"/>
  <c r="J89" i="15"/>
  <c r="J60" i="15" s="1"/>
  <c r="BK88" i="15"/>
  <c r="J88" i="15" s="1"/>
  <c r="J92" i="11"/>
  <c r="J64" i="11" s="1"/>
  <c r="BK91" i="11"/>
  <c r="J91" i="11" s="1"/>
  <c r="J86" i="6"/>
  <c r="J61" i="6" s="1"/>
  <c r="BK85" i="6"/>
  <c r="J30" i="15" l="1"/>
  <c r="J59" i="15"/>
  <c r="J63" i="13"/>
  <c r="J32" i="13"/>
  <c r="J32" i="10"/>
  <c r="J63" i="10"/>
  <c r="J59" i="2"/>
  <c r="J30" i="2"/>
  <c r="J32" i="14"/>
  <c r="J63" i="14"/>
  <c r="AG72" i="1"/>
  <c r="AN72" i="1" s="1"/>
  <c r="J39" i="18"/>
  <c r="J32" i="9"/>
  <c r="J63" i="9"/>
  <c r="W32" i="1"/>
  <c r="AY54" i="1"/>
  <c r="J59" i="4"/>
  <c r="J30" i="4"/>
  <c r="J30" i="3"/>
  <c r="J59" i="3"/>
  <c r="J59" i="16"/>
  <c r="J30" i="16"/>
  <c r="BK84" i="6"/>
  <c r="J84" i="6" s="1"/>
  <c r="J85" i="6"/>
  <c r="J60" i="6" s="1"/>
  <c r="J32" i="12"/>
  <c r="J63" i="12"/>
  <c r="AW54" i="1"/>
  <c r="AK30" i="1" s="1"/>
  <c r="W30" i="1"/>
  <c r="J30" i="5"/>
  <c r="J59" i="5"/>
  <c r="J32" i="8"/>
  <c r="J63" i="8"/>
  <c r="J32" i="11"/>
  <c r="J63" i="11"/>
  <c r="AV54" i="1"/>
  <c r="W29" i="1"/>
  <c r="J30" i="7"/>
  <c r="J59" i="7"/>
  <c r="J59" i="17"/>
  <c r="J30" i="17"/>
  <c r="J39" i="17" l="1"/>
  <c r="AG71" i="1"/>
  <c r="AN71" i="1" s="1"/>
  <c r="J59" i="6"/>
  <c r="J30" i="6"/>
  <c r="J39" i="16"/>
  <c r="AG70" i="1"/>
  <c r="AN70" i="1" s="1"/>
  <c r="AG55" i="1"/>
  <c r="J39" i="2"/>
  <c r="AG62" i="1"/>
  <c r="J41" i="8"/>
  <c r="AG60" i="1"/>
  <c r="AN60" i="1" s="1"/>
  <c r="J39" i="7"/>
  <c r="AG58" i="1"/>
  <c r="AN58" i="1" s="1"/>
  <c r="J39" i="5"/>
  <c r="AG63" i="1"/>
  <c r="AN63" i="1" s="1"/>
  <c r="J41" i="9"/>
  <c r="AG64" i="1"/>
  <c r="AN64" i="1" s="1"/>
  <c r="J41" i="10"/>
  <c r="AK29" i="1"/>
  <c r="AT54" i="1"/>
  <c r="J39" i="3"/>
  <c r="AG56" i="1"/>
  <c r="AN56" i="1" s="1"/>
  <c r="AG67" i="1"/>
  <c r="AN67" i="1" s="1"/>
  <c r="J41" i="13"/>
  <c r="J39" i="4"/>
  <c r="AG57" i="1"/>
  <c r="AN57" i="1" s="1"/>
  <c r="AG65" i="1"/>
  <c r="AN65" i="1" s="1"/>
  <c r="J41" i="11"/>
  <c r="AG66" i="1"/>
  <c r="AN66" i="1" s="1"/>
  <c r="J41" i="12"/>
  <c r="AG68" i="1"/>
  <c r="AN68" i="1" s="1"/>
  <c r="J41" i="14"/>
  <c r="AG69" i="1"/>
  <c r="AN69" i="1" s="1"/>
  <c r="J39" i="15"/>
  <c r="AN55" i="1" l="1"/>
  <c r="AG59" i="1"/>
  <c r="AN59" i="1" s="1"/>
  <c r="J39" i="6"/>
  <c r="AG61" i="1"/>
  <c r="AN61" i="1" s="1"/>
  <c r="AN62" i="1"/>
  <c r="AG54" i="1" l="1"/>
  <c r="AK26" i="1" l="1"/>
  <c r="AK35" i="1" s="1"/>
  <c r="AN54" i="1"/>
</calcChain>
</file>

<file path=xl/sharedStrings.xml><?xml version="1.0" encoding="utf-8"?>
<sst xmlns="http://schemas.openxmlformats.org/spreadsheetml/2006/main" count="14899" uniqueCount="1939">
  <si>
    <t>Export Komplet</t>
  </si>
  <si>
    <t>VZ</t>
  </si>
  <si>
    <t>2.0</t>
  </si>
  <si>
    <t>ZAMOK</t>
  </si>
  <si>
    <t>False</t>
  </si>
  <si>
    <t>{25cda7b6-754b-4bb5-a752-cc70a8b42dbf}</t>
  </si>
  <si>
    <t>0,01</t>
  </si>
  <si>
    <t>21</t>
  </si>
  <si>
    <t>15</t>
  </si>
  <si>
    <t>REKAPITULACE STAVBY</t>
  </si>
  <si>
    <t>v ---  níže se nacházejí doplnkové a pomocné údaje k sestavám  --- v</t>
  </si>
  <si>
    <t>Návod na vyplnění</t>
  </si>
  <si>
    <t>0,001</t>
  </si>
  <si>
    <t>Kód:</t>
  </si>
  <si>
    <t>7530-1</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</si>
  <si>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</si>
  <si>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</si>
  <si>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PJD na ul. Výškovická - 1. úsek (ul. Čujkovova - ul. Svornosti)</t>
  </si>
  <si>
    <t>KSO:</t>
  </si>
  <si>
    <t>824 85</t>
  </si>
  <si>
    <t>CC-CZ:</t>
  </si>
  <si>
    <t>21222</t>
  </si>
  <si>
    <t>Místo:</t>
  </si>
  <si>
    <t>Ostrava</t>
  </si>
  <si>
    <t>Datum:</t>
  </si>
  <si>
    <t>11. 11. 2019</t>
  </si>
  <si>
    <t>CZ-CPV:</t>
  </si>
  <si>
    <t>45234126-5</t>
  </si>
  <si>
    <t>CZ-CPA:</t>
  </si>
  <si>
    <t>42.12.10</t>
  </si>
  <si>
    <t>Zadavatel:</t>
  </si>
  <si>
    <t>IČ:</t>
  </si>
  <si>
    <t>61974757</t>
  </si>
  <si>
    <t>Dopravní podnik Ostrava a.s.</t>
  </si>
  <si>
    <t>DIČ:</t>
  </si>
  <si>
    <t>CZ 61974757</t>
  </si>
  <si>
    <t>Uchazeč:</t>
  </si>
  <si>
    <t>Vyplň údaj</t>
  </si>
  <si>
    <t>Projektant:</t>
  </si>
  <si>
    <t>45271895</t>
  </si>
  <si>
    <t>METROPROJEKT Praha a.s.</t>
  </si>
  <si>
    <t>CZ 45271895</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</si>
  <si>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</si>
  <si>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</si>
  <si>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</si>
  <si>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</si>
  <si>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</si>
  <si>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</si>
  <si>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</si>
  <si>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</si>
  <si>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</si>
  <si>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</si>
  <si>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</si>
  <si>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</si>
  <si>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</si>
  <si>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</si>
  <si>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</si>
  <si>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</si>
  <si>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</si>
  <si>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</si>
  <si>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</si>
  <si>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</si>
  <si>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</si>
  <si>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</si>
  <si>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</si>
  <si>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</si>
  <si>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</si>
  <si>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</si>
  <si>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</si>
  <si>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</si>
  <si>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</si>
  <si>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</si>
  <si>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</si>
  <si>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</si>
  <si>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</si>
  <si>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</si>
  <si>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</si>
  <si>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</si>
  <si>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</si>
  <si>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
  </si>
  <si>
    <t>D</t>
  </si>
  <si>
    <t>0</t>
  </si>
  <si>
    <t>###NOIMPORT###</t>
  </si>
  <si>
    <t>IMPORT</t>
  </si>
  <si>
    <t>{00000000-0000-0000-0000-000000000000}</t>
  </si>
  <si>
    <t>/</t>
  </si>
  <si>
    <t>SO 101</t>
  </si>
  <si>
    <t>Úpravy pozemních komunikací</t>
  </si>
  <si>
    <t>STA</t>
  </si>
  <si>
    <t>1</t>
  </si>
  <si>
    <t>{c745b134-cb3c-4f43-9326-8ec4850fef12}</t>
  </si>
  <si>
    <t>2</t>
  </si>
  <si>
    <t>SO 301</t>
  </si>
  <si>
    <t>Přípojka vodovodu PV1</t>
  </si>
  <si>
    <t>{72e7ca22-fcc0-4453-9ca3-254c24330305}</t>
  </si>
  <si>
    <t>SO 302</t>
  </si>
  <si>
    <t>Přípojky kanalizace</t>
  </si>
  <si>
    <t>{b2a00e49-3442-45bd-ad9b-966b2fdf3c6a}</t>
  </si>
  <si>
    <t>SO 303</t>
  </si>
  <si>
    <t>Zavlažovací systém</t>
  </si>
  <si>
    <t>{1778ad6f-11d9-4e40-97c7-74912d46e5bb}</t>
  </si>
  <si>
    <t>SO 304</t>
  </si>
  <si>
    <t>Přípojka NN zavlažovacího systému</t>
  </si>
  <si>
    <t>{b39bab7e-7c3d-4c91-90fe-65780e8156da}</t>
  </si>
  <si>
    <t>SO 401</t>
  </si>
  <si>
    <t>Trakční vedení</t>
  </si>
  <si>
    <t>{c538fc58-e633-4ed3-ae1a-f32c3c152439}</t>
  </si>
  <si>
    <t>SO 402</t>
  </si>
  <si>
    <t>Silnoproud a slaboproud</t>
  </si>
  <si>
    <t>{40ae94e6-be99-4700-9070-24e9dae2bf74}</t>
  </si>
  <si>
    <t>SO 410</t>
  </si>
  <si>
    <t>Ochrana kabelů VN ČEZ</t>
  </si>
  <si>
    <t>Soupis</t>
  </si>
  <si>
    <t>{a9544807-937a-4744-958e-9176de52c4d9}</t>
  </si>
  <si>
    <t>SO 420</t>
  </si>
  <si>
    <t>Ochrana kabelů NN ČEZ</t>
  </si>
  <si>
    <t>{1d73cee3-9a4e-4514-a579-50534d6aef85}</t>
  </si>
  <si>
    <t>SO 421</t>
  </si>
  <si>
    <t>Ochrana kabelů NN Dopravní podnik Ostrava</t>
  </si>
  <si>
    <t>{b81dedb0-de69-4663-b6b0-bf92427efaeb}</t>
  </si>
  <si>
    <t>SO 422</t>
  </si>
  <si>
    <t>Ochrana kabelů Ostravské komunikace</t>
  </si>
  <si>
    <t>{e52fb577-874d-4263-821b-324b49e73226}</t>
  </si>
  <si>
    <t>SO 451</t>
  </si>
  <si>
    <t>Ochrana sdělovacích kabelů CETIN</t>
  </si>
  <si>
    <t>{fad252a3-9226-44bf-a308-1ef94a8c7429}</t>
  </si>
  <si>
    <t>SO 453</t>
  </si>
  <si>
    <t>Ochrana sdělovacích kabelů OVANET</t>
  </si>
  <si>
    <t>{63f26f15-86b8-4c16-ae6d-0d55fff1d3af}</t>
  </si>
  <si>
    <t>SO 454</t>
  </si>
  <si>
    <t>Ochrana sdělovacích kabelů SSZ</t>
  </si>
  <si>
    <t>{e9af08d5-5578-4b4a-a5dd-af9cb765bfca}</t>
  </si>
  <si>
    <t>SO 661</t>
  </si>
  <si>
    <t>Tramvajová trať</t>
  </si>
  <si>
    <t>{f16d2d9d-8691-4189-b245-3428eb50f48b}</t>
  </si>
  <si>
    <t>SO 662</t>
  </si>
  <si>
    <t>Elektroobjekty DPO</t>
  </si>
  <si>
    <t>{30b8ed73-7b85-4154-8324-b4dc8ffd2cd7}</t>
  </si>
  <si>
    <t>E.DIO</t>
  </si>
  <si>
    <t>Dopravně-inženýrská opatření</t>
  </si>
  <si>
    <t>{c63ca471-3efc-41ee-8fe3-9e44a53277cd}</t>
  </si>
  <si>
    <t>VON</t>
  </si>
  <si>
    <t>Vedlejší a ostatní náklady</t>
  </si>
  <si>
    <t>{dce13085-5690-4592-87fc-3dc7d4ee126f}</t>
  </si>
  <si>
    <t>KRYCÍ LIST SOUPISU PRACÍ</t>
  </si>
  <si>
    <t>Objekt:</t>
  </si>
  <si>
    <t>SO 101 - Úpravy pozemních komunikací</t>
  </si>
  <si>
    <t>REKAPITULACE ČLENĚNÍ SOUPISU PRACÍ</t>
  </si>
  <si>
    <t>Kód dílu - Popis</t>
  </si>
  <si>
    <t>Cena celkem [CZK]</t>
  </si>
  <si>
    <t>-1</t>
  </si>
  <si>
    <t>HSV - Práce a dodávky HSV</t>
  </si>
  <si>
    <t xml:space="preserve">    1 - Zemní práce</t>
  </si>
  <si>
    <t xml:space="preserve">    4 - Vodorovné konstrukce</t>
  </si>
  <si>
    <t xml:space="preserve">    5 - Komunikace pozemní</t>
  </si>
  <si>
    <t xml:space="preserve">    9 - Ostatní konstrukce a práce, bourání</t>
  </si>
  <si>
    <t xml:space="preserve">    997 - Přesun sutě</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</si>
  <si>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</si>
  <si>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</si>
  <si>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</si>
  <si>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</si>
  <si>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</si>
  <si>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</si>
  <si>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</si>
  <si>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</si>
  <si>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</si>
  <si>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</si>
  <si>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</si>
  <si>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</si>
  <si>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</si>
  <si>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</si>
  <si>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</si>
  <si>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</si>
  <si>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</si>
  <si>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</si>
  <si>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</si>
  <si>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111151211</t>
  </si>
  <si>
    <t>Pokosení trávníku při souvislé ploše přes 1000 do 10000 m2 parterového v rovině nebo svahu do 1:5</t>
  </si>
  <si>
    <t>m2</t>
  </si>
  <si>
    <t>CS ÚRS 2019 02</t>
  </si>
  <si>
    <t>4</t>
  </si>
  <si>
    <t>895797037</t>
  </si>
  <si>
    <t>VV</t>
  </si>
  <si>
    <t>"odměřeno ze Situace (př.č. 002): plocha trávníku * 2" 1474,6*2</t>
  </si>
  <si>
    <t>113202111</t>
  </si>
  <si>
    <t>Vytrhání obrub s vybouráním lože, s přemístěním hmot na skládku na vzdálenost do 3 m nebo s naložením na dopravní prostředek z krajníků nebo obrubníků stojatých</t>
  </si>
  <si>
    <t>m</t>
  </si>
  <si>
    <t>-2133155969</t>
  </si>
  <si>
    <t>"odstranění poškozených obrub, dle pol. 916241213" 325,0</t>
  </si>
  <si>
    <t>3</t>
  </si>
  <si>
    <t>113203111</t>
  </si>
  <si>
    <t>Vytrhání obrub s vybouráním lože, s přemístěním hmot na skládku na vzdálenost do 3 m nebo s naložením na dopravní prostředek z dlažebních kostek</t>
  </si>
  <si>
    <t>-1304766085</t>
  </si>
  <si>
    <t>"oprava řady žulových kostek podél obrub, dle pol. 916241213" 325,0</t>
  </si>
  <si>
    <t>174101101</t>
  </si>
  <si>
    <t>Zásyp sypaninou z jakékoliv horniny s uložením výkopku ve vrstvách se zhutněním jam, šachet, rýh nebo kolem objektů v těchto vykopávkách</t>
  </si>
  <si>
    <t>m3</t>
  </si>
  <si>
    <t>1161669602</t>
  </si>
  <si>
    <t>"dosypání štěrkodrti ŠDb - dle TZ (př.č. 001)" 1,61</t>
  </si>
  <si>
    <t>5</t>
  </si>
  <si>
    <t>M</t>
  </si>
  <si>
    <t>58331202</t>
  </si>
  <si>
    <t>štěrkodrť netříděná do 100mm amfibolit</t>
  </si>
  <si>
    <t>t</t>
  </si>
  <si>
    <t>8</t>
  </si>
  <si>
    <t>-1561354989</t>
  </si>
  <si>
    <t>1,61*2,6 'Přepočtené koeficientem množství</t>
  </si>
  <si>
    <t>6</t>
  </si>
  <si>
    <t>174201101</t>
  </si>
  <si>
    <t>Zásyp sypaninou z jakékoliv horniny s uložením výkopku ve vrstvách bez zhutnění jam, šachet, rýh nebo kolem objektů v těchto vykopávkách</t>
  </si>
  <si>
    <t>-350152619</t>
  </si>
  <si>
    <t>"zásyp zeminou okolo krajníků, dle Situace (př.č. 002) a řezů (SO 661)" 46,6</t>
  </si>
  <si>
    <t>7</t>
  </si>
  <si>
    <t>181301111</t>
  </si>
  <si>
    <t>Rozprostření a urovnání ornice v rovině nebo ve svahu sklonu do 1:5 při souvislé ploše přes 500 m2, tl. vrstvy do 100 mm</t>
  </si>
  <si>
    <t>1690341007</t>
  </si>
  <si>
    <t>"odměřeno ze Situace (př.č. 002): tl. 50 mm" 1474,6</t>
  </si>
  <si>
    <t>10364101</t>
  </si>
  <si>
    <t>zemina pro terénní úpravy -  ornice</t>
  </si>
  <si>
    <t>-1855064302</t>
  </si>
  <si>
    <t>1474,6*0,09 'Přepočtené koeficientem množství</t>
  </si>
  <si>
    <t>9</t>
  </si>
  <si>
    <t>183403114</t>
  </si>
  <si>
    <t>Obdělání půdy kultivátorováním v rovině nebo na svahu do 1:5</t>
  </si>
  <si>
    <t>1219896450</t>
  </si>
  <si>
    <t>"odměřeno ze Situace (př.č. 002)" 1474,6</t>
  </si>
  <si>
    <t>10</t>
  </si>
  <si>
    <t>183405211</t>
  </si>
  <si>
    <t>Výsev trávníku hydroosevem na ornici</t>
  </si>
  <si>
    <t>488966115</t>
  </si>
  <si>
    <t>11</t>
  </si>
  <si>
    <t>00572472</t>
  </si>
  <si>
    <t>osivo směs travní krajinná-rovinná</t>
  </si>
  <si>
    <t>kg</t>
  </si>
  <si>
    <t>483525491</t>
  </si>
  <si>
    <t>1474,6*0,025 'Přepočtené koeficientem množství</t>
  </si>
  <si>
    <t>12</t>
  </si>
  <si>
    <t>184802611</t>
  </si>
  <si>
    <t>Chemické odplevelení po založení kultury v rovině nebo na svahu do 1:5 postřikem na široko</t>
  </si>
  <si>
    <t>699434323</t>
  </si>
  <si>
    <t>"odměřeno ze Situace (př.č. 002): plocha trávníku * 1,5" 1474,6*1,5</t>
  </si>
  <si>
    <t>13</t>
  </si>
  <si>
    <t>185803111</t>
  </si>
  <si>
    <t>Ošetření trávníku jednorázové v rovině nebo na svahu do 1:5</t>
  </si>
  <si>
    <t>-991341913</t>
  </si>
  <si>
    <t>"odměřeno ze Situace (př.č. 002): plocha trávníku * 4" 1474,6*4</t>
  </si>
  <si>
    <t>Vodorovné konstrukce</t>
  </si>
  <si>
    <t>14</t>
  </si>
  <si>
    <t>451579877</t>
  </si>
  <si>
    <t>Podklad nebo lože pod dlažbu (přídlažbu) Příplatek k cenám za každých dalších i započatých 10 mm tloušťky podkladu nebo lože přes 100 mm ze štěrkopísku</t>
  </si>
  <si>
    <t>-76651873</t>
  </si>
  <si>
    <t>"příplatek k pol. 596211220, za 10 mm (celková tl. lože pro dlažbu 50 mm)" 8,03</t>
  </si>
  <si>
    <t>Komunikace pozemní</t>
  </si>
  <si>
    <t>596211220</t>
  </si>
  <si>
    <t>Kladení dlažby z betonových zámkových dlaždic komunikací pro pěší s ložem z kameniva těženého nebo drceného tl. do 40 mm, s vyplněním spár s dvojitým hutněním, vibrováním a se smetením přebytečného materiálu na krajnici tl. 80 mm skupiny B, pro plochy do 50 m2</t>
  </si>
  <si>
    <t>-1660335690</t>
  </si>
  <si>
    <t>16</t>
  </si>
  <si>
    <t>59245090</t>
  </si>
  <si>
    <t>dlažba zámková profilová 230x140x80mm přírodní</t>
  </si>
  <si>
    <t>525824618</t>
  </si>
  <si>
    <t>"odměřeno ze Situace (př.č. 002): oprava chodníků" 1,60</t>
  </si>
  <si>
    <t>1,6*1,03 'Přepočtené koeficientem množství</t>
  </si>
  <si>
    <t>17</t>
  </si>
  <si>
    <t>59245006S</t>
  </si>
  <si>
    <t>dlažba skladebná betonová pro nevidomé 200x100x80mm barevná</t>
  </si>
  <si>
    <t>1038231999</t>
  </si>
  <si>
    <t>"odměřeno ze Situace (př.č. 002): oprava chodníků" 6,43</t>
  </si>
  <si>
    <t>6,43*1,03 'Přepočtené koeficientem množství</t>
  </si>
  <si>
    <t>18</t>
  </si>
  <si>
    <t>596211224</t>
  </si>
  <si>
    <t>Kladení dlažby z betonových zámkových dlaždic komunikací pro pěší s ložem z kameniva těženého nebo drceného tl. do 40 mm, s vyplněním spár s dvojitým hutněním, vibrováním a se smetením přebytečného materiálu na krajnici tl. 80 mm skupiny B, pro plochy Příplatek k cenám za dlažbu z prvků dvou barev</t>
  </si>
  <si>
    <t>-743568911</t>
  </si>
  <si>
    <t>"dle pol. 596211220" 8,030</t>
  </si>
  <si>
    <t>Ostatní konstrukce a práce, bourání</t>
  </si>
  <si>
    <t>19</t>
  </si>
  <si>
    <t>915131111</t>
  </si>
  <si>
    <t>Vodorovné dopravní značení stříkané barvou přechody pro chodce, šipky, symboly bílé základní</t>
  </si>
  <si>
    <t>-455876037</t>
  </si>
  <si>
    <t>"dle Situace DDZ (př.č. 003): V15" 35,0</t>
  </si>
  <si>
    <t>20</t>
  </si>
  <si>
    <t>915231111</t>
  </si>
  <si>
    <t>Vodorovné dopravní značení stříkaným plastem přechody pro chodce, šipky, symboly nápisy bílé základní</t>
  </si>
  <si>
    <t>-279473857</t>
  </si>
  <si>
    <t>"dle pol. 915131111" 35,0</t>
  </si>
  <si>
    <t>915621111</t>
  </si>
  <si>
    <t>Předznačení pro vodorovné značení stříkané barvou nebo prováděné z nátěrových hmot plošné šipky, symboly, nápisy</t>
  </si>
  <si>
    <t>-700167411</t>
  </si>
  <si>
    <t>22</t>
  </si>
  <si>
    <t>916111113</t>
  </si>
  <si>
    <t>Osazení silniční obruby z dlažebních kostek v jedné řadě s ložem tl. přes 50 do 100 mm, s vyplněním a zatřením spár cementovou maltou z velkých kostek s boční opěrou z betonu prostého tř. C 12/15, do lože z betonu prostého téže značky</t>
  </si>
  <si>
    <t>-1043756730</t>
  </si>
  <si>
    <t>"oprava řady žulových kostek podél obruby - použití vybouraného materiálu" 325,0</t>
  </si>
  <si>
    <t>23</t>
  </si>
  <si>
    <t>916241213</t>
  </si>
  <si>
    <t>Osazení obrubníku kamenného se zřízením lože, s vyplněním a zatřením spár cementovou maltou stojatého s boční opěrou z betonu prostého, do lože z betonu prostého</t>
  </si>
  <si>
    <t>-1396036271</t>
  </si>
  <si>
    <t>"oprava silničních obrub - 50% stávajících, odměřeno ze Situace (př.č. 002)" 650,0*0,5</t>
  </si>
  <si>
    <t>24</t>
  </si>
  <si>
    <t>58380374S</t>
  </si>
  <si>
    <t>obrubník kamenný žulový přímý 100x250mm</t>
  </si>
  <si>
    <t>321821168</t>
  </si>
  <si>
    <t>25</t>
  </si>
  <si>
    <t>919112212</t>
  </si>
  <si>
    <t>Řezání dilatačních spár v živičném krytu vytvoření komůrky pro těsnící zálivku šířky 10 mm, hloubky 20 mm</t>
  </si>
  <si>
    <t>-1039547342</t>
  </si>
  <si>
    <t>"odměřeno ze Situace (př.č. 002)" 8,2</t>
  </si>
  <si>
    <t>26</t>
  </si>
  <si>
    <t>919121111</t>
  </si>
  <si>
    <t>Utěsnění dilatačních spár zálivkou za studena v cementobetonovém nebo živičném krytu včetně adhezního nátěru s těsnicím profilem pod zálivkou, pro komůrky šířky 10 mm, hloubky 20 mm</t>
  </si>
  <si>
    <t>-1381506465</t>
  </si>
  <si>
    <t>"dle pol. 919112212" 8,2</t>
  </si>
  <si>
    <t>27</t>
  </si>
  <si>
    <t>979071112</t>
  </si>
  <si>
    <t>Očištění vybouraných dlažebních kostek od spojovacího materiálu, s uložením očištěných kostek na skládku, s odklizením odpadových hmot na hromady a s odklizením vybouraných kostek na vzdálenost do 3 m velkých, s původním vyplněním spár živicí nebo cementovou maltou</t>
  </si>
  <si>
    <t>1658643536</t>
  </si>
  <si>
    <t>"očištění vybouraných žulových kostek pro zpětné použití: délka * tl. jedné řady" 325,0*0,17</t>
  </si>
  <si>
    <t>997</t>
  </si>
  <si>
    <t>Přesun sutě</t>
  </si>
  <si>
    <t>28</t>
  </si>
  <si>
    <t>997221561</t>
  </si>
  <si>
    <t>Vodorovná doprava suti bez naložení, ale se složením a s hrubým urovnáním z kusových materiálů, na vzdálenost do 1 km</t>
  </si>
  <si>
    <t>21050644</t>
  </si>
  <si>
    <t>29</t>
  </si>
  <si>
    <t>997221569</t>
  </si>
  <si>
    <t>Vodorovná doprava suti bez naložení, ale se složením a s hrubým urovnáním Příplatek k ceně za každý další i započatý 1 km přes 1 km</t>
  </si>
  <si>
    <t>938197358</t>
  </si>
  <si>
    <t>78*24 'Přepočtené koeficientem množství</t>
  </si>
  <si>
    <t>30</t>
  </si>
  <si>
    <t>997221855</t>
  </si>
  <si>
    <t>Poplatek za uložení stavebního odpadu na skládce (skládkovné) zeminy a kameniva zatříděného do Katalogu odpadů pod kódem 170 504</t>
  </si>
  <si>
    <t>286504237</t>
  </si>
  <si>
    <t>"odstraněné obruby + odpad z vytrhání kostek a jejich očištění" 66,625+11,375</t>
  </si>
  <si>
    <t>998</t>
  </si>
  <si>
    <t>Přesun hmot</t>
  </si>
  <si>
    <t>31</t>
  </si>
  <si>
    <t>998223011</t>
  </si>
  <si>
    <t>Přesun hmot pro pozemní komunikace s krytem dlážděným dopravní vzdálenost do 200 m jakékoliv délky objektu</t>
  </si>
  <si>
    <t>1459836585</t>
  </si>
  <si>
    <t>SO 301 - Přípojka vodovodu PV1</t>
  </si>
  <si>
    <t>DOPRAVOPROJEKT Ostrava a.s.</t>
  </si>
  <si>
    <t xml:space="preserve">    8 - Trubní vedení</t>
  </si>
  <si>
    <t>M - Práce a dodávky M</t>
  </si>
  <si>
    <t xml:space="preserve">    23-M - Montáže potrubí</t>
  </si>
  <si>
    <t>121101101</t>
  </si>
  <si>
    <t>Sejmutí ornice nebo lesní půdy s vodorovným přemístěním na hromady v místě upotřebení nebo na dočasné či trvalé skládky se složením, na vzdálenost do 50 m</t>
  </si>
  <si>
    <t>998437477</t>
  </si>
  <si>
    <t>odečteno programem autocad z přílohy vzorový řez uložením a  situace stavby</t>
  </si>
  <si>
    <t>sejmutí ornice v tl. 0,2m</t>
  </si>
  <si>
    <t>2,5*5,5*0,2</t>
  </si>
  <si>
    <t>131201201</t>
  </si>
  <si>
    <t>Hloubení zapažených jam a zářezů s urovnáním dna do předepsaného profilu a spádu v hornině tř. 3 do 100 m3</t>
  </si>
  <si>
    <t>215265296</t>
  </si>
  <si>
    <t>odečteno programem autocad z přílohy podélný profil, vzorový řez uložením a  situace stavby</t>
  </si>
  <si>
    <t>"výkop jámy pro vodoměrnou šachtu" 2,64*4,5*(2,3+0,15-0,2)</t>
  </si>
  <si>
    <t>131201209</t>
  </si>
  <si>
    <t>Hloubení zapažených jam a zářezů s urovnáním dna do předepsaného profilu a spádu Příplatek k cenám za lepivost horniny tř. 3</t>
  </si>
  <si>
    <t>516262039</t>
  </si>
  <si>
    <t>132201201</t>
  </si>
  <si>
    <t>Hloubení zapažených i nezapažených rýh šířky přes 600 do 2 000 mm s urovnáním dna do předepsaného profilu a spádu v hornině tř. 3 do 100 m3</t>
  </si>
  <si>
    <t>-999020461</t>
  </si>
  <si>
    <t>"výkop pro přípojku" 2,0*0,8*(1,5-0,2)</t>
  </si>
  <si>
    <t>"výko pro propoj" 1,0*0,8*1,3</t>
  </si>
  <si>
    <t>Součet</t>
  </si>
  <si>
    <t>132201209</t>
  </si>
  <si>
    <t>Hloubení zapažených i nezapažených rýh šířky přes 600 do 2 000 mm s urovnáním dna do předepsaného profilu a spádu v hornině tř. 3 Příplatek k cenám za lepivost horniny tř. 3</t>
  </si>
  <si>
    <t>1822462896</t>
  </si>
  <si>
    <t>151101101</t>
  </si>
  <si>
    <t>Zřízení pažení a rozepření stěn rýh pro podzemní vedení pro všechny šířky rýhy příložné pro jakoukoliv mezerovitost, hloubky do 2 m</t>
  </si>
  <si>
    <t>1867222378</t>
  </si>
  <si>
    <t>pažení pro přípojku</t>
  </si>
  <si>
    <t>2*1,5*2</t>
  </si>
  <si>
    <t>151101102</t>
  </si>
  <si>
    <t>Zřízení pažení a rozepření stěn rýh pro podzemní vedení pro všechny šířky rýhy příložné pro jakoukoliv mezerovitost, hloubky do 4 m</t>
  </si>
  <si>
    <t>-1804522076</t>
  </si>
  <si>
    <t>pažení pro VŠ</t>
  </si>
  <si>
    <t>(2,64*2,34)*2,3</t>
  </si>
  <si>
    <t>151101111</t>
  </si>
  <si>
    <t>Odstranění pažení a rozepření stěn rýh pro podzemní vedení s uložením materiálu na vzdálenost do 3 m od kraje výkopu příložné, hloubky do 2 m</t>
  </si>
  <si>
    <t>1284705936</t>
  </si>
  <si>
    <t>151101112</t>
  </si>
  <si>
    <t>Odstranění pažení a rozepření stěn rýh pro podzemní vedení s uložením materiálu na vzdálenost do 3 m od kraje výkopu příložné, hloubky přes 2 do 4 m</t>
  </si>
  <si>
    <t>-59130418</t>
  </si>
  <si>
    <t>161101101</t>
  </si>
  <si>
    <t>Svislé přemístění výkopku bez naložení do dopravní nádoby avšak s vyprázdněním dopravní nádoby na hromadu nebo do dopravního prostředku z horniny tř. 1 až 4, při hloubce výkopu přes 1 do 2,5 m</t>
  </si>
  <si>
    <t>1134271920</t>
  </si>
  <si>
    <t>26,73+3,12</t>
  </si>
  <si>
    <t>162301102</t>
  </si>
  <si>
    <t>Vodorovné přemístění výkopku nebo sypaniny po suchu na obvyklém dopravním prostředku, bez naložení výkopku, avšak se složením bez rozhrnutí z horniny tř. 1 až 4 na vzdálenost přes 500 do 1 000 m</t>
  </si>
  <si>
    <t>-1026830565</t>
  </si>
  <si>
    <t>4,576</t>
  </si>
  <si>
    <t>167101101</t>
  </si>
  <si>
    <t>Nakládání, skládání a překládání neulehlého výkopku nebo sypaniny nakládání, množství do 100 m3, z hornin tř. 1 až 4</t>
  </si>
  <si>
    <t>336773836</t>
  </si>
  <si>
    <t>171201201</t>
  </si>
  <si>
    <t>Uložení sypaniny na skládky</t>
  </si>
  <si>
    <t>-759525744</t>
  </si>
  <si>
    <t>26,73+3,12-25,274</t>
  </si>
  <si>
    <t>171201211</t>
  </si>
  <si>
    <t>-625977685</t>
  </si>
  <si>
    <t>4,576*1,8</t>
  </si>
  <si>
    <t>-1160352293</t>
  </si>
  <si>
    <t>"zásyp pro přípojku" 2,0*0,8*(1,5-0,2-0,1-0,4)</t>
  </si>
  <si>
    <t>"zásyp pro propoj" 1,0*0,8*1,3</t>
  </si>
  <si>
    <t>"zásyp jámy pro vodoměrnou šachtu" 2,64*4,5*(2,3+0,15-0,2)-1,44*1,14*2,3</t>
  </si>
  <si>
    <t>175151101</t>
  </si>
  <si>
    <t>Obsypání potrubí strojně sypaninou z vhodných hornin tř. 1 až 4 nebo materiálem připraveným podél výkopu ve vzdálenosti do 3 m od jeho kraje, pro jakoukoliv hloubku výkopu a míru zhutnění bez prohození sypaniny</t>
  </si>
  <si>
    <t>1038387520</t>
  </si>
  <si>
    <t>obsyp potrubí přípojky</t>
  </si>
  <si>
    <t>0,8*0,4*2</t>
  </si>
  <si>
    <t>58331200</t>
  </si>
  <si>
    <t>štěrkopísek netříděný zásypový</t>
  </si>
  <si>
    <t>-326544947</t>
  </si>
  <si>
    <t>P</t>
  </si>
  <si>
    <t>Poznámka k položce:_x000D_
viz položka č. 175151101</t>
  </si>
  <si>
    <t>0,64*2 'Přepočtené koeficientem množství</t>
  </si>
  <si>
    <t>181301103</t>
  </si>
  <si>
    <t>Rozprostření a urovnání ornice v rovině nebo ve svahu sklonu do 1:5 při souvislé ploše do 500 m2, tl. vrstvy přes 150 do 200 mm</t>
  </si>
  <si>
    <t>26522186</t>
  </si>
  <si>
    <t>rozprostření ornice v tl. 0,2m</t>
  </si>
  <si>
    <t>2,5*5,5</t>
  </si>
  <si>
    <t>181411121</t>
  </si>
  <si>
    <t>Založení trávníku na půdě předem připravené plochy do 1000 m2 výsevem včetně utažení lučního v rovině nebo na svahu do 1:5</t>
  </si>
  <si>
    <t>-1466042943</t>
  </si>
  <si>
    <t>13,75</t>
  </si>
  <si>
    <t>00572470</t>
  </si>
  <si>
    <t>osivo směs travní univerzál</t>
  </si>
  <si>
    <t>-251997049</t>
  </si>
  <si>
    <t>13,75*0,015 'Přepočtené koeficientem množství</t>
  </si>
  <si>
    <t>451573111</t>
  </si>
  <si>
    <t>Lože pod potrubí, stoky a drobné objekty v otevřeném výkopu z písku a štěrkopísku do 63 mm</t>
  </si>
  <si>
    <t>-1345407023</t>
  </si>
  <si>
    <t>odečteno z vzorových řezů</t>
  </si>
  <si>
    <t>"podsyp pod potrubí" 2,0*0,8*0,1</t>
  </si>
  <si>
    <t>"podsyp pod VŠ" 1,44*1,14*0,15</t>
  </si>
  <si>
    <t>Trubní vedení</t>
  </si>
  <si>
    <t>871211141</t>
  </si>
  <si>
    <t>Montáž vodovodního potrubí z plastů v otevřeném výkopu z polyetylenu PE 100 svařovaných na tupo SDR 11/PN16 D 63 x 5,8 mm</t>
  </si>
  <si>
    <t>-678347980</t>
  </si>
  <si>
    <t>Poznámka k položce:_x000D_
Materiálem potrubí přípojky je PE100 RC SDR 11</t>
  </si>
  <si>
    <t>odměřeno ze sit. a PP</t>
  </si>
  <si>
    <t>2,0</t>
  </si>
  <si>
    <t>WVN.VP104062W</t>
  </si>
  <si>
    <t>Trubka dvouvrstvá PE 100 voda SDR11 potrubí DL 63x5,8 12m</t>
  </si>
  <si>
    <t>CS ÚRS 2019 01</t>
  </si>
  <si>
    <t>648260783</t>
  </si>
  <si>
    <t>877171101</t>
  </si>
  <si>
    <t>Montáž tvarovek na vodovodním plastovém potrubí z polyetylenu PE 100 elektrotvarovek SDR 11/PN16 spojek, oblouků nebo redukcí d 40</t>
  </si>
  <si>
    <t>kus</t>
  </si>
  <si>
    <t>-164388383</t>
  </si>
  <si>
    <t>2865431001R</t>
  </si>
  <si>
    <t>ISO spojka 1 1/2"-D40</t>
  </si>
  <si>
    <t>-1621897880</t>
  </si>
  <si>
    <t>877211101</t>
  </si>
  <si>
    <t>Montáž tvarovek na vodovodním plastovém potrubí z polyetylenu PE 100 elektrotvarovek SDR 11/PN16 spojek, oblouků nebo redukcí d 63</t>
  </si>
  <si>
    <t>-562735819</t>
  </si>
  <si>
    <t>28654211</t>
  </si>
  <si>
    <t>redukce PPR vnitřní/vnější PPR D 63x40mm</t>
  </si>
  <si>
    <t>-577426927</t>
  </si>
  <si>
    <t>891181222</t>
  </si>
  <si>
    <t>Montáž vodovodních armatur na potrubí šoupátek nebo klapek uzavíracích v šachtách s ručním kolečkem DN 40</t>
  </si>
  <si>
    <t>-1308586077</t>
  </si>
  <si>
    <t>42221300</t>
  </si>
  <si>
    <t>šoupátko pitná voda litina GGG 50 krátká stavební dl PN 10/16 DN 40x140mm</t>
  </si>
  <si>
    <t>-1614361009</t>
  </si>
  <si>
    <t>891185321</t>
  </si>
  <si>
    <t>Montáž vodovodních armatur na potrubí zpětných klapek DN 40</t>
  </si>
  <si>
    <t>1359861260</t>
  </si>
  <si>
    <t>422814001R</t>
  </si>
  <si>
    <t>klapka zpětná samočinná DN 40</t>
  </si>
  <si>
    <t>228270689</t>
  </si>
  <si>
    <t>32</t>
  </si>
  <si>
    <t>891211112</t>
  </si>
  <si>
    <t>Montáž vodovodních armatur na potrubí šoupátek nebo klapek uzavíracích v otevřeném výkopu nebo v šachtách s osazením zemní soupravy (bez poklopů) DN 50</t>
  </si>
  <si>
    <t>1067287060</t>
  </si>
  <si>
    <t>33</t>
  </si>
  <si>
    <t>42221425</t>
  </si>
  <si>
    <t>šoupátko přípojkové přímé DN 50 PN 16 připojovací rozměr 63x2 1,2"</t>
  </si>
  <si>
    <t>-1411304258</t>
  </si>
  <si>
    <t>34</t>
  </si>
  <si>
    <t>42291072</t>
  </si>
  <si>
    <t>souprava zemní pro šoupátka DN 40-50mm Rd 1,5m</t>
  </si>
  <si>
    <t>-1439964844</t>
  </si>
  <si>
    <t>Poznámka k položce:_x000D_
vč. montáže</t>
  </si>
  <si>
    <t>35</t>
  </si>
  <si>
    <t>891359111</t>
  </si>
  <si>
    <t>Montáž vodovodních armatur na potrubí navrtávacích pasů s ventilem Jt 1 MPa, na potrubí z trub litinových, ocelových nebo plastických hmot DN 200</t>
  </si>
  <si>
    <t>64</t>
  </si>
  <si>
    <t>695162565</t>
  </si>
  <si>
    <t>Poznámka k položce:_x000D_
viz kladečské schéma</t>
  </si>
  <si>
    <t>36</t>
  </si>
  <si>
    <t>42271416</t>
  </si>
  <si>
    <t>pás navrtávací z tvárné litiny DN 200mm, rozsah (219-223), odbočky 1",5/4",6/4",2"</t>
  </si>
  <si>
    <t>256</t>
  </si>
  <si>
    <t>-1725316722</t>
  </si>
  <si>
    <t>37</t>
  </si>
  <si>
    <t>8933121111R</t>
  </si>
  <si>
    <t>Šachty armaturní ze železového betonu se stropem z dílců, vnitřní půdorysné plochy do 1,50 m2</t>
  </si>
  <si>
    <t>1892605860</t>
  </si>
  <si>
    <t xml:space="preserve">Poznámka k položce:_x000D_
Vodoměrná šachta D+M - specifikace viz technická zpráva_x000D_
vč. dodávku a montáže stropní desky, kompozotového poklopu s odvětráním, nerezového žebříku, zatěsněných prostupů stěnami </t>
  </si>
  <si>
    <t>38</t>
  </si>
  <si>
    <t>899401112</t>
  </si>
  <si>
    <t>Osazení poklopů litinových šoupátkových</t>
  </si>
  <si>
    <t>1939099883</t>
  </si>
  <si>
    <t>39</t>
  </si>
  <si>
    <t>42291352</t>
  </si>
  <si>
    <t>poklop litinový šoupátkový pro zemní soupravy osazení do terénu a do vozovky</t>
  </si>
  <si>
    <t>-1652434315</t>
  </si>
  <si>
    <t>40</t>
  </si>
  <si>
    <t>899712111</t>
  </si>
  <si>
    <t>Orientační tabulky na vodovodních a kanalizačních řadech na zdivu</t>
  </si>
  <si>
    <t>1916679328</t>
  </si>
  <si>
    <t>41</t>
  </si>
  <si>
    <t>899721111</t>
  </si>
  <si>
    <t>Signalizační vodič na potrubí DN do 150 mm</t>
  </si>
  <si>
    <t>-1606069440</t>
  </si>
  <si>
    <t>Poznámka k položce:_x000D_
Materiálem potrubí přípojky je PE100 RC SDR 11_x000D_
signalizační vodič CY 4mm2</t>
  </si>
  <si>
    <t>42</t>
  </si>
  <si>
    <t>899722111</t>
  </si>
  <si>
    <t>Krytí potrubí z plastů výstražnou fólií z PVC šířky 20 cm</t>
  </si>
  <si>
    <t>-341084255</t>
  </si>
  <si>
    <t>43</t>
  </si>
  <si>
    <t>998276101</t>
  </si>
  <si>
    <t>Přesun hmot pro trubní vedení hloubené z trub z plastických hmot nebo sklolaminátových pro vodovody nebo kanalizace v otevřeném výkopu dopravní vzdálenost do 15 m</t>
  </si>
  <si>
    <t>764017519</t>
  </si>
  <si>
    <t>44</t>
  </si>
  <si>
    <t>998276128</t>
  </si>
  <si>
    <t>Přesun hmot pro trubní vedení hloubené z trub z plastických hmot nebo sklolaminátových Příplatek k cenám za zvětšený přesun přes vymezenou největší dopravní vzdálenost přes 3000 do 5000 m</t>
  </si>
  <si>
    <t>-1728032715</t>
  </si>
  <si>
    <t>Práce a dodávky M</t>
  </si>
  <si>
    <t>23-M</t>
  </si>
  <si>
    <t>Montáže potrubí</t>
  </si>
  <si>
    <t>45</t>
  </si>
  <si>
    <t>230170002</t>
  </si>
  <si>
    <t>Příprava pro zkoušku těsnosti potrubí DN přes 40 do 80</t>
  </si>
  <si>
    <t>sada</t>
  </si>
  <si>
    <t>2109890433</t>
  </si>
  <si>
    <t>46</t>
  </si>
  <si>
    <t>230170012</t>
  </si>
  <si>
    <t>Zkouška těsnosti potrubí DN přes 40 do 80</t>
  </si>
  <si>
    <t>330039196</t>
  </si>
  <si>
    <t>47</t>
  </si>
  <si>
    <t>722290234</t>
  </si>
  <si>
    <t>Zkoušky, proplach a desinfekce vodovodního potrubí proplach a desinfekce vodovodního potrubí do DN 80</t>
  </si>
  <si>
    <t>-1697505671</t>
  </si>
  <si>
    <t>SO 302 - Přípojky kanalizace</t>
  </si>
  <si>
    <t>132201202</t>
  </si>
  <si>
    <t>Hloubení zapažených i nezapažených rýh šířky přes 600 do 2 000 mm s urovnáním dna do předepsaného profilu a spádu v hornině tř. 3 přes 100 do 1 000 m3</t>
  </si>
  <si>
    <t>-1839049839</t>
  </si>
  <si>
    <t>"výkop pro přípojku PK1" 12,6*1,0*(3,24-0,88+2,1-0,88)/2</t>
  </si>
  <si>
    <t>"výkop pro přípojku PK6" 9,3*1,0*(3,5-0,88+2,6-0,88)/2</t>
  </si>
  <si>
    <t>"výkop pro startovací jámu PK2" 2*2*(2,5-0,88+0,5)</t>
  </si>
  <si>
    <t>"výkop pro cílovou jámu PK2" 2*2*(3,94+0,5)</t>
  </si>
  <si>
    <t>"výkop pro startovací jámu PK3" 2*2*(2,0-0,88+0,5)</t>
  </si>
  <si>
    <t>"výkop pro cílovou jámu PK3" 2*2*(2,91+0,5)</t>
  </si>
  <si>
    <t>"výkop pro startovací jámu PK4" 2*2*(2,5-0,88+0,5)</t>
  </si>
  <si>
    <t>"výkop pro cílovou jámu PK4" 2*2*(4,63+0,5)</t>
  </si>
  <si>
    <t>"výkop pro startovací a jámu PK5" 2*2*(3,5-0,88+0,5)</t>
  </si>
  <si>
    <t>"výkop pro cílovou jámu PK5" 2*2*(5,24+0,5)</t>
  </si>
  <si>
    <t>1525038531</t>
  </si>
  <si>
    <t>153,535</t>
  </si>
  <si>
    <t>1447452611</t>
  </si>
  <si>
    <t>"přípojka PK1" 12,6*(3,24-0,88+2,1-0,88)/2*2</t>
  </si>
  <si>
    <t>"přípojka PK6" 9,3*(3,5-0,88+2,6-0,88)/2*2</t>
  </si>
  <si>
    <t>"startovací jáma PK2" 2*(2,5-0,88+0,5)*2</t>
  </si>
  <si>
    <t>"cílová jáma PK2" 2*(3,94+0,5)*2</t>
  </si>
  <si>
    <t>"startovací jáma PK3" 2*(2,0-0,88+0,5)*2</t>
  </si>
  <si>
    <t>"cílová jáma PK3" 2*(2,91+0,5)*2</t>
  </si>
  <si>
    <t>"startovací jáma PK4" 2*(2,5-0,88+0,5)*2</t>
  </si>
  <si>
    <t>"cílová jáma PK4" 2*(4,63+0,5)*2</t>
  </si>
  <si>
    <t>"startovací jáma PK5" 2*(3,5-0,88+0,5)*2</t>
  </si>
  <si>
    <t>"cílová jáma PK5" 2*(5,24+0,5)*2</t>
  </si>
  <si>
    <t>993021987</t>
  </si>
  <si>
    <t>196,27</t>
  </si>
  <si>
    <t>343737484</t>
  </si>
  <si>
    <t>-1870958312</t>
  </si>
  <si>
    <t>78,655</t>
  </si>
  <si>
    <t>-1394739476</t>
  </si>
  <si>
    <t>2022638430</t>
  </si>
  <si>
    <t>153,535-74,88</t>
  </si>
  <si>
    <t>123179940</t>
  </si>
  <si>
    <t>78,655*1,8</t>
  </si>
  <si>
    <t>1110520838</t>
  </si>
  <si>
    <t>"zásyp kamenivem pro přípojku PK1" 12,6*1,0*(3,24-0,88-0,45-0,1+2,1-0,88-0,45-0,1)/2</t>
  </si>
  <si>
    <t>"zásyp kamenivem pro přípojku PK6" 9,3*1,0*(3,5-0,88-0,45-0,1+2,6-0,88-0,45-0,1)/2</t>
  </si>
  <si>
    <t>"zásyp kamenivem pro startovací jámu PK2" 2*2*(2,5-0,88+0,5)</t>
  </si>
  <si>
    <t>"zásyp kamenivem pro startovací jámu PK3" 2*2*(2,0-0,88+0,5)</t>
  </si>
  <si>
    <t>"zásyp kamenivem pro startovací jámu PK4" 2*2*(2,5-0,88+0,5)</t>
  </si>
  <si>
    <t>"zásyp kamenivem pro startovací a jámu PK5" 2*2*(3,5-0,88+0,5)</t>
  </si>
  <si>
    <t>Mezisoučet</t>
  </si>
  <si>
    <t>"zásyp zeminou pro cílovou jámu PK2" 2*2*(3,94+0,5)</t>
  </si>
  <si>
    <t>"zásyp zeminou pro cílovou jámu PK3" 2*2*(2,91+0,5)</t>
  </si>
  <si>
    <t>"zásyp zeminou pro cílovou jámu PK4" 2*2*(4,63+0,5)</t>
  </si>
  <si>
    <t>"zásyp zeminou pro cílovou jámu PK5" 2*2*(5,24+0,5)</t>
  </si>
  <si>
    <t>-741573660</t>
  </si>
  <si>
    <t>(12,6+9,3)*1,0*0,45</t>
  </si>
  <si>
    <t>292733795</t>
  </si>
  <si>
    <t>9,885+66,61</t>
  </si>
  <si>
    <t>76,495*2 'Přepočtené koeficientem množství</t>
  </si>
  <si>
    <t>-800899475</t>
  </si>
  <si>
    <t>"podsyp pod potrubí PK1, PK6" (12,6+9,3)*1,0*0,1</t>
  </si>
  <si>
    <t>460310007</t>
  </si>
  <si>
    <t>Zemní protlaky strojně neřízený zemní protlak ( krtek) v hornině tř. 1 a 2 průměr protlaku přes 125 do 160 mm</t>
  </si>
  <si>
    <t>1898107075</t>
  </si>
  <si>
    <t>13,5+12,1+21,2+17,5</t>
  </si>
  <si>
    <t>28613553</t>
  </si>
  <si>
    <t>potrubí dvouvrstvé PE100 RC SDR11 160x14,6 dl 100m</t>
  </si>
  <si>
    <t>128</t>
  </si>
  <si>
    <t>176734427</t>
  </si>
  <si>
    <t>871310310</t>
  </si>
  <si>
    <t>Montáž kanalizačního potrubí z plastů z polypropylenu PP hladkého plnostěnného SN 10 DN 150</t>
  </si>
  <si>
    <t>-1212629643</t>
  </si>
  <si>
    <t>28617011</t>
  </si>
  <si>
    <t>trubka kanalizační PP plnostěnná třívrstvá DN 150x3000 mm SN 10</t>
  </si>
  <si>
    <t>-1280843260</t>
  </si>
  <si>
    <t>8774404301R1</t>
  </si>
  <si>
    <t>Montáž tvarovek na kanalizačním plastovém potrubí z polypropylenu PP korugovaného spojek, redukcí nebo navrtávacích sedel DN 600</t>
  </si>
  <si>
    <t>1028763820</t>
  </si>
  <si>
    <t>Poznámka k položce:_x000D_
Napojení na stávající kanalizaci jádrovou navrtávkou pro vložku DN150_x000D_
Napojení potrubí DN150 do vsakovacích šachet</t>
  </si>
  <si>
    <t>6+6</t>
  </si>
  <si>
    <t>-741673055</t>
  </si>
  <si>
    <t>383366593</t>
  </si>
  <si>
    <t>220731051</t>
  </si>
  <si>
    <t>Provedení kamerové zkoušky s montáží a kontrolou</t>
  </si>
  <si>
    <t>1415906973</t>
  </si>
  <si>
    <t>230170004</t>
  </si>
  <si>
    <t>Příprava pro zkoušku těsnosti potrubí DN přes 125 do 200</t>
  </si>
  <si>
    <t>1714753738</t>
  </si>
  <si>
    <t>230170014</t>
  </si>
  <si>
    <t>Zkouška těsnosti potrubí DN přes 125 do 200</t>
  </si>
  <si>
    <t>995184161</t>
  </si>
  <si>
    <t>na potrubí DN150</t>
  </si>
  <si>
    <t>64,3+21,9</t>
  </si>
  <si>
    <t>359901211</t>
  </si>
  <si>
    <t>Monitoring stok (kamerový systém) jakékoli výšky nová kanalizace</t>
  </si>
  <si>
    <t>730941348</t>
  </si>
  <si>
    <t>SO 303 - Zavlažovací systém</t>
  </si>
  <si>
    <t>Profigrass s.r.o.</t>
  </si>
  <si>
    <t xml:space="preserve">    ZS-01 - Výkopové práce</t>
  </si>
  <si>
    <t xml:space="preserve">    ZS-02 - Bezvýkopový protlak</t>
  </si>
  <si>
    <t xml:space="preserve">    ZS-03 - Potrubí a kabely</t>
  </si>
  <si>
    <t xml:space="preserve">    ZS-04 - Řídící jednotka a elektroinstalace</t>
  </si>
  <si>
    <t xml:space="preserve">    ZS-05 - Elektromagnetické ventily</t>
  </si>
  <si>
    <t xml:space="preserve">    ZS-06 - Závlahové prvky</t>
  </si>
  <si>
    <t xml:space="preserve">    ZS-07 - Filtr, zazimovací sestava</t>
  </si>
  <si>
    <t xml:space="preserve">    ZS-08 - Čerpadlo</t>
  </si>
  <si>
    <t xml:space="preserve">    ZS-09 - Šachty</t>
  </si>
  <si>
    <t xml:space="preserve">    ZS-10 - Ostatní náklady</t>
  </si>
  <si>
    <t>ZS-01</t>
  </si>
  <si>
    <t>Výkopové práce</t>
  </si>
  <si>
    <t>ZS-01.01</t>
  </si>
  <si>
    <t>Výkop rýhy šířky 140 mm, hloubky do 350 mm, délky do 400 m, v třídě těžitelnosti I., písčito hlinitá zemina</t>
  </si>
  <si>
    <t>"dle Situace a Detailů - př.č. 002+004" 1240,0</t>
  </si>
  <si>
    <t>ZS-01.02</t>
  </si>
  <si>
    <t>Podsyp a obsyp potrubí - frakce 0 - 12 mm</t>
  </si>
  <si>
    <t>"dle Situace a Detailů - př.č. 002+004" 1240*0,16*0,15</t>
  </si>
  <si>
    <t>ZS-01.03</t>
  </si>
  <si>
    <t>Zásyp potrubí výkopkem včetně hutnění, v třídě těžitelnosti I., písčito hlinitá zemina</t>
  </si>
  <si>
    <t>"dle Situace a Detailů - př.č. 002+004" 1240*0,16*0,2</t>
  </si>
  <si>
    <t>ZS-01.04</t>
  </si>
  <si>
    <t>Výstražná fólie bílá šířky 150 mm</t>
  </si>
  <si>
    <t>"dle Situace a Detailů - př.č. 002+004" 1300,0</t>
  </si>
  <si>
    <t>ZS-02</t>
  </si>
  <si>
    <t>Bezvýkopový protlak</t>
  </si>
  <si>
    <t>ZS-02.01</t>
  </si>
  <si>
    <t>Řízený protlak PE 90 do hloubky 6 m v hornině třídy I.</t>
  </si>
  <si>
    <t>"dle Situace - př.č. 002" 12,0</t>
  </si>
  <si>
    <t>ZS-02.02</t>
  </si>
  <si>
    <t>Potrubí HDPE 100 PE 90x5,4 PN10, 12m tyč</t>
  </si>
  <si>
    <t>"dle Situace - př.č. 002" 1</t>
  </si>
  <si>
    <t>ZS-02.03</t>
  </si>
  <si>
    <t>Doprava technologie</t>
  </si>
  <si>
    <t>kpl</t>
  </si>
  <si>
    <t>ZS-02.04</t>
  </si>
  <si>
    <t>Likvidace výplachu a odvoz na skládku</t>
  </si>
  <si>
    <t>"dle Situace - př.č. 002" 0,1</t>
  </si>
  <si>
    <t>ZS-02.05</t>
  </si>
  <si>
    <t>Výkopy sond inženýrských sítí do hloubky 2 m včetně zapravení</t>
  </si>
  <si>
    <t>"dle Situace - př.č. 002" 0,9</t>
  </si>
  <si>
    <t>ZS-02.06</t>
  </si>
  <si>
    <t>Napojení výkopů potrubí na ponechaného potrubí protlaku a vpravení do navrhované hloubky výkopu potrubí d90</t>
  </si>
  <si>
    <t>"dle Situace - př.č. 002" 4</t>
  </si>
  <si>
    <t>ZS-02.07</t>
  </si>
  <si>
    <t>Výkop startovací a cílové jámy 2,0x 2,0 m hloubky 2,0 m včetně pažení</t>
  </si>
  <si>
    <t>"dle Situace - př.č. 002" 9,0</t>
  </si>
  <si>
    <t>ZS-03</t>
  </si>
  <si>
    <t>Potrubí a kabely</t>
  </si>
  <si>
    <t>ZS-03.01</t>
  </si>
  <si>
    <t>Potrubí HDPE 100 PE 63x3,8 PN 10</t>
  </si>
  <si>
    <t>"dle Situace - př.č. 002" 500,0</t>
  </si>
  <si>
    <t>ZS-03.02</t>
  </si>
  <si>
    <t>Potrubí HDPE 100 PE 50x3,0, balení 10 m</t>
  </si>
  <si>
    <t>"dle Situace - př.č. 002" 2,0</t>
  </si>
  <si>
    <t>ZS-03.03</t>
  </si>
  <si>
    <t>Potrubí HDPE 80 PE 40x2,3 PN 6</t>
  </si>
  <si>
    <t>"dle Situace - př.č. 002" 100,0</t>
  </si>
  <si>
    <t>ZS-03.04</t>
  </si>
  <si>
    <t>Potrubí LDPE 40 PE 32x2,9 PN6</t>
  </si>
  <si>
    <t>"dle Situace - př.č. 002" 1200,0</t>
  </si>
  <si>
    <t>ZS-03.05</t>
  </si>
  <si>
    <t>Potrubí LDPE 40 PE 25x2,3 PN6</t>
  </si>
  <si>
    <t>ZS-03.06</t>
  </si>
  <si>
    <t>Soubor spojovacího materiálu</t>
  </si>
  <si>
    <t>"dle Situace, TZ - př.č. 002+001" 1</t>
  </si>
  <si>
    <t>ZS-03.07</t>
  </si>
  <si>
    <t>Kabel CYKY-J 3x1,5 metráž</t>
  </si>
  <si>
    <t>"dle Situace - př.č. 002" 900,0</t>
  </si>
  <si>
    <t>ZS-03.08</t>
  </si>
  <si>
    <t>Kabel CYKY-J 4x1,5 metráž</t>
  </si>
  <si>
    <t>"dle Situace - př.č. 002" 150,0</t>
  </si>
  <si>
    <t>ZS-03.09</t>
  </si>
  <si>
    <t>Chránička PVC KG 125 délka 5 m</t>
  </si>
  <si>
    <t>"dle Situace - př.č. 002" 8</t>
  </si>
  <si>
    <t>ZS-03.10</t>
  </si>
  <si>
    <t>Chránička PVC KG 110 délka 3 m</t>
  </si>
  <si>
    <t>"dle Situace - př.č. 002" 10</t>
  </si>
  <si>
    <t>ZS-03.11</t>
  </si>
  <si>
    <t>Zemní vodič CY 1x2,5</t>
  </si>
  <si>
    <t>"dle Situace - př.č. 002" 700,0</t>
  </si>
  <si>
    <t>ZS-03.12</t>
  </si>
  <si>
    <t>Lišta vkládací 24 x 22 mm bílá LV, délka 2 m</t>
  </si>
  <si>
    <t>"dle Situace - př.č. 002" 2</t>
  </si>
  <si>
    <t>ZS-04</t>
  </si>
  <si>
    <t>Řídící jednotka a elektroinstalace</t>
  </si>
  <si>
    <t>ZS-04.01</t>
  </si>
  <si>
    <t>Řídicí jednotka modulární pro 4-16 sekcí, umístění v interiéru, ovládací napětí AC-24 V, součástí je transformátor 220 V</t>
  </si>
  <si>
    <t>48</t>
  </si>
  <si>
    <t>"dle TZ a Situace - př.č. 001+002" 1</t>
  </si>
  <si>
    <t>ZS-04.02</t>
  </si>
  <si>
    <t>Modul- rozšíření řídicí jednotky o 4 stanice</t>
  </si>
  <si>
    <t>50</t>
  </si>
  <si>
    <t>"dle TZ a Situace - př.č. 001+002" 2</t>
  </si>
  <si>
    <t>ZS-04.03</t>
  </si>
  <si>
    <t>Baterie 9 V</t>
  </si>
  <si>
    <t>52</t>
  </si>
  <si>
    <t>ZS-04.04</t>
  </si>
  <si>
    <t>Komunikační modul řídící jednotky</t>
  </si>
  <si>
    <t>54</t>
  </si>
  <si>
    <t>ZS-04.05</t>
  </si>
  <si>
    <t>Senzor vlhkosti půdy, bezdrátový, dosah 150 m</t>
  </si>
  <si>
    <t>56</t>
  </si>
  <si>
    <t>ZS-04.06</t>
  </si>
  <si>
    <t>Evapotranspirační metaostanice</t>
  </si>
  <si>
    <t>58</t>
  </si>
  <si>
    <t>ZS-04.07</t>
  </si>
  <si>
    <t>PR-TS 35D 300 Sz. Krátká DIN-lišta se speciálním děrováním, délka 300mm</t>
  </si>
  <si>
    <t>60</t>
  </si>
  <si>
    <t>ZS-04.08</t>
  </si>
  <si>
    <t>Řadová svornice RSA 6 A - (bílá)</t>
  </si>
  <si>
    <t>62</t>
  </si>
  <si>
    <t>"dle TZ a Situace - př.č. 001+002" 12</t>
  </si>
  <si>
    <t>ZS-04.09</t>
  </si>
  <si>
    <t>S-1L-1000/10iso 1-fáz. lišta jaz. 63A 57mod</t>
  </si>
  <si>
    <t>ZS-04.10</t>
  </si>
  <si>
    <t>LTN-10C-1 Jistič</t>
  </si>
  <si>
    <t>66</t>
  </si>
  <si>
    <t>ZS-04.11</t>
  </si>
  <si>
    <t>LTN-6C-1 Jistič</t>
  </si>
  <si>
    <t>68</t>
  </si>
  <si>
    <t>"dle TZ a Situace - př.č. 001+002" 3</t>
  </si>
  <si>
    <t>ZS-04.12</t>
  </si>
  <si>
    <t>01116.0-00 STS 011 termostat 0/+60°C, NO CHLAZENÍ</t>
  </si>
  <si>
    <t>70</t>
  </si>
  <si>
    <t>ZS-04.13</t>
  </si>
  <si>
    <t>01801.0-00 Ventilátor s filtrem AC 230V, 55m3/h, IP55 125x125mm</t>
  </si>
  <si>
    <t>72</t>
  </si>
  <si>
    <t>ZS-04.14</t>
  </si>
  <si>
    <t>01115.0-00 STO 011 Termostat 0/+60°C, NC</t>
  </si>
  <si>
    <t>74</t>
  </si>
  <si>
    <t>ZS-04.15</t>
  </si>
  <si>
    <t>14007.0-00 Těleso topné polovodičové 100W AC/DC 110-250V</t>
  </si>
  <si>
    <t>76</t>
  </si>
  <si>
    <t>ZS-04.16</t>
  </si>
  <si>
    <t>OLI-16C-1N-030AC Proudový chránič s nadproudovou ochranou</t>
  </si>
  <si>
    <t>78</t>
  </si>
  <si>
    <t>ZS-04.17</t>
  </si>
  <si>
    <t>ZSE-06 Soklová zásuvka</t>
  </si>
  <si>
    <t>80</t>
  </si>
  <si>
    <t>ZS-04.18</t>
  </si>
  <si>
    <t>LTN-16C-1 Jistič</t>
  </si>
  <si>
    <t>82</t>
  </si>
  <si>
    <t>ZS-04.19</t>
  </si>
  <si>
    <t>Plastový nadzemní sloupek 750x500x312 mm, IP55 + podstavec včetně výkopu a základu</t>
  </si>
  <si>
    <t>84</t>
  </si>
  <si>
    <t>ZS-05</t>
  </si>
  <si>
    <t>Elektromagnetické ventily</t>
  </si>
  <si>
    <t>ZS-05.01</t>
  </si>
  <si>
    <t>Elektromagnetický ventil 1" vnější závit, cívka AC-24 V, bez regulace průtoku, pracovní tlak do 12 bar</t>
  </si>
  <si>
    <t>86</t>
  </si>
  <si>
    <t>ZS-05.02</t>
  </si>
  <si>
    <t>Elektromagnetický ventil, 1" vnitřní závit, cívka AC-24 V, s regulací průtoku, pracovní tlak do 16 bar</t>
  </si>
  <si>
    <t>88</t>
  </si>
  <si>
    <t>ZS-05.03</t>
  </si>
  <si>
    <t>Vodovzdorný konektor zaklapávací</t>
  </si>
  <si>
    <t>90</t>
  </si>
  <si>
    <t>"dle TZ a Situace - př.č. 001+002" 26</t>
  </si>
  <si>
    <t>ZS-05.04</t>
  </si>
  <si>
    <t>T-kus FxFxM</t>
  </si>
  <si>
    <t>92</t>
  </si>
  <si>
    <t>ZS-05.05</t>
  </si>
  <si>
    <t>Koleno FxM</t>
  </si>
  <si>
    <t>94</t>
  </si>
  <si>
    <t>ZS-05.06</t>
  </si>
  <si>
    <t>Přechodka 40x1" vni s převlečnou maticí</t>
  </si>
  <si>
    <t>96</t>
  </si>
  <si>
    <t>49</t>
  </si>
  <si>
    <t>ZS-05.07</t>
  </si>
  <si>
    <t>Přechodka 32x1" vni s převlečnou maticí</t>
  </si>
  <si>
    <t>98</t>
  </si>
  <si>
    <t>"dle TZ a Situace - př.č. 001+002" 10</t>
  </si>
  <si>
    <t>ZS-06</t>
  </si>
  <si>
    <t>Závlahové prvky</t>
  </si>
  <si>
    <t>ZS-06.01</t>
  </si>
  <si>
    <t>Postřikovač, výška 100 mm (4"), stand. tlak (1,4 - 5,2 bar), s protivandalovým ventilem a zpětným ventilem</t>
  </si>
  <si>
    <t>100</t>
  </si>
  <si>
    <t>"dle TZ a Situace - př.č. 001+002" 49</t>
  </si>
  <si>
    <t>51</t>
  </si>
  <si>
    <t>ZS-06.02</t>
  </si>
  <si>
    <t>Tryska s pevnou výsečí, dostřik 3,6 m, 90°, vnější závit</t>
  </si>
  <si>
    <t>102</t>
  </si>
  <si>
    <t>"dle TZ a Situace - př.č. 001+002" 4</t>
  </si>
  <si>
    <t>ZS-06.03</t>
  </si>
  <si>
    <t>Tryska s pevnou výsečí, dostřik 3,6 m, 180°, vnější závit</t>
  </si>
  <si>
    <t>104</t>
  </si>
  <si>
    <t>"dle TZ a Situace - př.č. 001+002" 38</t>
  </si>
  <si>
    <t>53</t>
  </si>
  <si>
    <t>ZS-06.04</t>
  </si>
  <si>
    <t>Tryska rotační, dostřik 5,5 m, 90-210°, vnější závit</t>
  </si>
  <si>
    <t>106</t>
  </si>
  <si>
    <t>ZS-06.05</t>
  </si>
  <si>
    <t>Tryska rotační, dostřik 1,5x4,6 m, levá výseč, vně. závit</t>
  </si>
  <si>
    <t>108</t>
  </si>
  <si>
    <t>55</t>
  </si>
  <si>
    <t>ZS-06.06</t>
  </si>
  <si>
    <t>Tryska rotační, dostřik 1,5x4,6 m, pravá výseč, vně. závit</t>
  </si>
  <si>
    <t>110</t>
  </si>
  <si>
    <t>ZS-06.07</t>
  </si>
  <si>
    <t>Tryska rotační, dostřik 1,5x9,2 m, vně. závit</t>
  </si>
  <si>
    <t>112</t>
  </si>
  <si>
    <t>57</t>
  </si>
  <si>
    <t>ZS-06.08</t>
  </si>
  <si>
    <t>Postřikovač vstup 3/4", výsuv 12,7 cm, nastavitelný, součástí potřikovače je sada trysek, se zpětným ventilem</t>
  </si>
  <si>
    <t>114</t>
  </si>
  <si>
    <t>"dle TZ a Situace - př.č. 001+002" 116</t>
  </si>
  <si>
    <t>ZS-06.09</t>
  </si>
  <si>
    <t>Koleno 3/4" pro napojení postřikovače</t>
  </si>
  <si>
    <t>116</t>
  </si>
  <si>
    <t>"dle TZ a Situace - př.č. 001+002" 281</t>
  </si>
  <si>
    <t>59</t>
  </si>
  <si>
    <t>ZS-06.10</t>
  </si>
  <si>
    <t>Koleno 1/2" pro napojení postřikovače</t>
  </si>
  <si>
    <t>118</t>
  </si>
  <si>
    <t>ZS-06.11</t>
  </si>
  <si>
    <t>Samostahovací hadice 16 mm pro napojení postřikovače, klubo 30 m</t>
  </si>
  <si>
    <t>120</t>
  </si>
  <si>
    <t>61</t>
  </si>
  <si>
    <t>ZS-06.12</t>
  </si>
  <si>
    <t>Navrtávací pas 32x3/4"</t>
  </si>
  <si>
    <t>122</t>
  </si>
  <si>
    <t>"dle TZ a Situace - př.č. 001+002" 166</t>
  </si>
  <si>
    <t>ZS-07</t>
  </si>
  <si>
    <t>Filtr, zazimovací sestava</t>
  </si>
  <si>
    <t>ZS-07.01</t>
  </si>
  <si>
    <t>Filtr mosazný 5/4", PN 10</t>
  </si>
  <si>
    <t>124</t>
  </si>
  <si>
    <t>63</t>
  </si>
  <si>
    <t>ZS-07.02</t>
  </si>
  <si>
    <t>Kulový uzávěr 1" , vni x vně</t>
  </si>
  <si>
    <t>126</t>
  </si>
  <si>
    <t>ZS-07.03</t>
  </si>
  <si>
    <t>Přechodové koleno 40x5/4" vně</t>
  </si>
  <si>
    <t>65</t>
  </si>
  <si>
    <t>ZS-07.04</t>
  </si>
  <si>
    <t>Mosazné šroubení 5/4"</t>
  </si>
  <si>
    <t>130</t>
  </si>
  <si>
    <t>ZS-07.05</t>
  </si>
  <si>
    <t>Mosazná spojka redukovaná 5/4" x 1" vně</t>
  </si>
  <si>
    <t>132</t>
  </si>
  <si>
    <t>67</t>
  </si>
  <si>
    <t>ZS-07.06</t>
  </si>
  <si>
    <t>Přechodové koleno 40x1" vně</t>
  </si>
  <si>
    <t>134</t>
  </si>
  <si>
    <t>ZS-08</t>
  </si>
  <si>
    <t>Čerpadlo</t>
  </si>
  <si>
    <t>ZS-08.01</t>
  </si>
  <si>
    <t>Sací čerpadlo s pracovním bodem 55 l/min při 2,7 bar , 1x230 V, 0,55 kW, kabel 0 m</t>
  </si>
  <si>
    <t>136</t>
  </si>
  <si>
    <t>"dle Specifikace čerpadla - př.č. 006" 1</t>
  </si>
  <si>
    <t>69</t>
  </si>
  <si>
    <t>ZS-08.02</t>
  </si>
  <si>
    <t>Kabel CYKY 3x2,5 mm2</t>
  </si>
  <si>
    <t>138</t>
  </si>
  <si>
    <t>"dle Specifikace čerpadla - př.č. 006" 6</t>
  </si>
  <si>
    <t>ZS-08.03</t>
  </si>
  <si>
    <t>Mosazná spojka 1" vně</t>
  </si>
  <si>
    <t>140</t>
  </si>
  <si>
    <t>71</t>
  </si>
  <si>
    <t>ZS-08.04</t>
  </si>
  <si>
    <t>Mosazný přechodový kus 40 x 1" vně</t>
  </si>
  <si>
    <t>142</t>
  </si>
  <si>
    <t>ZS-08.05</t>
  </si>
  <si>
    <t>Mosazný zpětný ventil 5/4" vni</t>
  </si>
  <si>
    <t>144</t>
  </si>
  <si>
    <t>73</t>
  </si>
  <si>
    <t>ZS-08.06</t>
  </si>
  <si>
    <t>Mosazný přechodový kus 40 x 5/4" vně</t>
  </si>
  <si>
    <t>146</t>
  </si>
  <si>
    <t>ZS-08.07</t>
  </si>
  <si>
    <t>148</t>
  </si>
  <si>
    <t>75</t>
  </si>
  <si>
    <t>ZS-08.08</t>
  </si>
  <si>
    <t>Koleno 40</t>
  </si>
  <si>
    <t>150</t>
  </si>
  <si>
    <t>"dle Specifikace čerpadla - př.č. 006" 3</t>
  </si>
  <si>
    <t>ZS-08.09</t>
  </si>
  <si>
    <t>Expanzní nádoba 12 l s membránou, ležatá</t>
  </si>
  <si>
    <t>152</t>
  </si>
  <si>
    <t>77</t>
  </si>
  <si>
    <t>ZS-08.10</t>
  </si>
  <si>
    <t>Mosazná pěticestná tvarovka 1"</t>
  </si>
  <si>
    <t>154</t>
  </si>
  <si>
    <t>ZS-08.11</t>
  </si>
  <si>
    <t>Mosazná zátka 1"</t>
  </si>
  <si>
    <t>156</t>
  </si>
  <si>
    <t>79</t>
  </si>
  <si>
    <t>ZS-08.12</t>
  </si>
  <si>
    <t>Litinový navrtávací pas 40 x 1" vni</t>
  </si>
  <si>
    <t>158</t>
  </si>
  <si>
    <t>ZS-08.13</t>
  </si>
  <si>
    <t>Manometr 0 - 10 bar, 1/4" vně</t>
  </si>
  <si>
    <t>160</t>
  </si>
  <si>
    <t>81</t>
  </si>
  <si>
    <t>ZS-08.14</t>
  </si>
  <si>
    <t>Frekvenční měnič 1,1 kW pro 1 F čerpadla</t>
  </si>
  <si>
    <t>162</t>
  </si>
  <si>
    <t>ZS-08.15</t>
  </si>
  <si>
    <t>Soubor fitinek pro připojení tlakového čidla</t>
  </si>
  <si>
    <t>164</t>
  </si>
  <si>
    <t>ZS-09</t>
  </si>
  <si>
    <t>Šachty</t>
  </si>
  <si>
    <t>83</t>
  </si>
  <si>
    <t>ZS-09.01</t>
  </si>
  <si>
    <t>Ventilová šachta 640x500x300 mm zátěžová</t>
  </si>
  <si>
    <t>166</t>
  </si>
  <si>
    <t>ZS-09.02</t>
  </si>
  <si>
    <t>Ventilová šachta 500x380x300 mm zátěžová</t>
  </si>
  <si>
    <t>168</t>
  </si>
  <si>
    <t>"dle Situace - př.č. 002" 5</t>
  </si>
  <si>
    <t>ZS-10</t>
  </si>
  <si>
    <t>Ostatní náklady</t>
  </si>
  <si>
    <t>85</t>
  </si>
  <si>
    <t>ZS-10.01</t>
  </si>
  <si>
    <t>Tlaková zkouška potrubí</t>
  </si>
  <si>
    <t>170</t>
  </si>
  <si>
    <t>"dle TZ př.č. 001" 1</t>
  </si>
  <si>
    <t>ZS-10.02</t>
  </si>
  <si>
    <t>Ostatní instalační a spotřební materiál</t>
  </si>
  <si>
    <t>172</t>
  </si>
  <si>
    <t>87</t>
  </si>
  <si>
    <t>ZS-10.03</t>
  </si>
  <si>
    <t>Zprovoznění závlahy</t>
  </si>
  <si>
    <t>174</t>
  </si>
  <si>
    <t>ZS-10.04</t>
  </si>
  <si>
    <t>Zazimování závlahy</t>
  </si>
  <si>
    <t>176</t>
  </si>
  <si>
    <t>SO 304 - Přípojka NN zavlažovacího systému</t>
  </si>
  <si>
    <t xml:space="preserve">    21-M - Elektromontáže</t>
  </si>
  <si>
    <t xml:space="preserve">      21-M.1 - Rozvaděče R</t>
  </si>
  <si>
    <t xml:space="preserve">      21-M.2 - Rozvaděče RE</t>
  </si>
  <si>
    <t xml:space="preserve">    46-M - Zemní práce při extr.mont.pracích</t>
  </si>
  <si>
    <t>21-M</t>
  </si>
  <si>
    <t>Elektromontáže</t>
  </si>
  <si>
    <t>21-M.1</t>
  </si>
  <si>
    <t>Rozvaděče R</t>
  </si>
  <si>
    <t>R-21-M.1.01</t>
  </si>
  <si>
    <t>Skříň MAXIPOL 500x500x312mm, vč. podstavce, dodávka a montáž</t>
  </si>
  <si>
    <t>1644701667</t>
  </si>
  <si>
    <t>"SO 304 - dle technické specifikace obsažené v TZ" 1</t>
  </si>
  <si>
    <t>R-21-M.1.02</t>
  </si>
  <si>
    <t>Pojistka SPH1/50A, dodávka a montáž</t>
  </si>
  <si>
    <t>-969554303</t>
  </si>
  <si>
    <t>"SO 304 - dle technické specifikace obsažené v TZ" 3</t>
  </si>
  <si>
    <t>21-M.2</t>
  </si>
  <si>
    <t>Rozvaděče RE</t>
  </si>
  <si>
    <t>R-21-M.2.01</t>
  </si>
  <si>
    <t>Skříň MAXIPOL 750x500x312mm, vč. podstavce, dodávka a montáž</t>
  </si>
  <si>
    <t>1946365666</t>
  </si>
  <si>
    <t>R-21-M.2.02</t>
  </si>
  <si>
    <t>Pojistka SPH 1/25A, dodávka a montáž</t>
  </si>
  <si>
    <t>1788394379</t>
  </si>
  <si>
    <t>R-21-M.2.03</t>
  </si>
  <si>
    <t>3f jistič LPN-16B-3, 16A, dodávka a montáž</t>
  </si>
  <si>
    <t>-105388551</t>
  </si>
  <si>
    <t>46-M</t>
  </si>
  <si>
    <t>Zemní práce při extr.mont.pracích</t>
  </si>
  <si>
    <t>R-46.01</t>
  </si>
  <si>
    <t xml:space="preserve">Kabel CYKY 4Jx10, dodávka a montáž vč. ukončení, označení štítkem </t>
  </si>
  <si>
    <t>1213856625</t>
  </si>
  <si>
    <t>"SO 304 - dle technické specifikace obsažené v TZ" 40,0</t>
  </si>
  <si>
    <t>R-46.02</t>
  </si>
  <si>
    <t>Zemnicí pásek FeZn 30x4, dodávka a montáž vč. spoj. mat.</t>
  </si>
  <si>
    <t>-1117949204</t>
  </si>
  <si>
    <t>R-46.03</t>
  </si>
  <si>
    <t>Výstražná fólie, dodávka a montáž</t>
  </si>
  <si>
    <t>-1110088743</t>
  </si>
  <si>
    <t>R-46.04</t>
  </si>
  <si>
    <t>Plastová chránička KD 09063, dodávka a montáž</t>
  </si>
  <si>
    <t>-155142704</t>
  </si>
  <si>
    <t>"SO 304 - dle technické specifikace obsažené v TZ" 15,0</t>
  </si>
  <si>
    <t>R-46.11</t>
  </si>
  <si>
    <t>Výkop rýhy, vč. odvozu přebytečné zeminy na skládku a poplatku za uložení odpadu</t>
  </si>
  <si>
    <t>670041780</t>
  </si>
  <si>
    <t>R-46.12</t>
  </si>
  <si>
    <t>Pískové lože</t>
  </si>
  <si>
    <t>1763255307</t>
  </si>
  <si>
    <t>R-46.13</t>
  </si>
  <si>
    <t>Zpětný zásyp rýhy vykopanou zeminou, vč. vodorovného přesunu</t>
  </si>
  <si>
    <t>-1296037041</t>
  </si>
  <si>
    <t>SO 401 - Trakční vedení</t>
  </si>
  <si>
    <t>SUDOP BRNO, spol. s r.o.</t>
  </si>
  <si>
    <t xml:space="preserve">    74A - Základy TV</t>
  </si>
  <si>
    <t xml:space="preserve">    74B - Stožáry TV</t>
  </si>
  <si>
    <t xml:space="preserve">    74C - Vodiče s příslušenstvím</t>
  </si>
  <si>
    <t xml:space="preserve">    74D - Demontáže TV</t>
  </si>
  <si>
    <t xml:space="preserve">    990 - Poplatky za skládky</t>
  </si>
  <si>
    <t xml:space="preserve">    974 M - Revize, zkoušky, měření a technická pomoc TV</t>
  </si>
  <si>
    <t>74A</t>
  </si>
  <si>
    <t>Základy TV</t>
  </si>
  <si>
    <t>74A110</t>
  </si>
  <si>
    <t>ZÁKLAD TV HLOUBENÝ V JAKÉKOLIV TŘÍDĚ ZEMINY</t>
  </si>
  <si>
    <t>M3</t>
  </si>
  <si>
    <t>OTSKP 2019</t>
  </si>
  <si>
    <t>Poznámka k položce:_x000D_
Technická specifikace položky odpovídá příslušné cenové soustavě.</t>
  </si>
  <si>
    <t>"viz Stavební tabulka" 21,000</t>
  </si>
  <si>
    <t>74A420</t>
  </si>
  <si>
    <t>OBETONOVÁNÍ STÁVAJÍCÍHO ZÁKLADU</t>
  </si>
  <si>
    <t>"viz Stavební tabulka"</t>
  </si>
  <si>
    <t>"1,6*1,6 m do výšky 0,15 m pod úroveň nového zasypání kolejiště, 19 ks"</t>
  </si>
  <si>
    <t>19*(1,6*1,6*1,8)-19*(1,2*1,2*1,6)</t>
  </si>
  <si>
    <t>74A430</t>
  </si>
  <si>
    <t>HLAVIČKA PRO ZÁKLAD</t>
  </si>
  <si>
    <t>"betonový límec prům. 0,70 m do výšky 0,1 m nad úroveň nového terénu"</t>
  </si>
  <si>
    <t>19*3,14*0,35*0,35*0,5</t>
  </si>
  <si>
    <t>74A150</t>
  </si>
  <si>
    <t>ODVOZ ZEMINY Z VÝKOPU (NA LIKVIDACI ODPADŮ NEBO JINÉ URČENÉ MÍSTO)</t>
  </si>
  <si>
    <t>M3KM</t>
  </si>
  <si>
    <t>"viz Stavební tabulka" 21*1,5*20</t>
  </si>
  <si>
    <t>74A530</t>
  </si>
  <si>
    <t>MECHANICKÁ OCHRANA TRAKČNÍ PODPĚRY</t>
  </si>
  <si>
    <t>KUS</t>
  </si>
  <si>
    <t>"viz Stavební tabulka" 21</t>
  </si>
  <si>
    <t>74B</t>
  </si>
  <si>
    <t>Stožáry TV</t>
  </si>
  <si>
    <t>74B118</t>
  </si>
  <si>
    <t>STOŽÁR TV OCELOVÝ TRUBKOVÝ DO DUTINY, TYPU T324 NEBO TB324, DÉLKY PŘES 10 M DO 14 M VČETNĚ</t>
  </si>
  <si>
    <t>"viz Stavební tabulka" 3</t>
  </si>
  <si>
    <t>74F250</t>
  </si>
  <si>
    <t>REKONSTRUKCE NÁTĚRŮ STÁVAJÍCÍCH PODPĚR - ODREZIVĚNÍ A OČIŠTĚNÍ (DLE TKP)</t>
  </si>
  <si>
    <t>M2</t>
  </si>
  <si>
    <t>"viz Technická zpráva: 19 ks * 12 m2" 19*12,0</t>
  </si>
  <si>
    <t>74C</t>
  </si>
  <si>
    <t>Vodiče s příslušenstvím</t>
  </si>
  <si>
    <t>74CR01</t>
  </si>
  <si>
    <t>VÝLOŽNÍK DL. DO 4M NA STOŽÁRU VČETNĚ VYVĚŠENÍ, PLASTOVÉ PROVEDENÍ</t>
  </si>
  <si>
    <t>R</t>
  </si>
  <si>
    <t>Poznámka k položce:_x000D_
1. Položka obsahuje:_x000D_
 – všechny náklady na montáž a materiál dodaného zařízení se všemi pomocnými doplňujícími součástmi_x000D_
 – cena položky je vč. ostatních rozpočtových nákladů_x000D_
2. Položka neobsahuje:_x000D_
 X</t>
  </si>
  <si>
    <t>"viz Montážní tabulka" 22</t>
  </si>
  <si>
    <t>74C583</t>
  </si>
  <si>
    <t>TAŽENÍ TROLEJE 120 MM2 CU</t>
  </si>
  <si>
    <t>"viz Montážní tabulka" 1590</t>
  </si>
  <si>
    <t>"výměra obsahuje oba úseky"</t>
  </si>
  <si>
    <t>74CR06</t>
  </si>
  <si>
    <t>ZÁVĚSY TROL.DRÁTU E.D. NA VÝLOŽNÍKU (BOČNÍ DRŽÁK + MINOROK)</t>
  </si>
  <si>
    <t>"viz Montážní tabulka" 20</t>
  </si>
  <si>
    <t>74CR09</t>
  </si>
  <si>
    <t>DĚLIČ V TROLEJI E.D.</t>
  </si>
  <si>
    <t>"viz Montážní tabulka" 2</t>
  </si>
  <si>
    <t>74CR10</t>
  </si>
  <si>
    <t>ZŘÍZENÍ ÚSEKOVÉHO DĚLENÍ TV NA TRUBKOVÉM STOŽÁRU (ODPOJOVAČ VČ. POHONU)</t>
  </si>
  <si>
    <t>"viz Montážní tabulka" 1</t>
  </si>
  <si>
    <t>74CR11</t>
  </si>
  <si>
    <t>ZŘÍZENÍ NAPÁJECÍHO BODU TV NA TRUBKOVÉM STOŽÁRU (ODPOJOVAČ VČ. POHONU)</t>
  </si>
  <si>
    <t>74CR12</t>
  </si>
  <si>
    <t>BLESKOJISTKA PRO TRAM - NAPÁJECÍ BOD</t>
  </si>
  <si>
    <t>74C915</t>
  </si>
  <si>
    <t>VARISTOROVÝ OMEZOVAČ PŘEPĚTÍ V ÚSEKOVÉM DĚLENÍ</t>
  </si>
  <si>
    <t>702212</t>
  </si>
  <si>
    <t>KABELOVÁ CHRÁNIČKA ZEMNÍ DN PŘES 100 DO 200 MM (CHRÁNIČKA PRO UKOLEJNĚNÍ PRŮM. 110CM)</t>
  </si>
  <si>
    <t>"viz Montážní tabulka" 6</t>
  </si>
  <si>
    <t>74C933</t>
  </si>
  <si>
    <t>UKOLEJŇOVACÍ VODIČ IZOLOVANÝ VŮČI ZEMI (VČETNĚ PŘIPOJENÍ KE KONSTRUKCÍM)</t>
  </si>
  <si>
    <t>742543</t>
  </si>
  <si>
    <t>KABEL VN - JEDNOŽÍLOVÝ, 6-CHBU OD 185 DO 300 MM2 (KABEL CHBU 1X185 MM2)</t>
  </si>
  <si>
    <t>"viz Montážní tabulka" 54</t>
  </si>
  <si>
    <t>742524</t>
  </si>
  <si>
    <t>KABEL VN - JEDNOŽÍLOVÝ, 3,6-AYKCY PŘES 300 MM2 (KABEL AYKCY 1X500 MM2)</t>
  </si>
  <si>
    <t>"viz Montážní tabulka" 26</t>
  </si>
  <si>
    <t>74C596</t>
  </si>
  <si>
    <t>ZAJIŠTĚNÍ KOTVENÍ NL A TR VŠECH SESTAV (ZAJIŠTĚNÍ KOTVENÍ TR VŠECH SESTAV)</t>
  </si>
  <si>
    <t>"viz Montážní tabulka" 4</t>
  </si>
  <si>
    <t>74C964</t>
  </si>
  <si>
    <t>PŘIPEVNĚNÍ NÁVĚSTNÍHO ŠTÍTU DO SESTAVY TV (NÁVĚST "ÚSEKOVÝ DĚLIČ")</t>
  </si>
  <si>
    <t>74C591</t>
  </si>
  <si>
    <t>VÝŠKOVÁ REGULACE TROLEJE</t>
  </si>
  <si>
    <t>74C973</t>
  </si>
  <si>
    <t>ÚPRAVY STÁVAJÍCÍHO TV - PROVIZORNÍ STAVY ZA 100 M ZPROVOZŇOVANÉ SKUPINY</t>
  </si>
  <si>
    <t>74D</t>
  </si>
  <si>
    <t>Demontáže TV</t>
  </si>
  <si>
    <t>74F411</t>
  </si>
  <si>
    <t>DEMONTÁŽ BETONOVÝCH ZÁKLADŮ TV</t>
  </si>
  <si>
    <t>"viz Technická zpráva" 3*1,4*1,4*2</t>
  </si>
  <si>
    <t>74F422</t>
  </si>
  <si>
    <t>DEMONTÁŽ OCELOVÝCH STOŽÁRŮ TRUBKOVÝCH NEBO PROFILOVÝCH (VČETNĚ VÝSTROJE)</t>
  </si>
  <si>
    <t>"viz Technická zpráva" 3</t>
  </si>
  <si>
    <t>74DR13</t>
  </si>
  <si>
    <t>DEMONTÁŽ ZÁVĚSU TROLEJE E.D.</t>
  </si>
  <si>
    <t>Poznámka k položce:_x000D_
1. Položka obsahuje:_x000D_
 – všechny náklady na demontáž daného zařízení se všemi pomocnými doplňujícími součástmi_x000D_
 – cena položky je vč. ostatních rozpočtových nákladů_x000D_
2. Položka neobsahuje:_x000D_
 X</t>
  </si>
  <si>
    <t>"viz Technická zpráva" 20</t>
  </si>
  <si>
    <t>74DR14</t>
  </si>
  <si>
    <t>DEMONTÁŽ KABELU DO PRŮM. 500 MM2</t>
  </si>
  <si>
    <t>"viz Technická zpráva" 65</t>
  </si>
  <si>
    <t>74F465</t>
  </si>
  <si>
    <t>DEMONTÁŽ TROLEJE VČETNĚ NÁSTAVKŮ STOČENÍM NA BUBEN</t>
  </si>
  <si>
    <t>"viz Technická zpráva" 1590*1,1</t>
  </si>
  <si>
    <t>"obsahuje výměru pro oba úseky"</t>
  </si>
  <si>
    <t>74F441</t>
  </si>
  <si>
    <t>DEMONTÁŽ DĚLIČŮ</t>
  </si>
  <si>
    <t>"viz Technická zpráva" 2</t>
  </si>
  <si>
    <t>74F446</t>
  </si>
  <si>
    <t>DEMONTÁŽ ODPOJOVAČE NEBO ODPÍNAČE S POHONEM VČETNĚ TÁHEL A UPEVŇOVACÍCH LIŠT</t>
  </si>
  <si>
    <t>74F454</t>
  </si>
  <si>
    <t>DEMONTÁŽ BLESKOJISTEK A SVODIČŮ PŘEPĚTÍ</t>
  </si>
  <si>
    <t>74F491</t>
  </si>
  <si>
    <t>DEMONTÁŽ - ODVOZ (NA LIKVIDACI ODPADŮ NEBO JINÉ URČENÉ MÍSTO)</t>
  </si>
  <si>
    <t>"viz Technická zpráva" 11,760*20</t>
  </si>
  <si>
    <t>990</t>
  </si>
  <si>
    <t>Poplatky za skládky</t>
  </si>
  <si>
    <t>015111</t>
  </si>
  <si>
    <t>POPLATKY ZA LIKVIDACŮ ODPADŮ NEKONTAMINOVANÝCH - 17 05 04 VYTĚŽENÉ ZEMINY A HORNINY - I. TŘÍDA TĚŽITELNOSTI</t>
  </si>
  <si>
    <t>T</t>
  </si>
  <si>
    <t>Poznámka k položce:_x000D_
Technická specifikace položky odpovídá příslušné cenové soustavě..</t>
  </si>
  <si>
    <t>"viz Stavební tabulka" 21,0*1,5*1,7</t>
  </si>
  <si>
    <t>015140</t>
  </si>
  <si>
    <t>POPLATKY ZA LIKVIDACŮ ODPADŮ NEKONTAMINOVANÝCH - 17 01 01 BETON Z DEMOLIC OBJEKTŮ, ZÁKLADŮ TV</t>
  </si>
  <si>
    <t>"viz Stavební tabulka" 11,76*2,1</t>
  </si>
  <si>
    <t>974 M</t>
  </si>
  <si>
    <t>Revize, zkoušky, měření a technická pomoc TV</t>
  </si>
  <si>
    <t>74F321</t>
  </si>
  <si>
    <t>PROTOKOL ZPŮSOBILOSTI</t>
  </si>
  <si>
    <t>"viz Technická zpráva" 1</t>
  </si>
  <si>
    <t>74F323</t>
  </si>
  <si>
    <t>PROTOKOL UTZ</t>
  </si>
  <si>
    <t>74F322</t>
  </si>
  <si>
    <t>REVIZNÍ ZPRÁVA</t>
  </si>
  <si>
    <t>74F332</t>
  </si>
  <si>
    <t>VÝKON ORGANIZAČNÍCH JEDNOTEK SPRÁVCE</t>
  </si>
  <si>
    <t>HOD</t>
  </si>
  <si>
    <t>"viz Technická zpráva" 16</t>
  </si>
  <si>
    <t>SO 402 - Silnoproud a slaboproud</t>
  </si>
  <si>
    <t>Soupis:</t>
  </si>
  <si>
    <t>SO 410 - Ochrana kabelů VN ČEZ</t>
  </si>
  <si>
    <t>ALMAPRO s.r.o.</t>
  </si>
  <si>
    <t>HZS - Hodinové zúčtovací sazby</t>
  </si>
  <si>
    <t>69104111</t>
  </si>
  <si>
    <t>"dle pol. 997221612" 2,340</t>
  </si>
  <si>
    <t>376801575</t>
  </si>
  <si>
    <t>2,34*24 'Přepočtené koeficientem množství</t>
  </si>
  <si>
    <t>997221612</t>
  </si>
  <si>
    <t>Nakládání na dopravní prostředky pro vodorovnou dopravu vybouraných hmot</t>
  </si>
  <si>
    <t>-444457844</t>
  </si>
  <si>
    <t>0,36*0,5*13</t>
  </si>
  <si>
    <t>997221815</t>
  </si>
  <si>
    <t>Poplatek za uložení stavebního odpadu na skládce (skládkovné) z prostého betonu zatříděného do Katalogu odpadů pod kódem 170 101</t>
  </si>
  <si>
    <t>-1333826705</t>
  </si>
  <si>
    <t>210280001</t>
  </si>
  <si>
    <t>Zkoušky a prohlídky elektrických rozvodů a zařízení celková prohlídka, zkoušení, měření a vyhotovení revizní zprávy pro objem montážních prací do 100 tisíc Kč</t>
  </si>
  <si>
    <t>740209861</t>
  </si>
  <si>
    <t>460150194</t>
  </si>
  <si>
    <t>Hloubení zapažených i nezapažených kabelových rýh ručně včetně urovnání dna s přemístěním výkopku do vzdálenosti 3 m od okraje jámy nebo naložením na dopravní prostředek šířky 35 cm, hloubky 120 cm, v hornině třídy 4</t>
  </si>
  <si>
    <t>2038766328</t>
  </si>
  <si>
    <t>460300001</t>
  </si>
  <si>
    <t>Zásyp jam strojně s uložením výkopku ve vrstvách včetně zhutnění a urovnání povrchu v zástavbě</t>
  </si>
  <si>
    <t>-1971735783</t>
  </si>
  <si>
    <t>(1,7-0,36)*0,5*13</t>
  </si>
  <si>
    <t>460510075</t>
  </si>
  <si>
    <t>Kabelové prostupy, kanály a multikanály kabelové prostupy z trub plastových včetně osazení, utěsnění a spárování do rýhy, bez výkopových prací s obetonováním, vnitřního průměru přes 10 do 15 cm</t>
  </si>
  <si>
    <t>1138782609</t>
  </si>
  <si>
    <t>460520176</t>
  </si>
  <si>
    <t>Montáž trubek ochranných uložených volně do rýhy plastových ohebných, vnitřního průměru přes 133 do 172 mm</t>
  </si>
  <si>
    <t>-1358526629</t>
  </si>
  <si>
    <t>000999106.N1</t>
  </si>
  <si>
    <t>chránička trubka dělená, pr. 200 mm</t>
  </si>
  <si>
    <t>-1788233077</t>
  </si>
  <si>
    <t>HZS</t>
  </si>
  <si>
    <t>Hodinové zúčtovací sazby</t>
  </si>
  <si>
    <t>HZS4212</t>
  </si>
  <si>
    <t>Hodinové zúčtovací sazby ostatních profesí revizní a kontrolní činnost revizní technik specialista</t>
  </si>
  <si>
    <t>hod</t>
  </si>
  <si>
    <t>262144</t>
  </si>
  <si>
    <t>-518607095</t>
  </si>
  <si>
    <t>HZS4221</t>
  </si>
  <si>
    <t>Hodinové zúčtovací sazby ostatních profesí revizní a kontrolní činnost geodet</t>
  </si>
  <si>
    <t>1665376802</t>
  </si>
  <si>
    <t>HZS4232</t>
  </si>
  <si>
    <t>Hodinové zúčtovací sazby ostatních profesí revizní a kontrolní činnost technik odborný</t>
  </si>
  <si>
    <t>56107398</t>
  </si>
  <si>
    <t>SO 420 - Ochrana kabelů NN ČEZ</t>
  </si>
  <si>
    <t>-1692499058</t>
  </si>
  <si>
    <t>"dle pol. 997221612" 1,456</t>
  </si>
  <si>
    <t>-1442108512</t>
  </si>
  <si>
    <t>1,456*24 'Přepočtené koeficientem množství</t>
  </si>
  <si>
    <t>-292413832</t>
  </si>
  <si>
    <t>-529769148</t>
  </si>
  <si>
    <t>-1999175390</t>
  </si>
  <si>
    <t>2096574642</t>
  </si>
  <si>
    <t>1704748881</t>
  </si>
  <si>
    <t>-849227770</t>
  </si>
  <si>
    <t>48222947</t>
  </si>
  <si>
    <t>000999106.N2</t>
  </si>
  <si>
    <t>chránička trubka dělená, pr. 160 mm</t>
  </si>
  <si>
    <t>-1529220040</t>
  </si>
  <si>
    <t>-1652591497</t>
  </si>
  <si>
    <t>-891458727</t>
  </si>
  <si>
    <t>-2102056208</t>
  </si>
  <si>
    <t>SO 421 - Ochrana kabelů NN Dopravní podnik Ostrava</t>
  </si>
  <si>
    <t>R110063</t>
  </si>
  <si>
    <t>Ochrana inženýrských sítí panely, kompletní skladba, vč. podkladních vrstev, včetně vytyčení</t>
  </si>
  <si>
    <t>-295991315</t>
  </si>
  <si>
    <t>Poznámka k položce:_x000D_
- pokládka betonových panelů vhodné dimenze_x000D_
- položka zahrnuje i nezbytnou manipulaci s tímto materiálem (nakládání, doprava, složení, očištění)_x000D_
- dodání a rozprostření materiálu pro lože a jeho tloušťku předepsanou dokumentací a pro předepsanou výplň spar</t>
  </si>
  <si>
    <t>"odměřeno ze situace - př.č. 005" 2030,0</t>
  </si>
  <si>
    <t>R110064</t>
  </si>
  <si>
    <t>Nájem panelů ochrany inženýrských sítí po celou dobu stavby</t>
  </si>
  <si>
    <t>-663633663</t>
  </si>
  <si>
    <t>Poznámka k položce:_x000D_
položka obsahuje nájem za provizorní konstrukce po celou dobu stavby</t>
  </si>
  <si>
    <t>"dle pol. R110064" 2030,0</t>
  </si>
  <si>
    <t>R110065</t>
  </si>
  <si>
    <t>Demontáž a odvoz panelů ochrany inženýrských sítí, kompletní skladba, vč.podkladních vrstev, včetně likvidace případného odpadu</t>
  </si>
  <si>
    <t>345078722</t>
  </si>
  <si>
    <t>Poznámka k položce:_x000D_
- rozebrání plochy z betonových panelů_x000D_
- položka zahrnuje i nezbytnou manipulaci s tímto materiálem (nakládání, doprava, složení, očištění)_x000D_
- položka dále zahrnuje odstranění a likvidaci lože</t>
  </si>
  <si>
    <t>907663637</t>
  </si>
  <si>
    <t>"SO 421 - př.č. 005 + TZ - př.č. 001" 1</t>
  </si>
  <si>
    <t>HZS4132</t>
  </si>
  <si>
    <t>Hodinové zúčtovací sazby ostatních profesí obsluha stavebních strojů a zařízení jeřábník specialista</t>
  </si>
  <si>
    <t>-122393200</t>
  </si>
  <si>
    <t>"SO 421 - př.č. 005 + TZ - př.č. 001" 339</t>
  </si>
  <si>
    <t>-793334803</t>
  </si>
  <si>
    <t>"SO 421 - př.č. 005 + TZ - př.č. 001" 4</t>
  </si>
  <si>
    <t>1036436955</t>
  </si>
  <si>
    <t>"SO 421 - př.č. 005 + TZ - př.č. 001" 8</t>
  </si>
  <si>
    <t>1249224042</t>
  </si>
  <si>
    <t>"SO 421 - př.č. 005 + TZ - př.č. 001" 2</t>
  </si>
  <si>
    <t>SO 422 - Ochrana kabelů Ostravské komunikace</t>
  </si>
  <si>
    <t>996174123</t>
  </si>
  <si>
    <t>"dle pol. 997221612" 9,968</t>
  </si>
  <si>
    <t>1119414240</t>
  </si>
  <si>
    <t>9,968*24 'Přepočtené koeficientem množství</t>
  </si>
  <si>
    <t>1098871639</t>
  </si>
  <si>
    <t>(5*0,32*0,35*16)+(0,32*0,35*9)</t>
  </si>
  <si>
    <t>-1121143835</t>
  </si>
  <si>
    <t>210280002</t>
  </si>
  <si>
    <t>Zkoušky a prohlídky elektrických rozvodů a zařízení celková prohlídka, zkoušení, měření a vyhotovení revizní zprávy pro objem montážních prací přes 100 do 500 tisíc Kč</t>
  </si>
  <si>
    <t>-575360275</t>
  </si>
  <si>
    <t>460150334</t>
  </si>
  <si>
    <t>Hloubení zapažených i nezapažených kabelových rýh ručně včetně urovnání dna s přemístěním výkopku do vzdálenosti 3 m od okraje jámy nebo naložením na dopravní prostředek šířky 50 cm, hloubky 150 cm, v hornině třídy 4</t>
  </si>
  <si>
    <t>44613802</t>
  </si>
  <si>
    <t>5*16+9</t>
  </si>
  <si>
    <t>-150088394</t>
  </si>
  <si>
    <t>(1,6-0,32)*0,35*16*5+(1,6-0,32)*0,35*9</t>
  </si>
  <si>
    <t>-1693373802</t>
  </si>
  <si>
    <t>1884390080</t>
  </si>
  <si>
    <t>391487886</t>
  </si>
  <si>
    <t>-1993185630</t>
  </si>
  <si>
    <t>-900738268</t>
  </si>
  <si>
    <t>845337236</t>
  </si>
  <si>
    <t>SO 451 - Ochrana sdělovacích kabelů CETIN</t>
  </si>
  <si>
    <t>-2125434861</t>
  </si>
  <si>
    <t>-1740943690</t>
  </si>
  <si>
    <t>-99941941</t>
  </si>
  <si>
    <t>-1687745774</t>
  </si>
  <si>
    <t>SO 453 - Ochrana sdělovacích kabelů OVANET</t>
  </si>
  <si>
    <t>-678088737</t>
  </si>
  <si>
    <t>"dle pol. 997221612" 1,792</t>
  </si>
  <si>
    <t>133501523</t>
  </si>
  <si>
    <t>1,792*24 'Přepočtené koeficientem množství</t>
  </si>
  <si>
    <t>-2144848549</t>
  </si>
  <si>
    <t>0,32*0,35*16</t>
  </si>
  <si>
    <t>1872064385</t>
  </si>
  <si>
    <t>-1261560495</t>
  </si>
  <si>
    <t>-219649331</t>
  </si>
  <si>
    <t>-993060669</t>
  </si>
  <si>
    <t>(1,6-0,32)*0,5*16</t>
  </si>
  <si>
    <t>1730432578</t>
  </si>
  <si>
    <t xml:space="preserve">16   </t>
  </si>
  <si>
    <t>-919606754</t>
  </si>
  <si>
    <t>-1500164788</t>
  </si>
  <si>
    <t>122225579</t>
  </si>
  <si>
    <t>781304415</t>
  </si>
  <si>
    <t>-608078511</t>
  </si>
  <si>
    <t>SO 454 - Ochrana sdělovacích kabelů SSZ</t>
  </si>
  <si>
    <t>-7337263</t>
  </si>
  <si>
    <t>1947958742</t>
  </si>
  <si>
    <t>-1692827847</t>
  </si>
  <si>
    <t xml:space="preserve">0,32*0,35*16   </t>
  </si>
  <si>
    <t>-1216123039</t>
  </si>
  <si>
    <t>724557126</t>
  </si>
  <si>
    <t>963972169</t>
  </si>
  <si>
    <t xml:space="preserve">4*16   </t>
  </si>
  <si>
    <t>2010576408</t>
  </si>
  <si>
    <t xml:space="preserve">(1,6-0,32)*0,5*16*4   </t>
  </si>
  <si>
    <t>902069133</t>
  </si>
  <si>
    <t xml:space="preserve">16*4   </t>
  </si>
  <si>
    <t>-1919950813</t>
  </si>
  <si>
    <t>-2058579189</t>
  </si>
  <si>
    <t>16*4</t>
  </si>
  <si>
    <t>-344110814</t>
  </si>
  <si>
    <t>-164414146</t>
  </si>
  <si>
    <t>1213347150</t>
  </si>
  <si>
    <t>SO 661 - Tramvajová trať</t>
  </si>
  <si>
    <t xml:space="preserve">    2 - Zakládání</t>
  </si>
  <si>
    <t>1744209892</t>
  </si>
  <si>
    <t>"odměřeno ze Situace (př.č. 002): vegetační dílce+travní koberec, plocha trávníku * 2" (977,06+3141,55)*2</t>
  </si>
  <si>
    <t>113107243</t>
  </si>
  <si>
    <t>Odstranění podkladů nebo krytů strojně plochy jednotlivě přes 200 m2 s přemístěním hmot na skládku na vzdálenost do 20 m nebo s naložením na dopravní prostředek živičných, o tl. vrstvy přes 100 do 150 mm</t>
  </si>
  <si>
    <t>1991543670</t>
  </si>
  <si>
    <t>"odstranění asfaltobetonu" 280,0</t>
  </si>
  <si>
    <t>1839294964</t>
  </si>
  <si>
    <t>"odstranění obrub, dle pol. 916241213" 908,50</t>
  </si>
  <si>
    <t>122202202</t>
  </si>
  <si>
    <t>Odkopávky a prokopávky nezapažené pro silnice s přemístěním výkopku v příčných profilech na vzdálenost do 15 m nebo s naložením na dopravní prostředek v hornině tř. 3 přes 100 do 1 000 m3</t>
  </si>
  <si>
    <t>-372008027</t>
  </si>
  <si>
    <t>"odměřeno ze Situace (př.č. 002): náhrada zeminy v aktivní zóně, tl. 0,5 m" 956,45*0,5</t>
  </si>
  <si>
    <t>122202203</t>
  </si>
  <si>
    <t>Odkopávky a prokopávky nezapažené pro silnice s přemístěním výkopku v příčných profilech na vzdálenost do 15 m nebo s naložením na dopravní prostředek v hornině tř. 3 přes 1 000 do 5 000 m3</t>
  </si>
  <si>
    <t>555036531</t>
  </si>
  <si>
    <t>"odměřeno ze Situace (př.č. 002) a Řezů (př.č. 003-006)" 2010,0</t>
  </si>
  <si>
    <t>122202209</t>
  </si>
  <si>
    <t>Odkopávky a prokopávky nezapažené pro silnice s přemístěním výkopku v příčných profilech na vzdálenost do 15 m nebo s naložením na dopravní prostředek v hornině tř. 3 Příplatek k cenám za lepivost horniny tř. 3</t>
  </si>
  <si>
    <t>2081933354</t>
  </si>
  <si>
    <t>"příplatek k pol. 122202202+122202203" 478,225+2010,00</t>
  </si>
  <si>
    <t>132201102</t>
  </si>
  <si>
    <t>Hloubení zapažených i nezapažených rýh šířky do 600 mm s urovnáním dna do předepsaného profilu a spádu v hornině tř. 3 přes 100 m3</t>
  </si>
  <si>
    <t>1812931845</t>
  </si>
  <si>
    <t>"rýha pro trativod dle pol. 212752213" 1230,8*0,4*0,4</t>
  </si>
  <si>
    <t>132201109</t>
  </si>
  <si>
    <t>Hloubení zapažených i nezapažených rýh šířky do 600 mm s urovnáním dna do předepsaného profilu a spádu v hornině tř. 3 Příplatek k cenám za lepivost horniny tř. 3</t>
  </si>
  <si>
    <t>-107366620</t>
  </si>
  <si>
    <t>162701105</t>
  </si>
  <si>
    <t>Vodorovné přemístění výkopku nebo sypaniny po suchu na obvyklém dopravním prostředku, bez naložení výkopku, avšak se složením bez rozhrnutí z horniny tř. 1 až 4 na vzdálenost přes 9 000 do 10 000 m</t>
  </si>
  <si>
    <t>959252670</t>
  </si>
  <si>
    <t>"odkopávky - výměna zeminy" 478,225</t>
  </si>
  <si>
    <t>"odkopávky - pro kci TT" 2010,000</t>
  </si>
  <si>
    <t>"rýhy" 196,928</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</si>
  <si>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</si>
  <si>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</si>
  <si>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-1804009692</t>
  </si>
  <si>
    <t>2685,153*15 'Přepočtené koeficientem množství</t>
  </si>
  <si>
    <t>171111111</t>
  </si>
  <si>
    <t>Hutnění zeminy pro spodní stavbu železnic tloušťky vrstvy do 20 cm</t>
  </si>
  <si>
    <t>1178089101</t>
  </si>
  <si>
    <t>"odměřeno ze Situace (př.č. 002), hutnění na 45 MPa" 4782,23</t>
  </si>
  <si>
    <t>-265066024</t>
  </si>
  <si>
    <t>"dle pol. 162701105" 2685,153</t>
  </si>
  <si>
    <t>-1804367219</t>
  </si>
  <si>
    <t>2685,153*1,8 'Přepočtené koeficientem množství</t>
  </si>
  <si>
    <t>174111311</t>
  </si>
  <si>
    <t>Zásyp sypaninou pro spodní stavbu železnic objemu přes 3 m3 se zhutněním</t>
  </si>
  <si>
    <t>561110626</t>
  </si>
  <si>
    <t>58344197</t>
  </si>
  <si>
    <t>štěrkodrť frakce 0/63</t>
  </si>
  <si>
    <t>1624859268</t>
  </si>
  <si>
    <t>"odměřeno ze Situace (př.č. 002) a Řezů  (př.č. 003-006): štěrkodrť ŠDb, hutněná na 60 MPa" 228,8</t>
  </si>
  <si>
    <t>228,8*2,3 'Přepočtené koeficientem množství</t>
  </si>
  <si>
    <t>58344171</t>
  </si>
  <si>
    <t>štěrkodrť frakce 0/32</t>
  </si>
  <si>
    <t>1441750240</t>
  </si>
  <si>
    <t>"odměřeno ze Situace (př.č. 002) a Řezů  (př.č. 003-006)"</t>
  </si>
  <si>
    <t>"štěrkodrť ŠD 0/32, hutněná na 80 MPa" 1052,2</t>
  </si>
  <si>
    <t>"štěrkodrť ŠD 0/32, lehce hutněná" 890,0</t>
  </si>
  <si>
    <t>"štěrkodrť ŠD 0/32, hutněna po vrstvách" 114,0</t>
  </si>
  <si>
    <t>2056,2*2,3 'Přepočtené koeficientem množství</t>
  </si>
  <si>
    <t>558113028</t>
  </si>
  <si>
    <t>"odměřeno ze Situace (př.č. 002): vegetační dílce tl. 60 mm" 977,06</t>
  </si>
  <si>
    <t>181301114</t>
  </si>
  <si>
    <t>Rozprostření a urovnání ornice v rovině nebo ve svahu sklonu do 1:5 při souvislé ploše přes 500 m2, tl. vrstvy přes 200 do 250 mm</t>
  </si>
  <si>
    <t>-806021975</t>
  </si>
  <si>
    <t>"odměřeno ze Situace (př.č. 002): podklad pod travní koberce" 3141,55</t>
  </si>
  <si>
    <t>646414251</t>
  </si>
  <si>
    <t>"vegetační dílce" 977,06*0,06</t>
  </si>
  <si>
    <t>"pod travní koberce" 3141,55*0,25</t>
  </si>
  <si>
    <t>844,012*1,8 'Přepočtené koeficientem množství</t>
  </si>
  <si>
    <t>181451151</t>
  </si>
  <si>
    <t>Založení trávníku na půdě předem připravené plochy přes 1000 m2 předpěstovaným travním kobercem parkového v rovině nebo na svahu do 1:5</t>
  </si>
  <si>
    <t>-1843753581</t>
  </si>
  <si>
    <t>"odměřeno ze Situace (př.č. 002): travní koberce" 3141,55</t>
  </si>
  <si>
    <t>005700R1</t>
  </si>
  <si>
    <t>předpěstovaný travní koberec pro zatravnění tramvajové tratě</t>
  </si>
  <si>
    <t>-247926854</t>
  </si>
  <si>
    <t>1962455836</t>
  </si>
  <si>
    <t>"odměřeno ze Situace (př.č. 002): vegetační dílce" 977,06</t>
  </si>
  <si>
    <t>1854140546</t>
  </si>
  <si>
    <t>-1499469498</t>
  </si>
  <si>
    <t>977,06*0,025 'Přepočtené koeficientem množství</t>
  </si>
  <si>
    <t>307499322</t>
  </si>
  <si>
    <t>"odměřeno ze Situace (př.č. 002): vegetační dílce, plocha trávníku * 1,5" 977,06*1,5</t>
  </si>
  <si>
    <t>-1524798144</t>
  </si>
  <si>
    <t>"odměřeno ze Situace (př.č. 002): vegetační dílce+travní koberec, plocha trávníku * 4" (977,06+3141,55)*4</t>
  </si>
  <si>
    <t>Zakládání</t>
  </si>
  <si>
    <t>211971121</t>
  </si>
  <si>
    <t>Zřízení opláštění výplně z geotextilie odvodňovacích žeber nebo trativodů v rýze nebo zářezu se stěnami svislými nebo šikmými o sklonu přes 1:2 při rozvinuté šířce opláštění do 2,5 m</t>
  </si>
  <si>
    <t>425780396</t>
  </si>
  <si>
    <t>"opláštění trativodů dle pol. 212752213" 1230,8*0,4*5</t>
  </si>
  <si>
    <t>69311059</t>
  </si>
  <si>
    <t>geotextilie netkaná separační, ochranná, filtrační, drenážní PP 150g/m2</t>
  </si>
  <si>
    <t>1056969456</t>
  </si>
  <si>
    <t>2461,6*1,02 'Přepočtené koeficientem množství</t>
  </si>
  <si>
    <t>212752213</t>
  </si>
  <si>
    <t>Trativody z drenážních trubek se zřízením štěrkopískového lože pod trubky a s jejich obsypem v průměrném celkovém množství do 0,15 m3/m v otevřeném výkopu z trubek plastových flexibilních D přes 100 do 160 mm</t>
  </si>
  <si>
    <t>287909135</t>
  </si>
  <si>
    <t>"odměřeno ze Situace (př.č. 002)" 1230,8</t>
  </si>
  <si>
    <t>213141113</t>
  </si>
  <si>
    <t>Zřízení vrstvy z geotextilie filtrační, separační, odvodňovací, ochranné, výztužné nebo protierozní v rovině nebo ve sklonu do 1:5, šířky přes 6 do 8,5 m</t>
  </si>
  <si>
    <t>954925240</t>
  </si>
  <si>
    <t>69311007</t>
  </si>
  <si>
    <t>geotextilie tkaná separační, filtrační, výztužná PP pevnost v tahu 25kN/m</t>
  </si>
  <si>
    <t>-9939705</t>
  </si>
  <si>
    <t>"odměřeno ze Situace (př.č. 002)" 2071,8</t>
  </si>
  <si>
    <t>2071,8*1,15 'Přepočtené koeficientem množství</t>
  </si>
  <si>
    <t>69311197</t>
  </si>
  <si>
    <t>geotextilie netkaná separační, ochranná, filtrační, drenážní  PES(70%)+PP(30%) 200g/m2 m</t>
  </si>
  <si>
    <t>706463630</t>
  </si>
  <si>
    <t>"úprava pláně - dle pol. 171111111" 4782,23</t>
  </si>
  <si>
    <t>"výměna zeminy - dle pol. 122202202" 956,45</t>
  </si>
  <si>
    <t>5738,68*1,15 'Přepočtené koeficientem množství</t>
  </si>
  <si>
    <t>273313511</t>
  </si>
  <si>
    <t>Základy z betonu prostého desky z betonu kamenem neprokládaného tř. C 12/15</t>
  </si>
  <si>
    <t>-2066828822</t>
  </si>
  <si>
    <t>"Betonové kce (př.č. 007-008): podkladní beton" 274,89</t>
  </si>
  <si>
    <t>274322611</t>
  </si>
  <si>
    <t>Základy z betonu železového (bez výztuže) pasy z betonu se zvýšenými nároky na prostředí tř. C 30/37</t>
  </si>
  <si>
    <t>-1306994105</t>
  </si>
  <si>
    <t>"Betonové kce (př.č. 007-008)" 765,75</t>
  </si>
  <si>
    <t>274351121</t>
  </si>
  <si>
    <t>Bednění základů pasů rovné zřízení</t>
  </si>
  <si>
    <t>-1967536514</t>
  </si>
  <si>
    <t>"Betonové kce (př.č. 007-008)" 2019,86</t>
  </si>
  <si>
    <t>274351122</t>
  </si>
  <si>
    <t>Bednění základů pasů rovné odstranění</t>
  </si>
  <si>
    <t>-1414871444</t>
  </si>
  <si>
    <t>"dle pol. 274351121" 2019,860</t>
  </si>
  <si>
    <t>274361821</t>
  </si>
  <si>
    <t>Výztuž základů pasů z betonářské oceli 10 505 (R) nebo BSt 500</t>
  </si>
  <si>
    <t>295103303</t>
  </si>
  <si>
    <t>"Betonové kce (př.č. 007-008)" 92,62</t>
  </si>
  <si>
    <t>274391131</t>
  </si>
  <si>
    <t>Vložky do základových konstrukcí pasů antivibrační rohože z recyklované pryže, včetně překrytí PE folií lepené celoplošně vodorovně, tuhost desky přes 1 MPa</t>
  </si>
  <si>
    <t>-1494648867</t>
  </si>
  <si>
    <t>"Betonové kce (př.č. 007-008): tl. rohože 25 mm, vč. svislých ploch" 2467,20</t>
  </si>
  <si>
    <t>451317777</t>
  </si>
  <si>
    <t>Podklad nebo lože pod dlažbu (přídlažbu) v ploše vodorovné nebo ve sklonu do 1:5, tloušťky od 50 do 100 mm z betonu prostého</t>
  </si>
  <si>
    <t>567410331</t>
  </si>
  <si>
    <t>"odměřeno ze Situace (př.č. 002): podklad asfaltových komunikací z betonu C20/25" 567,0</t>
  </si>
  <si>
    <t>1750410164</t>
  </si>
  <si>
    <t>"příplatek k pol. 596411114 za dalších 48 mm (lože 88 mm)" 977,06*5</t>
  </si>
  <si>
    <t>512502121</t>
  </si>
  <si>
    <t>Odstranění kolejového lože s přehozením materiálu na vzdálenost do 3 m s naložením na dopravní prostředek z kameniva (drceného, struskové štěrkoviny, štěrkopísku) po rozebrání koleje nebo kolejového rozvětvení</t>
  </si>
  <si>
    <t>-755480112</t>
  </si>
  <si>
    <t>"štěrk z kolejiště" 2990,0</t>
  </si>
  <si>
    <t>525040012</t>
  </si>
  <si>
    <t>Vyjmutí kolejových polí s rozpojením styků jakékoliv soustavy a jakéhokoliv rozdělení pražců normálního rozchodu bez rozebrání do součástí na betonových pražcích</t>
  </si>
  <si>
    <t>422476618</t>
  </si>
  <si>
    <t>"odstranění kolejí" 1231,0</t>
  </si>
  <si>
    <t>525040021</t>
  </si>
  <si>
    <t>Rozebrání kolejových polí na demontážní základně jakékoliv soustavy a jakéhokoliv rozdělení pražců normálního rozchodu do součástí na betonových pražcích</t>
  </si>
  <si>
    <t>-1553701508</t>
  </si>
  <si>
    <t>561081121</t>
  </si>
  <si>
    <t>Zřízení podkladu ze zeminy upravené hydraulickými pojivy vápnem, cementem nebo směsnými pojivy (materiál ve specifikaci) s rozprostřením, promísením, vlhčením, zhutněním a ošetřením vodou plochy přes 1 000 do 5 000 m2, tloušťka po zhutnění přes 450 do 500 mm</t>
  </si>
  <si>
    <t>-1730184823</t>
  </si>
  <si>
    <t>"odměřeno ze Situace (př.č. 002)" 3825,78</t>
  </si>
  <si>
    <t>58530170</t>
  </si>
  <si>
    <t>vápno nehašené CL 90-Q pro úpravu zemin standardní</t>
  </si>
  <si>
    <t>-530119821</t>
  </si>
  <si>
    <t>3825,78*0,02 'Přepočtené koeficientem množství</t>
  </si>
  <si>
    <t>564871111</t>
  </si>
  <si>
    <t>Podklad ze štěrkodrti ŠD s rozprostřením a zhutněním, po zhutnění tl. 250 mm</t>
  </si>
  <si>
    <t>138937546</t>
  </si>
  <si>
    <t>"odměřeno ze Situace (př.č. 002): náhrada zeminy v aktivní zóně, tl. 0,5 m = 2 * vrstva 250 mm ŠD" 2*957,9</t>
  </si>
  <si>
    <t>571908111</t>
  </si>
  <si>
    <t>Kryt vymývaným dekoračním kamenivem (kačírkem) tl. 200 mm</t>
  </si>
  <si>
    <t>-1672583848</t>
  </si>
  <si>
    <t>"odměřeno ze Situace (př.č. 002): tl. vrstvy 100 mm" 34,8</t>
  </si>
  <si>
    <t>573191111</t>
  </si>
  <si>
    <t>Postřik infiltrační kationaktivní emulzí v množství 1,00 kg/m2</t>
  </si>
  <si>
    <t>-1343186096</t>
  </si>
  <si>
    <t>"odměřeno ze Situace (př.č. 002)" 493,07</t>
  </si>
  <si>
    <t>573231108</t>
  </si>
  <si>
    <t>Postřik spojovací PS bez posypu kamenivem ze silniční emulze, v množství 0,50 kg/m2</t>
  </si>
  <si>
    <t>1369670031</t>
  </si>
  <si>
    <t>"odměřeno ze Situace (př.č. 002)" 440,23</t>
  </si>
  <si>
    <t>577134131</t>
  </si>
  <si>
    <t>Asfaltový beton vrstva obrusná ACO 11 (ABS) s rozprostřením a se zhutněním z modifikovaného asfaltu v pruhu šířky do 3 m, po zhutnění tl. 40 mm</t>
  </si>
  <si>
    <t>1040757124</t>
  </si>
  <si>
    <t>577155132</t>
  </si>
  <si>
    <t>Asfaltový beton vrstva ložní ACL 16 (ABH) s rozprostřením a zhutněním z modifikovaného asfaltu v pruhu šířky do 3 m, po zhutnění tl. 60 mm</t>
  </si>
  <si>
    <t>-2074398940</t>
  </si>
  <si>
    <t>596411114</t>
  </si>
  <si>
    <t>Kladení dlažby z betonových vegetačních dlaždic komunikací pro pěší s ložem z kameniva těženého nebo drceného tl. do 40 mm, s vyplněním spár a vegetačních otvorů, s hutněním vibrováním tl. 80 mm, pro plochy přes 300 m2</t>
  </si>
  <si>
    <t>1148524656</t>
  </si>
  <si>
    <t>"odměřeno ze Situace (př.č. 002)" 957,9</t>
  </si>
  <si>
    <t>59246015S</t>
  </si>
  <si>
    <t>dlažba plošná betonová vegetační 500x500x80mm</t>
  </si>
  <si>
    <t>-556902107</t>
  </si>
  <si>
    <t>957,9*1,01 'Přepočtené koeficientem množství</t>
  </si>
  <si>
    <t>R51153211</t>
  </si>
  <si>
    <t>Kolejové lože z kameniva hrubého drceného (štěrk fr. 32/63)</t>
  </si>
  <si>
    <t>320713685</t>
  </si>
  <si>
    <t>Poznámka k položce:_x000D_
Položka obsahuje zřízení klejového lože z kameniva frakce 32/63 mm drážního s rozprostřením a zhutněním. Cena neobsahhuje výplň štěrkem mezi pražci - viz samostatná položka. Do kubatury zahrnut i štěrk na podbití v průměrné tl. 60 mm. Měrná jednotka 1 m3 = 1 m3 použitého štěrku vč. podbití.</t>
  </si>
  <si>
    <t>"odměřeno ze Situace (př.č. 002) a Řezů (př.č. 003-006)" 47,80</t>
  </si>
  <si>
    <t>R51153609</t>
  </si>
  <si>
    <t>Prolití štěrkového lože reakční pryskyřicí</t>
  </si>
  <si>
    <t>-131600535</t>
  </si>
  <si>
    <t>Poznámka k položce:_x000D_
Položka obsahuje zřízení prolití štěrkového lože. Položka obsahuje veškerý potřebný materiál. Štěrkové lože v přechodové oblasti je zpravidla rozděleno na čtyři úseky, každý o délce 4 pražců, které jsou prolity pryskyřicí s klesající intenzitou polévání a propenetrování lože, které zajistí plynulou změnu tuhosti v oblasti přechodu. Výpočet kubatury viz výpočet výměry. Měrna jednotka 1 m3 = 1 m3 prolitého kolejového lože vč. štěrku.</t>
  </si>
  <si>
    <t>"odměřeno ze Situace (př.č. 002) a Řezů (př.č. 003-006)" 26,8</t>
  </si>
  <si>
    <t>R52300005</t>
  </si>
  <si>
    <t>Kolej z kolejnic 49E1 na betonových pražcích B03 s pružným upevněním, rozdělení pražců dle PD, svařovaná, bezstyková, s obroušením kolejnic</t>
  </si>
  <si>
    <t>-94925037</t>
  </si>
  <si>
    <t>Poznámka k položce:_x000D_
Položka obsahuje náklady na zřízení koleje v ose, dodávku vystrojených pražců, směrové a výškové trojnásobné podbití kolejnic, svařování kolejnic 49E1, zřízení bezstykové koleje, obroušení kolejnic. Pražce budou vystrojeny drobným kolejivem s antikorozní úpravou a plastovými krytkami. Do výměry zahrnuta i náhrada příslušné části přechodových kusů.  Položka neobsahuje dodávku kolejnic  - viz samostatné položky. Položka neobsahuje obalení kolejnic proti bludným proudům - viz samostatná položka. Měrná jednotka 1 m = 1 m koleje.</t>
  </si>
  <si>
    <t>"odměřeno ze Situace (př.č. 002), vč. přechodových kusů" 26,06</t>
  </si>
  <si>
    <t>R52310001</t>
  </si>
  <si>
    <t>Kolej z kolejnic 49E1 na kolejovém roštu typu w-tram, svařovaná, bezstyková, s obroušením kolejnic</t>
  </si>
  <si>
    <t>-384347350</t>
  </si>
  <si>
    <t>Poznámka k položce:_x000D_
Položka obsahuje náklady na zřízení koleje v ose, zřízení kolejového roštu včetně propojení rozchodnicemi, výškové podložení roštu závitovými tyčemi či jinými pomocnými profily, směrovou a výškovou úpravu kolejnic, odstranění pomocných konstrukcí vč. zalití montážních otvorů cementovou maltou, svařování kolejnic 49E1, zřízení bezstykové koleje, obroušení kolejnic, vystrojení upevnění kolejnic drobným kolejivem s antikorozní úpravou a plastovými krytkami.  Položka neobsahuje dodávku kolejnic  - viz samostatné položky. Položka neobsahuje obalení kolejnic proti bludným proudům - viz samostatná položka. Měrná jednotka 1 m = 1 m koleje.</t>
  </si>
  <si>
    <t>"odměřeno ze Situace (př.č. 002)" 1204,68</t>
  </si>
  <si>
    <t>43765101</t>
  </si>
  <si>
    <t>kolejnice železniční širokopatní tvaru 49 E1 (S49)</t>
  </si>
  <si>
    <t>-551423253</t>
  </si>
  <si>
    <t>"na pražcích - odečet za přechodové kusy" 2*(26,06-2*4)</t>
  </si>
  <si>
    <t>"w-tram" 2*1204,680</t>
  </si>
  <si>
    <t>"Poznámka: obsahuje přímé i ohýbané kolejnice pro oblouky"</t>
  </si>
  <si>
    <t>2445,48*0,05 'Přepočtené koeficientem množství</t>
  </si>
  <si>
    <t>437650R1</t>
  </si>
  <si>
    <t>přechodové kusy 49E1/57R1, délky 4 m</t>
  </si>
  <si>
    <t>pár</t>
  </si>
  <si>
    <t>229506947</t>
  </si>
  <si>
    <t>Poznámka k položce:_x000D_
Položka obsahuje náklady na dodávku přechodových kusů mezi kolejnicemi 49E1 a 57R1. Délka přechodového kusu 4 m. Měrná jednotka 1 pár = 2 ks přechodového kusu pro jednu kolej.</t>
  </si>
  <si>
    <t>"odečteno ze situace" 2</t>
  </si>
  <si>
    <t>R52319001</t>
  </si>
  <si>
    <t>Výšková a směrová rektifikace stávající koleje</t>
  </si>
  <si>
    <t>903667670</t>
  </si>
  <si>
    <t>Poznámka k položce:_x000D_
Položka obsahuje veškerý potřebný materiál pro provedení výšková a směrové rektifikace stávající koleje. Měrná jednotka 1 m = 1 m koleje.</t>
  </si>
  <si>
    <t>"odměřeno ze Situace (př.č. 002)" 30,0</t>
  </si>
  <si>
    <t>R52382001</t>
  </si>
  <si>
    <t>Obalení kolejnice proti bludným proudům a hluku a pro vytvoření žlábku v koleji z kolejnic 49E1 oboustranně, včetně obalení pat kolejnic gumou</t>
  </si>
  <si>
    <t>331764682</t>
  </si>
  <si>
    <t xml:space="preserve">Poznámka k položce:_x000D_
Položka obsahuje náklady na obalení obou stran a paty kolejnic proti bludným proudům i hluku a pro vytvoření žlábku. Konkrétní balící systém není stanoven. Položka dále obsahuje i obalení přídržnice 49E1 utěsnění spáry mezi kolejnicí a balícím prvkem, případně mezi kolejnicí a asfaltem, vždy podle toho, co použitý balící systém vyžaduje. Zhotovitelem navržený systém musí být akceptován správcem tramvajové trati. Měrná jednotka 1 m = 1 m koleje + 1 m přídržnic pro kolej (tj. 2 přídržnice na 1 m koleje)._x000D__x000D_
</t>
  </si>
  <si>
    <t>"odměřeno ze Situace (př.č. 002)" 1230,80</t>
  </si>
  <si>
    <t>R52382011</t>
  </si>
  <si>
    <t>Přídavný montovaný žlábek pro kolejnici 49E1</t>
  </si>
  <si>
    <t>-117229851</t>
  </si>
  <si>
    <t>Poznámka k položce:_x000D_
Položka obsahuje náklady na dodávku a osazení přídavného žlábku kolejnice 49E1. Měrná jednotka 1 m = 1 m koleje.</t>
  </si>
  <si>
    <t>"odměřeno ze Situace (př.č. 002)" 829,0</t>
  </si>
  <si>
    <t>R56495001</t>
  </si>
  <si>
    <t>Osazení a dodávka betonových L-profilů do spodní stavby tram. tělesa - 400x300x1000 mm</t>
  </si>
  <si>
    <t>-1737796160</t>
  </si>
  <si>
    <t>Poznámka k položce:_x000D_
Položka obsahuje osazení a dodávku L-profilu z prostého betonu o rozměru 400x300 mm. Délka L-profilu 1000 mm. Položka obsahuje veškerý potřebný materiál. Položka dále obsahuje náklady na betonové lože pod prefabrikátem min. tl. 50 mm z betonu C7,5/10. Měrná jednotka 1 m = 1 m osazeného profilu.</t>
  </si>
  <si>
    <t>"odměřeno ze Sitauce (př.č. 002)" 25,6</t>
  </si>
  <si>
    <t>R56500001</t>
  </si>
  <si>
    <t>Provizorní oprava stávající nástupní hrany zastávky</t>
  </si>
  <si>
    <t>-1812816009</t>
  </si>
  <si>
    <t>Poznámka k položce:_x000D_
Položka obsahuje provizorní opravu stávající hrany zastávky. Předpokládaný rozsah je vytrhání a předláždění stávajících obrub, vč. očištění a napojení na povrch zastávky. Položka obsahuje veškerý potřebný materiál. Měrná jednotka 1 m = 1 m délky upravované hrany nástupiště.</t>
  </si>
  <si>
    <t>"odměřeno ze Sitauce (př.č. 002): zastávka Kotva" 136,0</t>
  </si>
  <si>
    <t>R8999401</t>
  </si>
  <si>
    <t>Kalová jímka - bahník</t>
  </si>
  <si>
    <t>-1444444961</t>
  </si>
  <si>
    <t>Poznámka k položce:_x000D_
Položka obsahuje výkop jámy pro bahník, pažení jámy, zřízení tělesa bahníku vč. dodávky soupravy prefabrikátů, osazení a dodávku litinové poklopu se znakem města, obsyp zhutněný tělesa bahníku, odvoz výkopku na skládku zhotovitele vč.poplatku za uložení. Položka dále obsahuje vyvrtání otvorů do bahníku pro osazení vložek plastových nebo litinových pro napojení drenážního, odvodňovacího a kanalizačního potrubí. Položka dále obsahuje případné rozebrání stávajícího bahníku, odvoz suti na skládku zhotovitele vč. poplatku. Položka neobsahuje přípojku bahníku do kanalizace, která je řešena samostatnou částí. Měrná jenotka 1 kus = 1 kus kompletního bahníku.</t>
  </si>
  <si>
    <t>"odečteno ze Situace (př.č. 002), podrobná specifikace dle př.č. 010" 6</t>
  </si>
  <si>
    <t>911111111</t>
  </si>
  <si>
    <t>Montáž zábradlí ocelového zabetonovaného</t>
  </si>
  <si>
    <t>684821401</t>
  </si>
  <si>
    <t>"odměřeno ze Situace (př.č. 002)" 146,2</t>
  </si>
  <si>
    <t>55391530</t>
  </si>
  <si>
    <t>zábradelní systém Pz bez výplně ZSNH4/H2</t>
  </si>
  <si>
    <t>506941412</t>
  </si>
  <si>
    <t>911381215R</t>
  </si>
  <si>
    <t>Městská ochranná zábrana betonová průběžná délky 2 m výšky 0,6 m s ocelovým zábradlím</t>
  </si>
  <si>
    <t>-1723274997</t>
  </si>
  <si>
    <t>Poznámka k položce:_x000D_
Cena obsahují náklady na:_x000D_
a) osazení zábrany na konstrukci vozovky nebo chodníku,_x000D_
b) směrové a výškové vyrovnání dílců,_x000D_
c) dodávku montážního materiálu a spojek,_x000D_
d) náklady na manipulaci jeřábem.</t>
  </si>
  <si>
    <t>"odměřeno ze Situace (př.č. 002)" 68,0</t>
  </si>
  <si>
    <t>"Poznámka: včetně horní kovové části"</t>
  </si>
  <si>
    <t>916231213</t>
  </si>
  <si>
    <t>Osazení chodníkového obrubníku betonového se zřízením lože, s vyplněním a zatřením spár cementovou maltou stojatého s boční opěrou z betonu prostého, do lože z betonu prostého</t>
  </si>
  <si>
    <t>-1502961514</t>
  </si>
  <si>
    <t>"odměřeno ze Situace (př.č. 002)" 326,4</t>
  </si>
  <si>
    <t>59217017</t>
  </si>
  <si>
    <t>obrubník betonový chodníkový 1000x100x250mm</t>
  </si>
  <si>
    <t>1473660755</t>
  </si>
  <si>
    <t>-608620689</t>
  </si>
  <si>
    <t>"znovuosazení krajníků, odměřeno ze Situace (př.č. 002)" 865,220</t>
  </si>
  <si>
    <t>58380001</t>
  </si>
  <si>
    <t>krajník kamenný žulový silniční 130x200x300-800mm</t>
  </si>
  <si>
    <t>-49290499</t>
  </si>
  <si>
    <t>"pouze část nových (20%)" 865,22*0,2</t>
  </si>
  <si>
    <t>-14633581</t>
  </si>
  <si>
    <t>"odměřeno ze Situace (př.č. 002)" 743,6</t>
  </si>
  <si>
    <t>-2062469011</t>
  </si>
  <si>
    <t>"dle pol. 919112212" 743,6</t>
  </si>
  <si>
    <t>931951111</t>
  </si>
  <si>
    <t>Výplň dilatačních spár dřevovláknitými deskami máčenými z obou stran v asfaltu, tl. do 25 mm</t>
  </si>
  <si>
    <t>459486899</t>
  </si>
  <si>
    <t>"Betonová kce (př.č. 007): plocha dilatace * počet ks, deska tl. 9 mm" 2*0,7*0,4*195</t>
  </si>
  <si>
    <t>953241212</t>
  </si>
  <si>
    <t>Osazení smykových trnů do dilatačních spár jednoduchých pro nižší zatížení z nerezové nebo pozinkované oceli s pouzdrem z nerezové oceli nebo plastu, průměr 22 mm</t>
  </si>
  <si>
    <t>-714048521</t>
  </si>
  <si>
    <t>"Betonové kce (př.č. 007-008)" 792</t>
  </si>
  <si>
    <t>54879273</t>
  </si>
  <si>
    <t>trn pro přenos smykové síly u dilatačních spár pro nižší zatížení nerez s nerezovým kombinovaným pouzdrem D 22mm</t>
  </si>
  <si>
    <t>984939227</t>
  </si>
  <si>
    <t>953312111</t>
  </si>
  <si>
    <t>Vložky svislé do dilatačních spár z polystyrenových desek fasádních včetně dodání a osazení, v jakémkoliv zdivu do 10 mm</t>
  </si>
  <si>
    <t>1495854659</t>
  </si>
  <si>
    <t>"Betonová kce (př.č. 007): plocha dilatace * počet ks" 2*0,7*0,4*198</t>
  </si>
  <si>
    <t>966005111</t>
  </si>
  <si>
    <t>Rozebrání a odstranění silničního zábradlí a ocelových svodidel s přemístěním hmot na skládku na vzdálenost do 10 m nebo s naložením na dopravní prostředek, se zásypem jam po odstraněných sloupcích a s jeho zhutněním silničního zábradlí se sloupky osazenými s betonovými patkami</t>
  </si>
  <si>
    <t>-1010451734</t>
  </si>
  <si>
    <t>"odměřeno ze Situace (př.č. 002)" 225,0</t>
  </si>
  <si>
    <t>979024443</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</si>
  <si>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</si>
  <si>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-269137538</t>
  </si>
  <si>
    <t>"očištění prvků pro zpětné použití" 690,730</t>
  </si>
  <si>
    <t>997221551</t>
  </si>
  <si>
    <t>Vodorovná doprava suti bez naložení, ale se složením a s hrubým urovnáním ze sypkých materiálů, na vzdálenost do 1 km</t>
  </si>
  <si>
    <t>1825466624</t>
  </si>
  <si>
    <t>"štěrk z kolejiště" 5405,920</t>
  </si>
  <si>
    <t>997221559</t>
  </si>
  <si>
    <t>1741611785</t>
  </si>
  <si>
    <t>5405,92*24 'Přepočtené koeficientem množství</t>
  </si>
  <si>
    <t>-919989504</t>
  </si>
  <si>
    <t>"pražce" 549,42</t>
  </si>
  <si>
    <t>"železný šrot - koleje, kce atp." 178,0</t>
  </si>
  <si>
    <t>"podložky+panely" 0,37+0,75+15,0</t>
  </si>
  <si>
    <t>"asfaltobeton" 111,440</t>
  </si>
  <si>
    <t>"obrubníky" 186,243</t>
  </si>
  <si>
    <t>"zábradlí" 7,875</t>
  </si>
  <si>
    <t>29155724</t>
  </si>
  <si>
    <t>1049,098*24 'Přepočtené koeficientem množství</t>
  </si>
  <si>
    <t>997221825</t>
  </si>
  <si>
    <t>Poplatek za uložení stavebního odpadu na skládce (skládkovné) z armovaného betonu zatříděného do Katalogu odpadů pod kódem 170 101</t>
  </si>
  <si>
    <t>1367432358</t>
  </si>
  <si>
    <t>997013813</t>
  </si>
  <si>
    <t>Poplatek za uložení stavebního odpadu na skládce (skládkovné) z plastických hmot zatříděného do Katalogu odpadů pod kódem 170 203</t>
  </si>
  <si>
    <t>-523499328</t>
  </si>
  <si>
    <t>"PE podložky z železničního svršku" 0,37</t>
  </si>
  <si>
    <t>"pryžové podložky z železničního svršku" 0,75</t>
  </si>
  <si>
    <t>"pryžové panely" 15,0</t>
  </si>
  <si>
    <t>997221845</t>
  </si>
  <si>
    <t>Poplatek za uložení stavebního odpadu na skládce (skládkovné) asfaltového bez obsahu dehtu zatříděného do Katalogu odpadů pod kódem 170 302</t>
  </si>
  <si>
    <t>551667150</t>
  </si>
  <si>
    <t>1769314503</t>
  </si>
  <si>
    <t>"odstraněné obruby" 186,243</t>
  </si>
  <si>
    <t>89</t>
  </si>
  <si>
    <t>998243011</t>
  </si>
  <si>
    <t>Přesun hmot pro svršek kolejí nebo kolejišť pro tramvaj kromě metra jakéhokoliv rozsahu dopravní vzdálenost do 1 000 m</t>
  </si>
  <si>
    <t>-54442672</t>
  </si>
  <si>
    <t>SO 662 - Elektroobjekty DPO</t>
  </si>
  <si>
    <t>PSV - Práce a dodávky PSV</t>
  </si>
  <si>
    <t xml:space="preserve">    741 - Elektroinstalace - silnoproud</t>
  </si>
  <si>
    <t xml:space="preserve">    22-M - Montáže technologických zařízení pro dopravní stavby</t>
  </si>
  <si>
    <t>-912738893</t>
  </si>
  <si>
    <t>"dle pol. 997221612" 6,880</t>
  </si>
  <si>
    <t>521887401</t>
  </si>
  <si>
    <t>6,88*24 'Přepočtené koeficientem množství</t>
  </si>
  <si>
    <t>1850160258</t>
  </si>
  <si>
    <t xml:space="preserve">0,32*0,5*43   </t>
  </si>
  <si>
    <t>510512119</t>
  </si>
  <si>
    <t>PSV</t>
  </si>
  <si>
    <t>Práce a dodávky PSV</t>
  </si>
  <si>
    <t>741</t>
  </si>
  <si>
    <t>Elektroinstalace - silnoproud</t>
  </si>
  <si>
    <t>741122621</t>
  </si>
  <si>
    <t>Montáž kabelů měděných bez ukončení uložených pevně plných kulatých nebo bezhalogenových (CYKY) počtu a průřezu žil 4x1,5 až 4 mm2</t>
  </si>
  <si>
    <t>906678648</t>
  </si>
  <si>
    <t>1003653</t>
  </si>
  <si>
    <t>kabel LIYCY 2X2X0,5</t>
  </si>
  <si>
    <t>-1017807722</t>
  </si>
  <si>
    <t xml:space="preserve">(42+4+4+4+4)*1,2   </t>
  </si>
  <si>
    <t>741128002</t>
  </si>
  <si>
    <t>Ostatní práce při montáži vodičů a kabelů úpravy vodičů a kabelů označování dalším štítkem</t>
  </si>
  <si>
    <t>-124118808</t>
  </si>
  <si>
    <t>10.438.306</t>
  </si>
  <si>
    <t>štítek Weidmuller WKM 8/20</t>
  </si>
  <si>
    <t>797436155</t>
  </si>
  <si>
    <t>741136061</t>
  </si>
  <si>
    <t>Propojení kabelů nebo vodičů spojkou venkovní teplem smršťovací kabelů silových ohebných se stíněním nebo pláštěm počtu a průřezu žil 4x1,5 až 6 mm2</t>
  </si>
  <si>
    <t>-1186039853</t>
  </si>
  <si>
    <t>741136321</t>
  </si>
  <si>
    <t>Napojení souboru žil do skříně průřezu jedné žíly do 16 mm2</t>
  </si>
  <si>
    <t>2058504369</t>
  </si>
  <si>
    <t>741220003</t>
  </si>
  <si>
    <t>Montáž skříní přístrojových prázdných plastových nebo hliníkových, pohledové plochy vel. 240x120 až 240x240 mm</t>
  </si>
  <si>
    <t>1750587304</t>
  </si>
  <si>
    <t>35711734.N</t>
  </si>
  <si>
    <t>skříň pro ukolejnění, malá skříňka přivařená ke koleji pro ukolnění, spojky kabelů výyhebek, BSV aj., rozměry 300x160</t>
  </si>
  <si>
    <t>-379672329</t>
  </si>
  <si>
    <t>741231001</t>
  </si>
  <si>
    <t>Montáž svorkovnic do rozváděčů s popisnými štítky se zapojením vodičů na jedné straně řadových, průřezové plochy vodičů do 2,5 mm2</t>
  </si>
  <si>
    <t>1245115077</t>
  </si>
  <si>
    <t>210102331</t>
  </si>
  <si>
    <t>Propojení kabelů nebo vodičů spojkou do 1 kV typ kabelů ovládacích nebo sdělovacích celoplastových, typ (4x1,5 až 2,5)</t>
  </si>
  <si>
    <t>1818724343</t>
  </si>
  <si>
    <t>35436020</t>
  </si>
  <si>
    <t>spojka kabelová smršťovaná přímé do 1kV 91ah-20-5s 5x1,5-6mm</t>
  </si>
  <si>
    <t>250750790</t>
  </si>
  <si>
    <t>-1126640243</t>
  </si>
  <si>
    <t>22-M</t>
  </si>
  <si>
    <t>Montáže technologických zařízení pro dopravní stavby</t>
  </si>
  <si>
    <t>220061536</t>
  </si>
  <si>
    <t>Montáž kabelu návěstního volně uloženého včetně přípravy kabelového bubnu a přistavení na místo tažení, rozvinutí, vytažení, odřezání, uložení kabelu do kabelového lože nebo žlabu, protažení překážkami, uzavření konců kabelu, přemístění kabelového bubnu do kabelové trasy TCEKE, TCEKFE, TCEKFY, TCEKEZE-Y, TCEKPFLEY, TCEKPFLEZE-Y s jádrem 1,00 mm Cu 24 P</t>
  </si>
  <si>
    <t>598061413</t>
  </si>
  <si>
    <t>34123560</t>
  </si>
  <si>
    <t>kabel sdělovací Cu  1P 1,0mm</t>
  </si>
  <si>
    <t>-1704708453</t>
  </si>
  <si>
    <t>"kabel TCEKFY 1PX1.0D" 18,0</t>
  </si>
  <si>
    <t>460150284</t>
  </si>
  <si>
    <t>Hloubení zapažených i nezapažených kabelových rýh ručně včetně urovnání dna s přemístěním výkopku do vzdálenosti 3 m od okraje jámy nebo naložením na dopravní prostředek šířky 50 cm, hloubky 100 cm, v hornině třídy 4</t>
  </si>
  <si>
    <t>508159871</t>
  </si>
  <si>
    <t xml:space="preserve">43   </t>
  </si>
  <si>
    <t>-1059128663</t>
  </si>
  <si>
    <t xml:space="preserve">42   </t>
  </si>
  <si>
    <t>-1926179975</t>
  </si>
  <si>
    <t>202653756</t>
  </si>
  <si>
    <t>1291366687</t>
  </si>
  <si>
    <t>-343662019</t>
  </si>
  <si>
    <t>E.DIO - Dopravně-inženýrská opatření</t>
  </si>
  <si>
    <t>113107161</t>
  </si>
  <si>
    <t>Odstranění podkladů nebo krytů strojně plochy jednotlivě přes 50 m2 do 200 m2 s přemístěním hmot na skládku na vzdálenost do 20 m nebo s naložením na dopravní prostředek z kameniva hrubého drceného, o tl. vrstvy do 100 mm</t>
  </si>
  <si>
    <t>-1049364279</t>
  </si>
  <si>
    <t>"situace DIO - př.č. 002-007, jednotlivé plochy do 200 m2"</t>
  </si>
  <si>
    <t>"1. etapa" 190</t>
  </si>
  <si>
    <t>"2. etapa" 190</t>
  </si>
  <si>
    <t>"3. etapa" 190</t>
  </si>
  <si>
    <t>"4. etapa" 190</t>
  </si>
  <si>
    <t>119002121</t>
  </si>
  <si>
    <t>Pomocné konstrukce při zabezpečení výkopu vodorovné pochozí přechodová lávka délky do 2 m včetně zábradlí zřízení</t>
  </si>
  <si>
    <t>1521431248</t>
  </si>
  <si>
    <t>"situace DIO - př.č. 002-007"</t>
  </si>
  <si>
    <t>"1. etapa" 11</t>
  </si>
  <si>
    <t>"2. etapa" 9</t>
  </si>
  <si>
    <t>"3. etapa" 9</t>
  </si>
  <si>
    <t>"4. etapa" 9</t>
  </si>
  <si>
    <t>119002122</t>
  </si>
  <si>
    <t>Pomocné konstrukce při zabezpečení výkopu vodorovné pochozí přechodová lávka délky do 2 m včetně zábradlí odstranění</t>
  </si>
  <si>
    <t>-1396560033</t>
  </si>
  <si>
    <t>"dle pol. 119002121" 38</t>
  </si>
  <si>
    <t>564730011</t>
  </si>
  <si>
    <t>Podklad nebo kryt z kameniva hrubého drceného vel. 8-16 mm s rozprostřením a zhutněním, po zhutnění tl. 100 mm</t>
  </si>
  <si>
    <t>472086432</t>
  </si>
  <si>
    <t>"situace DIO - př.č. 002-007, provizorní zastávky - jednotlivé plochy do 200 m2"</t>
  </si>
  <si>
    <t>913121111</t>
  </si>
  <si>
    <t>Montáž a demontáž dočasných dopravních značek kompletních značek vč. podstavce a sloupku základních</t>
  </si>
  <si>
    <t>-1933935252</t>
  </si>
  <si>
    <t>"1. etapa" 9+5+2+5+4+8+11+4+4+1+11</t>
  </si>
  <si>
    <t>"2. etapa" 9+5+13+4+8+11+4+4+1+12</t>
  </si>
  <si>
    <t>"3. etapa" 9+5+4+2+6+4+8+11+4+4+12</t>
  </si>
  <si>
    <t>"4. etapa" 9+5+2+5+7+9+4+4+9</t>
  </si>
  <si>
    <t>913121211</t>
  </si>
  <si>
    <t>Montáž a demontáž dočasných dopravních značek Příplatek za první a každý další den použití dočasných dopravních značek k ceně 12-1111</t>
  </si>
  <si>
    <t>212988610</t>
  </si>
  <si>
    <t>"situace DIO - př.č. 002-007 * počet dní etapy dle TZ - př.č. 001"</t>
  </si>
  <si>
    <t>"1. etapa" (9+5+2+5+4+8+11+4+4+1+11)*14</t>
  </si>
  <si>
    <t>"2. etapa" (9+5+13+4+8+11+4+4+1+12)*14</t>
  </si>
  <si>
    <t>"3. etapa" (9+5+4+2+6+4+8+11+4+4+12)*1</t>
  </si>
  <si>
    <t>"4. etapa" (9+5+2+5+7+9+4+4+9)*45</t>
  </si>
  <si>
    <t>913211112</t>
  </si>
  <si>
    <t>Montáž a demontáž dočasných dopravních zábran reflexních, šířky 2,5 m</t>
  </si>
  <si>
    <t>100205336</t>
  </si>
  <si>
    <t>"1. etapa" 13+3</t>
  </si>
  <si>
    <t>"2. etapa" 5+1</t>
  </si>
  <si>
    <t>"3. etapa" 5+1</t>
  </si>
  <si>
    <t>"4. etapa" 5+1</t>
  </si>
  <si>
    <t>913211212</t>
  </si>
  <si>
    <t>Montáž a demontáž dočasných dopravních zábran Příplatek za první a každý další den použití dočasných dopravních zábran k ceně 21-1112</t>
  </si>
  <si>
    <t>-352299172</t>
  </si>
  <si>
    <t>"1. etapa" (13+3)*14</t>
  </si>
  <si>
    <t>"2. etapa" (5+1)*14</t>
  </si>
  <si>
    <t>"3. etapa" (5+1)*1</t>
  </si>
  <si>
    <t>"4. etapa" (5+1)*45</t>
  </si>
  <si>
    <t>913321111</t>
  </si>
  <si>
    <t>Montáž a demontáž dočasných dopravních vodících zařízení směrové desky základní</t>
  </si>
  <si>
    <t>1289191849</t>
  </si>
  <si>
    <t>"1. etapa" 9+141+30</t>
  </si>
  <si>
    <t>"2. etapa" 21+152+35</t>
  </si>
  <si>
    <t>"3. etapa" 9+144+31</t>
  </si>
  <si>
    <t>"4. etapa" 126+25</t>
  </si>
  <si>
    <t>913321115</t>
  </si>
  <si>
    <t>Montáž a demontáž dočasných dopravních vodících zařízení soupravy směrových desek s výstražným světlem 3 desky</t>
  </si>
  <si>
    <t>-1245305667</t>
  </si>
  <si>
    <t>"1. etapa" 1+1</t>
  </si>
  <si>
    <t>"2. etapa" 1</t>
  </si>
  <si>
    <t>"3. etapa" 1+1</t>
  </si>
  <si>
    <t>913321116</t>
  </si>
  <si>
    <t>Montáž a demontáž dočasných dopravních vodících zařízení soupravy směrových desek s výstražným světlem 5 desek</t>
  </si>
  <si>
    <t>550056359</t>
  </si>
  <si>
    <t>"2. etapa" 1+1</t>
  </si>
  <si>
    <t>"4. etapa" 1+1</t>
  </si>
  <si>
    <t>913321211</t>
  </si>
  <si>
    <t>Montáž a demontáž dočasných dopravních vodících zařízení Příplatek za první a každý další den použití dočasných dopravních vodících zařízení k ceně 32-1111</t>
  </si>
  <si>
    <t>831923069</t>
  </si>
  <si>
    <t>"1. etapa" (9+141+30)*14</t>
  </si>
  <si>
    <t>"2. etapa" (21+152+35)*14</t>
  </si>
  <si>
    <t>"3. etapa" (9+144+31)*1</t>
  </si>
  <si>
    <t>"4. etapa" (126+25)*45</t>
  </si>
  <si>
    <t>913321215</t>
  </si>
  <si>
    <t>Montáž a demontáž dočasných dopravních vodících zařízení Příplatek za první a každý další den použití dočasných dopravních vodících zařízení k ceně 32-1115</t>
  </si>
  <si>
    <t>-1806009816</t>
  </si>
  <si>
    <t>"1. etapa" (1+1)*14</t>
  </si>
  <si>
    <t>"2. etapa" 1*14</t>
  </si>
  <si>
    <t>"3. etapa" (1+1)*1</t>
  </si>
  <si>
    <t>913321216</t>
  </si>
  <si>
    <t>Montáž a demontáž dočasných dopravních vodících zařízení Příplatek za první a každý další den použití dočasných dopravních vodících zařízení k ceně 32-1116</t>
  </si>
  <si>
    <t>2046830718</t>
  </si>
  <si>
    <t>"2. etapa" (1+1)*14</t>
  </si>
  <si>
    <t>"4. etapa" (1+1)*45</t>
  </si>
  <si>
    <t>913911112</t>
  </si>
  <si>
    <t>Montáž a demontáž akumulátorů a zásobníků dočasného dopravního značení akumulátoru olověného 12V/55 Ah</t>
  </si>
  <si>
    <t>1382458555</t>
  </si>
  <si>
    <t>"k pol. 913321115 + 913321116" 5+8</t>
  </si>
  <si>
    <t>913911121</t>
  </si>
  <si>
    <t>Montáž a demontáž akumulátorů a zásobníků dočasného dopravního značení zásobníku na akumulátor a řídící jednotku plastového</t>
  </si>
  <si>
    <t>408739627</t>
  </si>
  <si>
    <t>"dle pol. 913911112" 13</t>
  </si>
  <si>
    <t>913911212</t>
  </si>
  <si>
    <t>Montáž a demontáž akumulátorů a zásobníků dočasného dopravního značení Příplatek za první a každý další den použití akumulátorů a zásobníků dočasného dopravního značení k ceně 91-1112</t>
  </si>
  <si>
    <t>-415871595</t>
  </si>
  <si>
    <t>"k pol. 913321215 + 913321216" 44+148</t>
  </si>
  <si>
    <t>913911221</t>
  </si>
  <si>
    <t>Montáž a demontáž akumulátorů a zásobníků dočasného dopravního značení Příplatek za první a každý další den použití akumulátorů a zásobníků dočasného dopravního značení k ceně 91-1121</t>
  </si>
  <si>
    <t>1691263052</t>
  </si>
  <si>
    <t>"dle pol. 913911212" 192</t>
  </si>
  <si>
    <t>913921R01</t>
  </si>
  <si>
    <t>Dočasné omezení platnosti dopravního značení přeškrtnutím - přelepením oranžovou páskou, vč. odstranění</t>
  </si>
  <si>
    <t>487825880</t>
  </si>
  <si>
    <t>"1. etapa" 345</t>
  </si>
  <si>
    <t>"2. etapa" 345</t>
  </si>
  <si>
    <t>"3. etapa" 345</t>
  </si>
  <si>
    <t>"4. etapa" 245</t>
  </si>
  <si>
    <t>914000R01</t>
  </si>
  <si>
    <t>Montáž a demontáž dočasné dopravní značky svislé pl do 2m2, včetně podstavců a sloupků</t>
  </si>
  <si>
    <t>-858039424</t>
  </si>
  <si>
    <t>"1. etapa: IP18b + IP22" 4+7+2</t>
  </si>
  <si>
    <t>"2. etapa: IP18b + IP22" 4+7+2</t>
  </si>
  <si>
    <t>"3. etapa: IP18b + IP22" 4+4+2</t>
  </si>
  <si>
    <t>"4. etapa: IP18b + IP22" 4+5+2</t>
  </si>
  <si>
    <t>914000R02</t>
  </si>
  <si>
    <t>Montáž a demontáž dočasné dopravní značky svislé pl do 2m2 - příplatek za první a každý další den použití</t>
  </si>
  <si>
    <t>-1094464345</t>
  </si>
  <si>
    <t>"1. etapa: IP18b + IP22" (4+7+2)*14</t>
  </si>
  <si>
    <t>"2. etapa: IP18b + IP22" (4+7+2)*14</t>
  </si>
  <si>
    <t>"3. etapa: IP18b + IP22" (4+4+2)*1</t>
  </si>
  <si>
    <t>"4. etapa: IP18b + IP22" (4+5+2)*45</t>
  </si>
  <si>
    <t>4044543R1</t>
  </si>
  <si>
    <t>výroba dočasné dopravní dopravní značky svislé, pl do 2m2</t>
  </si>
  <si>
    <t>270874446</t>
  </si>
  <si>
    <t>"dle pol. 914000R02" 47</t>
  </si>
  <si>
    <t>-1816224067</t>
  </si>
  <si>
    <t>120858511</t>
  </si>
  <si>
    <t>129,2*24 'Přepočtené koeficientem množství</t>
  </si>
  <si>
    <t>888537687</t>
  </si>
  <si>
    <t>"dle pol. 997221551" 129,200</t>
  </si>
  <si>
    <t>2209001-R</t>
  </si>
  <si>
    <t>Úprava - přeprogramování SSZ</t>
  </si>
  <si>
    <t>238645598</t>
  </si>
  <si>
    <t>"př.č. 100 - SSZ" 4</t>
  </si>
  <si>
    <t>VON - Vedlejší a ostatní náklady</t>
  </si>
  <si>
    <t>D1 - Zařízení staveniště</t>
  </si>
  <si>
    <t>D2 - Projektové práce</t>
  </si>
  <si>
    <t>D3 - Geodetické práce</t>
  </si>
  <si>
    <t>D4 - Ostatní náklady</t>
  </si>
  <si>
    <t>D5 - Pasportizace</t>
  </si>
  <si>
    <t>D6 - Ochrana inženýrských sítí</t>
  </si>
  <si>
    <t>D1</t>
  </si>
  <si>
    <t>Zařízení staveniště</t>
  </si>
  <si>
    <t>ZS_01</t>
  </si>
  <si>
    <t>Zařízení staveniště - zřízení, provoz, odstranění - položka obsahuje veškeré náklady zařízení staveniště, které nejsou uvedeny zvlášť</t>
  </si>
  <si>
    <t>1024</t>
  </si>
  <si>
    <t>-92402919</t>
  </si>
  <si>
    <t>Poznámka k položce:_x000D_
položka obsahuje: Vybudování zařízení staveniště (nutného pro výkon činnosti zhotovitele a jeho subdodavatelů - vybavení staveniště, zabezpečení staveniště, zpevněné plochy, oplocení staveniště), stroje a zařízení, zvedací mechanismy, označení stavby, provozní náklady (ostraha, nájmy, poplatky, údržba), včetně čištění komunikací, průběžného a závěrečného úklidu stavby, vyklizení staveniště (včetně vybourání a odvozu veškerého zařízení, uvedení do původního stavu)</t>
  </si>
  <si>
    <t>D2</t>
  </si>
  <si>
    <t>Projektové práce</t>
  </si>
  <si>
    <t>PP_01</t>
  </si>
  <si>
    <t>Dopracování realizační dokumentace</t>
  </si>
  <si>
    <t>-787674765</t>
  </si>
  <si>
    <t>Poznámka k položce:_x000D_
digitální i tištěná forma v požadovaném počtu paré</t>
  </si>
  <si>
    <t>PP_02</t>
  </si>
  <si>
    <t>Dokumentace skutečného provedení stavby</t>
  </si>
  <si>
    <t>-102418046</t>
  </si>
  <si>
    <t>PP_03</t>
  </si>
  <si>
    <t>Vypracování a projednání projektu DIO a DIR před zahájením stavby</t>
  </si>
  <si>
    <t>633040919</t>
  </si>
  <si>
    <t>D3</t>
  </si>
  <si>
    <t>Geodetické práce</t>
  </si>
  <si>
    <t>GP_01</t>
  </si>
  <si>
    <t>Vytyčení stavby a geodetické práce dodavatele</t>
  </si>
  <si>
    <t>-1562522895</t>
  </si>
  <si>
    <t>GP_02</t>
  </si>
  <si>
    <t>Vytýčení inženýrských sítí</t>
  </si>
  <si>
    <t>-1206118443</t>
  </si>
  <si>
    <t>GP_03</t>
  </si>
  <si>
    <t>Geometrický plán</t>
  </si>
  <si>
    <t>-849124400</t>
  </si>
  <si>
    <t>GP_04</t>
  </si>
  <si>
    <t>Zaměření skutečného provedení stavby</t>
  </si>
  <si>
    <t>1739991768</t>
  </si>
  <si>
    <t>D4</t>
  </si>
  <si>
    <t>OST_01</t>
  </si>
  <si>
    <t>Geotechnické práce na železničním spodku</t>
  </si>
  <si>
    <t>909812888</t>
  </si>
  <si>
    <t>OST_02</t>
  </si>
  <si>
    <t>Ostatní zkoušky neuvedené v jednotlivých objektech</t>
  </si>
  <si>
    <t>-451408402</t>
  </si>
  <si>
    <t>OST_03</t>
  </si>
  <si>
    <t>Informační tabule</t>
  </si>
  <si>
    <t>707057256</t>
  </si>
  <si>
    <t>OST_04</t>
  </si>
  <si>
    <t>Měření hluku před stavbou</t>
  </si>
  <si>
    <t>-403850547</t>
  </si>
  <si>
    <t>OST_05</t>
  </si>
  <si>
    <t>Měření hluku po stavbě</t>
  </si>
  <si>
    <t>782324783</t>
  </si>
  <si>
    <t>D5</t>
  </si>
  <si>
    <t>Pasportizace</t>
  </si>
  <si>
    <t>PAS_01</t>
  </si>
  <si>
    <t>Pasportizace vozovek dotčených výstavbou</t>
  </si>
  <si>
    <t>-1546951101</t>
  </si>
  <si>
    <t>D6</t>
  </si>
  <si>
    <t>Ochrana inženýrských sítí</t>
  </si>
  <si>
    <t>OIS_100</t>
  </si>
  <si>
    <t>Zkoušky a měření na silnoproudých a slaboproudých sítí</t>
  </si>
  <si>
    <t>227982076</t>
  </si>
  <si>
    <t>OIS_101</t>
  </si>
  <si>
    <t>Ostatní inženýrská činnost při ochraně sítí, dozor správců</t>
  </si>
  <si>
    <t>-110809224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</si>
</sst>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0" x14ac:knownFonts="1">
    <font>
      <sz val="8"/>
      <name val="Arial CE"/>
      <family val="2"/>
    </font>
    <font>
      <sz val="10"/>
      <color rgb="FF969696"/>
      <name val="Arial CE"/>
      <family val="2"/>
      <charset val="238"/>
    </font>
    <font>
      <sz val="10"/>
      <name val="Arial CE"/>
      <family val="2"/>
      <charset val="238"/>
    </font>
    <font>
      <b/>
      <sz val="11"/>
      <name val="Arial CE"/>
      <family val="2"/>
      <charset val="238"/>
    </font>
    <font>
      <b/>
      <sz val="12"/>
      <name val="Arial CE"/>
      <family val="2"/>
      <charset val="238"/>
    </font>
    <font>
      <sz val="11"/>
      <name val="Arial CE"/>
      <family val="2"/>
      <charset val="238"/>
    </font>
    <font>
      <sz val="12"/>
      <color rgb="FF003366"/>
      <name val="Arial CE"/>
      <family val="2"/>
      <charset val="238"/>
    </font>
    <font>
      <sz val="10"/>
      <color rgb="FF003366"/>
      <name val="Arial CE"/>
      <family val="2"/>
      <charset val="238"/>
    </font>
    <font>
      <sz val="8"/>
      <color rgb="FF003366"/>
      <name val="Arial CE"/>
      <family val="2"/>
      <charset val="238"/>
    </font>
    <font>
      <sz val="8"/>
      <color rgb="FF505050"/>
      <name val="Arial CE"/>
      <family val="2"/>
      <charset val="238"/>
    </font>
    <font>
      <sz val="8"/>
      <color rgb="FF800080"/>
      <name val="Arial CE"/>
      <family val="2"/>
      <charset val="238"/>
    </font>
    <font>
      <sz val="8"/>
      <color rgb="FFFF0000"/>
      <name val="Arial CE"/>
      <family val="2"/>
      <charset val="238"/>
    </font>
    <font>
      <sz val="8"/>
      <color rgb="FF0000A8"/>
      <name val="Arial CE"/>
      <family val="2"/>
      <charset val="238"/>
    </font>
    <font>
      <sz val="8"/>
      <color rgb="FFFFFFFF"/>
      <name val="Arial CE"/>
      <family val="2"/>
      <charset val="238"/>
    </font>
    <font>
      <b/>
      <sz val="14"/>
      <name val="Arial CE"/>
      <family val="2"/>
      <charset val="238"/>
    </font>
    <font>
      <sz val="8"/>
      <color rgb="FF3366FF"/>
      <name val="Arial CE"/>
      <family val="2"/>
      <charset val="238"/>
    </font>
    <font>
      <b/>
      <sz val="12"/>
      <color rgb="FF969696"/>
      <name val="Arial CE"/>
      <family val="2"/>
      <charset val="238"/>
    </font>
    <font>
      <b/>
      <sz val="8"/>
      <color rgb="FF969696"/>
      <name val="Arial CE"/>
      <family val="2"/>
      <charset val="238"/>
    </font>
    <font>
      <b/>
      <sz val="10"/>
      <name val="Arial CE"/>
      <family val="2"/>
      <charset val="238"/>
    </font>
    <font>
      <b/>
      <sz val="10"/>
      <color rgb="FF969696"/>
      <name val="Arial CE"/>
      <family val="2"/>
      <charset val="238"/>
    </font>
    <font>
      <sz val="12"/>
      <color rgb="FF969696"/>
      <name val="Arial CE"/>
      <family val="2"/>
      <charset val="238"/>
    </font>
    <font>
      <sz val="8"/>
      <color rgb="FF969696"/>
      <name val="Arial CE"/>
      <family val="2"/>
      <charset val="238"/>
    </font>
    <font>
      <sz val="9"/>
      <name val="Arial CE"/>
      <family val="2"/>
      <charset val="238"/>
    </font>
    <font>
      <sz val="9"/>
      <color rgb="FF969696"/>
      <name val="Arial CE"/>
      <family val="2"/>
      <charset val="238"/>
    </font>
    <font>
      <b/>
      <sz val="12"/>
      <color rgb="FF960000"/>
      <name val="Arial CE"/>
      <family val="2"/>
      <charset val="238"/>
    </font>
    <font>
      <sz val="12"/>
      <name val="Arial CE"/>
      <family val="2"/>
      <charset val="238"/>
    </font>
    <font>
      <sz val="18"/>
      <color theme="10"/>
      <name val="Wingdings 2"/>
      <family val="1"/>
      <charset val="2"/>
    </font>
    <font>
      <b/>
      <sz val="11"/>
      <color rgb="FF003366"/>
      <name val="Arial CE"/>
      <family val="2"/>
      <charset val="238"/>
    </font>
    <font>
      <sz val="11"/>
      <color rgb="FF003366"/>
      <name val="Arial CE"/>
      <family val="2"/>
      <charset val="238"/>
    </font>
    <font>
      <sz val="11"/>
      <color rgb="FF969696"/>
      <name val="Arial CE"/>
      <family val="2"/>
      <charset val="238"/>
    </font>
    <font>
      <b/>
      <sz val="10"/>
      <color rgb="FF003366"/>
      <name val="Arial CE"/>
      <family val="2"/>
      <charset val="238"/>
    </font>
    <font>
      <sz val="10"/>
      <color rgb="FF3366FF"/>
      <name val="Arial CE"/>
      <family val="2"/>
      <charset val="238"/>
    </font>
    <font>
      <b/>
      <sz val="12"/>
      <color rgb="FF800000"/>
      <name val="Arial CE"/>
      <family val="2"/>
      <charset val="238"/>
    </font>
    <font>
      <sz val="8"/>
      <color rgb="FF960000"/>
      <name val="Arial CE"/>
      <family val="2"/>
      <charset val="238"/>
    </font>
    <font>
      <b/>
      <sz val="8"/>
      <name val="Arial CE"/>
      <family val="2"/>
      <charset val="238"/>
    </font>
    <font>
      <sz val="7"/>
      <color rgb="FF969696"/>
      <name val="Arial CE"/>
      <family val="2"/>
      <charset val="238"/>
    </font>
    <font>
      <i/>
      <sz val="9"/>
      <color rgb="FF0000FF"/>
      <name val="Arial CE"/>
      <family val="2"/>
      <charset val="238"/>
    </font>
    <font>
      <i/>
      <sz val="8"/>
      <color rgb="FF0000FF"/>
      <name val="Arial CE"/>
      <family val="2"/>
      <charset val="238"/>
    </font>
    <font>
      <i/>
      <sz val="7"/>
      <color rgb="FF969696"/>
      <name val="Arial CE"/>
      <family val="2"/>
      <charset val="238"/>
    </font>
    <font>
      <u/>
      <sz val="11"/>
      <color theme="10"/>
      <name val="Calibri"/>
      <family val="2"/>
      <charset val="238"/>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9" fillId="0" borderId="0" applyNumberFormat="0" applyFill="0" applyBorder="0" applyAlignment="0" applyProtection="0"/>
  </cellStyleXfs>
  <cellXfs count="32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0" fontId="7" fillId="0" borderId="0" xfId="0"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pplyProtection="1">
      <alignment vertical="center"/>
      <protection locked="0"/>
    </xf>
    <xf numFmtId="0" fontId="0" fillId="0" borderId="3" xfId="0" applyBorder="1" applyAlignment="1">
      <alignmen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lignment vertical="center"/>
    </xf>
    <xf numFmtId="0" fontId="0" fillId="0" borderId="12" xfId="0" applyFont="1" applyBorder="1" applyAlignment="1" applyProtection="1">
      <alignment vertical="center"/>
      <protection locked="0"/>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protection locked="0"/>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5"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8" fillId="0" borderId="0" xfId="0" applyFont="1" applyAlignment="1" applyProtection="1">
      <alignmen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9"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4" fontId="18" fillId="0" borderId="5" xfId="0" applyNumberFormat="1" applyFont="1" applyBorder="1" applyAlignment="1" applyProtection="1">
      <alignment vertical="center"/>
    </xf>
    <xf numFmtId="0" fontId="0" fillId="0" borderId="5" xfId="0" applyFont="1" applyBorder="1" applyAlignment="1" applyProtection="1">
      <alignment vertical="center"/>
    </xf>
    <xf numFmtId="0" fontId="4" fillId="3" borderId="7" xfId="0" applyFont="1" applyFill="1" applyBorder="1" applyAlignment="1" applyProtection="1">
      <alignment horizontal="left" vertical="center"/>
    </xf>
    <xf numFmtId="0" fontId="0" fillId="3" borderId="7" xfId="0" applyFont="1" applyFill="1" applyBorder="1" applyAlignment="1" applyProtection="1">
      <alignmen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0" xfId="0"/>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1" fillId="0" borderId="0" xfId="0" applyFont="1" applyAlignment="1" applyProtection="1">
      <alignment horizontal="right" vertical="center"/>
    </xf>
    <xf numFmtId="164" fontId="1" fillId="0" borderId="0" xfId="0" applyNumberFormat="1" applyFont="1" applyAlignment="1" applyProtection="1">
      <alignment horizontal="lef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4" fontId="7" fillId="0" borderId="0" xfId="0" applyNumberFormat="1" applyFont="1" applyAlignment="1" applyProtection="1">
      <alignment vertical="center"/>
    </xf>
    <xf numFmtId="0" fontId="7" fillId="0" borderId="0" xfId="0" applyFont="1" applyAlignment="1" applyProtection="1">
      <alignment vertical="center"/>
    </xf>
    <xf numFmtId="0" fontId="27" fillId="0" borderId="0" xfId="0" applyFont="1" applyAlignment="1" applyProtection="1">
      <alignment horizontal="left" vertical="center" wrapText="1"/>
    </xf>
    <xf numFmtId="0" fontId="30" fillId="0" borderId="0" xfId="0" applyFont="1" applyAlignment="1" applyProtection="1">
      <alignment horizontal="left" vertical="center" wrapText="1"/>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22" fillId="4" borderId="7" xfId="0" applyFont="1" applyFill="1" applyBorder="1" applyAlignment="1" applyProtection="1">
      <alignment horizontal="right" vertical="center"/>
    </xf>
    <xf numFmtId="4" fontId="28" fillId="0" borderId="0" xfId="0" applyNumberFormat="1" applyFont="1" applyAlignment="1" applyProtection="1">
      <alignment horizontal="righ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22" fillId="4" borderId="6" xfId="0" applyFont="1" applyFill="1" applyBorder="1" applyAlignment="1" applyProtection="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74"/>
  <sheetViews>
    <sheetView showGridLines="0" tabSelected="1" workbookViewId="0"/>
  </sheetViews>
  <sheetFormatPr defaultRowHeight="12.75" x14ac:dyDescent="0.2"/>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x14ac:dyDescent="0.2">
      <c r="A1" s="17" t="s">
        <v>0</v>
      </c>
      <c r="AZ1" s="17" t="s">
        <v>1</v>
      </c>
      <c r="BA1" s="17" t="s">
        <v>2</v>
      </c>
      <c r="BB1" s="17" t="s">
        <v>3</v>
      </c>
      <c r="BT1" s="17" t="s">
        <v>4</v>
      </c>
      <c r="BU1" s="17" t="s">
        <v>4</v>
      </c>
      <c r="BV1" s="17" t="s">
        <v>5</v>
      </c>
    </row>
    <row r="2" spans="1:74" s="1" customFormat="1" ht="36.950000000000003" customHeight="1" x14ac:dyDescent="0.2">
      <c r="AR2" s="283"/>
      <c r="AS2" s="283"/>
      <c r="AT2" s="283"/>
      <c r="AU2" s="283"/>
      <c r="AV2" s="283"/>
      <c r="AW2" s="283"/>
      <c r="AX2" s="283"/>
      <c r="AY2" s="283"/>
      <c r="AZ2" s="283"/>
      <c r="BA2" s="283"/>
      <c r="BB2" s="283"/>
      <c r="BC2" s="283"/>
      <c r="BD2" s="283"/>
      <c r="BE2" s="283"/>
      <c r="BS2" s="18" t="s">
        <v>6</v>
      </c>
      <c r="BT2" s="18" t="s">
        <v>7</v>
      </c>
    </row>
    <row r="3" spans="1:74" s="1" customFormat="1" ht="6.95" customHeight="1" x14ac:dyDescent="0.2">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x14ac:dyDescent="0.2">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x14ac:dyDescent="0.2">
      <c r="B5" s="22"/>
      <c r="C5" s="23"/>
      <c r="D5" s="27" t="s">
        <v>13</v>
      </c>
      <c r="E5" s="23"/>
      <c r="F5" s="23"/>
      <c r="G5" s="23"/>
      <c r="H5" s="23"/>
      <c r="I5" s="23"/>
      <c r="J5" s="23"/>
      <c r="K5" s="295" t="s">
        <v>14</v>
      </c>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3"/>
      <c r="AQ5" s="23"/>
      <c r="AR5" s="21"/>
      <c r="BE5" s="274" t="s">
        <v>15</v>
      </c>
      <c r="BS5" s="18" t="s">
        <v>6</v>
      </c>
    </row>
    <row r="6" spans="1:74" s="1" customFormat="1" ht="36.950000000000003" customHeight="1" x14ac:dyDescent="0.2">
      <c r="B6" s="22"/>
      <c r="C6" s="23"/>
      <c r="D6" s="29" t="s">
        <v>16</v>
      </c>
      <c r="E6" s="23"/>
      <c r="F6" s="23"/>
      <c r="G6" s="23"/>
      <c r="H6" s="23"/>
      <c r="I6" s="23"/>
      <c r="J6" s="23"/>
      <c r="K6" s="297" t="s">
        <v>17</v>
      </c>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3"/>
      <c r="AQ6" s="23"/>
      <c r="AR6" s="21"/>
      <c r="BE6" s="275"/>
      <c r="BS6" s="18" t="s">
        <v>6</v>
      </c>
    </row>
    <row r="7" spans="1:74" s="1" customFormat="1" ht="12" customHeight="1" x14ac:dyDescent="0.2">
      <c r="B7" s="22"/>
      <c r="C7" s="23"/>
      <c r="D7" s="30"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0" t="s">
        <v>20</v>
      </c>
      <c r="AL7" s="23"/>
      <c r="AM7" s="23"/>
      <c r="AN7" s="28" t="s">
        <v>21</v>
      </c>
      <c r="AO7" s="23"/>
      <c r="AP7" s="23"/>
      <c r="AQ7" s="23"/>
      <c r="AR7" s="21"/>
      <c r="BE7" s="275"/>
      <c r="BS7" s="18" t="s">
        <v>6</v>
      </c>
    </row>
    <row r="8" spans="1:74" s="1" customFormat="1" ht="12" customHeight="1" x14ac:dyDescent="0.2">
      <c r="B8" s="22"/>
      <c r="C8" s="23"/>
      <c r="D8" s="30" t="s">
        <v>22</v>
      </c>
      <c r="E8" s="23"/>
      <c r="F8" s="23"/>
      <c r="G8" s="23"/>
      <c r="H8" s="23"/>
      <c r="I8" s="23"/>
      <c r="J8" s="23"/>
      <c r="K8" s="28" t="s">
        <v>23</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24</v>
      </c>
      <c r="AL8" s="23"/>
      <c r="AM8" s="23"/>
      <c r="AN8" s="31" t="s">
        <v>25</v>
      </c>
      <c r="AO8" s="23"/>
      <c r="AP8" s="23"/>
      <c r="AQ8" s="23"/>
      <c r="AR8" s="21"/>
      <c r="BE8" s="275"/>
      <c r="BS8" s="18" t="s">
        <v>6</v>
      </c>
    </row>
    <row r="9" spans="1:74" s="1" customFormat="1" ht="29.25" customHeight="1" x14ac:dyDescent="0.2">
      <c r="B9" s="22"/>
      <c r="C9" s="23"/>
      <c r="D9" s="27" t="s">
        <v>26</v>
      </c>
      <c r="E9" s="23"/>
      <c r="F9" s="23"/>
      <c r="G9" s="23"/>
      <c r="H9" s="23"/>
      <c r="I9" s="23"/>
      <c r="J9" s="23"/>
      <c r="K9" s="32" t="s">
        <v>27</v>
      </c>
      <c r="L9" s="23"/>
      <c r="M9" s="23"/>
      <c r="N9" s="23"/>
      <c r="O9" s="23"/>
      <c r="P9" s="23"/>
      <c r="Q9" s="23"/>
      <c r="R9" s="23"/>
      <c r="S9" s="23"/>
      <c r="T9" s="23"/>
      <c r="U9" s="23"/>
      <c r="V9" s="23"/>
      <c r="W9" s="23"/>
      <c r="X9" s="23"/>
      <c r="Y9" s="23"/>
      <c r="Z9" s="23"/>
      <c r="AA9" s="23"/>
      <c r="AB9" s="23"/>
      <c r="AC9" s="23"/>
      <c r="AD9" s="23"/>
      <c r="AE9" s="23"/>
      <c r="AF9" s="23"/>
      <c r="AG9" s="23"/>
      <c r="AH9" s="23"/>
      <c r="AI9" s="23"/>
      <c r="AJ9" s="23"/>
      <c r="AK9" s="27" t="s">
        <v>28</v>
      </c>
      <c r="AL9" s="23"/>
      <c r="AM9" s="23"/>
      <c r="AN9" s="32" t="s">
        <v>29</v>
      </c>
      <c r="AO9" s="23"/>
      <c r="AP9" s="23"/>
      <c r="AQ9" s="23"/>
      <c r="AR9" s="21"/>
      <c r="BE9" s="275"/>
      <c r="BS9" s="18" t="s">
        <v>6</v>
      </c>
    </row>
    <row r="10" spans="1:74" s="1" customFormat="1" ht="12" customHeight="1" x14ac:dyDescent="0.2">
      <c r="B10" s="22"/>
      <c r="C10" s="23"/>
      <c r="D10" s="30" t="s">
        <v>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31</v>
      </c>
      <c r="AL10" s="23"/>
      <c r="AM10" s="23"/>
      <c r="AN10" s="28" t="s">
        <v>32</v>
      </c>
      <c r="AO10" s="23"/>
      <c r="AP10" s="23"/>
      <c r="AQ10" s="23"/>
      <c r="AR10" s="21"/>
      <c r="BE10" s="275"/>
      <c r="BS10" s="18" t="s">
        <v>6</v>
      </c>
    </row>
    <row r="11" spans="1:74" s="1" customFormat="1" ht="18.399999999999999" customHeight="1" x14ac:dyDescent="0.2">
      <c r="B11" s="22"/>
      <c r="C11" s="23"/>
      <c r="D11" s="23"/>
      <c r="E11" s="28" t="s">
        <v>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34</v>
      </c>
      <c r="AL11" s="23"/>
      <c r="AM11" s="23"/>
      <c r="AN11" s="28" t="s">
        <v>35</v>
      </c>
      <c r="AO11" s="23"/>
      <c r="AP11" s="23"/>
      <c r="AQ11" s="23"/>
      <c r="AR11" s="21"/>
      <c r="BE11" s="275"/>
      <c r="BS11" s="18" t="s">
        <v>6</v>
      </c>
    </row>
    <row r="12" spans="1:74" s="1" customFormat="1" ht="6.95" customHeight="1" x14ac:dyDescent="0.2">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275"/>
      <c r="BS12" s="18" t="s">
        <v>6</v>
      </c>
    </row>
    <row r="13" spans="1:74" s="1" customFormat="1" ht="12" customHeight="1" x14ac:dyDescent="0.2">
      <c r="B13" s="22"/>
      <c r="C13" s="23"/>
      <c r="D13" s="30" t="s">
        <v>36</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31</v>
      </c>
      <c r="AL13" s="23"/>
      <c r="AM13" s="23"/>
      <c r="AN13" s="33" t="s">
        <v>37</v>
      </c>
      <c r="AO13" s="23"/>
      <c r="AP13" s="23"/>
      <c r="AQ13" s="23"/>
      <c r="AR13" s="21"/>
      <c r="BE13" s="275"/>
      <c r="BS13" s="18" t="s">
        <v>6</v>
      </c>
    </row>
    <row r="14" spans="1:74" x14ac:dyDescent="0.2">
      <c r="B14" s="22"/>
      <c r="C14" s="23"/>
      <c r="D14" s="23"/>
      <c r="E14" s="298" t="s">
        <v>37</v>
      </c>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30" t="s">
        <v>34</v>
      </c>
      <c r="AL14" s="23"/>
      <c r="AM14" s="23"/>
      <c r="AN14" s="33" t="s">
        <v>37</v>
      </c>
      <c r="AO14" s="23"/>
      <c r="AP14" s="23"/>
      <c r="AQ14" s="23"/>
      <c r="AR14" s="21"/>
      <c r="BE14" s="275"/>
      <c r="BS14" s="18" t="s">
        <v>6</v>
      </c>
    </row>
    <row r="15" spans="1:74" s="1" customFormat="1" ht="6.95" customHeight="1" x14ac:dyDescent="0.2">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275"/>
      <c r="BS15" s="18" t="s">
        <v>4</v>
      </c>
    </row>
    <row r="16" spans="1:74" s="1" customFormat="1" ht="12" customHeight="1" x14ac:dyDescent="0.2">
      <c r="B16" s="22"/>
      <c r="C16" s="23"/>
      <c r="D16" s="30" t="s">
        <v>38</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31</v>
      </c>
      <c r="AL16" s="23"/>
      <c r="AM16" s="23"/>
      <c r="AN16" s="28" t="s">
        <v>39</v>
      </c>
      <c r="AO16" s="23"/>
      <c r="AP16" s="23"/>
      <c r="AQ16" s="23"/>
      <c r="AR16" s="21"/>
      <c r="BE16" s="275"/>
      <c r="BS16" s="18" t="s">
        <v>4</v>
      </c>
    </row>
    <row r="17" spans="1:71" s="1" customFormat="1" ht="18.399999999999999" customHeight="1" x14ac:dyDescent="0.2">
      <c r="B17" s="22"/>
      <c r="C17" s="23"/>
      <c r="D17" s="23"/>
      <c r="E17" s="28" t="s">
        <v>40</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34</v>
      </c>
      <c r="AL17" s="23"/>
      <c r="AM17" s="23"/>
      <c r="AN17" s="28" t="s">
        <v>41</v>
      </c>
      <c r="AO17" s="23"/>
      <c r="AP17" s="23"/>
      <c r="AQ17" s="23"/>
      <c r="AR17" s="21"/>
      <c r="BE17" s="275"/>
      <c r="BS17" s="18" t="s">
        <v>42</v>
      </c>
    </row>
    <row r="18" spans="1:71" s="1" customFormat="1" ht="6.95" customHeight="1" x14ac:dyDescent="0.2">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275"/>
      <c r="BS18" s="18" t="s">
        <v>6</v>
      </c>
    </row>
    <row r="19" spans="1:71" s="1" customFormat="1" ht="12" customHeight="1" x14ac:dyDescent="0.2">
      <c r="B19" s="22"/>
      <c r="C19" s="23"/>
      <c r="D19" s="30" t="s">
        <v>43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31</v>
      </c>
      <c r="AL19" s="23"/>
      <c r="AM19" s="23"/>
      <c r="AN19" s="28" t="s">
        <v>39</v>
      </c>
      <c r="AO19" s="23"/>
      <c r="AP19" s="23"/>
      <c r="AQ19" s="23"/>
      <c r="AR19" s="21"/>
      <c r="BE19" s="275"/>
      <c r="BS19" s="18" t="s">
        <v>6</v>
      </c>
    </row>
    <row r="20" spans="1:71" s="1" customFormat="1" ht="18.399999999999999" customHeight="1" x14ac:dyDescent="0.2">
      <c r="B20" s="22"/>
      <c r="C20" s="23"/>
      <c r="D20" s="23"/>
      <c r="E20" s="28" t="s">
        <v>40</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34</v>
      </c>
      <c r="AL20" s="23"/>
      <c r="AM20" s="23"/>
      <c r="AN20" s="28" t="s">
        <v>41</v>
      </c>
      <c r="AO20" s="23"/>
      <c r="AP20" s="23"/>
      <c r="AQ20" s="23"/>
      <c r="AR20" s="21"/>
      <c r="BE20" s="275"/>
      <c r="BS20" s="18" t="s">
        <v>4</v>
      </c>
    </row>
    <row r="21" spans="1:71" s="1" customFormat="1" ht="6.95" customHeight="1" x14ac:dyDescent="0.2">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275"/>
    </row>
    <row r="22" spans="1:71" s="1" customFormat="1" ht="12" customHeight="1" x14ac:dyDescent="0.2">
      <c r="B22" s="22"/>
      <c r="C22" s="23"/>
      <c r="D22" s="30" t="s">
        <v>44</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275"/>
    </row>
    <row r="23" spans="1:71" s="1" customFormat="1" ht="51" customHeight="1" x14ac:dyDescent="0.2">
      <c r="B23" s="22"/>
      <c r="C23" s="23"/>
      <c r="D23" s="23"/>
      <c r="E23" s="300" t="s">
        <v>45</v>
      </c>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23"/>
      <c r="AP23" s="23"/>
      <c r="AQ23" s="23"/>
      <c r="AR23" s="21"/>
      <c r="BE23" s="275"/>
    </row>
    <row r="24" spans="1:71" s="1" customFormat="1" ht="6.95" customHeight="1" x14ac:dyDescent="0.2">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275"/>
    </row>
    <row r="25" spans="1:71" s="1" customFormat="1" ht="6.95" customHeight="1" x14ac:dyDescent="0.2">
      <c r="B25" s="22"/>
      <c r="C25" s="23"/>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23"/>
      <c r="AQ25" s="23"/>
      <c r="AR25" s="21"/>
      <c r="BE25" s="275"/>
    </row>
    <row r="26" spans="1:71" s="2" customFormat="1" ht="25.9" customHeight="1" x14ac:dyDescent="0.2">
      <c r="A26" s="36"/>
      <c r="B26" s="37"/>
      <c r="C26" s="38"/>
      <c r="D26" s="39" t="s">
        <v>46</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277">
        <f>ROUND(AG54,2)</f>
        <v>0</v>
      </c>
      <c r="AL26" s="278"/>
      <c r="AM26" s="278"/>
      <c r="AN26" s="278"/>
      <c r="AO26" s="278"/>
      <c r="AP26" s="38"/>
      <c r="AQ26" s="38"/>
      <c r="AR26" s="41"/>
      <c r="BE26" s="275"/>
    </row>
    <row r="27" spans="1:71" s="2" customFormat="1" ht="6.95" customHeight="1" x14ac:dyDescent="0.2">
      <c r="A27" s="36"/>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41"/>
      <c r="BE27" s="275"/>
    </row>
    <row r="28" spans="1:71" s="2" customFormat="1" x14ac:dyDescent="0.2">
      <c r="A28" s="36"/>
      <c r="B28" s="37"/>
      <c r="C28" s="38"/>
      <c r="D28" s="38"/>
      <c r="E28" s="38"/>
      <c r="F28" s="38"/>
      <c r="G28" s="38"/>
      <c r="H28" s="38"/>
      <c r="I28" s="38"/>
      <c r="J28" s="38"/>
      <c r="K28" s="38"/>
      <c r="L28" s="301" t="s">
        <v>47</v>
      </c>
      <c r="M28" s="301"/>
      <c r="N28" s="301"/>
      <c r="O28" s="301"/>
      <c r="P28" s="301"/>
      <c r="Q28" s="38"/>
      <c r="R28" s="38"/>
      <c r="S28" s="38"/>
      <c r="T28" s="38"/>
      <c r="U28" s="38"/>
      <c r="V28" s="38"/>
      <c r="W28" s="301" t="s">
        <v>48</v>
      </c>
      <c r="X28" s="301"/>
      <c r="Y28" s="301"/>
      <c r="Z28" s="301"/>
      <c r="AA28" s="301"/>
      <c r="AB28" s="301"/>
      <c r="AC28" s="301"/>
      <c r="AD28" s="301"/>
      <c r="AE28" s="301"/>
      <c r="AF28" s="38"/>
      <c r="AG28" s="38"/>
      <c r="AH28" s="38"/>
      <c r="AI28" s="38"/>
      <c r="AJ28" s="38"/>
      <c r="AK28" s="301" t="s">
        <v>49</v>
      </c>
      <c r="AL28" s="301"/>
      <c r="AM28" s="301"/>
      <c r="AN28" s="301"/>
      <c r="AO28" s="301"/>
      <c r="AP28" s="38"/>
      <c r="AQ28" s="38"/>
      <c r="AR28" s="41"/>
      <c r="BE28" s="275"/>
    </row>
    <row r="29" spans="1:71" s="3" customFormat="1" ht="14.45" customHeight="1" x14ac:dyDescent="0.2">
      <c r="B29" s="42"/>
      <c r="C29" s="43"/>
      <c r="D29" s="30" t="s">
        <v>50</v>
      </c>
      <c r="E29" s="43"/>
      <c r="F29" s="30" t="s">
        <v>51</v>
      </c>
      <c r="G29" s="43"/>
      <c r="H29" s="43"/>
      <c r="I29" s="43"/>
      <c r="J29" s="43"/>
      <c r="K29" s="43"/>
      <c r="L29" s="302">
        <v>0.21</v>
      </c>
      <c r="M29" s="273"/>
      <c r="N29" s="273"/>
      <c r="O29" s="273"/>
      <c r="P29" s="273"/>
      <c r="Q29" s="43"/>
      <c r="R29" s="43"/>
      <c r="S29" s="43"/>
      <c r="T29" s="43"/>
      <c r="U29" s="43"/>
      <c r="V29" s="43"/>
      <c r="W29" s="272">
        <f>ROUND(AZ54, 2)</f>
        <v>0</v>
      </c>
      <c r="X29" s="273"/>
      <c r="Y29" s="273"/>
      <c r="Z29" s="273"/>
      <c r="AA29" s="273"/>
      <c r="AB29" s="273"/>
      <c r="AC29" s="273"/>
      <c r="AD29" s="273"/>
      <c r="AE29" s="273"/>
      <c r="AF29" s="43"/>
      <c r="AG29" s="43"/>
      <c r="AH29" s="43"/>
      <c r="AI29" s="43"/>
      <c r="AJ29" s="43"/>
      <c r="AK29" s="272">
        <f>ROUND(AV54, 2)</f>
        <v>0</v>
      </c>
      <c r="AL29" s="273"/>
      <c r="AM29" s="273"/>
      <c r="AN29" s="273"/>
      <c r="AO29" s="273"/>
      <c r="AP29" s="43"/>
      <c r="AQ29" s="43"/>
      <c r="AR29" s="44"/>
      <c r="BE29" s="276"/>
    </row>
    <row r="30" spans="1:71" s="3" customFormat="1" ht="14.45" customHeight="1" x14ac:dyDescent="0.2">
      <c r="B30" s="42"/>
      <c r="C30" s="43"/>
      <c r="D30" s="43"/>
      <c r="E30" s="43"/>
      <c r="F30" s="30" t="s">
        <v>52</v>
      </c>
      <c r="G30" s="43"/>
      <c r="H30" s="43"/>
      <c r="I30" s="43"/>
      <c r="J30" s="43"/>
      <c r="K30" s="43"/>
      <c r="L30" s="302">
        <v>0.15</v>
      </c>
      <c r="M30" s="273"/>
      <c r="N30" s="273"/>
      <c r="O30" s="273"/>
      <c r="P30" s="273"/>
      <c r="Q30" s="43"/>
      <c r="R30" s="43"/>
      <c r="S30" s="43"/>
      <c r="T30" s="43"/>
      <c r="U30" s="43"/>
      <c r="V30" s="43"/>
      <c r="W30" s="272">
        <f>ROUND(BA54, 2)</f>
        <v>0</v>
      </c>
      <c r="X30" s="273"/>
      <c r="Y30" s="273"/>
      <c r="Z30" s="273"/>
      <c r="AA30" s="273"/>
      <c r="AB30" s="273"/>
      <c r="AC30" s="273"/>
      <c r="AD30" s="273"/>
      <c r="AE30" s="273"/>
      <c r="AF30" s="43"/>
      <c r="AG30" s="43"/>
      <c r="AH30" s="43"/>
      <c r="AI30" s="43"/>
      <c r="AJ30" s="43"/>
      <c r="AK30" s="272">
        <f>ROUND(AW54, 2)</f>
        <v>0</v>
      </c>
      <c r="AL30" s="273"/>
      <c r="AM30" s="273"/>
      <c r="AN30" s="273"/>
      <c r="AO30" s="273"/>
      <c r="AP30" s="43"/>
      <c r="AQ30" s="43"/>
      <c r="AR30" s="44"/>
      <c r="BE30" s="276"/>
    </row>
    <row r="31" spans="1:71" s="3" customFormat="1" ht="14.45" hidden="1" customHeight="1" x14ac:dyDescent="0.2">
      <c r="B31" s="42"/>
      <c r="C31" s="43"/>
      <c r="D31" s="43"/>
      <c r="E31" s="43"/>
      <c r="F31" s="30" t="s">
        <v>53</v>
      </c>
      <c r="G31" s="43"/>
      <c r="H31" s="43"/>
      <c r="I31" s="43"/>
      <c r="J31" s="43"/>
      <c r="K31" s="43"/>
      <c r="L31" s="302">
        <v>0.21</v>
      </c>
      <c r="M31" s="273"/>
      <c r="N31" s="273"/>
      <c r="O31" s="273"/>
      <c r="P31" s="273"/>
      <c r="Q31" s="43"/>
      <c r="R31" s="43"/>
      <c r="S31" s="43"/>
      <c r="T31" s="43"/>
      <c r="U31" s="43"/>
      <c r="V31" s="43"/>
      <c r="W31" s="272">
        <f>ROUND(BB54, 2)</f>
        <v>0</v>
      </c>
      <c r="X31" s="273"/>
      <c r="Y31" s="273"/>
      <c r="Z31" s="273"/>
      <c r="AA31" s="273"/>
      <c r="AB31" s="273"/>
      <c r="AC31" s="273"/>
      <c r="AD31" s="273"/>
      <c r="AE31" s="273"/>
      <c r="AF31" s="43"/>
      <c r="AG31" s="43"/>
      <c r="AH31" s="43"/>
      <c r="AI31" s="43"/>
      <c r="AJ31" s="43"/>
      <c r="AK31" s="272">
        <v>0</v>
      </c>
      <c r="AL31" s="273"/>
      <c r="AM31" s="273"/>
      <c r="AN31" s="273"/>
      <c r="AO31" s="273"/>
      <c r="AP31" s="43"/>
      <c r="AQ31" s="43"/>
      <c r="AR31" s="44"/>
      <c r="BE31" s="276"/>
    </row>
    <row r="32" spans="1:71" s="3" customFormat="1" ht="14.45" hidden="1" customHeight="1" x14ac:dyDescent="0.2">
      <c r="B32" s="42"/>
      <c r="C32" s="43"/>
      <c r="D32" s="43"/>
      <c r="E32" s="43"/>
      <c r="F32" s="30" t="s">
        <v>54</v>
      </c>
      <c r="G32" s="43"/>
      <c r="H32" s="43"/>
      <c r="I32" s="43"/>
      <c r="J32" s="43"/>
      <c r="K32" s="43"/>
      <c r="L32" s="302">
        <v>0.15</v>
      </c>
      <c r="M32" s="273"/>
      <c r="N32" s="273"/>
      <c r="O32" s="273"/>
      <c r="P32" s="273"/>
      <c r="Q32" s="43"/>
      <c r="R32" s="43"/>
      <c r="S32" s="43"/>
      <c r="T32" s="43"/>
      <c r="U32" s="43"/>
      <c r="V32" s="43"/>
      <c r="W32" s="272">
        <f>ROUND(BC54, 2)</f>
        <v>0</v>
      </c>
      <c r="X32" s="273"/>
      <c r="Y32" s="273"/>
      <c r="Z32" s="273"/>
      <c r="AA32" s="273"/>
      <c r="AB32" s="273"/>
      <c r="AC32" s="273"/>
      <c r="AD32" s="273"/>
      <c r="AE32" s="273"/>
      <c r="AF32" s="43"/>
      <c r="AG32" s="43"/>
      <c r="AH32" s="43"/>
      <c r="AI32" s="43"/>
      <c r="AJ32" s="43"/>
      <c r="AK32" s="272">
        <v>0</v>
      </c>
      <c r="AL32" s="273"/>
      <c r="AM32" s="273"/>
      <c r="AN32" s="273"/>
      <c r="AO32" s="273"/>
      <c r="AP32" s="43"/>
      <c r="AQ32" s="43"/>
      <c r="AR32" s="44"/>
      <c r="BE32" s="276"/>
    </row>
    <row r="33" spans="1:57" s="3" customFormat="1" ht="14.45" hidden="1" customHeight="1" x14ac:dyDescent="0.2">
      <c r="B33" s="42"/>
      <c r="C33" s="43"/>
      <c r="D33" s="43"/>
      <c r="E33" s="43"/>
      <c r="F33" s="30" t="s">
        <v>55</v>
      </c>
      <c r="G33" s="43"/>
      <c r="H33" s="43"/>
      <c r="I33" s="43"/>
      <c r="J33" s="43"/>
      <c r="K33" s="43"/>
      <c r="L33" s="302">
        <v>0</v>
      </c>
      <c r="M33" s="273"/>
      <c r="N33" s="273"/>
      <c r="O33" s="273"/>
      <c r="P33" s="273"/>
      <c r="Q33" s="43"/>
      <c r="R33" s="43"/>
      <c r="S33" s="43"/>
      <c r="T33" s="43"/>
      <c r="U33" s="43"/>
      <c r="V33" s="43"/>
      <c r="W33" s="272">
        <f>ROUND(BD54, 2)</f>
        <v>0</v>
      </c>
      <c r="X33" s="273"/>
      <c r="Y33" s="273"/>
      <c r="Z33" s="273"/>
      <c r="AA33" s="273"/>
      <c r="AB33" s="273"/>
      <c r="AC33" s="273"/>
      <c r="AD33" s="273"/>
      <c r="AE33" s="273"/>
      <c r="AF33" s="43"/>
      <c r="AG33" s="43"/>
      <c r="AH33" s="43"/>
      <c r="AI33" s="43"/>
      <c r="AJ33" s="43"/>
      <c r="AK33" s="272">
        <v>0</v>
      </c>
      <c r="AL33" s="273"/>
      <c r="AM33" s="273"/>
      <c r="AN33" s="273"/>
      <c r="AO33" s="273"/>
      <c r="AP33" s="43"/>
      <c r="AQ33" s="43"/>
      <c r="AR33" s="44"/>
    </row>
    <row r="34" spans="1:57" s="2" customFormat="1" ht="6.95" customHeight="1" x14ac:dyDescent="0.2">
      <c r="A34" s="36"/>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41"/>
      <c r="BE34" s="36"/>
    </row>
    <row r="35" spans="1:57" s="2" customFormat="1" ht="25.9" customHeight="1" x14ac:dyDescent="0.2">
      <c r="A35" s="36"/>
      <c r="B35" s="37"/>
      <c r="C35" s="45"/>
      <c r="D35" s="46" t="s">
        <v>56</v>
      </c>
      <c r="E35" s="47"/>
      <c r="F35" s="47"/>
      <c r="G35" s="47"/>
      <c r="H35" s="47"/>
      <c r="I35" s="47"/>
      <c r="J35" s="47"/>
      <c r="K35" s="47"/>
      <c r="L35" s="47"/>
      <c r="M35" s="47"/>
      <c r="N35" s="47"/>
      <c r="O35" s="47"/>
      <c r="P35" s="47"/>
      <c r="Q35" s="47"/>
      <c r="R35" s="47"/>
      <c r="S35" s="47"/>
      <c r="T35" s="48" t="s">
        <v>57</v>
      </c>
      <c r="U35" s="47"/>
      <c r="V35" s="47"/>
      <c r="W35" s="47"/>
      <c r="X35" s="279" t="s">
        <v>58</v>
      </c>
      <c r="Y35" s="280"/>
      <c r="Z35" s="280"/>
      <c r="AA35" s="280"/>
      <c r="AB35" s="280"/>
      <c r="AC35" s="47"/>
      <c r="AD35" s="47"/>
      <c r="AE35" s="47"/>
      <c r="AF35" s="47"/>
      <c r="AG35" s="47"/>
      <c r="AH35" s="47"/>
      <c r="AI35" s="47"/>
      <c r="AJ35" s="47"/>
      <c r="AK35" s="281">
        <f>SUM(AK26:AK33)</f>
        <v>0</v>
      </c>
      <c r="AL35" s="280"/>
      <c r="AM35" s="280"/>
      <c r="AN35" s="280"/>
      <c r="AO35" s="282"/>
      <c r="AP35" s="45"/>
      <c r="AQ35" s="45"/>
      <c r="AR35" s="41"/>
      <c r="BE35" s="36"/>
    </row>
    <row r="36" spans="1:57" s="2" customFormat="1" ht="6.95" customHeight="1" x14ac:dyDescent="0.2">
      <c r="A36" s="36"/>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41"/>
      <c r="BE36" s="36"/>
    </row>
    <row r="37" spans="1:57" s="2" customFormat="1" ht="6.95" customHeight="1" x14ac:dyDescent="0.2">
      <c r="A37" s="36"/>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41"/>
      <c r="BE37" s="36"/>
    </row>
    <row r="41" spans="1:57" s="2" customFormat="1" ht="6.95" customHeight="1" x14ac:dyDescent="0.2">
      <c r="A41" s="36"/>
      <c r="B41" s="51"/>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41"/>
      <c r="BE41" s="36"/>
    </row>
    <row r="42" spans="1:57" s="2" customFormat="1" ht="24.95" customHeight="1" x14ac:dyDescent="0.2">
      <c r="A42" s="36"/>
      <c r="B42" s="37"/>
      <c r="C42" s="24" t="s">
        <v>59</v>
      </c>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41"/>
      <c r="BE42" s="36"/>
    </row>
    <row r="43" spans="1:57" s="2" customFormat="1" ht="6.95" customHeight="1" x14ac:dyDescent="0.2">
      <c r="A43" s="36"/>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41"/>
      <c r="BE43" s="36"/>
    </row>
    <row r="44" spans="1:57" s="4" customFormat="1" ht="12" customHeight="1" x14ac:dyDescent="0.2">
      <c r="B44" s="53"/>
      <c r="C44" s="30" t="s">
        <v>13</v>
      </c>
      <c r="D44" s="54"/>
      <c r="E44" s="54"/>
      <c r="F44" s="54"/>
      <c r="G44" s="54"/>
      <c r="H44" s="54"/>
      <c r="I44" s="54"/>
      <c r="J44" s="54"/>
      <c r="K44" s="54"/>
      <c r="L44" s="54" t="str">
        <f>K5</f>
        <v>7530-1</v>
      </c>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5"/>
    </row>
    <row r="45" spans="1:57" s="5" customFormat="1" ht="36.950000000000003" customHeight="1" x14ac:dyDescent="0.2">
      <c r="B45" s="56"/>
      <c r="C45" s="57" t="s">
        <v>16</v>
      </c>
      <c r="D45" s="58"/>
      <c r="E45" s="58"/>
      <c r="F45" s="58"/>
      <c r="G45" s="58"/>
      <c r="H45" s="58"/>
      <c r="I45" s="58"/>
      <c r="J45" s="58"/>
      <c r="K45" s="58"/>
      <c r="L45" s="292" t="str">
        <f>K6</f>
        <v>PJD na ul. Výškovická - 1. úsek (ul. Čujkovova - ul. Svornosti)</v>
      </c>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58"/>
      <c r="AQ45" s="58"/>
      <c r="AR45" s="59"/>
    </row>
    <row r="46" spans="1:57" s="2" customFormat="1" ht="6.95" customHeight="1" x14ac:dyDescent="0.2">
      <c r="A46" s="36"/>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41"/>
      <c r="BE46" s="36"/>
    </row>
    <row r="47" spans="1:57" s="2" customFormat="1" ht="12" customHeight="1" x14ac:dyDescent="0.2">
      <c r="A47" s="36"/>
      <c r="B47" s="37"/>
      <c r="C47" s="30" t="s">
        <v>22</v>
      </c>
      <c r="D47" s="38"/>
      <c r="E47" s="38"/>
      <c r="F47" s="38"/>
      <c r="G47" s="38"/>
      <c r="H47" s="38"/>
      <c r="I47" s="38"/>
      <c r="J47" s="38"/>
      <c r="K47" s="38"/>
      <c r="L47" s="60" t="str">
        <f>IF(K8="","",K8)</f>
        <v>Ostrava</v>
      </c>
      <c r="M47" s="38"/>
      <c r="N47" s="38"/>
      <c r="O47" s="38"/>
      <c r="P47" s="38"/>
      <c r="Q47" s="38"/>
      <c r="R47" s="38"/>
      <c r="S47" s="38"/>
      <c r="T47" s="38"/>
      <c r="U47" s="38"/>
      <c r="V47" s="38"/>
      <c r="W47" s="38"/>
      <c r="X47" s="38"/>
      <c r="Y47" s="38"/>
      <c r="Z47" s="38"/>
      <c r="AA47" s="38"/>
      <c r="AB47" s="38"/>
      <c r="AC47" s="38"/>
      <c r="AD47" s="38"/>
      <c r="AE47" s="38"/>
      <c r="AF47" s="38"/>
      <c r="AG47" s="38"/>
      <c r="AH47" s="38"/>
      <c r="AI47" s="30" t="s">
        <v>24</v>
      </c>
      <c r="AJ47" s="38"/>
      <c r="AK47" s="38"/>
      <c r="AL47" s="38"/>
      <c r="AM47" s="294" t="str">
        <f>IF(AN8= "","",AN8)</f>
        <v>11. 11. 2019</v>
      </c>
      <c r="AN47" s="294"/>
      <c r="AO47" s="38"/>
      <c r="AP47" s="38"/>
      <c r="AQ47" s="38"/>
      <c r="AR47" s="41"/>
      <c r="BE47" s="36"/>
    </row>
    <row r="48" spans="1:57" s="2" customFormat="1" ht="6.95" customHeight="1" x14ac:dyDescent="0.2">
      <c r="A48" s="36"/>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41"/>
      <c r="BE48" s="36"/>
    </row>
    <row r="49" spans="1:91" s="2" customFormat="1" ht="27.95" customHeight="1" x14ac:dyDescent="0.2">
      <c r="A49" s="36"/>
      <c r="B49" s="37"/>
      <c r="C49" s="30" t="s">
        <v>30</v>
      </c>
      <c r="D49" s="38"/>
      <c r="E49" s="38"/>
      <c r="F49" s="38"/>
      <c r="G49" s="38"/>
      <c r="H49" s="38"/>
      <c r="I49" s="38"/>
      <c r="J49" s="38"/>
      <c r="K49" s="38"/>
      <c r="L49" s="54" t="str">
        <f>IF(E11= "","",E11)</f>
        <v>Dopravní podnik Ostrava a.s.</v>
      </c>
      <c r="M49" s="38"/>
      <c r="N49" s="38"/>
      <c r="O49" s="38"/>
      <c r="P49" s="38"/>
      <c r="Q49" s="38"/>
      <c r="R49" s="38"/>
      <c r="S49" s="38"/>
      <c r="T49" s="38"/>
      <c r="U49" s="38"/>
      <c r="V49" s="38"/>
      <c r="W49" s="38"/>
      <c r="X49" s="38"/>
      <c r="Y49" s="38"/>
      <c r="Z49" s="38"/>
      <c r="AA49" s="38"/>
      <c r="AB49" s="38"/>
      <c r="AC49" s="38"/>
      <c r="AD49" s="38"/>
      <c r="AE49" s="38"/>
      <c r="AF49" s="38"/>
      <c r="AG49" s="38"/>
      <c r="AH49" s="38"/>
      <c r="AI49" s="30" t="s">
        <v>38</v>
      </c>
      <c r="AJ49" s="38"/>
      <c r="AK49" s="38"/>
      <c r="AL49" s="38"/>
      <c r="AM49" s="290" t="str">
        <f>IF(E17="","",E17)</f>
        <v>METROPROJEKT Praha a.s.</v>
      </c>
      <c r="AN49" s="291"/>
      <c r="AO49" s="291"/>
      <c r="AP49" s="291"/>
      <c r="AQ49" s="38"/>
      <c r="AR49" s="41"/>
      <c r="AS49" s="284" t="s">
        <v>60</v>
      </c>
      <c r="AT49" s="285"/>
      <c r="AU49" s="62"/>
      <c r="AV49" s="62"/>
      <c r="AW49" s="62"/>
      <c r="AX49" s="62"/>
      <c r="AY49" s="62"/>
      <c r="AZ49" s="62"/>
      <c r="BA49" s="62"/>
      <c r="BB49" s="62"/>
      <c r="BC49" s="62"/>
      <c r="BD49" s="63"/>
      <c r="BE49" s="36"/>
    </row>
    <row r="50" spans="1:91" s="2" customFormat="1" ht="27.95" customHeight="1" x14ac:dyDescent="0.2">
      <c r="A50" s="36"/>
      <c r="B50" s="37"/>
      <c r="C50" s="30" t="s">
        <v>36</v>
      </c>
      <c r="D50" s="38"/>
      <c r="E50" s="38"/>
      <c r="F50" s="38"/>
      <c r="G50" s="38"/>
      <c r="H50" s="38"/>
      <c r="I50" s="38"/>
      <c r="J50" s="38"/>
      <c r="K50" s="38"/>
      <c r="L50" s="54" t="str">
        <f>IF(E14= "Vyplň údaj","",E14)</f>
        <v/>
      </c>
      <c r="M50" s="38"/>
      <c r="N50" s="38"/>
      <c r="O50" s="38"/>
      <c r="P50" s="38"/>
      <c r="Q50" s="38"/>
      <c r="R50" s="38"/>
      <c r="S50" s="38"/>
      <c r="T50" s="38"/>
      <c r="U50" s="38"/>
      <c r="V50" s="38"/>
      <c r="W50" s="38"/>
      <c r="X50" s="38"/>
      <c r="Y50" s="38"/>
      <c r="Z50" s="38"/>
      <c r="AA50" s="38"/>
      <c r="AB50" s="38"/>
      <c r="AC50" s="38"/>
      <c r="AD50" s="38"/>
      <c r="AE50" s="38"/>
      <c r="AF50" s="38"/>
      <c r="AG50" s="38"/>
      <c r="AH50" s="38"/>
      <c r="AI50" s="30" t="s">
        <v>43</v>
      </c>
      <c r="AJ50" s="38"/>
      <c r="AK50" s="38"/>
      <c r="AL50" s="38"/>
      <c r="AM50" s="290" t="str">
        <f>IF(E20="","",E20)</f>
        <v>METROPROJEKT Praha a.s.</v>
      </c>
      <c r="AN50" s="291"/>
      <c r="AO50" s="291"/>
      <c r="AP50" s="291"/>
      <c r="AQ50" s="38"/>
      <c r="AR50" s="41"/>
      <c r="AS50" s="286"/>
      <c r="AT50" s="287"/>
      <c r="AU50" s="64"/>
      <c r="AV50" s="64"/>
      <c r="AW50" s="64"/>
      <c r="AX50" s="64"/>
      <c r="AY50" s="64"/>
      <c r="AZ50" s="64"/>
      <c r="BA50" s="64"/>
      <c r="BB50" s="64"/>
      <c r="BC50" s="64"/>
      <c r="BD50" s="65"/>
      <c r="BE50" s="36"/>
    </row>
    <row r="51" spans="1:91" s="2" customFormat="1" ht="10.9" customHeight="1" x14ac:dyDescent="0.2">
      <c r="A51" s="36"/>
      <c r="B51" s="3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41"/>
      <c r="AS51" s="288"/>
      <c r="AT51" s="289"/>
      <c r="AU51" s="66"/>
      <c r="AV51" s="66"/>
      <c r="AW51" s="66"/>
      <c r="AX51" s="66"/>
      <c r="AY51" s="66"/>
      <c r="AZ51" s="66"/>
      <c r="BA51" s="66"/>
      <c r="BB51" s="66"/>
      <c r="BC51" s="66"/>
      <c r="BD51" s="67"/>
      <c r="BE51" s="36"/>
    </row>
    <row r="52" spans="1:91" s="2" customFormat="1" ht="29.25" customHeight="1" x14ac:dyDescent="0.2">
      <c r="A52" s="36"/>
      <c r="B52" s="37"/>
      <c r="C52" s="315" t="s">
        <v>61</v>
      </c>
      <c r="D52" s="310"/>
      <c r="E52" s="310"/>
      <c r="F52" s="310"/>
      <c r="G52" s="310"/>
      <c r="H52" s="68"/>
      <c r="I52" s="309" t="s">
        <v>62</v>
      </c>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1" t="s">
        <v>63</v>
      </c>
      <c r="AH52" s="310"/>
      <c r="AI52" s="310"/>
      <c r="AJ52" s="310"/>
      <c r="AK52" s="310"/>
      <c r="AL52" s="310"/>
      <c r="AM52" s="310"/>
      <c r="AN52" s="309" t="s">
        <v>64</v>
      </c>
      <c r="AO52" s="310"/>
      <c r="AP52" s="310"/>
      <c r="AQ52" s="69" t="s">
        <v>65</v>
      </c>
      <c r="AR52" s="41"/>
      <c r="AS52" s="70" t="s">
        <v>66</v>
      </c>
      <c r="AT52" s="71" t="s">
        <v>67</v>
      </c>
      <c r="AU52" s="71" t="s">
        <v>68</v>
      </c>
      <c r="AV52" s="71" t="s">
        <v>69</v>
      </c>
      <c r="AW52" s="71" t="s">
        <v>70</v>
      </c>
      <c r="AX52" s="71" t="s">
        <v>71</v>
      </c>
      <c r="AY52" s="71" t="s">
        <v>72</v>
      </c>
      <c r="AZ52" s="71" t="s">
        <v>73</v>
      </c>
      <c r="BA52" s="71" t="s">
        <v>74</v>
      </c>
      <c r="BB52" s="71" t="s">
        <v>75</v>
      </c>
      <c r="BC52" s="71" t="s">
        <v>76</v>
      </c>
      <c r="BD52" s="72" t="s">
        <v>77</v>
      </c>
      <c r="BE52" s="36"/>
    </row>
    <row r="53" spans="1:91" s="2" customFormat="1" ht="10.9" customHeight="1" x14ac:dyDescent="0.2">
      <c r="A53" s="36"/>
      <c r="B53" s="3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41"/>
      <c r="AS53" s="73"/>
      <c r="AT53" s="74"/>
      <c r="AU53" s="74"/>
      <c r="AV53" s="74"/>
      <c r="AW53" s="74"/>
      <c r="AX53" s="74"/>
      <c r="AY53" s="74"/>
      <c r="AZ53" s="74"/>
      <c r="BA53" s="74"/>
      <c r="BB53" s="74"/>
      <c r="BC53" s="74"/>
      <c r="BD53" s="75"/>
      <c r="BE53" s="36"/>
    </row>
    <row r="54" spans="1:91" s="6" customFormat="1" ht="32.450000000000003" customHeight="1" x14ac:dyDescent="0.2">
      <c r="B54" s="76"/>
      <c r="C54" s="77" t="s">
        <v>78</v>
      </c>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313">
        <f>ROUND(AG55+SUM(AG56:AG61)+SUM(AG69:AG72),2)</f>
        <v>0</v>
      </c>
      <c r="AH54" s="313"/>
      <c r="AI54" s="313"/>
      <c r="AJ54" s="313"/>
      <c r="AK54" s="313"/>
      <c r="AL54" s="313"/>
      <c r="AM54" s="313"/>
      <c r="AN54" s="314">
        <f t="shared" ref="AN54:AN72" si="0">SUM(AG54,AT54)</f>
        <v>0</v>
      </c>
      <c r="AO54" s="314"/>
      <c r="AP54" s="314"/>
      <c r="AQ54" s="80" t="s">
        <v>79</v>
      </c>
      <c r="AR54" s="81"/>
      <c r="AS54" s="82">
        <f>ROUND(AS55+SUM(AS56:AS61)+SUM(AS69:AS72),2)</f>
        <v>0</v>
      </c>
      <c r="AT54" s="83">
        <f t="shared" ref="AT54:AT72" si="1">ROUND(SUM(AV54:AW54),2)</f>
        <v>0</v>
      </c>
      <c r="AU54" s="84">
        <f>ROUND(AU55+SUM(AU56:AU61)+SUM(AU69:AU72),5)</f>
        <v>0</v>
      </c>
      <c r="AV54" s="83">
        <f>ROUND(AZ54*L29,2)</f>
        <v>0</v>
      </c>
      <c r="AW54" s="83">
        <f>ROUND(BA54*L30,2)</f>
        <v>0</v>
      </c>
      <c r="AX54" s="83">
        <f>ROUND(BB54*L29,2)</f>
        <v>0</v>
      </c>
      <c r="AY54" s="83">
        <f>ROUND(BC54*L30,2)</f>
        <v>0</v>
      </c>
      <c r="AZ54" s="83">
        <f>ROUND(AZ55+SUM(AZ56:AZ61)+SUM(AZ69:AZ72),2)</f>
        <v>0</v>
      </c>
      <c r="BA54" s="83">
        <f>ROUND(BA55+SUM(BA56:BA61)+SUM(BA69:BA72),2)</f>
        <v>0</v>
      </c>
      <c r="BB54" s="83">
        <f>ROUND(BB55+SUM(BB56:BB61)+SUM(BB69:BB72),2)</f>
        <v>0</v>
      </c>
      <c r="BC54" s="83">
        <f>ROUND(BC55+SUM(BC56:BC61)+SUM(BC69:BC72),2)</f>
        <v>0</v>
      </c>
      <c r="BD54" s="85">
        <f>ROUND(BD55+SUM(BD56:BD61)+SUM(BD69:BD72),2)</f>
        <v>0</v>
      </c>
      <c r="BS54" s="86" t="s">
        <v>80</v>
      </c>
      <c r="BT54" s="86" t="s">
        <v>81</v>
      </c>
      <c r="BU54" s="87" t="s">
        <v>82</v>
      </c>
      <c r="BV54" s="86" t="s">
        <v>83</v>
      </c>
      <c r="BW54" s="86" t="s">
        <v>5</v>
      </c>
      <c r="BX54" s="86" t="s">
        <v>84</v>
      </c>
      <c r="CL54" s="86" t="s">
        <v>19</v>
      </c>
    </row>
    <row r="55" spans="1:91" s="7" customFormat="1" ht="16.5" customHeight="1" x14ac:dyDescent="0.2">
      <c r="A55" s="88" t="s">
        <v>85</v>
      </c>
      <c r="B55" s="89"/>
      <c r="C55" s="90"/>
      <c r="D55" s="307" t="s">
        <v>86</v>
      </c>
      <c r="E55" s="307"/>
      <c r="F55" s="307"/>
      <c r="G55" s="307"/>
      <c r="H55" s="307"/>
      <c r="I55" s="91"/>
      <c r="J55" s="307" t="s">
        <v>87</v>
      </c>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3">
        <f>'SO 101 - Úpravy pozemních...'!J30</f>
        <v>0</v>
      </c>
      <c r="AH55" s="304"/>
      <c r="AI55" s="304"/>
      <c r="AJ55" s="304"/>
      <c r="AK55" s="304"/>
      <c r="AL55" s="304"/>
      <c r="AM55" s="304"/>
      <c r="AN55" s="303">
        <f t="shared" si="0"/>
        <v>0</v>
      </c>
      <c r="AO55" s="304"/>
      <c r="AP55" s="304"/>
      <c r="AQ55" s="92" t="s">
        <v>88</v>
      </c>
      <c r="AR55" s="93"/>
      <c r="AS55" s="94">
        <v>0</v>
      </c>
      <c r="AT55" s="95">
        <f t="shared" si="1"/>
        <v>0</v>
      </c>
      <c r="AU55" s="96">
        <f>'SO 101 - Úpravy pozemních...'!P86</f>
        <v>0</v>
      </c>
      <c r="AV55" s="95">
        <f>'SO 101 - Úpravy pozemních...'!J33</f>
        <v>0</v>
      </c>
      <c r="AW55" s="95">
        <f>'SO 101 - Úpravy pozemních...'!J34</f>
        <v>0</v>
      </c>
      <c r="AX55" s="95">
        <f>'SO 101 - Úpravy pozemních...'!J35</f>
        <v>0</v>
      </c>
      <c r="AY55" s="95">
        <f>'SO 101 - Úpravy pozemních...'!J36</f>
        <v>0</v>
      </c>
      <c r="AZ55" s="95">
        <f>'SO 101 - Úpravy pozemních...'!F33</f>
        <v>0</v>
      </c>
      <c r="BA55" s="95">
        <f>'SO 101 - Úpravy pozemních...'!F34</f>
        <v>0</v>
      </c>
      <c r="BB55" s="95">
        <f>'SO 101 - Úpravy pozemních...'!F35</f>
        <v>0</v>
      </c>
      <c r="BC55" s="95">
        <f>'SO 101 - Úpravy pozemních...'!F36</f>
        <v>0</v>
      </c>
      <c r="BD55" s="97">
        <f>'SO 101 - Úpravy pozemních...'!F37</f>
        <v>0</v>
      </c>
      <c r="BT55" s="98" t="s">
        <v>89</v>
      </c>
      <c r="BV55" s="98" t="s">
        <v>83</v>
      </c>
      <c r="BW55" s="98" t="s">
        <v>90</v>
      </c>
      <c r="BX55" s="98" t="s">
        <v>5</v>
      </c>
      <c r="CL55" s="98" t="s">
        <v>79</v>
      </c>
      <c r="CM55" s="98" t="s">
        <v>91</v>
      </c>
    </row>
    <row r="56" spans="1:91" s="7" customFormat="1" ht="16.5" customHeight="1" x14ac:dyDescent="0.2">
      <c r="A56" s="88" t="s">
        <v>85</v>
      </c>
      <c r="B56" s="89"/>
      <c r="C56" s="90"/>
      <c r="D56" s="307" t="s">
        <v>92</v>
      </c>
      <c r="E56" s="307"/>
      <c r="F56" s="307"/>
      <c r="G56" s="307"/>
      <c r="H56" s="307"/>
      <c r="I56" s="91"/>
      <c r="J56" s="307" t="s">
        <v>93</v>
      </c>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3">
        <f>'SO 301 - Přípojka vodovod...'!J30</f>
        <v>0</v>
      </c>
      <c r="AH56" s="304"/>
      <c r="AI56" s="304"/>
      <c r="AJ56" s="304"/>
      <c r="AK56" s="304"/>
      <c r="AL56" s="304"/>
      <c r="AM56" s="304"/>
      <c r="AN56" s="303">
        <f t="shared" si="0"/>
        <v>0</v>
      </c>
      <c r="AO56" s="304"/>
      <c r="AP56" s="304"/>
      <c r="AQ56" s="92" t="s">
        <v>88</v>
      </c>
      <c r="AR56" s="93"/>
      <c r="AS56" s="94">
        <v>0</v>
      </c>
      <c r="AT56" s="95">
        <f t="shared" si="1"/>
        <v>0</v>
      </c>
      <c r="AU56" s="96">
        <f>'SO 301 - Přípojka vodovod...'!P86</f>
        <v>0</v>
      </c>
      <c r="AV56" s="95">
        <f>'SO 301 - Přípojka vodovod...'!J33</f>
        <v>0</v>
      </c>
      <c r="AW56" s="95">
        <f>'SO 301 - Přípojka vodovod...'!J34</f>
        <v>0</v>
      </c>
      <c r="AX56" s="95">
        <f>'SO 301 - Přípojka vodovod...'!J35</f>
        <v>0</v>
      </c>
      <c r="AY56" s="95">
        <f>'SO 301 - Přípojka vodovod...'!J36</f>
        <v>0</v>
      </c>
      <c r="AZ56" s="95">
        <f>'SO 301 - Přípojka vodovod...'!F33</f>
        <v>0</v>
      </c>
      <c r="BA56" s="95">
        <f>'SO 301 - Přípojka vodovod...'!F34</f>
        <v>0</v>
      </c>
      <c r="BB56" s="95">
        <f>'SO 301 - Přípojka vodovod...'!F35</f>
        <v>0</v>
      </c>
      <c r="BC56" s="95">
        <f>'SO 301 - Přípojka vodovod...'!F36</f>
        <v>0</v>
      </c>
      <c r="BD56" s="97">
        <f>'SO 301 - Přípojka vodovod...'!F37</f>
        <v>0</v>
      </c>
      <c r="BT56" s="98" t="s">
        <v>89</v>
      </c>
      <c r="BV56" s="98" t="s">
        <v>83</v>
      </c>
      <c r="BW56" s="98" t="s">
        <v>94</v>
      </c>
      <c r="BX56" s="98" t="s">
        <v>5</v>
      </c>
      <c r="CL56" s="98" t="s">
        <v>79</v>
      </c>
      <c r="CM56" s="98" t="s">
        <v>91</v>
      </c>
    </row>
    <row r="57" spans="1:91" s="7" customFormat="1" ht="16.5" customHeight="1" x14ac:dyDescent="0.2">
      <c r="A57" s="88" t="s">
        <v>85</v>
      </c>
      <c r="B57" s="89"/>
      <c r="C57" s="90"/>
      <c r="D57" s="307" t="s">
        <v>95</v>
      </c>
      <c r="E57" s="307"/>
      <c r="F57" s="307"/>
      <c r="G57" s="307"/>
      <c r="H57" s="307"/>
      <c r="I57" s="91"/>
      <c r="J57" s="307" t="s">
        <v>96</v>
      </c>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3">
        <f>'SO 302 - Přípojky kanalizace'!J30</f>
        <v>0</v>
      </c>
      <c r="AH57" s="304"/>
      <c r="AI57" s="304"/>
      <c r="AJ57" s="304"/>
      <c r="AK57" s="304"/>
      <c r="AL57" s="304"/>
      <c r="AM57" s="304"/>
      <c r="AN57" s="303">
        <f t="shared" si="0"/>
        <v>0</v>
      </c>
      <c r="AO57" s="304"/>
      <c r="AP57" s="304"/>
      <c r="AQ57" s="92" t="s">
        <v>88</v>
      </c>
      <c r="AR57" s="93"/>
      <c r="AS57" s="94">
        <v>0</v>
      </c>
      <c r="AT57" s="95">
        <f t="shared" si="1"/>
        <v>0</v>
      </c>
      <c r="AU57" s="96">
        <f>'SO 302 - Přípojky kanalizace'!P86</f>
        <v>0</v>
      </c>
      <c r="AV57" s="95">
        <f>'SO 302 - Přípojky kanalizace'!J33</f>
        <v>0</v>
      </c>
      <c r="AW57" s="95">
        <f>'SO 302 - Přípojky kanalizace'!J34</f>
        <v>0</v>
      </c>
      <c r="AX57" s="95">
        <f>'SO 302 - Přípojky kanalizace'!J35</f>
        <v>0</v>
      </c>
      <c r="AY57" s="95">
        <f>'SO 302 - Přípojky kanalizace'!J36</f>
        <v>0</v>
      </c>
      <c r="AZ57" s="95">
        <f>'SO 302 - Přípojky kanalizace'!F33</f>
        <v>0</v>
      </c>
      <c r="BA57" s="95">
        <f>'SO 302 - Přípojky kanalizace'!F34</f>
        <v>0</v>
      </c>
      <c r="BB57" s="95">
        <f>'SO 302 - Přípojky kanalizace'!F35</f>
        <v>0</v>
      </c>
      <c r="BC57" s="95">
        <f>'SO 302 - Přípojky kanalizace'!F36</f>
        <v>0</v>
      </c>
      <c r="BD57" s="97">
        <f>'SO 302 - Přípojky kanalizace'!F37</f>
        <v>0</v>
      </c>
      <c r="BT57" s="98" t="s">
        <v>89</v>
      </c>
      <c r="BV57" s="98" t="s">
        <v>83</v>
      </c>
      <c r="BW57" s="98" t="s">
        <v>97</v>
      </c>
      <c r="BX57" s="98" t="s">
        <v>5</v>
      </c>
      <c r="CL57" s="98" t="s">
        <v>79</v>
      </c>
      <c r="CM57" s="98" t="s">
        <v>91</v>
      </c>
    </row>
    <row r="58" spans="1:91" s="7" customFormat="1" ht="16.5" customHeight="1" x14ac:dyDescent="0.2">
      <c r="A58" s="88" t="s">
        <v>85</v>
      </c>
      <c r="B58" s="89"/>
      <c r="C58" s="90"/>
      <c r="D58" s="307" t="s">
        <v>98</v>
      </c>
      <c r="E58" s="307"/>
      <c r="F58" s="307"/>
      <c r="G58" s="307"/>
      <c r="H58" s="307"/>
      <c r="I58" s="91"/>
      <c r="J58" s="307" t="s">
        <v>99</v>
      </c>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3">
        <f>'SO 303 - Zavlažovací systém'!J30</f>
        <v>0</v>
      </c>
      <c r="AH58" s="304"/>
      <c r="AI58" s="304"/>
      <c r="AJ58" s="304"/>
      <c r="AK58" s="304"/>
      <c r="AL58" s="304"/>
      <c r="AM58" s="304"/>
      <c r="AN58" s="303">
        <f t="shared" si="0"/>
        <v>0</v>
      </c>
      <c r="AO58" s="304"/>
      <c r="AP58" s="304"/>
      <c r="AQ58" s="92" t="s">
        <v>88</v>
      </c>
      <c r="AR58" s="93"/>
      <c r="AS58" s="94">
        <v>0</v>
      </c>
      <c r="AT58" s="95">
        <f t="shared" si="1"/>
        <v>0</v>
      </c>
      <c r="AU58" s="96">
        <f>'SO 303 - Zavlažovací systém'!P90</f>
        <v>0</v>
      </c>
      <c r="AV58" s="95">
        <f>'SO 303 - Zavlažovací systém'!J33</f>
        <v>0</v>
      </c>
      <c r="AW58" s="95">
        <f>'SO 303 - Zavlažovací systém'!J34</f>
        <v>0</v>
      </c>
      <c r="AX58" s="95">
        <f>'SO 303 - Zavlažovací systém'!J35</f>
        <v>0</v>
      </c>
      <c r="AY58" s="95">
        <f>'SO 303 - Zavlažovací systém'!J36</f>
        <v>0</v>
      </c>
      <c r="AZ58" s="95">
        <f>'SO 303 - Zavlažovací systém'!F33</f>
        <v>0</v>
      </c>
      <c r="BA58" s="95">
        <f>'SO 303 - Zavlažovací systém'!F34</f>
        <v>0</v>
      </c>
      <c r="BB58" s="95">
        <f>'SO 303 - Zavlažovací systém'!F35</f>
        <v>0</v>
      </c>
      <c r="BC58" s="95">
        <f>'SO 303 - Zavlažovací systém'!F36</f>
        <v>0</v>
      </c>
      <c r="BD58" s="97">
        <f>'SO 303 - Zavlažovací systém'!F37</f>
        <v>0</v>
      </c>
      <c r="BT58" s="98" t="s">
        <v>89</v>
      </c>
      <c r="BV58" s="98" t="s">
        <v>83</v>
      </c>
      <c r="BW58" s="98" t="s">
        <v>100</v>
      </c>
      <c r="BX58" s="98" t="s">
        <v>5</v>
      </c>
      <c r="CL58" s="98" t="s">
        <v>79</v>
      </c>
      <c r="CM58" s="98" t="s">
        <v>91</v>
      </c>
    </row>
    <row r="59" spans="1:91" s="7" customFormat="1" ht="16.5" customHeight="1" x14ac:dyDescent="0.2">
      <c r="A59" s="88" t="s">
        <v>85</v>
      </c>
      <c r="B59" s="89"/>
      <c r="C59" s="90"/>
      <c r="D59" s="307" t="s">
        <v>101</v>
      </c>
      <c r="E59" s="307"/>
      <c r="F59" s="307"/>
      <c r="G59" s="307"/>
      <c r="H59" s="307"/>
      <c r="I59" s="91"/>
      <c r="J59" s="307" t="s">
        <v>102</v>
      </c>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3">
        <f>'SO 304 - Přípojka NN zavl...'!J30</f>
        <v>0</v>
      </c>
      <c r="AH59" s="304"/>
      <c r="AI59" s="304"/>
      <c r="AJ59" s="304"/>
      <c r="AK59" s="304"/>
      <c r="AL59" s="304"/>
      <c r="AM59" s="304"/>
      <c r="AN59" s="303">
        <f t="shared" si="0"/>
        <v>0</v>
      </c>
      <c r="AO59" s="304"/>
      <c r="AP59" s="304"/>
      <c r="AQ59" s="92" t="s">
        <v>88</v>
      </c>
      <c r="AR59" s="93"/>
      <c r="AS59" s="94">
        <v>0</v>
      </c>
      <c r="AT59" s="95">
        <f t="shared" si="1"/>
        <v>0</v>
      </c>
      <c r="AU59" s="96">
        <f>'SO 304 - Přípojka NN zavl...'!P84</f>
        <v>0</v>
      </c>
      <c r="AV59" s="95">
        <f>'SO 304 - Přípojka NN zavl...'!J33</f>
        <v>0</v>
      </c>
      <c r="AW59" s="95">
        <f>'SO 304 - Přípojka NN zavl...'!J34</f>
        <v>0</v>
      </c>
      <c r="AX59" s="95">
        <f>'SO 304 - Přípojka NN zavl...'!J35</f>
        <v>0</v>
      </c>
      <c r="AY59" s="95">
        <f>'SO 304 - Přípojka NN zavl...'!J36</f>
        <v>0</v>
      </c>
      <c r="AZ59" s="95">
        <f>'SO 304 - Přípojka NN zavl...'!F33</f>
        <v>0</v>
      </c>
      <c r="BA59" s="95">
        <f>'SO 304 - Přípojka NN zavl...'!F34</f>
        <v>0</v>
      </c>
      <c r="BB59" s="95">
        <f>'SO 304 - Přípojka NN zavl...'!F35</f>
        <v>0</v>
      </c>
      <c r="BC59" s="95">
        <f>'SO 304 - Přípojka NN zavl...'!F36</f>
        <v>0</v>
      </c>
      <c r="BD59" s="97">
        <f>'SO 304 - Přípojka NN zavl...'!F37</f>
        <v>0</v>
      </c>
      <c r="BT59" s="98" t="s">
        <v>89</v>
      </c>
      <c r="BV59" s="98" t="s">
        <v>83</v>
      </c>
      <c r="BW59" s="98" t="s">
        <v>103</v>
      </c>
      <c r="BX59" s="98" t="s">
        <v>5</v>
      </c>
      <c r="CL59" s="98" t="s">
        <v>79</v>
      </c>
      <c r="CM59" s="98" t="s">
        <v>91</v>
      </c>
    </row>
    <row r="60" spans="1:91" s="7" customFormat="1" ht="16.5" customHeight="1" x14ac:dyDescent="0.2">
      <c r="A60" s="88" t="s">
        <v>85</v>
      </c>
      <c r="B60" s="89"/>
      <c r="C60" s="90"/>
      <c r="D60" s="307" t="s">
        <v>104</v>
      </c>
      <c r="E60" s="307"/>
      <c r="F60" s="307"/>
      <c r="G60" s="307"/>
      <c r="H60" s="307"/>
      <c r="I60" s="91"/>
      <c r="J60" s="307" t="s">
        <v>105</v>
      </c>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3">
        <f>'SO 401 - Trakční vedení'!J30</f>
        <v>0</v>
      </c>
      <c r="AH60" s="304"/>
      <c r="AI60" s="304"/>
      <c r="AJ60" s="304"/>
      <c r="AK60" s="304"/>
      <c r="AL60" s="304"/>
      <c r="AM60" s="304"/>
      <c r="AN60" s="303">
        <f t="shared" si="0"/>
        <v>0</v>
      </c>
      <c r="AO60" s="304"/>
      <c r="AP60" s="304"/>
      <c r="AQ60" s="92" t="s">
        <v>88</v>
      </c>
      <c r="AR60" s="93"/>
      <c r="AS60" s="94">
        <v>0</v>
      </c>
      <c r="AT60" s="95">
        <f t="shared" si="1"/>
        <v>0</v>
      </c>
      <c r="AU60" s="96">
        <f>'SO 401 - Trakční vedení'!P86</f>
        <v>0</v>
      </c>
      <c r="AV60" s="95">
        <f>'SO 401 - Trakční vedení'!J33</f>
        <v>0</v>
      </c>
      <c r="AW60" s="95">
        <f>'SO 401 - Trakční vedení'!J34</f>
        <v>0</v>
      </c>
      <c r="AX60" s="95">
        <f>'SO 401 - Trakční vedení'!J35</f>
        <v>0</v>
      </c>
      <c r="AY60" s="95">
        <f>'SO 401 - Trakční vedení'!J36</f>
        <v>0</v>
      </c>
      <c r="AZ60" s="95">
        <f>'SO 401 - Trakční vedení'!F33</f>
        <v>0</v>
      </c>
      <c r="BA60" s="95">
        <f>'SO 401 - Trakční vedení'!F34</f>
        <v>0</v>
      </c>
      <c r="BB60" s="95">
        <f>'SO 401 - Trakční vedení'!F35</f>
        <v>0</v>
      </c>
      <c r="BC60" s="95">
        <f>'SO 401 - Trakční vedení'!F36</f>
        <v>0</v>
      </c>
      <c r="BD60" s="97">
        <f>'SO 401 - Trakční vedení'!F37</f>
        <v>0</v>
      </c>
      <c r="BT60" s="98" t="s">
        <v>89</v>
      </c>
      <c r="BV60" s="98" t="s">
        <v>83</v>
      </c>
      <c r="BW60" s="98" t="s">
        <v>106</v>
      </c>
      <c r="BX60" s="98" t="s">
        <v>5</v>
      </c>
      <c r="CL60" s="98" t="s">
        <v>79</v>
      </c>
      <c r="CM60" s="98" t="s">
        <v>91</v>
      </c>
    </row>
    <row r="61" spans="1:91" s="7" customFormat="1" ht="16.5" customHeight="1" x14ac:dyDescent="0.2">
      <c r="B61" s="89"/>
      <c r="C61" s="90"/>
      <c r="D61" s="307" t="s">
        <v>107</v>
      </c>
      <c r="E61" s="307"/>
      <c r="F61" s="307"/>
      <c r="G61" s="307"/>
      <c r="H61" s="307"/>
      <c r="I61" s="91"/>
      <c r="J61" s="307" t="s">
        <v>108</v>
      </c>
      <c r="K61" s="307"/>
      <c r="L61" s="307"/>
      <c r="M61" s="307"/>
      <c r="N61" s="307"/>
      <c r="O61" s="307"/>
      <c r="P61" s="307"/>
      <c r="Q61" s="307"/>
      <c r="R61" s="307"/>
      <c r="S61" s="307"/>
      <c r="T61" s="307"/>
      <c r="U61" s="307"/>
      <c r="V61" s="307"/>
      <c r="W61" s="307"/>
      <c r="X61" s="307"/>
      <c r="Y61" s="307"/>
      <c r="Z61" s="307"/>
      <c r="AA61" s="307"/>
      <c r="AB61" s="307"/>
      <c r="AC61" s="307"/>
      <c r="AD61" s="307"/>
      <c r="AE61" s="307"/>
      <c r="AF61" s="307"/>
      <c r="AG61" s="312">
        <f>ROUND(SUM(AG62:AG68),2)</f>
        <v>0</v>
      </c>
      <c r="AH61" s="304"/>
      <c r="AI61" s="304"/>
      <c r="AJ61" s="304"/>
      <c r="AK61" s="304"/>
      <c r="AL61" s="304"/>
      <c r="AM61" s="304"/>
      <c r="AN61" s="303">
        <f t="shared" si="0"/>
        <v>0</v>
      </c>
      <c r="AO61" s="304"/>
      <c r="AP61" s="304"/>
      <c r="AQ61" s="92" t="s">
        <v>88</v>
      </c>
      <c r="AR61" s="93"/>
      <c r="AS61" s="94">
        <f>ROUND(SUM(AS62:AS68),2)</f>
        <v>0</v>
      </c>
      <c r="AT61" s="95">
        <f t="shared" si="1"/>
        <v>0</v>
      </c>
      <c r="AU61" s="96">
        <f>ROUND(SUM(AU62:AU68),5)</f>
        <v>0</v>
      </c>
      <c r="AV61" s="95">
        <f>ROUND(AZ61*L29,2)</f>
        <v>0</v>
      </c>
      <c r="AW61" s="95">
        <f>ROUND(BA61*L30,2)</f>
        <v>0</v>
      </c>
      <c r="AX61" s="95">
        <f>ROUND(BB61*L29,2)</f>
        <v>0</v>
      </c>
      <c r="AY61" s="95">
        <f>ROUND(BC61*L30,2)</f>
        <v>0</v>
      </c>
      <c r="AZ61" s="95">
        <f>ROUND(SUM(AZ62:AZ68),2)</f>
        <v>0</v>
      </c>
      <c r="BA61" s="95">
        <f>ROUND(SUM(BA62:BA68),2)</f>
        <v>0</v>
      </c>
      <c r="BB61" s="95">
        <f>ROUND(SUM(BB62:BB68),2)</f>
        <v>0</v>
      </c>
      <c r="BC61" s="95">
        <f>ROUND(SUM(BC62:BC68),2)</f>
        <v>0</v>
      </c>
      <c r="BD61" s="97">
        <f>ROUND(SUM(BD62:BD68),2)</f>
        <v>0</v>
      </c>
      <c r="BS61" s="98" t="s">
        <v>80</v>
      </c>
      <c r="BT61" s="98" t="s">
        <v>89</v>
      </c>
      <c r="BU61" s="98" t="s">
        <v>82</v>
      </c>
      <c r="BV61" s="98" t="s">
        <v>83</v>
      </c>
      <c r="BW61" s="98" t="s">
        <v>109</v>
      </c>
      <c r="BX61" s="98" t="s">
        <v>5</v>
      </c>
      <c r="CL61" s="98" t="s">
        <v>79</v>
      </c>
      <c r="CM61" s="98" t="s">
        <v>91</v>
      </c>
    </row>
    <row r="62" spans="1:91" s="4" customFormat="1" ht="16.5" customHeight="1" x14ac:dyDescent="0.2">
      <c r="A62" s="88" t="s">
        <v>85</v>
      </c>
      <c r="B62" s="53"/>
      <c r="C62" s="99"/>
      <c r="D62" s="99"/>
      <c r="E62" s="308" t="s">
        <v>110</v>
      </c>
      <c r="F62" s="308"/>
      <c r="G62" s="308"/>
      <c r="H62" s="308"/>
      <c r="I62" s="308"/>
      <c r="J62" s="99"/>
      <c r="K62" s="308" t="s">
        <v>111</v>
      </c>
      <c r="L62" s="308"/>
      <c r="M62" s="308"/>
      <c r="N62" s="308"/>
      <c r="O62" s="308"/>
      <c r="P62" s="308"/>
      <c r="Q62" s="308"/>
      <c r="R62" s="308"/>
      <c r="S62" s="308"/>
      <c r="T62" s="308"/>
      <c r="U62" s="308"/>
      <c r="V62" s="308"/>
      <c r="W62" s="308"/>
      <c r="X62" s="308"/>
      <c r="Y62" s="308"/>
      <c r="Z62" s="308"/>
      <c r="AA62" s="308"/>
      <c r="AB62" s="308"/>
      <c r="AC62" s="308"/>
      <c r="AD62" s="308"/>
      <c r="AE62" s="308"/>
      <c r="AF62" s="308"/>
      <c r="AG62" s="305">
        <f>'SO 410 - Ochrana kabelů V...'!J32</f>
        <v>0</v>
      </c>
      <c r="AH62" s="306"/>
      <c r="AI62" s="306"/>
      <c r="AJ62" s="306"/>
      <c r="AK62" s="306"/>
      <c r="AL62" s="306"/>
      <c r="AM62" s="306"/>
      <c r="AN62" s="305">
        <f t="shared" si="0"/>
        <v>0</v>
      </c>
      <c r="AO62" s="306"/>
      <c r="AP62" s="306"/>
      <c r="AQ62" s="100" t="s">
        <v>112</v>
      </c>
      <c r="AR62" s="55"/>
      <c r="AS62" s="101">
        <v>0</v>
      </c>
      <c r="AT62" s="102">
        <f t="shared" si="1"/>
        <v>0</v>
      </c>
      <c r="AU62" s="103">
        <f>'SO 410 - Ochrana kabelů V...'!P91</f>
        <v>0</v>
      </c>
      <c r="AV62" s="102">
        <f>'SO 410 - Ochrana kabelů V...'!J35</f>
        <v>0</v>
      </c>
      <c r="AW62" s="102">
        <f>'SO 410 - Ochrana kabelů V...'!J36</f>
        <v>0</v>
      </c>
      <c r="AX62" s="102">
        <f>'SO 410 - Ochrana kabelů V...'!J37</f>
        <v>0</v>
      </c>
      <c r="AY62" s="102">
        <f>'SO 410 - Ochrana kabelů V...'!J38</f>
        <v>0</v>
      </c>
      <c r="AZ62" s="102">
        <f>'SO 410 - Ochrana kabelů V...'!F35</f>
        <v>0</v>
      </c>
      <c r="BA62" s="102">
        <f>'SO 410 - Ochrana kabelů V...'!F36</f>
        <v>0</v>
      </c>
      <c r="BB62" s="102">
        <f>'SO 410 - Ochrana kabelů V...'!F37</f>
        <v>0</v>
      </c>
      <c r="BC62" s="102">
        <f>'SO 410 - Ochrana kabelů V...'!F38</f>
        <v>0</v>
      </c>
      <c r="BD62" s="104">
        <f>'SO 410 - Ochrana kabelů V...'!F39</f>
        <v>0</v>
      </c>
      <c r="BT62" s="105" t="s">
        <v>91</v>
      </c>
      <c r="BV62" s="105" t="s">
        <v>83</v>
      </c>
      <c r="BW62" s="105" t="s">
        <v>113</v>
      </c>
      <c r="BX62" s="105" t="s">
        <v>109</v>
      </c>
      <c r="CL62" s="105" t="s">
        <v>79</v>
      </c>
    </row>
    <row r="63" spans="1:91" s="4" customFormat="1" ht="16.5" customHeight="1" x14ac:dyDescent="0.2">
      <c r="A63" s="88" t="s">
        <v>85</v>
      </c>
      <c r="B63" s="53"/>
      <c r="C63" s="99"/>
      <c r="D63" s="99"/>
      <c r="E63" s="308" t="s">
        <v>114</v>
      </c>
      <c r="F63" s="308"/>
      <c r="G63" s="308"/>
      <c r="H63" s="308"/>
      <c r="I63" s="308"/>
      <c r="J63" s="99"/>
      <c r="K63" s="308" t="s">
        <v>115</v>
      </c>
      <c r="L63" s="308"/>
      <c r="M63" s="308"/>
      <c r="N63" s="308"/>
      <c r="O63" s="308"/>
      <c r="P63" s="308"/>
      <c r="Q63" s="308"/>
      <c r="R63" s="308"/>
      <c r="S63" s="308"/>
      <c r="T63" s="308"/>
      <c r="U63" s="308"/>
      <c r="V63" s="308"/>
      <c r="W63" s="308"/>
      <c r="X63" s="308"/>
      <c r="Y63" s="308"/>
      <c r="Z63" s="308"/>
      <c r="AA63" s="308"/>
      <c r="AB63" s="308"/>
      <c r="AC63" s="308"/>
      <c r="AD63" s="308"/>
      <c r="AE63" s="308"/>
      <c r="AF63" s="308"/>
      <c r="AG63" s="305">
        <f>'SO 420 - Ochrana kabelů N...'!J32</f>
        <v>0</v>
      </c>
      <c r="AH63" s="306"/>
      <c r="AI63" s="306"/>
      <c r="AJ63" s="306"/>
      <c r="AK63" s="306"/>
      <c r="AL63" s="306"/>
      <c r="AM63" s="306"/>
      <c r="AN63" s="305">
        <f t="shared" si="0"/>
        <v>0</v>
      </c>
      <c r="AO63" s="306"/>
      <c r="AP63" s="306"/>
      <c r="AQ63" s="100" t="s">
        <v>112</v>
      </c>
      <c r="AR63" s="55"/>
      <c r="AS63" s="101">
        <v>0</v>
      </c>
      <c r="AT63" s="102">
        <f t="shared" si="1"/>
        <v>0</v>
      </c>
      <c r="AU63" s="103">
        <f>'SO 420 - Ochrana kabelů N...'!P91</f>
        <v>0</v>
      </c>
      <c r="AV63" s="102">
        <f>'SO 420 - Ochrana kabelů N...'!J35</f>
        <v>0</v>
      </c>
      <c r="AW63" s="102">
        <f>'SO 420 - Ochrana kabelů N...'!J36</f>
        <v>0</v>
      </c>
      <c r="AX63" s="102">
        <f>'SO 420 - Ochrana kabelů N...'!J37</f>
        <v>0</v>
      </c>
      <c r="AY63" s="102">
        <f>'SO 420 - Ochrana kabelů N...'!J38</f>
        <v>0</v>
      </c>
      <c r="AZ63" s="102">
        <f>'SO 420 - Ochrana kabelů N...'!F35</f>
        <v>0</v>
      </c>
      <c r="BA63" s="102">
        <f>'SO 420 - Ochrana kabelů N...'!F36</f>
        <v>0</v>
      </c>
      <c r="BB63" s="102">
        <f>'SO 420 - Ochrana kabelů N...'!F37</f>
        <v>0</v>
      </c>
      <c r="BC63" s="102">
        <f>'SO 420 - Ochrana kabelů N...'!F38</f>
        <v>0</v>
      </c>
      <c r="BD63" s="104">
        <f>'SO 420 - Ochrana kabelů N...'!F39</f>
        <v>0</v>
      </c>
      <c r="BT63" s="105" t="s">
        <v>91</v>
      </c>
      <c r="BV63" s="105" t="s">
        <v>83</v>
      </c>
      <c r="BW63" s="105" t="s">
        <v>116</v>
      </c>
      <c r="BX63" s="105" t="s">
        <v>109</v>
      </c>
      <c r="CL63" s="105" t="s">
        <v>79</v>
      </c>
    </row>
    <row r="64" spans="1:91" s="4" customFormat="1" ht="25.5" customHeight="1" x14ac:dyDescent="0.2">
      <c r="A64" s="88" t="s">
        <v>85</v>
      </c>
      <c r="B64" s="53"/>
      <c r="C64" s="99"/>
      <c r="D64" s="99"/>
      <c r="E64" s="308" t="s">
        <v>117</v>
      </c>
      <c r="F64" s="308"/>
      <c r="G64" s="308"/>
      <c r="H64" s="308"/>
      <c r="I64" s="308"/>
      <c r="J64" s="99"/>
      <c r="K64" s="308" t="s">
        <v>118</v>
      </c>
      <c r="L64" s="308"/>
      <c r="M64" s="308"/>
      <c r="N64" s="308"/>
      <c r="O64" s="308"/>
      <c r="P64" s="308"/>
      <c r="Q64" s="308"/>
      <c r="R64" s="308"/>
      <c r="S64" s="308"/>
      <c r="T64" s="308"/>
      <c r="U64" s="308"/>
      <c r="V64" s="308"/>
      <c r="W64" s="308"/>
      <c r="X64" s="308"/>
      <c r="Y64" s="308"/>
      <c r="Z64" s="308"/>
      <c r="AA64" s="308"/>
      <c r="AB64" s="308"/>
      <c r="AC64" s="308"/>
      <c r="AD64" s="308"/>
      <c r="AE64" s="308"/>
      <c r="AF64" s="308"/>
      <c r="AG64" s="305">
        <f>'SO 421 - Ochrana kabelů N...'!J32</f>
        <v>0</v>
      </c>
      <c r="AH64" s="306"/>
      <c r="AI64" s="306"/>
      <c r="AJ64" s="306"/>
      <c r="AK64" s="306"/>
      <c r="AL64" s="306"/>
      <c r="AM64" s="306"/>
      <c r="AN64" s="305">
        <f t="shared" si="0"/>
        <v>0</v>
      </c>
      <c r="AO64" s="306"/>
      <c r="AP64" s="306"/>
      <c r="AQ64" s="100" t="s">
        <v>112</v>
      </c>
      <c r="AR64" s="55"/>
      <c r="AS64" s="101">
        <v>0</v>
      </c>
      <c r="AT64" s="102">
        <f t="shared" si="1"/>
        <v>0</v>
      </c>
      <c r="AU64" s="103">
        <f>'SO 421 - Ochrana kabelů N...'!P90</f>
        <v>0</v>
      </c>
      <c r="AV64" s="102">
        <f>'SO 421 - Ochrana kabelů N...'!J35</f>
        <v>0</v>
      </c>
      <c r="AW64" s="102">
        <f>'SO 421 - Ochrana kabelů N...'!J36</f>
        <v>0</v>
      </c>
      <c r="AX64" s="102">
        <f>'SO 421 - Ochrana kabelů N...'!J37</f>
        <v>0</v>
      </c>
      <c r="AY64" s="102">
        <f>'SO 421 - Ochrana kabelů N...'!J38</f>
        <v>0</v>
      </c>
      <c r="AZ64" s="102">
        <f>'SO 421 - Ochrana kabelů N...'!F35</f>
        <v>0</v>
      </c>
      <c r="BA64" s="102">
        <f>'SO 421 - Ochrana kabelů N...'!F36</f>
        <v>0</v>
      </c>
      <c r="BB64" s="102">
        <f>'SO 421 - Ochrana kabelů N...'!F37</f>
        <v>0</v>
      </c>
      <c r="BC64" s="102">
        <f>'SO 421 - Ochrana kabelů N...'!F38</f>
        <v>0</v>
      </c>
      <c r="BD64" s="104">
        <f>'SO 421 - Ochrana kabelů N...'!F39</f>
        <v>0</v>
      </c>
      <c r="BT64" s="105" t="s">
        <v>91</v>
      </c>
      <c r="BV64" s="105" t="s">
        <v>83</v>
      </c>
      <c r="BW64" s="105" t="s">
        <v>119</v>
      </c>
      <c r="BX64" s="105" t="s">
        <v>109</v>
      </c>
      <c r="CL64" s="105" t="s">
        <v>79</v>
      </c>
    </row>
    <row r="65" spans="1:91" s="4" customFormat="1" ht="16.5" customHeight="1" x14ac:dyDescent="0.2">
      <c r="A65" s="88" t="s">
        <v>85</v>
      </c>
      <c r="B65" s="53"/>
      <c r="C65" s="99"/>
      <c r="D65" s="99"/>
      <c r="E65" s="308" t="s">
        <v>120</v>
      </c>
      <c r="F65" s="308"/>
      <c r="G65" s="308"/>
      <c r="H65" s="308"/>
      <c r="I65" s="308"/>
      <c r="J65" s="99"/>
      <c r="K65" s="308" t="s">
        <v>121</v>
      </c>
      <c r="L65" s="308"/>
      <c r="M65" s="308"/>
      <c r="N65" s="308"/>
      <c r="O65" s="308"/>
      <c r="P65" s="308"/>
      <c r="Q65" s="308"/>
      <c r="R65" s="308"/>
      <c r="S65" s="308"/>
      <c r="T65" s="308"/>
      <c r="U65" s="308"/>
      <c r="V65" s="308"/>
      <c r="W65" s="308"/>
      <c r="X65" s="308"/>
      <c r="Y65" s="308"/>
      <c r="Z65" s="308"/>
      <c r="AA65" s="308"/>
      <c r="AB65" s="308"/>
      <c r="AC65" s="308"/>
      <c r="AD65" s="308"/>
      <c r="AE65" s="308"/>
      <c r="AF65" s="308"/>
      <c r="AG65" s="305">
        <f>'SO 422 - Ochrana kabelů O...'!J32</f>
        <v>0</v>
      </c>
      <c r="AH65" s="306"/>
      <c r="AI65" s="306"/>
      <c r="AJ65" s="306"/>
      <c r="AK65" s="306"/>
      <c r="AL65" s="306"/>
      <c r="AM65" s="306"/>
      <c r="AN65" s="305">
        <f t="shared" si="0"/>
        <v>0</v>
      </c>
      <c r="AO65" s="306"/>
      <c r="AP65" s="306"/>
      <c r="AQ65" s="100" t="s">
        <v>112</v>
      </c>
      <c r="AR65" s="55"/>
      <c r="AS65" s="101">
        <v>0</v>
      </c>
      <c r="AT65" s="102">
        <f t="shared" si="1"/>
        <v>0</v>
      </c>
      <c r="AU65" s="103">
        <f>'SO 422 - Ochrana kabelů O...'!P91</f>
        <v>0</v>
      </c>
      <c r="AV65" s="102">
        <f>'SO 422 - Ochrana kabelů O...'!J35</f>
        <v>0</v>
      </c>
      <c r="AW65" s="102">
        <f>'SO 422 - Ochrana kabelů O...'!J36</f>
        <v>0</v>
      </c>
      <c r="AX65" s="102">
        <f>'SO 422 - Ochrana kabelů O...'!J37</f>
        <v>0</v>
      </c>
      <c r="AY65" s="102">
        <f>'SO 422 - Ochrana kabelů O...'!J38</f>
        <v>0</v>
      </c>
      <c r="AZ65" s="102">
        <f>'SO 422 - Ochrana kabelů O...'!F35</f>
        <v>0</v>
      </c>
      <c r="BA65" s="102">
        <f>'SO 422 - Ochrana kabelů O...'!F36</f>
        <v>0</v>
      </c>
      <c r="BB65" s="102">
        <f>'SO 422 - Ochrana kabelů O...'!F37</f>
        <v>0</v>
      </c>
      <c r="BC65" s="102">
        <f>'SO 422 - Ochrana kabelů O...'!F38</f>
        <v>0</v>
      </c>
      <c r="BD65" s="104">
        <f>'SO 422 - Ochrana kabelů O...'!F39</f>
        <v>0</v>
      </c>
      <c r="BT65" s="105" t="s">
        <v>91</v>
      </c>
      <c r="BV65" s="105" t="s">
        <v>83</v>
      </c>
      <c r="BW65" s="105" t="s">
        <v>122</v>
      </c>
      <c r="BX65" s="105" t="s">
        <v>109</v>
      </c>
      <c r="CL65" s="105" t="s">
        <v>79</v>
      </c>
    </row>
    <row r="66" spans="1:91" s="4" customFormat="1" ht="16.5" customHeight="1" x14ac:dyDescent="0.2">
      <c r="A66" s="88" t="s">
        <v>85</v>
      </c>
      <c r="B66" s="53"/>
      <c r="C66" s="99"/>
      <c r="D66" s="99"/>
      <c r="E66" s="308" t="s">
        <v>123</v>
      </c>
      <c r="F66" s="308"/>
      <c r="G66" s="308"/>
      <c r="H66" s="308"/>
      <c r="I66" s="308"/>
      <c r="J66" s="99"/>
      <c r="K66" s="308" t="s">
        <v>124</v>
      </c>
      <c r="L66" s="308"/>
      <c r="M66" s="308"/>
      <c r="N66" s="308"/>
      <c r="O66" s="308"/>
      <c r="P66" s="308"/>
      <c r="Q66" s="308"/>
      <c r="R66" s="308"/>
      <c r="S66" s="308"/>
      <c r="T66" s="308"/>
      <c r="U66" s="308"/>
      <c r="V66" s="308"/>
      <c r="W66" s="308"/>
      <c r="X66" s="308"/>
      <c r="Y66" s="308"/>
      <c r="Z66" s="308"/>
      <c r="AA66" s="308"/>
      <c r="AB66" s="308"/>
      <c r="AC66" s="308"/>
      <c r="AD66" s="308"/>
      <c r="AE66" s="308"/>
      <c r="AF66" s="308"/>
      <c r="AG66" s="305">
        <f>'SO 451 - Ochrana sdělovac...'!J32</f>
        <v>0</v>
      </c>
      <c r="AH66" s="306"/>
      <c r="AI66" s="306"/>
      <c r="AJ66" s="306"/>
      <c r="AK66" s="306"/>
      <c r="AL66" s="306"/>
      <c r="AM66" s="306"/>
      <c r="AN66" s="305">
        <f t="shared" si="0"/>
        <v>0</v>
      </c>
      <c r="AO66" s="306"/>
      <c r="AP66" s="306"/>
      <c r="AQ66" s="100" t="s">
        <v>112</v>
      </c>
      <c r="AR66" s="55"/>
      <c r="AS66" s="101">
        <v>0</v>
      </c>
      <c r="AT66" s="102">
        <f t="shared" si="1"/>
        <v>0</v>
      </c>
      <c r="AU66" s="103">
        <f>'SO 451 - Ochrana sdělovac...'!P88</f>
        <v>0</v>
      </c>
      <c r="AV66" s="102">
        <f>'SO 451 - Ochrana sdělovac...'!J35</f>
        <v>0</v>
      </c>
      <c r="AW66" s="102">
        <f>'SO 451 - Ochrana sdělovac...'!J36</f>
        <v>0</v>
      </c>
      <c r="AX66" s="102">
        <f>'SO 451 - Ochrana sdělovac...'!J37</f>
        <v>0</v>
      </c>
      <c r="AY66" s="102">
        <f>'SO 451 - Ochrana sdělovac...'!J38</f>
        <v>0</v>
      </c>
      <c r="AZ66" s="102">
        <f>'SO 451 - Ochrana sdělovac...'!F35</f>
        <v>0</v>
      </c>
      <c r="BA66" s="102">
        <f>'SO 451 - Ochrana sdělovac...'!F36</f>
        <v>0</v>
      </c>
      <c r="BB66" s="102">
        <f>'SO 451 - Ochrana sdělovac...'!F37</f>
        <v>0</v>
      </c>
      <c r="BC66" s="102">
        <f>'SO 451 - Ochrana sdělovac...'!F38</f>
        <v>0</v>
      </c>
      <c r="BD66" s="104">
        <f>'SO 451 - Ochrana sdělovac...'!F39</f>
        <v>0</v>
      </c>
      <c r="BT66" s="105" t="s">
        <v>91</v>
      </c>
      <c r="BV66" s="105" t="s">
        <v>83</v>
      </c>
      <c r="BW66" s="105" t="s">
        <v>125</v>
      </c>
      <c r="BX66" s="105" t="s">
        <v>109</v>
      </c>
      <c r="CL66" s="105" t="s">
        <v>79</v>
      </c>
    </row>
    <row r="67" spans="1:91" s="4" customFormat="1" ht="16.5" customHeight="1" x14ac:dyDescent="0.2">
      <c r="A67" s="88" t="s">
        <v>85</v>
      </c>
      <c r="B67" s="53"/>
      <c r="C67" s="99"/>
      <c r="D67" s="99"/>
      <c r="E67" s="308" t="s">
        <v>126</v>
      </c>
      <c r="F67" s="308"/>
      <c r="G67" s="308"/>
      <c r="H67" s="308"/>
      <c r="I67" s="308"/>
      <c r="J67" s="99"/>
      <c r="K67" s="308" t="s">
        <v>127</v>
      </c>
      <c r="L67" s="308"/>
      <c r="M67" s="308"/>
      <c r="N67" s="308"/>
      <c r="O67" s="308"/>
      <c r="P67" s="308"/>
      <c r="Q67" s="308"/>
      <c r="R67" s="308"/>
      <c r="S67" s="308"/>
      <c r="T67" s="308"/>
      <c r="U67" s="308"/>
      <c r="V67" s="308"/>
      <c r="W67" s="308"/>
      <c r="X67" s="308"/>
      <c r="Y67" s="308"/>
      <c r="Z67" s="308"/>
      <c r="AA67" s="308"/>
      <c r="AB67" s="308"/>
      <c r="AC67" s="308"/>
      <c r="AD67" s="308"/>
      <c r="AE67" s="308"/>
      <c r="AF67" s="308"/>
      <c r="AG67" s="305">
        <f>'SO 453 - Ochrana sdělovac...'!J32</f>
        <v>0</v>
      </c>
      <c r="AH67" s="306"/>
      <c r="AI67" s="306"/>
      <c r="AJ67" s="306"/>
      <c r="AK67" s="306"/>
      <c r="AL67" s="306"/>
      <c r="AM67" s="306"/>
      <c r="AN67" s="305">
        <f t="shared" si="0"/>
        <v>0</v>
      </c>
      <c r="AO67" s="306"/>
      <c r="AP67" s="306"/>
      <c r="AQ67" s="100" t="s">
        <v>112</v>
      </c>
      <c r="AR67" s="55"/>
      <c r="AS67" s="101">
        <v>0</v>
      </c>
      <c r="AT67" s="102">
        <f t="shared" si="1"/>
        <v>0</v>
      </c>
      <c r="AU67" s="103">
        <f>'SO 453 - Ochrana sdělovac...'!P91</f>
        <v>0</v>
      </c>
      <c r="AV67" s="102">
        <f>'SO 453 - Ochrana sdělovac...'!J35</f>
        <v>0</v>
      </c>
      <c r="AW67" s="102">
        <f>'SO 453 - Ochrana sdělovac...'!J36</f>
        <v>0</v>
      </c>
      <c r="AX67" s="102">
        <f>'SO 453 - Ochrana sdělovac...'!J37</f>
        <v>0</v>
      </c>
      <c r="AY67" s="102">
        <f>'SO 453 - Ochrana sdělovac...'!J38</f>
        <v>0</v>
      </c>
      <c r="AZ67" s="102">
        <f>'SO 453 - Ochrana sdělovac...'!F35</f>
        <v>0</v>
      </c>
      <c r="BA67" s="102">
        <f>'SO 453 - Ochrana sdělovac...'!F36</f>
        <v>0</v>
      </c>
      <c r="BB67" s="102">
        <f>'SO 453 - Ochrana sdělovac...'!F37</f>
        <v>0</v>
      </c>
      <c r="BC67" s="102">
        <f>'SO 453 - Ochrana sdělovac...'!F38</f>
        <v>0</v>
      </c>
      <c r="BD67" s="104">
        <f>'SO 453 - Ochrana sdělovac...'!F39</f>
        <v>0</v>
      </c>
      <c r="BT67" s="105" t="s">
        <v>91</v>
      </c>
      <c r="BV67" s="105" t="s">
        <v>83</v>
      </c>
      <c r="BW67" s="105" t="s">
        <v>128</v>
      </c>
      <c r="BX67" s="105" t="s">
        <v>109</v>
      </c>
      <c r="CL67" s="105" t="s">
        <v>79</v>
      </c>
    </row>
    <row r="68" spans="1:91" s="4" customFormat="1" ht="16.5" customHeight="1" x14ac:dyDescent="0.2">
      <c r="A68" s="88" t="s">
        <v>85</v>
      </c>
      <c r="B68" s="53"/>
      <c r="C68" s="99"/>
      <c r="D68" s="99"/>
      <c r="E68" s="308" t="s">
        <v>129</v>
      </c>
      <c r="F68" s="308"/>
      <c r="G68" s="308"/>
      <c r="H68" s="308"/>
      <c r="I68" s="308"/>
      <c r="J68" s="99"/>
      <c r="K68" s="308" t="s">
        <v>130</v>
      </c>
      <c r="L68" s="308"/>
      <c r="M68" s="308"/>
      <c r="N68" s="308"/>
      <c r="O68" s="308"/>
      <c r="P68" s="308"/>
      <c r="Q68" s="308"/>
      <c r="R68" s="308"/>
      <c r="S68" s="308"/>
      <c r="T68" s="308"/>
      <c r="U68" s="308"/>
      <c r="V68" s="308"/>
      <c r="W68" s="308"/>
      <c r="X68" s="308"/>
      <c r="Y68" s="308"/>
      <c r="Z68" s="308"/>
      <c r="AA68" s="308"/>
      <c r="AB68" s="308"/>
      <c r="AC68" s="308"/>
      <c r="AD68" s="308"/>
      <c r="AE68" s="308"/>
      <c r="AF68" s="308"/>
      <c r="AG68" s="305">
        <f>'SO 454 - Ochrana sdělovac...'!J32</f>
        <v>0</v>
      </c>
      <c r="AH68" s="306"/>
      <c r="AI68" s="306"/>
      <c r="AJ68" s="306"/>
      <c r="AK68" s="306"/>
      <c r="AL68" s="306"/>
      <c r="AM68" s="306"/>
      <c r="AN68" s="305">
        <f t="shared" si="0"/>
        <v>0</v>
      </c>
      <c r="AO68" s="306"/>
      <c r="AP68" s="306"/>
      <c r="AQ68" s="100" t="s">
        <v>112</v>
      </c>
      <c r="AR68" s="55"/>
      <c r="AS68" s="101">
        <v>0</v>
      </c>
      <c r="AT68" s="102">
        <f t="shared" si="1"/>
        <v>0</v>
      </c>
      <c r="AU68" s="103">
        <f>'SO 454 - Ochrana sdělovac...'!P91</f>
        <v>0</v>
      </c>
      <c r="AV68" s="102">
        <f>'SO 454 - Ochrana sdělovac...'!J35</f>
        <v>0</v>
      </c>
      <c r="AW68" s="102">
        <f>'SO 454 - Ochrana sdělovac...'!J36</f>
        <v>0</v>
      </c>
      <c r="AX68" s="102">
        <f>'SO 454 - Ochrana sdělovac...'!J37</f>
        <v>0</v>
      </c>
      <c r="AY68" s="102">
        <f>'SO 454 - Ochrana sdělovac...'!J38</f>
        <v>0</v>
      </c>
      <c r="AZ68" s="102">
        <f>'SO 454 - Ochrana sdělovac...'!F35</f>
        <v>0</v>
      </c>
      <c r="BA68" s="102">
        <f>'SO 454 - Ochrana sdělovac...'!F36</f>
        <v>0</v>
      </c>
      <c r="BB68" s="102">
        <f>'SO 454 - Ochrana sdělovac...'!F37</f>
        <v>0</v>
      </c>
      <c r="BC68" s="102">
        <f>'SO 454 - Ochrana sdělovac...'!F38</f>
        <v>0</v>
      </c>
      <c r="BD68" s="104">
        <f>'SO 454 - Ochrana sdělovac...'!F39</f>
        <v>0</v>
      </c>
      <c r="BT68" s="105" t="s">
        <v>91</v>
      </c>
      <c r="BV68" s="105" t="s">
        <v>83</v>
      </c>
      <c r="BW68" s="105" t="s">
        <v>131</v>
      </c>
      <c r="BX68" s="105" t="s">
        <v>109</v>
      </c>
      <c r="CL68" s="105" t="s">
        <v>79</v>
      </c>
    </row>
    <row r="69" spans="1:91" s="7" customFormat="1" ht="16.5" customHeight="1" x14ac:dyDescent="0.2">
      <c r="A69" s="88" t="s">
        <v>85</v>
      </c>
      <c r="B69" s="89"/>
      <c r="C69" s="90"/>
      <c r="D69" s="307" t="s">
        <v>132</v>
      </c>
      <c r="E69" s="307"/>
      <c r="F69" s="307"/>
      <c r="G69" s="307"/>
      <c r="H69" s="307"/>
      <c r="I69" s="91"/>
      <c r="J69" s="307" t="s">
        <v>133</v>
      </c>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3">
        <f>'SO 661 - Tramvajová trať'!J30</f>
        <v>0</v>
      </c>
      <c r="AH69" s="304"/>
      <c r="AI69" s="304"/>
      <c r="AJ69" s="304"/>
      <c r="AK69" s="304"/>
      <c r="AL69" s="304"/>
      <c r="AM69" s="304"/>
      <c r="AN69" s="303">
        <f t="shared" si="0"/>
        <v>0</v>
      </c>
      <c r="AO69" s="304"/>
      <c r="AP69" s="304"/>
      <c r="AQ69" s="92" t="s">
        <v>88</v>
      </c>
      <c r="AR69" s="93"/>
      <c r="AS69" s="94">
        <v>0</v>
      </c>
      <c r="AT69" s="95">
        <f t="shared" si="1"/>
        <v>0</v>
      </c>
      <c r="AU69" s="96">
        <f>'SO 661 - Tramvajová trať'!P88</f>
        <v>0</v>
      </c>
      <c r="AV69" s="95">
        <f>'SO 661 - Tramvajová trať'!J33</f>
        <v>0</v>
      </c>
      <c r="AW69" s="95">
        <f>'SO 661 - Tramvajová trať'!J34</f>
        <v>0</v>
      </c>
      <c r="AX69" s="95">
        <f>'SO 661 - Tramvajová trať'!J35</f>
        <v>0</v>
      </c>
      <c r="AY69" s="95">
        <f>'SO 661 - Tramvajová trať'!J36</f>
        <v>0</v>
      </c>
      <c r="AZ69" s="95">
        <f>'SO 661 - Tramvajová trať'!F33</f>
        <v>0</v>
      </c>
      <c r="BA69" s="95">
        <f>'SO 661 - Tramvajová trať'!F34</f>
        <v>0</v>
      </c>
      <c r="BB69" s="95">
        <f>'SO 661 - Tramvajová trať'!F35</f>
        <v>0</v>
      </c>
      <c r="BC69" s="95">
        <f>'SO 661 - Tramvajová trať'!F36</f>
        <v>0</v>
      </c>
      <c r="BD69" s="97">
        <f>'SO 661 - Tramvajová trať'!F37</f>
        <v>0</v>
      </c>
      <c r="BT69" s="98" t="s">
        <v>89</v>
      </c>
      <c r="BV69" s="98" t="s">
        <v>83</v>
      </c>
      <c r="BW69" s="98" t="s">
        <v>134</v>
      </c>
      <c r="BX69" s="98" t="s">
        <v>5</v>
      </c>
      <c r="CL69" s="98" t="s">
        <v>79</v>
      </c>
      <c r="CM69" s="98" t="s">
        <v>91</v>
      </c>
    </row>
    <row r="70" spans="1:91" s="7" customFormat="1" ht="16.5" customHeight="1" x14ac:dyDescent="0.2">
      <c r="A70" s="88" t="s">
        <v>85</v>
      </c>
      <c r="B70" s="89"/>
      <c r="C70" s="90"/>
      <c r="D70" s="307" t="s">
        <v>135</v>
      </c>
      <c r="E70" s="307"/>
      <c r="F70" s="307"/>
      <c r="G70" s="307"/>
      <c r="H70" s="307"/>
      <c r="I70" s="91"/>
      <c r="J70" s="307" t="s">
        <v>136</v>
      </c>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3">
        <f>'SO 662 - Elektroobjekty DPO'!J30</f>
        <v>0</v>
      </c>
      <c r="AH70" s="304"/>
      <c r="AI70" s="304"/>
      <c r="AJ70" s="304"/>
      <c r="AK70" s="304"/>
      <c r="AL70" s="304"/>
      <c r="AM70" s="304"/>
      <c r="AN70" s="303">
        <f t="shared" si="0"/>
        <v>0</v>
      </c>
      <c r="AO70" s="304"/>
      <c r="AP70" s="304"/>
      <c r="AQ70" s="92" t="s">
        <v>88</v>
      </c>
      <c r="AR70" s="93"/>
      <c r="AS70" s="94">
        <v>0</v>
      </c>
      <c r="AT70" s="95">
        <f t="shared" si="1"/>
        <v>0</v>
      </c>
      <c r="AU70" s="96">
        <f>'SO 662 - Elektroobjekty DPO'!P88</f>
        <v>0</v>
      </c>
      <c r="AV70" s="95">
        <f>'SO 662 - Elektroobjekty DPO'!J33</f>
        <v>0</v>
      </c>
      <c r="AW70" s="95">
        <f>'SO 662 - Elektroobjekty DPO'!J34</f>
        <v>0</v>
      </c>
      <c r="AX70" s="95">
        <f>'SO 662 - Elektroobjekty DPO'!J35</f>
        <v>0</v>
      </c>
      <c r="AY70" s="95">
        <f>'SO 662 - Elektroobjekty DPO'!J36</f>
        <v>0</v>
      </c>
      <c r="AZ70" s="95">
        <f>'SO 662 - Elektroobjekty DPO'!F33</f>
        <v>0</v>
      </c>
      <c r="BA70" s="95">
        <f>'SO 662 - Elektroobjekty DPO'!F34</f>
        <v>0</v>
      </c>
      <c r="BB70" s="95">
        <f>'SO 662 - Elektroobjekty DPO'!F35</f>
        <v>0</v>
      </c>
      <c r="BC70" s="95">
        <f>'SO 662 - Elektroobjekty DPO'!F36</f>
        <v>0</v>
      </c>
      <c r="BD70" s="97">
        <f>'SO 662 - Elektroobjekty DPO'!F37</f>
        <v>0</v>
      </c>
      <c r="BT70" s="98" t="s">
        <v>89</v>
      </c>
      <c r="BV70" s="98" t="s">
        <v>83</v>
      </c>
      <c r="BW70" s="98" t="s">
        <v>137</v>
      </c>
      <c r="BX70" s="98" t="s">
        <v>5</v>
      </c>
      <c r="CL70" s="98" t="s">
        <v>79</v>
      </c>
      <c r="CM70" s="98" t="s">
        <v>91</v>
      </c>
    </row>
    <row r="71" spans="1:91" s="7" customFormat="1" ht="16.5" customHeight="1" x14ac:dyDescent="0.2">
      <c r="A71" s="88" t="s">
        <v>85</v>
      </c>
      <c r="B71" s="89"/>
      <c r="C71" s="90"/>
      <c r="D71" s="307" t="s">
        <v>138</v>
      </c>
      <c r="E71" s="307"/>
      <c r="F71" s="307"/>
      <c r="G71" s="307"/>
      <c r="H71" s="307"/>
      <c r="I71" s="91"/>
      <c r="J71" s="307" t="s">
        <v>139</v>
      </c>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3">
        <f>'E.DIO - Dopravně-inženýrs...'!J30</f>
        <v>0</v>
      </c>
      <c r="AH71" s="304"/>
      <c r="AI71" s="304"/>
      <c r="AJ71" s="304"/>
      <c r="AK71" s="304"/>
      <c r="AL71" s="304"/>
      <c r="AM71" s="304"/>
      <c r="AN71" s="303">
        <f t="shared" si="0"/>
        <v>0</v>
      </c>
      <c r="AO71" s="304"/>
      <c r="AP71" s="304"/>
      <c r="AQ71" s="92" t="s">
        <v>88</v>
      </c>
      <c r="AR71" s="93"/>
      <c r="AS71" s="94">
        <v>0</v>
      </c>
      <c r="AT71" s="95">
        <f t="shared" si="1"/>
        <v>0</v>
      </c>
      <c r="AU71" s="96">
        <f>'E.DIO - Dopravně-inženýrs...'!P86</f>
        <v>0</v>
      </c>
      <c r="AV71" s="95">
        <f>'E.DIO - Dopravně-inženýrs...'!J33</f>
        <v>0</v>
      </c>
      <c r="AW71" s="95">
        <f>'E.DIO - Dopravně-inženýrs...'!J34</f>
        <v>0</v>
      </c>
      <c r="AX71" s="95">
        <f>'E.DIO - Dopravně-inženýrs...'!J35</f>
        <v>0</v>
      </c>
      <c r="AY71" s="95">
        <f>'E.DIO - Dopravně-inženýrs...'!J36</f>
        <v>0</v>
      </c>
      <c r="AZ71" s="95">
        <f>'E.DIO - Dopravně-inženýrs...'!F33</f>
        <v>0</v>
      </c>
      <c r="BA71" s="95">
        <f>'E.DIO - Dopravně-inženýrs...'!F34</f>
        <v>0</v>
      </c>
      <c r="BB71" s="95">
        <f>'E.DIO - Dopravně-inženýrs...'!F35</f>
        <v>0</v>
      </c>
      <c r="BC71" s="95">
        <f>'E.DIO - Dopravně-inženýrs...'!F36</f>
        <v>0</v>
      </c>
      <c r="BD71" s="97">
        <f>'E.DIO - Dopravně-inženýrs...'!F37</f>
        <v>0</v>
      </c>
      <c r="BT71" s="98" t="s">
        <v>89</v>
      </c>
      <c r="BV71" s="98" t="s">
        <v>83</v>
      </c>
      <c r="BW71" s="98" t="s">
        <v>140</v>
      </c>
      <c r="BX71" s="98" t="s">
        <v>5</v>
      </c>
      <c r="CL71" s="98" t="s">
        <v>79</v>
      </c>
      <c r="CM71" s="98" t="s">
        <v>91</v>
      </c>
    </row>
    <row r="72" spans="1:91" s="7" customFormat="1" ht="16.5" customHeight="1" x14ac:dyDescent="0.2">
      <c r="A72" s="88" t="s">
        <v>85</v>
      </c>
      <c r="B72" s="89"/>
      <c r="C72" s="90"/>
      <c r="D72" s="307" t="s">
        <v>141</v>
      </c>
      <c r="E72" s="307"/>
      <c r="F72" s="307"/>
      <c r="G72" s="307"/>
      <c r="H72" s="307"/>
      <c r="I72" s="91"/>
      <c r="J72" s="307" t="s">
        <v>142</v>
      </c>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3">
        <f>'VON - Vedlejší a ostatní ...'!J30</f>
        <v>0</v>
      </c>
      <c r="AH72" s="304"/>
      <c r="AI72" s="304"/>
      <c r="AJ72" s="304"/>
      <c r="AK72" s="304"/>
      <c r="AL72" s="304"/>
      <c r="AM72" s="304"/>
      <c r="AN72" s="303">
        <f t="shared" si="0"/>
        <v>0</v>
      </c>
      <c r="AO72" s="304"/>
      <c r="AP72" s="304"/>
      <c r="AQ72" s="92" t="s">
        <v>141</v>
      </c>
      <c r="AR72" s="93"/>
      <c r="AS72" s="106">
        <v>0</v>
      </c>
      <c r="AT72" s="107">
        <f t="shared" si="1"/>
        <v>0</v>
      </c>
      <c r="AU72" s="108">
        <f>'VON - Vedlejší a ostatní ...'!P85</f>
        <v>0</v>
      </c>
      <c r="AV72" s="107">
        <f>'VON - Vedlejší a ostatní ...'!J33</f>
        <v>0</v>
      </c>
      <c r="AW72" s="107">
        <f>'VON - Vedlejší a ostatní ...'!J34</f>
        <v>0</v>
      </c>
      <c r="AX72" s="107">
        <f>'VON - Vedlejší a ostatní ...'!J35</f>
        <v>0</v>
      </c>
      <c r="AY72" s="107">
        <f>'VON - Vedlejší a ostatní ...'!J36</f>
        <v>0</v>
      </c>
      <c r="AZ72" s="107">
        <f>'VON - Vedlejší a ostatní ...'!F33</f>
        <v>0</v>
      </c>
      <c r="BA72" s="107">
        <f>'VON - Vedlejší a ostatní ...'!F34</f>
        <v>0</v>
      </c>
      <c r="BB72" s="107">
        <f>'VON - Vedlejší a ostatní ...'!F35</f>
        <v>0</v>
      </c>
      <c r="BC72" s="107">
        <f>'VON - Vedlejší a ostatní ...'!F36</f>
        <v>0</v>
      </c>
      <c r="BD72" s="109">
        <f>'VON - Vedlejší a ostatní ...'!F37</f>
        <v>0</v>
      </c>
      <c r="BT72" s="98" t="s">
        <v>89</v>
      </c>
      <c r="BV72" s="98" t="s">
        <v>83</v>
      </c>
      <c r="BW72" s="98" t="s">
        <v>143</v>
      </c>
      <c r="BX72" s="98" t="s">
        <v>5</v>
      </c>
      <c r="CL72" s="98" t="s">
        <v>79</v>
      </c>
      <c r="CM72" s="98" t="s">
        <v>91</v>
      </c>
    </row>
    <row r="73" spans="1:91" s="2" customFormat="1" ht="30" customHeight="1" x14ac:dyDescent="0.2">
      <c r="A73" s="36"/>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41"/>
      <c r="AS73" s="36"/>
      <c r="AT73" s="36"/>
      <c r="AU73" s="36"/>
      <c r="AV73" s="36"/>
      <c r="AW73" s="36"/>
      <c r="AX73" s="36"/>
      <c r="AY73" s="36"/>
      <c r="AZ73" s="36"/>
      <c r="BA73" s="36"/>
      <c r="BB73" s="36"/>
      <c r="BC73" s="36"/>
      <c r="BD73" s="36"/>
      <c r="BE73" s="36"/>
    </row>
    <row r="74" spans="1:91" s="2" customFormat="1" ht="6.95" customHeight="1" x14ac:dyDescent="0.2">
      <c r="A74" s="36"/>
      <c r="B74" s="49"/>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41"/>
      <c r="AS74" s="36"/>
      <c r="AT74" s="36"/>
      <c r="AU74" s="36"/>
      <c r="AV74" s="36"/>
      <c r="AW74" s="36"/>
      <c r="AX74" s="36"/>
      <c r="AY74" s="36"/>
      <c r="AZ74" s="36"/>
      <c r="BA74" s="36"/>
      <c r="BB74" s="36"/>
      <c r="BC74" s="36"/>
      <c r="BD74" s="36"/>
      <c r="BE74" s="36"/>
    </row>
  </sheetData>
  <sheetProtection algorithmName="SHA-512" hashValue="FHCghsFXIYf2RXFvTPUAd6f10l0ZE8icF+5jLo91O022bIOAq+mCGS45O8Q5pHJtd+IyBe/7XIvbsHA6fWzmow==" saltValue="f9acg+UfQkJ1/sJSytieWC0ZEEKB0nvb2T35+Hsq81Z4zxI2yRwqR3c29fyUOd6fkkKmnmx2up4RH+8nTyHFWw==" spinCount="100000" sheet="1" objects="1" scenarios="1" formatColumns="0" formatRows="0"/>
  <mergeCells count="110">
    <mergeCell ref="K63:AF63"/>
    <mergeCell ref="K64:AF64"/>
    <mergeCell ref="K65:AF65"/>
    <mergeCell ref="K66:AF66"/>
    <mergeCell ref="K67:AF67"/>
    <mergeCell ref="D55:H55"/>
    <mergeCell ref="E62:I62"/>
    <mergeCell ref="D56:H56"/>
    <mergeCell ref="D57:H57"/>
    <mergeCell ref="D58:H58"/>
    <mergeCell ref="D59:H59"/>
    <mergeCell ref="D60:H60"/>
    <mergeCell ref="D61:H61"/>
    <mergeCell ref="E63:I63"/>
    <mergeCell ref="E64:I64"/>
    <mergeCell ref="E65:I65"/>
    <mergeCell ref="E66:I66"/>
    <mergeCell ref="E67:I67"/>
    <mergeCell ref="AG59:AM59"/>
    <mergeCell ref="AG60:AM60"/>
    <mergeCell ref="AG61:AM61"/>
    <mergeCell ref="AG62:AM62"/>
    <mergeCell ref="AG54:AM54"/>
    <mergeCell ref="AN54:AP54"/>
    <mergeCell ref="C52:G52"/>
    <mergeCell ref="I52:AF52"/>
    <mergeCell ref="J55:AF55"/>
    <mergeCell ref="J56:AF56"/>
    <mergeCell ref="J57:AF57"/>
    <mergeCell ref="J58:AF58"/>
    <mergeCell ref="J59:AF59"/>
    <mergeCell ref="J60:AF60"/>
    <mergeCell ref="J61:AF61"/>
    <mergeCell ref="K62:AF62"/>
    <mergeCell ref="AN52:AP52"/>
    <mergeCell ref="AG52:AM52"/>
    <mergeCell ref="AN55:AP55"/>
    <mergeCell ref="AG55:AM55"/>
    <mergeCell ref="AN56:AP56"/>
    <mergeCell ref="AG56:AM56"/>
    <mergeCell ref="AN57:AP57"/>
    <mergeCell ref="AG57:AM57"/>
    <mergeCell ref="AG58:AM58"/>
    <mergeCell ref="AG64:AM64"/>
    <mergeCell ref="AG63:AM63"/>
    <mergeCell ref="AG65:AM65"/>
    <mergeCell ref="AG66:AM66"/>
    <mergeCell ref="AG67:AM67"/>
    <mergeCell ref="AG68:AM68"/>
    <mergeCell ref="AG69:AM69"/>
    <mergeCell ref="AG70:AM70"/>
    <mergeCell ref="AG71:AM71"/>
    <mergeCell ref="AN67:AP67"/>
    <mergeCell ref="AN68:AP68"/>
    <mergeCell ref="AN69:AP69"/>
    <mergeCell ref="AN70:AP70"/>
    <mergeCell ref="AN71:AP71"/>
    <mergeCell ref="AN72:AP72"/>
    <mergeCell ref="D71:H71"/>
    <mergeCell ref="D70:H70"/>
    <mergeCell ref="D72:H72"/>
    <mergeCell ref="AG72:AM72"/>
    <mergeCell ref="J69:AF69"/>
    <mergeCell ref="K68:AF68"/>
    <mergeCell ref="J70:AF70"/>
    <mergeCell ref="J71:AF71"/>
    <mergeCell ref="J72:AF72"/>
    <mergeCell ref="E68:I68"/>
    <mergeCell ref="D69:H69"/>
    <mergeCell ref="AN61:AP61"/>
    <mergeCell ref="AN58:AP58"/>
    <mergeCell ref="AN59:AP59"/>
    <mergeCell ref="AN60:AP60"/>
    <mergeCell ref="AN62:AP62"/>
    <mergeCell ref="AN63:AP63"/>
    <mergeCell ref="AN64:AP64"/>
    <mergeCell ref="AN65:AP65"/>
    <mergeCell ref="AN66:AP66"/>
    <mergeCell ref="W33:AE33"/>
    <mergeCell ref="AK33:AO33"/>
    <mergeCell ref="X35:AB35"/>
    <mergeCell ref="AK35:AO35"/>
    <mergeCell ref="AR2:BE2"/>
    <mergeCell ref="AS49:AT51"/>
    <mergeCell ref="AM50:AP50"/>
    <mergeCell ref="L45:AO45"/>
    <mergeCell ref="AM47:AN47"/>
    <mergeCell ref="AM49:AP49"/>
    <mergeCell ref="K5:AO5"/>
    <mergeCell ref="K6:AO6"/>
    <mergeCell ref="E14:AJ14"/>
    <mergeCell ref="E23:AN23"/>
    <mergeCell ref="L28:P28"/>
    <mergeCell ref="W28:AE28"/>
    <mergeCell ref="AK28:AO28"/>
    <mergeCell ref="L29:P29"/>
    <mergeCell ref="L30:P30"/>
    <mergeCell ref="L31:P31"/>
    <mergeCell ref="L32:P32"/>
    <mergeCell ref="L33:P33"/>
    <mergeCell ref="W31:AE31"/>
    <mergeCell ref="BE5:BE32"/>
    <mergeCell ref="AK26:AO26"/>
    <mergeCell ref="W29:AE29"/>
    <mergeCell ref="AK29:AO29"/>
    <mergeCell ref="W30:AE30"/>
    <mergeCell ref="AK30:AO30"/>
    <mergeCell ref="AK31:AO31"/>
    <mergeCell ref="W32:AE32"/>
    <mergeCell ref="AK32:AO32"/>
  </mergeCells>
  <hyperlinks>
    <hyperlink ref="A55" location="'SO 101 - Úpravy pozemních...'!C2" display="/"/>
    <hyperlink ref="A56" location="'SO 301 - Přípojka vodovod...'!C2" display="/"/>
    <hyperlink ref="A57" location="'SO 302 - Přípojky kanalizace'!C2" display="/"/>
    <hyperlink ref="A58" location="'SO 303 - Zavlažovací systém'!C2" display="/"/>
    <hyperlink ref="A59" location="'SO 304 - Přípojka NN zavl...'!C2" display="/"/>
    <hyperlink ref="A60" location="'SO 401 - Trakční vedení'!C2" display="/"/>
    <hyperlink ref="A62" location="'SO 410 - Ochrana kabelů V...'!C2" display="/"/>
    <hyperlink ref="A63" location="'SO 420 - Ochrana kabelů N...'!C2" display="/"/>
    <hyperlink ref="A64" location="'SO 421 - Ochrana kabelů N...'!C2" display="/"/>
    <hyperlink ref="A65" location="'SO 422 - Ochrana kabelů O...'!C2" display="/"/>
    <hyperlink ref="A66" location="'SO 451 - Ochrana sdělovac...'!C2" display="/"/>
    <hyperlink ref="A67" location="'SO 453 - Ochrana sdělovac...'!C2" display="/"/>
    <hyperlink ref="A68" location="'SO 454 - Ochrana sdělovac...'!C2" display="/"/>
    <hyperlink ref="A69" location="'SO 661 - Tramvajová trať'!C2" display="/"/>
    <hyperlink ref="A70" location="'SO 662 - Elektroobjekty DPO'!C2" display="/"/>
    <hyperlink ref="A71" location="'E.DIO - Dopravně-inženýrs...'!C2" display="/"/>
    <hyperlink ref="A72" location="'VON - Vedlejší a ostatní ...'!C2" display="/"/>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15"/>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119</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1" customFormat="1" ht="12" hidden="1" customHeight="1" x14ac:dyDescent="0.2">
      <c r="B8" s="21"/>
      <c r="D8" s="116" t="s">
        <v>145</v>
      </c>
      <c r="I8" s="110"/>
      <c r="L8" s="21"/>
    </row>
    <row r="9" spans="1:46" s="2" customFormat="1" ht="16.5" hidden="1" customHeight="1" x14ac:dyDescent="0.2">
      <c r="A9" s="36"/>
      <c r="B9" s="41"/>
      <c r="C9" s="36"/>
      <c r="D9" s="36"/>
      <c r="E9" s="316" t="s">
        <v>1157</v>
      </c>
      <c r="F9" s="319"/>
      <c r="G9" s="319"/>
      <c r="H9" s="319"/>
      <c r="I9" s="117"/>
      <c r="J9" s="36"/>
      <c r="K9" s="36"/>
      <c r="L9" s="118"/>
      <c r="S9" s="36"/>
      <c r="T9" s="36"/>
      <c r="U9" s="36"/>
      <c r="V9" s="36"/>
      <c r="W9" s="36"/>
      <c r="X9" s="36"/>
      <c r="Y9" s="36"/>
      <c r="Z9" s="36"/>
      <c r="AA9" s="36"/>
      <c r="AB9" s="36"/>
      <c r="AC9" s="36"/>
      <c r="AD9" s="36"/>
      <c r="AE9" s="36"/>
    </row>
    <row r="10" spans="1:46" s="2" customFormat="1" ht="12" hidden="1" customHeight="1" x14ac:dyDescent="0.2">
      <c r="A10" s="36"/>
      <c r="B10" s="41"/>
      <c r="C10" s="36"/>
      <c r="D10" s="116" t="s">
        <v>1158</v>
      </c>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6.5" hidden="1" customHeight="1" x14ac:dyDescent="0.2">
      <c r="A11" s="36"/>
      <c r="B11" s="41"/>
      <c r="C11" s="36"/>
      <c r="D11" s="36"/>
      <c r="E11" s="318" t="s">
        <v>1223</v>
      </c>
      <c r="F11" s="319"/>
      <c r="G11" s="319"/>
      <c r="H11" s="319"/>
      <c r="I11" s="117"/>
      <c r="J11" s="36"/>
      <c r="K11" s="36"/>
      <c r="L11" s="118"/>
      <c r="S11" s="36"/>
      <c r="T11" s="36"/>
      <c r="U11" s="36"/>
      <c r="V11" s="36"/>
      <c r="W11" s="36"/>
      <c r="X11" s="36"/>
      <c r="Y11" s="36"/>
      <c r="Z11" s="36"/>
      <c r="AA11" s="36"/>
      <c r="AB11" s="36"/>
      <c r="AC11" s="36"/>
      <c r="AD11" s="36"/>
      <c r="AE11" s="36"/>
    </row>
    <row r="12" spans="1:46" s="2" customFormat="1" ht="11.25" hidden="1" x14ac:dyDescent="0.2">
      <c r="A12" s="36"/>
      <c r="B12" s="41"/>
      <c r="C12" s="36"/>
      <c r="D12" s="36"/>
      <c r="E12" s="36"/>
      <c r="F12" s="36"/>
      <c r="G12" s="36"/>
      <c r="H12" s="36"/>
      <c r="I12" s="117"/>
      <c r="J12" s="36"/>
      <c r="K12" s="36"/>
      <c r="L12" s="118"/>
      <c r="S12" s="36"/>
      <c r="T12" s="36"/>
      <c r="U12" s="36"/>
      <c r="V12" s="36"/>
      <c r="W12" s="36"/>
      <c r="X12" s="36"/>
      <c r="Y12" s="36"/>
      <c r="Z12" s="36"/>
      <c r="AA12" s="36"/>
      <c r="AB12" s="36"/>
      <c r="AC12" s="36"/>
      <c r="AD12" s="36"/>
      <c r="AE12" s="36"/>
    </row>
    <row r="13" spans="1:46" s="2" customFormat="1" ht="12" hidden="1" customHeight="1" x14ac:dyDescent="0.2">
      <c r="A13" s="36"/>
      <c r="B13" s="41"/>
      <c r="C13" s="36"/>
      <c r="D13" s="116" t="s">
        <v>18</v>
      </c>
      <c r="E13" s="36"/>
      <c r="F13" s="105" t="s">
        <v>79</v>
      </c>
      <c r="G13" s="36"/>
      <c r="H13" s="36"/>
      <c r="I13" s="119" t="s">
        <v>20</v>
      </c>
      <c r="J13" s="105" t="s">
        <v>79</v>
      </c>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22</v>
      </c>
      <c r="E14" s="36"/>
      <c r="F14" s="105" t="s">
        <v>23</v>
      </c>
      <c r="G14" s="36"/>
      <c r="H14" s="36"/>
      <c r="I14" s="119" t="s">
        <v>24</v>
      </c>
      <c r="J14" s="120" t="str">
        <f>'Rekapitulace stavby'!AN8</f>
        <v>11. 11. 2019</v>
      </c>
      <c r="K14" s="36"/>
      <c r="L14" s="118"/>
      <c r="S14" s="36"/>
      <c r="T14" s="36"/>
      <c r="U14" s="36"/>
      <c r="V14" s="36"/>
      <c r="W14" s="36"/>
      <c r="X14" s="36"/>
      <c r="Y14" s="36"/>
      <c r="Z14" s="36"/>
      <c r="AA14" s="36"/>
      <c r="AB14" s="36"/>
      <c r="AC14" s="36"/>
      <c r="AD14" s="36"/>
      <c r="AE14" s="36"/>
    </row>
    <row r="15" spans="1:46" s="2" customFormat="1" ht="10.9" hidden="1" customHeight="1" x14ac:dyDescent="0.2">
      <c r="A15" s="36"/>
      <c r="B15" s="41"/>
      <c r="C15" s="36"/>
      <c r="D15" s="36"/>
      <c r="E15" s="36"/>
      <c r="F15" s="36"/>
      <c r="G15" s="36"/>
      <c r="H15" s="36"/>
      <c r="I15" s="117"/>
      <c r="J15" s="36"/>
      <c r="K15" s="36"/>
      <c r="L15" s="118"/>
      <c r="S15" s="36"/>
      <c r="T15" s="36"/>
      <c r="U15" s="36"/>
      <c r="V15" s="36"/>
      <c r="W15" s="36"/>
      <c r="X15" s="36"/>
      <c r="Y15" s="36"/>
      <c r="Z15" s="36"/>
      <c r="AA15" s="36"/>
      <c r="AB15" s="36"/>
      <c r="AC15" s="36"/>
      <c r="AD15" s="36"/>
      <c r="AE15" s="36"/>
    </row>
    <row r="16" spans="1:46" s="2" customFormat="1" ht="12" hidden="1" customHeight="1" x14ac:dyDescent="0.2">
      <c r="A16" s="36"/>
      <c r="B16" s="41"/>
      <c r="C16" s="36"/>
      <c r="D16" s="116" t="s">
        <v>30</v>
      </c>
      <c r="E16" s="36"/>
      <c r="F16" s="36"/>
      <c r="G16" s="36"/>
      <c r="H16" s="36"/>
      <c r="I16" s="119" t="s">
        <v>31</v>
      </c>
      <c r="J16" s="105" t="s">
        <v>32</v>
      </c>
      <c r="K16" s="36"/>
      <c r="L16" s="118"/>
      <c r="S16" s="36"/>
      <c r="T16" s="36"/>
      <c r="U16" s="36"/>
      <c r="V16" s="36"/>
      <c r="W16" s="36"/>
      <c r="X16" s="36"/>
      <c r="Y16" s="36"/>
      <c r="Z16" s="36"/>
      <c r="AA16" s="36"/>
      <c r="AB16" s="36"/>
      <c r="AC16" s="36"/>
      <c r="AD16" s="36"/>
      <c r="AE16" s="36"/>
    </row>
    <row r="17" spans="1:31" s="2" customFormat="1" ht="18" hidden="1" customHeight="1" x14ac:dyDescent="0.2">
      <c r="A17" s="36"/>
      <c r="B17" s="41"/>
      <c r="C17" s="36"/>
      <c r="D17" s="36"/>
      <c r="E17" s="105" t="s">
        <v>33</v>
      </c>
      <c r="F17" s="36"/>
      <c r="G17" s="36"/>
      <c r="H17" s="36"/>
      <c r="I17" s="119" t="s">
        <v>34</v>
      </c>
      <c r="J17" s="105" t="s">
        <v>35</v>
      </c>
      <c r="K17" s="36"/>
      <c r="L17" s="118"/>
      <c r="S17" s="36"/>
      <c r="T17" s="36"/>
      <c r="U17" s="36"/>
      <c r="V17" s="36"/>
      <c r="W17" s="36"/>
      <c r="X17" s="36"/>
      <c r="Y17" s="36"/>
      <c r="Z17" s="36"/>
      <c r="AA17" s="36"/>
      <c r="AB17" s="36"/>
      <c r="AC17" s="36"/>
      <c r="AD17" s="36"/>
      <c r="AE17" s="36"/>
    </row>
    <row r="18" spans="1:31" s="2" customFormat="1" ht="6.95" hidden="1" customHeight="1" x14ac:dyDescent="0.2">
      <c r="A18" s="36"/>
      <c r="B18" s="41"/>
      <c r="C18" s="36"/>
      <c r="D18" s="36"/>
      <c r="E18" s="36"/>
      <c r="F18" s="36"/>
      <c r="G18" s="36"/>
      <c r="H18" s="36"/>
      <c r="I18" s="117"/>
      <c r="J18" s="36"/>
      <c r="K18" s="36"/>
      <c r="L18" s="118"/>
      <c r="S18" s="36"/>
      <c r="T18" s="36"/>
      <c r="U18" s="36"/>
      <c r="V18" s="36"/>
      <c r="W18" s="36"/>
      <c r="X18" s="36"/>
      <c r="Y18" s="36"/>
      <c r="Z18" s="36"/>
      <c r="AA18" s="36"/>
      <c r="AB18" s="36"/>
      <c r="AC18" s="36"/>
      <c r="AD18" s="36"/>
      <c r="AE18" s="36"/>
    </row>
    <row r="19" spans="1:31" s="2" customFormat="1" ht="12" hidden="1" customHeight="1" x14ac:dyDescent="0.2">
      <c r="A19" s="36"/>
      <c r="B19" s="41"/>
      <c r="C19" s="36"/>
      <c r="D19" s="116" t="s">
        <v>36</v>
      </c>
      <c r="E19" s="36"/>
      <c r="F19" s="36"/>
      <c r="G19" s="36"/>
      <c r="H19" s="36"/>
      <c r="I19" s="119" t="s">
        <v>31</v>
      </c>
      <c r="J19" s="31" t="str">
        <f>'Rekapitulace stavby'!AN13</f>
        <v>Vyplň údaj</v>
      </c>
      <c r="K19" s="36"/>
      <c r="L19" s="118"/>
      <c r="S19" s="36"/>
      <c r="T19" s="36"/>
      <c r="U19" s="36"/>
      <c r="V19" s="36"/>
      <c r="W19" s="36"/>
      <c r="X19" s="36"/>
      <c r="Y19" s="36"/>
      <c r="Z19" s="36"/>
      <c r="AA19" s="36"/>
      <c r="AB19" s="36"/>
      <c r="AC19" s="36"/>
      <c r="AD19" s="36"/>
      <c r="AE19" s="36"/>
    </row>
    <row r="20" spans="1:31" s="2" customFormat="1" ht="18" hidden="1" customHeight="1" x14ac:dyDescent="0.2">
      <c r="A20" s="36"/>
      <c r="B20" s="41"/>
      <c r="C20" s="36"/>
      <c r="D20" s="36"/>
      <c r="E20" s="320" t="str">
        <f>'Rekapitulace stavby'!E14</f>
        <v>Vyplň údaj</v>
      </c>
      <c r="F20" s="321"/>
      <c r="G20" s="321"/>
      <c r="H20" s="321"/>
      <c r="I20" s="119" t="s">
        <v>34</v>
      </c>
      <c r="J20" s="31" t="str">
        <f>'Rekapitulace stavby'!AN14</f>
        <v>Vyplň údaj</v>
      </c>
      <c r="K20" s="36"/>
      <c r="L20" s="118"/>
      <c r="S20" s="36"/>
      <c r="T20" s="36"/>
      <c r="U20" s="36"/>
      <c r="V20" s="36"/>
      <c r="W20" s="36"/>
      <c r="X20" s="36"/>
      <c r="Y20" s="36"/>
      <c r="Z20" s="36"/>
      <c r="AA20" s="36"/>
      <c r="AB20" s="36"/>
      <c r="AC20" s="36"/>
      <c r="AD20" s="36"/>
      <c r="AE20" s="36"/>
    </row>
    <row r="21" spans="1:31" s="2" customFormat="1" ht="6.95" hidden="1" customHeight="1" x14ac:dyDescent="0.2">
      <c r="A21" s="36"/>
      <c r="B21" s="41"/>
      <c r="C21" s="36"/>
      <c r="D21" s="36"/>
      <c r="E21" s="36"/>
      <c r="F21" s="36"/>
      <c r="G21" s="36"/>
      <c r="H21" s="36"/>
      <c r="I21" s="117"/>
      <c r="J21" s="36"/>
      <c r="K21" s="36"/>
      <c r="L21" s="118"/>
      <c r="S21" s="36"/>
      <c r="T21" s="36"/>
      <c r="U21" s="36"/>
      <c r="V21" s="36"/>
      <c r="W21" s="36"/>
      <c r="X21" s="36"/>
      <c r="Y21" s="36"/>
      <c r="Z21" s="36"/>
      <c r="AA21" s="36"/>
      <c r="AB21" s="36"/>
      <c r="AC21" s="36"/>
      <c r="AD21" s="36"/>
      <c r="AE21" s="36"/>
    </row>
    <row r="22" spans="1:31" s="2" customFormat="1" ht="12" hidden="1" customHeight="1" x14ac:dyDescent="0.2">
      <c r="A22" s="36"/>
      <c r="B22" s="41"/>
      <c r="C22" s="36"/>
      <c r="D22" s="116" t="s">
        <v>38</v>
      </c>
      <c r="E22" s="36"/>
      <c r="F22" s="36"/>
      <c r="G22" s="36"/>
      <c r="H22" s="36"/>
      <c r="I22" s="119" t="s">
        <v>31</v>
      </c>
      <c r="J22" s="105" t="s">
        <v>39</v>
      </c>
      <c r="K22" s="36"/>
      <c r="L22" s="118"/>
      <c r="S22" s="36"/>
      <c r="T22" s="36"/>
      <c r="U22" s="36"/>
      <c r="V22" s="36"/>
      <c r="W22" s="36"/>
      <c r="X22" s="36"/>
      <c r="Y22" s="36"/>
      <c r="Z22" s="36"/>
      <c r="AA22" s="36"/>
      <c r="AB22" s="36"/>
      <c r="AC22" s="36"/>
      <c r="AD22" s="36"/>
      <c r="AE22" s="36"/>
    </row>
    <row r="23" spans="1:31" s="2" customFormat="1" ht="18" hidden="1" customHeight="1" x14ac:dyDescent="0.2">
      <c r="A23" s="36"/>
      <c r="B23" s="41"/>
      <c r="C23" s="36"/>
      <c r="D23" s="36"/>
      <c r="E23" s="105" t="s">
        <v>40</v>
      </c>
      <c r="F23" s="36"/>
      <c r="G23" s="36"/>
      <c r="H23" s="36"/>
      <c r="I23" s="119" t="s">
        <v>34</v>
      </c>
      <c r="J23" s="105" t="s">
        <v>41</v>
      </c>
      <c r="K23" s="36"/>
      <c r="L23" s="118"/>
      <c r="S23" s="36"/>
      <c r="T23" s="36"/>
      <c r="U23" s="36"/>
      <c r="V23" s="36"/>
      <c r="W23" s="36"/>
      <c r="X23" s="36"/>
      <c r="Y23" s="36"/>
      <c r="Z23" s="36"/>
      <c r="AA23" s="36"/>
      <c r="AB23" s="36"/>
      <c r="AC23" s="36"/>
      <c r="AD23" s="36"/>
      <c r="AE23" s="36"/>
    </row>
    <row r="24" spans="1:31" s="2" customFormat="1" ht="6.95" hidden="1" customHeight="1" x14ac:dyDescent="0.2">
      <c r="A24" s="36"/>
      <c r="B24" s="41"/>
      <c r="C24" s="36"/>
      <c r="D24" s="36"/>
      <c r="E24" s="36"/>
      <c r="F24" s="36"/>
      <c r="G24" s="36"/>
      <c r="H24" s="36"/>
      <c r="I24" s="117"/>
      <c r="J24" s="36"/>
      <c r="K24" s="36"/>
      <c r="L24" s="118"/>
      <c r="S24" s="36"/>
      <c r="T24" s="36"/>
      <c r="U24" s="36"/>
      <c r="V24" s="36"/>
      <c r="W24" s="36"/>
      <c r="X24" s="36"/>
      <c r="Y24" s="36"/>
      <c r="Z24" s="36"/>
      <c r="AA24" s="36"/>
      <c r="AB24" s="36"/>
      <c r="AC24" s="36"/>
      <c r="AD24" s="36"/>
      <c r="AE24" s="36"/>
    </row>
    <row r="25" spans="1:31" s="2" customFormat="1" ht="12" hidden="1" customHeight="1" x14ac:dyDescent="0.2">
      <c r="A25" s="36"/>
      <c r="B25" s="41"/>
      <c r="C25" s="36"/>
      <c r="D25" s="116" t="s">
        <v>43</v>
      </c>
      <c r="E25" s="36"/>
      <c r="F25" s="36"/>
      <c r="G25" s="36"/>
      <c r="H25" s="36"/>
      <c r="I25" s="119" t="s">
        <v>31</v>
      </c>
      <c r="J25" s="105" t="s">
        <v>79</v>
      </c>
      <c r="K25" s="36"/>
      <c r="L25" s="118"/>
      <c r="S25" s="36"/>
      <c r="T25" s="36"/>
      <c r="U25" s="36"/>
      <c r="V25" s="36"/>
      <c r="W25" s="36"/>
      <c r="X25" s="36"/>
      <c r="Y25" s="36"/>
      <c r="Z25" s="36"/>
      <c r="AA25" s="36"/>
      <c r="AB25" s="36"/>
      <c r="AC25" s="36"/>
      <c r="AD25" s="36"/>
      <c r="AE25" s="36"/>
    </row>
    <row r="26" spans="1:31" s="2" customFormat="1" ht="18" hidden="1" customHeight="1" x14ac:dyDescent="0.2">
      <c r="A26" s="36"/>
      <c r="B26" s="41"/>
      <c r="C26" s="36"/>
      <c r="D26" s="36"/>
      <c r="E26" s="105" t="s">
        <v>1160</v>
      </c>
      <c r="F26" s="36"/>
      <c r="G26" s="36"/>
      <c r="H26" s="36"/>
      <c r="I26" s="119" t="s">
        <v>34</v>
      </c>
      <c r="J26" s="105" t="s">
        <v>79</v>
      </c>
      <c r="K26" s="36"/>
      <c r="L26" s="118"/>
      <c r="S26" s="36"/>
      <c r="T26" s="36"/>
      <c r="U26" s="36"/>
      <c r="V26" s="36"/>
      <c r="W26" s="36"/>
      <c r="X26" s="36"/>
      <c r="Y26" s="36"/>
      <c r="Z26" s="36"/>
      <c r="AA26" s="36"/>
      <c r="AB26" s="36"/>
      <c r="AC26" s="36"/>
      <c r="AD26" s="36"/>
      <c r="AE26" s="36"/>
    </row>
    <row r="27" spans="1:31" s="2" customFormat="1" ht="6.95" hidden="1" customHeight="1" x14ac:dyDescent="0.2">
      <c r="A27" s="36"/>
      <c r="B27" s="41"/>
      <c r="C27" s="36"/>
      <c r="D27" s="36"/>
      <c r="E27" s="36"/>
      <c r="F27" s="36"/>
      <c r="G27" s="36"/>
      <c r="H27" s="36"/>
      <c r="I27" s="117"/>
      <c r="J27" s="36"/>
      <c r="K27" s="36"/>
      <c r="L27" s="118"/>
      <c r="S27" s="36"/>
      <c r="T27" s="36"/>
      <c r="U27" s="36"/>
      <c r="V27" s="36"/>
      <c r="W27" s="36"/>
      <c r="X27" s="36"/>
      <c r="Y27" s="36"/>
      <c r="Z27" s="36"/>
      <c r="AA27" s="36"/>
      <c r="AB27" s="36"/>
      <c r="AC27" s="36"/>
      <c r="AD27" s="36"/>
      <c r="AE27" s="36"/>
    </row>
    <row r="28" spans="1:31" s="2" customFormat="1" ht="12" hidden="1" customHeight="1" x14ac:dyDescent="0.2">
      <c r="A28" s="36"/>
      <c r="B28" s="41"/>
      <c r="C28" s="36"/>
      <c r="D28" s="116" t="s">
        <v>44</v>
      </c>
      <c r="E28" s="36"/>
      <c r="F28" s="36"/>
      <c r="G28" s="36"/>
      <c r="H28" s="36"/>
      <c r="I28" s="117"/>
      <c r="J28" s="36"/>
      <c r="K28" s="36"/>
      <c r="L28" s="118"/>
      <c r="S28" s="36"/>
      <c r="T28" s="36"/>
      <c r="U28" s="36"/>
      <c r="V28" s="36"/>
      <c r="W28" s="36"/>
      <c r="X28" s="36"/>
      <c r="Y28" s="36"/>
      <c r="Z28" s="36"/>
      <c r="AA28" s="36"/>
      <c r="AB28" s="36"/>
      <c r="AC28" s="36"/>
      <c r="AD28" s="36"/>
      <c r="AE28" s="36"/>
    </row>
    <row r="29" spans="1:31" s="8" customFormat="1" ht="51" hidden="1" customHeight="1" x14ac:dyDescent="0.2">
      <c r="A29" s="121"/>
      <c r="B29" s="122"/>
      <c r="C29" s="121"/>
      <c r="D29" s="121"/>
      <c r="E29" s="322" t="s">
        <v>45</v>
      </c>
      <c r="F29" s="322"/>
      <c r="G29" s="322"/>
      <c r="H29" s="322"/>
      <c r="I29" s="123"/>
      <c r="J29" s="121"/>
      <c r="K29" s="121"/>
      <c r="L29" s="124"/>
      <c r="S29" s="121"/>
      <c r="T29" s="121"/>
      <c r="U29" s="121"/>
      <c r="V29" s="121"/>
      <c r="W29" s="121"/>
      <c r="X29" s="121"/>
      <c r="Y29" s="121"/>
      <c r="Z29" s="121"/>
      <c r="AA29" s="121"/>
      <c r="AB29" s="121"/>
      <c r="AC29" s="121"/>
      <c r="AD29" s="121"/>
      <c r="AE29" s="121"/>
    </row>
    <row r="30" spans="1:31" s="2" customFormat="1" ht="6.95" hidden="1" customHeight="1" x14ac:dyDescent="0.2">
      <c r="A30" s="36"/>
      <c r="B30" s="41"/>
      <c r="C30" s="36"/>
      <c r="D30" s="36"/>
      <c r="E30" s="36"/>
      <c r="F30" s="36"/>
      <c r="G30" s="36"/>
      <c r="H30" s="36"/>
      <c r="I30" s="117"/>
      <c r="J30" s="36"/>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25.35" hidden="1" customHeight="1" x14ac:dyDescent="0.2">
      <c r="A32" s="36"/>
      <c r="B32" s="41"/>
      <c r="C32" s="36"/>
      <c r="D32" s="127" t="s">
        <v>46</v>
      </c>
      <c r="E32" s="36"/>
      <c r="F32" s="36"/>
      <c r="G32" s="36"/>
      <c r="H32" s="36"/>
      <c r="I32" s="117"/>
      <c r="J32" s="128">
        <f>ROUND(J90, 2)</f>
        <v>0</v>
      </c>
      <c r="K32" s="36"/>
      <c r="L32" s="118"/>
      <c r="S32" s="36"/>
      <c r="T32" s="36"/>
      <c r="U32" s="36"/>
      <c r="V32" s="36"/>
      <c r="W32" s="36"/>
      <c r="X32" s="36"/>
      <c r="Y32" s="36"/>
      <c r="Z32" s="36"/>
      <c r="AA32" s="36"/>
      <c r="AB32" s="36"/>
      <c r="AC32" s="36"/>
      <c r="AD32" s="36"/>
      <c r="AE32" s="36"/>
    </row>
    <row r="33" spans="1:31" s="2" customFormat="1" ht="6.95" hidden="1" customHeight="1" x14ac:dyDescent="0.2">
      <c r="A33" s="36"/>
      <c r="B33" s="41"/>
      <c r="C33" s="36"/>
      <c r="D33" s="125"/>
      <c r="E33" s="125"/>
      <c r="F33" s="125"/>
      <c r="G33" s="125"/>
      <c r="H33" s="125"/>
      <c r="I33" s="126"/>
      <c r="J33" s="125"/>
      <c r="K33" s="125"/>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36"/>
      <c r="F34" s="129" t="s">
        <v>48</v>
      </c>
      <c r="G34" s="36"/>
      <c r="H34" s="36"/>
      <c r="I34" s="130" t="s">
        <v>47</v>
      </c>
      <c r="J34" s="129" t="s">
        <v>49</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131" t="s">
        <v>50</v>
      </c>
      <c r="E35" s="116" t="s">
        <v>51</v>
      </c>
      <c r="F35" s="132">
        <f>ROUND((SUM(BE90:BE114)),  2)</f>
        <v>0</v>
      </c>
      <c r="G35" s="36"/>
      <c r="H35" s="36"/>
      <c r="I35" s="133">
        <v>0.21</v>
      </c>
      <c r="J35" s="132">
        <f>ROUND(((SUM(BE90:BE114))*I35),  2)</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52</v>
      </c>
      <c r="F36" s="132">
        <f>ROUND((SUM(BF90:BF114)),  2)</f>
        <v>0</v>
      </c>
      <c r="G36" s="36"/>
      <c r="H36" s="36"/>
      <c r="I36" s="133">
        <v>0.15</v>
      </c>
      <c r="J36" s="132">
        <f>ROUND(((SUM(BF90:BF114))*I36),  2)</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53</v>
      </c>
      <c r="F37" s="132">
        <f>ROUND((SUM(BG90:BG114)),  2)</f>
        <v>0</v>
      </c>
      <c r="G37" s="36"/>
      <c r="H37" s="36"/>
      <c r="I37" s="133">
        <v>0.21</v>
      </c>
      <c r="J37" s="132">
        <f>0</f>
        <v>0</v>
      </c>
      <c r="K37" s="36"/>
      <c r="L37" s="118"/>
      <c r="S37" s="36"/>
      <c r="T37" s="36"/>
      <c r="U37" s="36"/>
      <c r="V37" s="36"/>
      <c r="W37" s="36"/>
      <c r="X37" s="36"/>
      <c r="Y37" s="36"/>
      <c r="Z37" s="36"/>
      <c r="AA37" s="36"/>
      <c r="AB37" s="36"/>
      <c r="AC37" s="36"/>
      <c r="AD37" s="36"/>
      <c r="AE37" s="36"/>
    </row>
    <row r="38" spans="1:31" s="2" customFormat="1" ht="14.45" hidden="1" customHeight="1" x14ac:dyDescent="0.2">
      <c r="A38" s="36"/>
      <c r="B38" s="41"/>
      <c r="C38" s="36"/>
      <c r="D38" s="36"/>
      <c r="E38" s="116" t="s">
        <v>54</v>
      </c>
      <c r="F38" s="132">
        <f>ROUND((SUM(BH90:BH114)),  2)</f>
        <v>0</v>
      </c>
      <c r="G38" s="36"/>
      <c r="H38" s="36"/>
      <c r="I38" s="133">
        <v>0.15</v>
      </c>
      <c r="J38" s="132">
        <f>0</f>
        <v>0</v>
      </c>
      <c r="K38" s="36"/>
      <c r="L38" s="118"/>
      <c r="S38" s="36"/>
      <c r="T38" s="36"/>
      <c r="U38" s="36"/>
      <c r="V38" s="36"/>
      <c r="W38" s="36"/>
      <c r="X38" s="36"/>
      <c r="Y38" s="36"/>
      <c r="Z38" s="36"/>
      <c r="AA38" s="36"/>
      <c r="AB38" s="36"/>
      <c r="AC38" s="36"/>
      <c r="AD38" s="36"/>
      <c r="AE38" s="36"/>
    </row>
    <row r="39" spans="1:31" s="2" customFormat="1" ht="14.45" hidden="1" customHeight="1" x14ac:dyDescent="0.2">
      <c r="A39" s="36"/>
      <c r="B39" s="41"/>
      <c r="C39" s="36"/>
      <c r="D39" s="36"/>
      <c r="E39" s="116" t="s">
        <v>55</v>
      </c>
      <c r="F39" s="132">
        <f>ROUND((SUM(BI90:BI114)),  2)</f>
        <v>0</v>
      </c>
      <c r="G39" s="36"/>
      <c r="H39" s="36"/>
      <c r="I39" s="133">
        <v>0</v>
      </c>
      <c r="J39" s="132">
        <f>0</f>
        <v>0</v>
      </c>
      <c r="K39" s="36"/>
      <c r="L39" s="118"/>
      <c r="S39" s="36"/>
      <c r="T39" s="36"/>
      <c r="U39" s="36"/>
      <c r="V39" s="36"/>
      <c r="W39" s="36"/>
      <c r="X39" s="36"/>
      <c r="Y39" s="36"/>
      <c r="Z39" s="36"/>
      <c r="AA39" s="36"/>
      <c r="AB39" s="36"/>
      <c r="AC39" s="36"/>
      <c r="AD39" s="36"/>
      <c r="AE39" s="36"/>
    </row>
    <row r="40" spans="1:31" s="2" customFormat="1" ht="6.95" hidden="1" customHeight="1" x14ac:dyDescent="0.2">
      <c r="A40" s="36"/>
      <c r="B40" s="41"/>
      <c r="C40" s="36"/>
      <c r="D40" s="36"/>
      <c r="E40" s="36"/>
      <c r="F40" s="36"/>
      <c r="G40" s="36"/>
      <c r="H40" s="36"/>
      <c r="I40" s="117"/>
      <c r="J40" s="36"/>
      <c r="K40" s="36"/>
      <c r="L40" s="118"/>
      <c r="S40" s="36"/>
      <c r="T40" s="36"/>
      <c r="U40" s="36"/>
      <c r="V40" s="36"/>
      <c r="W40" s="36"/>
      <c r="X40" s="36"/>
      <c r="Y40" s="36"/>
      <c r="Z40" s="36"/>
      <c r="AA40" s="36"/>
      <c r="AB40" s="36"/>
      <c r="AC40" s="36"/>
      <c r="AD40" s="36"/>
      <c r="AE40" s="36"/>
    </row>
    <row r="41" spans="1:31" s="2" customFormat="1" ht="25.35" hidden="1" customHeight="1" x14ac:dyDescent="0.2">
      <c r="A41" s="36"/>
      <c r="B41" s="41"/>
      <c r="C41" s="134"/>
      <c r="D41" s="135" t="s">
        <v>56</v>
      </c>
      <c r="E41" s="136"/>
      <c r="F41" s="136"/>
      <c r="G41" s="137" t="s">
        <v>57</v>
      </c>
      <c r="H41" s="138" t="s">
        <v>58</v>
      </c>
      <c r="I41" s="139"/>
      <c r="J41" s="140">
        <f>SUM(J32:J39)</f>
        <v>0</v>
      </c>
      <c r="K41" s="141"/>
      <c r="L41" s="118"/>
      <c r="S41" s="36"/>
      <c r="T41" s="36"/>
      <c r="U41" s="36"/>
      <c r="V41" s="36"/>
      <c r="W41" s="36"/>
      <c r="X41" s="36"/>
      <c r="Y41" s="36"/>
      <c r="Z41" s="36"/>
      <c r="AA41" s="36"/>
      <c r="AB41" s="36"/>
      <c r="AC41" s="36"/>
      <c r="AD41" s="36"/>
      <c r="AE41" s="36"/>
    </row>
    <row r="42" spans="1:31" s="2" customFormat="1" ht="14.45" hidden="1" customHeight="1" x14ac:dyDescent="0.2">
      <c r="A42" s="36"/>
      <c r="B42" s="142"/>
      <c r="C42" s="143"/>
      <c r="D42" s="143"/>
      <c r="E42" s="143"/>
      <c r="F42" s="143"/>
      <c r="G42" s="143"/>
      <c r="H42" s="143"/>
      <c r="I42" s="144"/>
      <c r="J42" s="143"/>
      <c r="K42" s="143"/>
      <c r="L42" s="118"/>
      <c r="S42" s="36"/>
      <c r="T42" s="36"/>
      <c r="U42" s="36"/>
      <c r="V42" s="36"/>
      <c r="W42" s="36"/>
      <c r="X42" s="36"/>
      <c r="Y42" s="36"/>
      <c r="Z42" s="36"/>
      <c r="AA42" s="36"/>
      <c r="AB42" s="36"/>
      <c r="AC42" s="36"/>
      <c r="AD42" s="36"/>
      <c r="AE42" s="36"/>
    </row>
    <row r="43" spans="1:31" ht="11.25" hidden="1" x14ac:dyDescent="0.2"/>
    <row r="44" spans="1:31" ht="11.25" hidden="1" x14ac:dyDescent="0.2"/>
    <row r="45" spans="1:31" ht="11.25" hidden="1" x14ac:dyDescent="0.2"/>
    <row r="46" spans="1:31" s="2" customFormat="1" ht="6.95" customHeight="1" x14ac:dyDescent="0.2">
      <c r="A46" s="36"/>
      <c r="B46" s="145"/>
      <c r="C46" s="146"/>
      <c r="D46" s="146"/>
      <c r="E46" s="146"/>
      <c r="F46" s="146"/>
      <c r="G46" s="146"/>
      <c r="H46" s="146"/>
      <c r="I46" s="147"/>
      <c r="J46" s="146"/>
      <c r="K46" s="146"/>
      <c r="L46" s="118"/>
      <c r="S46" s="36"/>
      <c r="T46" s="36"/>
      <c r="U46" s="36"/>
      <c r="V46" s="36"/>
      <c r="W46" s="36"/>
      <c r="X46" s="36"/>
      <c r="Y46" s="36"/>
      <c r="Z46" s="36"/>
      <c r="AA46" s="36"/>
      <c r="AB46" s="36"/>
      <c r="AC46" s="36"/>
      <c r="AD46" s="36"/>
      <c r="AE46" s="36"/>
    </row>
    <row r="47" spans="1:31" s="2" customFormat="1" ht="24.95" customHeight="1" x14ac:dyDescent="0.2">
      <c r="A47" s="36"/>
      <c r="B47" s="37"/>
      <c r="C47" s="24" t="s">
        <v>147</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6.95" customHeight="1" x14ac:dyDescent="0.2">
      <c r="A48" s="36"/>
      <c r="B48" s="37"/>
      <c r="C48" s="38"/>
      <c r="D48" s="38"/>
      <c r="E48" s="38"/>
      <c r="F48" s="38"/>
      <c r="G48" s="38"/>
      <c r="H48" s="38"/>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16</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323" t="str">
        <f>E7</f>
        <v>PJD na ul. Výškovická - 1. úsek (ul. Čujkovova - ul. Svornosti)</v>
      </c>
      <c r="F50" s="324"/>
      <c r="G50" s="324"/>
      <c r="H50" s="324"/>
      <c r="I50" s="117"/>
      <c r="J50" s="38"/>
      <c r="K50" s="38"/>
      <c r="L50" s="118"/>
      <c r="S50" s="36"/>
      <c r="T50" s="36"/>
      <c r="U50" s="36"/>
      <c r="V50" s="36"/>
      <c r="W50" s="36"/>
      <c r="X50" s="36"/>
      <c r="Y50" s="36"/>
      <c r="Z50" s="36"/>
      <c r="AA50" s="36"/>
      <c r="AB50" s="36"/>
      <c r="AC50" s="36"/>
      <c r="AD50" s="36"/>
      <c r="AE50" s="36"/>
    </row>
    <row r="51" spans="1:47" s="1" customFormat="1" ht="12" customHeight="1" x14ac:dyDescent="0.2">
      <c r="B51" s="22"/>
      <c r="C51" s="30" t="s">
        <v>145</v>
      </c>
      <c r="D51" s="23"/>
      <c r="E51" s="23"/>
      <c r="F51" s="23"/>
      <c r="G51" s="23"/>
      <c r="H51" s="23"/>
      <c r="I51" s="110"/>
      <c r="J51" s="23"/>
      <c r="K51" s="23"/>
      <c r="L51" s="21"/>
    </row>
    <row r="52" spans="1:47" s="2" customFormat="1" ht="16.5" customHeight="1" x14ac:dyDescent="0.2">
      <c r="A52" s="36"/>
      <c r="B52" s="37"/>
      <c r="C52" s="38"/>
      <c r="D52" s="38"/>
      <c r="E52" s="323" t="s">
        <v>1157</v>
      </c>
      <c r="F52" s="325"/>
      <c r="G52" s="325"/>
      <c r="H52" s="325"/>
      <c r="I52" s="117"/>
      <c r="J52" s="38"/>
      <c r="K52" s="38"/>
      <c r="L52" s="118"/>
      <c r="S52" s="36"/>
      <c r="T52" s="36"/>
      <c r="U52" s="36"/>
      <c r="V52" s="36"/>
      <c r="W52" s="36"/>
      <c r="X52" s="36"/>
      <c r="Y52" s="36"/>
      <c r="Z52" s="36"/>
      <c r="AA52" s="36"/>
      <c r="AB52" s="36"/>
      <c r="AC52" s="36"/>
      <c r="AD52" s="36"/>
      <c r="AE52" s="36"/>
    </row>
    <row r="53" spans="1:47" s="2" customFormat="1" ht="12" customHeight="1" x14ac:dyDescent="0.2">
      <c r="A53" s="36"/>
      <c r="B53" s="37"/>
      <c r="C53" s="30" t="s">
        <v>1158</v>
      </c>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16.5" customHeight="1" x14ac:dyDescent="0.2">
      <c r="A54" s="36"/>
      <c r="B54" s="37"/>
      <c r="C54" s="38"/>
      <c r="D54" s="38"/>
      <c r="E54" s="292" t="str">
        <f>E11</f>
        <v>SO 421 - Ochrana kabelů NN Dopravní podnik Ostrava</v>
      </c>
      <c r="F54" s="325"/>
      <c r="G54" s="325"/>
      <c r="H54" s="325"/>
      <c r="I54" s="117"/>
      <c r="J54" s="38"/>
      <c r="K54" s="38"/>
      <c r="L54" s="118"/>
      <c r="S54" s="36"/>
      <c r="T54" s="36"/>
      <c r="U54" s="36"/>
      <c r="V54" s="36"/>
      <c r="W54" s="36"/>
      <c r="X54" s="36"/>
      <c r="Y54" s="36"/>
      <c r="Z54" s="36"/>
      <c r="AA54" s="36"/>
      <c r="AB54" s="36"/>
      <c r="AC54" s="36"/>
      <c r="AD54" s="36"/>
      <c r="AE54" s="36"/>
    </row>
    <row r="55" spans="1:47" s="2" customFormat="1" ht="6.95" customHeight="1" x14ac:dyDescent="0.2">
      <c r="A55" s="36"/>
      <c r="B55" s="37"/>
      <c r="C55" s="38"/>
      <c r="D55" s="38"/>
      <c r="E55" s="38"/>
      <c r="F55" s="38"/>
      <c r="G55" s="38"/>
      <c r="H55" s="38"/>
      <c r="I55" s="117"/>
      <c r="J55" s="38"/>
      <c r="K55" s="38"/>
      <c r="L55" s="118"/>
      <c r="S55" s="36"/>
      <c r="T55" s="36"/>
      <c r="U55" s="36"/>
      <c r="V55" s="36"/>
      <c r="W55" s="36"/>
      <c r="X55" s="36"/>
      <c r="Y55" s="36"/>
      <c r="Z55" s="36"/>
      <c r="AA55" s="36"/>
      <c r="AB55" s="36"/>
      <c r="AC55" s="36"/>
      <c r="AD55" s="36"/>
      <c r="AE55" s="36"/>
    </row>
    <row r="56" spans="1:47" s="2" customFormat="1" ht="12" customHeight="1" x14ac:dyDescent="0.2">
      <c r="A56" s="36"/>
      <c r="B56" s="37"/>
      <c r="C56" s="30" t="s">
        <v>22</v>
      </c>
      <c r="D56" s="38"/>
      <c r="E56" s="38"/>
      <c r="F56" s="28" t="str">
        <f>F14</f>
        <v>Ostrava</v>
      </c>
      <c r="G56" s="38"/>
      <c r="H56" s="38"/>
      <c r="I56" s="119" t="s">
        <v>24</v>
      </c>
      <c r="J56" s="61" t="str">
        <f>IF(J14="","",J14)</f>
        <v>11. 11. 2019</v>
      </c>
      <c r="K56" s="38"/>
      <c r="L56" s="118"/>
      <c r="S56" s="36"/>
      <c r="T56" s="36"/>
      <c r="U56" s="36"/>
      <c r="V56" s="36"/>
      <c r="W56" s="36"/>
      <c r="X56" s="36"/>
      <c r="Y56" s="36"/>
      <c r="Z56" s="36"/>
      <c r="AA56" s="36"/>
      <c r="AB56" s="36"/>
      <c r="AC56" s="36"/>
      <c r="AD56" s="36"/>
      <c r="AE56" s="36"/>
    </row>
    <row r="57" spans="1:47" s="2" customFormat="1" ht="6.95" customHeight="1" x14ac:dyDescent="0.2">
      <c r="A57" s="36"/>
      <c r="B57" s="37"/>
      <c r="C57" s="38"/>
      <c r="D57" s="38"/>
      <c r="E57" s="38"/>
      <c r="F57" s="38"/>
      <c r="G57" s="38"/>
      <c r="H57" s="38"/>
      <c r="I57" s="117"/>
      <c r="J57" s="38"/>
      <c r="K57" s="38"/>
      <c r="L57" s="118"/>
      <c r="S57" s="36"/>
      <c r="T57" s="36"/>
      <c r="U57" s="36"/>
      <c r="V57" s="36"/>
      <c r="W57" s="36"/>
      <c r="X57" s="36"/>
      <c r="Y57" s="36"/>
      <c r="Z57" s="36"/>
      <c r="AA57" s="36"/>
      <c r="AB57" s="36"/>
      <c r="AC57" s="36"/>
      <c r="AD57" s="36"/>
      <c r="AE57" s="36"/>
    </row>
    <row r="58" spans="1:47" s="2" customFormat="1" ht="27.95" customHeight="1" x14ac:dyDescent="0.2">
      <c r="A58" s="36"/>
      <c r="B58" s="37"/>
      <c r="C58" s="30" t="s">
        <v>30</v>
      </c>
      <c r="D58" s="38"/>
      <c r="E58" s="38"/>
      <c r="F58" s="28" t="str">
        <f>E17</f>
        <v>Dopravní podnik Ostrava a.s.</v>
      </c>
      <c r="G58" s="38"/>
      <c r="H58" s="38"/>
      <c r="I58" s="119" t="s">
        <v>38</v>
      </c>
      <c r="J58" s="34" t="str">
        <f>E23</f>
        <v>METROPROJEKT Praha a.s.</v>
      </c>
      <c r="K58" s="38"/>
      <c r="L58" s="118"/>
      <c r="S58" s="36"/>
      <c r="T58" s="36"/>
      <c r="U58" s="36"/>
      <c r="V58" s="36"/>
      <c r="W58" s="36"/>
      <c r="X58" s="36"/>
      <c r="Y58" s="36"/>
      <c r="Z58" s="36"/>
      <c r="AA58" s="36"/>
      <c r="AB58" s="36"/>
      <c r="AC58" s="36"/>
      <c r="AD58" s="36"/>
      <c r="AE58" s="36"/>
    </row>
    <row r="59" spans="1:47" s="2" customFormat="1" ht="15.2" customHeight="1" x14ac:dyDescent="0.2">
      <c r="A59" s="36"/>
      <c r="B59" s="37"/>
      <c r="C59" s="30" t="s">
        <v>36</v>
      </c>
      <c r="D59" s="38"/>
      <c r="E59" s="38"/>
      <c r="F59" s="28" t="str">
        <f>IF(E20="","",E20)</f>
        <v>Vyplň údaj</v>
      </c>
      <c r="G59" s="38"/>
      <c r="H59" s="38"/>
      <c r="I59" s="119" t="s">
        <v>43</v>
      </c>
      <c r="J59" s="34" t="str">
        <f>E26</f>
        <v>ALMAPRO s.r.o.</v>
      </c>
      <c r="K59" s="38"/>
      <c r="L59" s="118"/>
      <c r="S59" s="36"/>
      <c r="T59" s="36"/>
      <c r="U59" s="36"/>
      <c r="V59" s="36"/>
      <c r="W59" s="36"/>
      <c r="X59" s="36"/>
      <c r="Y59" s="36"/>
      <c r="Z59" s="36"/>
      <c r="AA59" s="36"/>
      <c r="AB59" s="36"/>
      <c r="AC59" s="36"/>
      <c r="AD59" s="36"/>
      <c r="AE59" s="36"/>
    </row>
    <row r="60" spans="1:47" s="2" customFormat="1" ht="10.35" customHeight="1" x14ac:dyDescent="0.2">
      <c r="A60" s="36"/>
      <c r="B60" s="37"/>
      <c r="C60" s="38"/>
      <c r="D60" s="38"/>
      <c r="E60" s="38"/>
      <c r="F60" s="38"/>
      <c r="G60" s="38"/>
      <c r="H60" s="38"/>
      <c r="I60" s="117"/>
      <c r="J60" s="38"/>
      <c r="K60" s="38"/>
      <c r="L60" s="118"/>
      <c r="S60" s="36"/>
      <c r="T60" s="36"/>
      <c r="U60" s="36"/>
      <c r="V60" s="36"/>
      <c r="W60" s="36"/>
      <c r="X60" s="36"/>
      <c r="Y60" s="36"/>
      <c r="Z60" s="36"/>
      <c r="AA60" s="36"/>
      <c r="AB60" s="36"/>
      <c r="AC60" s="36"/>
      <c r="AD60" s="36"/>
      <c r="AE60" s="36"/>
    </row>
    <row r="61" spans="1:47" s="2" customFormat="1" ht="29.25" customHeight="1" x14ac:dyDescent="0.2">
      <c r="A61" s="36"/>
      <c r="B61" s="37"/>
      <c r="C61" s="148" t="s">
        <v>148</v>
      </c>
      <c r="D61" s="149"/>
      <c r="E61" s="149"/>
      <c r="F61" s="149"/>
      <c r="G61" s="149"/>
      <c r="H61" s="149"/>
      <c r="I61" s="150"/>
      <c r="J61" s="151" t="s">
        <v>149</v>
      </c>
      <c r="K61" s="149"/>
      <c r="L61" s="118"/>
      <c r="S61" s="36"/>
      <c r="T61" s="36"/>
      <c r="U61" s="36"/>
      <c r="V61" s="36"/>
      <c r="W61" s="36"/>
      <c r="X61" s="36"/>
      <c r="Y61" s="36"/>
      <c r="Z61" s="36"/>
      <c r="AA61" s="36"/>
      <c r="AB61" s="36"/>
      <c r="AC61" s="36"/>
      <c r="AD61" s="36"/>
      <c r="AE61" s="36"/>
    </row>
    <row r="62" spans="1:47" s="2" customFormat="1" ht="10.35" customHeight="1" x14ac:dyDescent="0.2">
      <c r="A62" s="36"/>
      <c r="B62" s="37"/>
      <c r="C62" s="38"/>
      <c r="D62" s="38"/>
      <c r="E62" s="38"/>
      <c r="F62" s="38"/>
      <c r="G62" s="38"/>
      <c r="H62" s="38"/>
      <c r="I62" s="117"/>
      <c r="J62" s="38"/>
      <c r="K62" s="38"/>
      <c r="L62" s="118"/>
      <c r="S62" s="36"/>
      <c r="T62" s="36"/>
      <c r="U62" s="36"/>
      <c r="V62" s="36"/>
      <c r="W62" s="36"/>
      <c r="X62" s="36"/>
      <c r="Y62" s="36"/>
      <c r="Z62" s="36"/>
      <c r="AA62" s="36"/>
      <c r="AB62" s="36"/>
      <c r="AC62" s="36"/>
      <c r="AD62" s="36"/>
      <c r="AE62" s="36"/>
    </row>
    <row r="63" spans="1:47" s="2" customFormat="1" ht="22.9" customHeight="1" x14ac:dyDescent="0.2">
      <c r="A63" s="36"/>
      <c r="B63" s="37"/>
      <c r="C63" s="152" t="s">
        <v>78</v>
      </c>
      <c r="D63" s="38"/>
      <c r="E63" s="38"/>
      <c r="F63" s="38"/>
      <c r="G63" s="38"/>
      <c r="H63" s="38"/>
      <c r="I63" s="117"/>
      <c r="J63" s="79">
        <f>J90</f>
        <v>0</v>
      </c>
      <c r="K63" s="38"/>
      <c r="L63" s="118"/>
      <c r="S63" s="36"/>
      <c r="T63" s="36"/>
      <c r="U63" s="36"/>
      <c r="V63" s="36"/>
      <c r="W63" s="36"/>
      <c r="X63" s="36"/>
      <c r="Y63" s="36"/>
      <c r="Z63" s="36"/>
      <c r="AA63" s="36"/>
      <c r="AB63" s="36"/>
      <c r="AC63" s="36"/>
      <c r="AD63" s="36"/>
      <c r="AE63" s="36"/>
      <c r="AU63" s="18" t="s">
        <v>150</v>
      </c>
    </row>
    <row r="64" spans="1:47" s="9" customFormat="1" ht="24.95" customHeight="1" x14ac:dyDescent="0.2">
      <c r="B64" s="153"/>
      <c r="C64" s="154"/>
      <c r="D64" s="155" t="s">
        <v>151</v>
      </c>
      <c r="E64" s="156"/>
      <c r="F64" s="156"/>
      <c r="G64" s="156"/>
      <c r="H64" s="156"/>
      <c r="I64" s="157"/>
      <c r="J64" s="158">
        <f>J91</f>
        <v>0</v>
      </c>
      <c r="K64" s="154"/>
      <c r="L64" s="159"/>
    </row>
    <row r="65" spans="1:31" s="10" customFormat="1" ht="19.899999999999999" customHeight="1" x14ac:dyDescent="0.2">
      <c r="B65" s="160"/>
      <c r="C65" s="99"/>
      <c r="D65" s="161" t="s">
        <v>152</v>
      </c>
      <c r="E65" s="162"/>
      <c r="F65" s="162"/>
      <c r="G65" s="162"/>
      <c r="H65" s="162"/>
      <c r="I65" s="163"/>
      <c r="J65" s="164">
        <f>J92</f>
        <v>0</v>
      </c>
      <c r="K65" s="99"/>
      <c r="L65" s="165"/>
    </row>
    <row r="66" spans="1:31" s="9" customFormat="1" ht="24.95" customHeight="1" x14ac:dyDescent="0.2">
      <c r="B66" s="153"/>
      <c r="C66" s="154"/>
      <c r="D66" s="155" t="s">
        <v>341</v>
      </c>
      <c r="E66" s="156"/>
      <c r="F66" s="156"/>
      <c r="G66" s="156"/>
      <c r="H66" s="156"/>
      <c r="I66" s="157"/>
      <c r="J66" s="158">
        <f>J102</f>
        <v>0</v>
      </c>
      <c r="K66" s="154"/>
      <c r="L66" s="159"/>
    </row>
    <row r="67" spans="1:31" s="10" customFormat="1" ht="19.899999999999999" customHeight="1" x14ac:dyDescent="0.2">
      <c r="B67" s="160"/>
      <c r="C67" s="99"/>
      <c r="D67" s="161" t="s">
        <v>965</v>
      </c>
      <c r="E67" s="162"/>
      <c r="F67" s="162"/>
      <c r="G67" s="162"/>
      <c r="H67" s="162"/>
      <c r="I67" s="163"/>
      <c r="J67" s="164">
        <f>J103</f>
        <v>0</v>
      </c>
      <c r="K67" s="99"/>
      <c r="L67" s="165"/>
    </row>
    <row r="68" spans="1:31" s="9" customFormat="1" ht="24.95" customHeight="1" x14ac:dyDescent="0.2">
      <c r="B68" s="153"/>
      <c r="C68" s="154"/>
      <c r="D68" s="155" t="s">
        <v>1161</v>
      </c>
      <c r="E68" s="156"/>
      <c r="F68" s="156"/>
      <c r="G68" s="156"/>
      <c r="H68" s="156"/>
      <c r="I68" s="157"/>
      <c r="J68" s="158">
        <f>J106</f>
        <v>0</v>
      </c>
      <c r="K68" s="154"/>
      <c r="L68" s="159"/>
    </row>
    <row r="69" spans="1:31" s="2" customFormat="1" ht="21.75" customHeight="1" x14ac:dyDescent="0.2">
      <c r="A69" s="36"/>
      <c r="B69" s="37"/>
      <c r="C69" s="38"/>
      <c r="D69" s="38"/>
      <c r="E69" s="38"/>
      <c r="F69" s="38"/>
      <c r="G69" s="38"/>
      <c r="H69" s="38"/>
      <c r="I69" s="117"/>
      <c r="J69" s="38"/>
      <c r="K69" s="38"/>
      <c r="L69" s="118"/>
      <c r="S69" s="36"/>
      <c r="T69" s="36"/>
      <c r="U69" s="36"/>
      <c r="V69" s="36"/>
      <c r="W69" s="36"/>
      <c r="X69" s="36"/>
      <c r="Y69" s="36"/>
      <c r="Z69" s="36"/>
      <c r="AA69" s="36"/>
      <c r="AB69" s="36"/>
      <c r="AC69" s="36"/>
      <c r="AD69" s="36"/>
      <c r="AE69" s="36"/>
    </row>
    <row r="70" spans="1:31" s="2" customFormat="1" ht="6.95" customHeight="1" x14ac:dyDescent="0.2">
      <c r="A70" s="36"/>
      <c r="B70" s="49"/>
      <c r="C70" s="50"/>
      <c r="D70" s="50"/>
      <c r="E70" s="50"/>
      <c r="F70" s="50"/>
      <c r="G70" s="50"/>
      <c r="H70" s="50"/>
      <c r="I70" s="144"/>
      <c r="J70" s="50"/>
      <c r="K70" s="50"/>
      <c r="L70" s="118"/>
      <c r="S70" s="36"/>
      <c r="T70" s="36"/>
      <c r="U70" s="36"/>
      <c r="V70" s="36"/>
      <c r="W70" s="36"/>
      <c r="X70" s="36"/>
      <c r="Y70" s="36"/>
      <c r="Z70" s="36"/>
      <c r="AA70" s="36"/>
      <c r="AB70" s="36"/>
      <c r="AC70" s="36"/>
      <c r="AD70" s="36"/>
      <c r="AE70" s="36"/>
    </row>
    <row r="74" spans="1:31" s="2" customFormat="1" ht="6.95" customHeight="1" x14ac:dyDescent="0.2">
      <c r="A74" s="36"/>
      <c r="B74" s="51"/>
      <c r="C74" s="52"/>
      <c r="D74" s="52"/>
      <c r="E74" s="52"/>
      <c r="F74" s="52"/>
      <c r="G74" s="52"/>
      <c r="H74" s="52"/>
      <c r="I74" s="147"/>
      <c r="J74" s="52"/>
      <c r="K74" s="52"/>
      <c r="L74" s="118"/>
      <c r="S74" s="36"/>
      <c r="T74" s="36"/>
      <c r="U74" s="36"/>
      <c r="V74" s="36"/>
      <c r="W74" s="36"/>
      <c r="X74" s="36"/>
      <c r="Y74" s="36"/>
      <c r="Z74" s="36"/>
      <c r="AA74" s="36"/>
      <c r="AB74" s="36"/>
      <c r="AC74" s="36"/>
      <c r="AD74" s="36"/>
      <c r="AE74" s="36"/>
    </row>
    <row r="75" spans="1:31" s="2" customFormat="1" ht="24.95" customHeight="1" x14ac:dyDescent="0.2">
      <c r="A75" s="36"/>
      <c r="B75" s="37"/>
      <c r="C75" s="24" t="s">
        <v>158</v>
      </c>
      <c r="D75" s="38"/>
      <c r="E75" s="38"/>
      <c r="F75" s="38"/>
      <c r="G75" s="38"/>
      <c r="H75" s="38"/>
      <c r="I75" s="117"/>
      <c r="J75" s="38"/>
      <c r="K75" s="38"/>
      <c r="L75" s="118"/>
      <c r="S75" s="36"/>
      <c r="T75" s="36"/>
      <c r="U75" s="36"/>
      <c r="V75" s="36"/>
      <c r="W75" s="36"/>
      <c r="X75" s="36"/>
      <c r="Y75" s="36"/>
      <c r="Z75" s="36"/>
      <c r="AA75" s="36"/>
      <c r="AB75" s="36"/>
      <c r="AC75" s="36"/>
      <c r="AD75" s="36"/>
      <c r="AE75" s="36"/>
    </row>
    <row r="76" spans="1:31" s="2" customFormat="1" ht="6.95" customHeight="1" x14ac:dyDescent="0.2">
      <c r="A76" s="36"/>
      <c r="B76" s="37"/>
      <c r="C76" s="38"/>
      <c r="D76" s="38"/>
      <c r="E76" s="38"/>
      <c r="F76" s="38"/>
      <c r="G76" s="38"/>
      <c r="H76" s="38"/>
      <c r="I76" s="117"/>
      <c r="J76" s="38"/>
      <c r="K76" s="38"/>
      <c r="L76" s="118"/>
      <c r="S76" s="36"/>
      <c r="T76" s="36"/>
      <c r="U76" s="36"/>
      <c r="V76" s="36"/>
      <c r="W76" s="36"/>
      <c r="X76" s="36"/>
      <c r="Y76" s="36"/>
      <c r="Z76" s="36"/>
      <c r="AA76" s="36"/>
      <c r="AB76" s="36"/>
      <c r="AC76" s="36"/>
      <c r="AD76" s="36"/>
      <c r="AE76" s="36"/>
    </row>
    <row r="77" spans="1:31" s="2" customFormat="1" ht="12" customHeight="1" x14ac:dyDescent="0.2">
      <c r="A77" s="36"/>
      <c r="B77" s="37"/>
      <c r="C77" s="30" t="s">
        <v>16</v>
      </c>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6.5" customHeight="1" x14ac:dyDescent="0.2">
      <c r="A78" s="36"/>
      <c r="B78" s="37"/>
      <c r="C78" s="38"/>
      <c r="D78" s="38"/>
      <c r="E78" s="323" t="str">
        <f>E7</f>
        <v>PJD na ul. Výškovická - 1. úsek (ul. Čujkovova - ul. Svornosti)</v>
      </c>
      <c r="F78" s="324"/>
      <c r="G78" s="324"/>
      <c r="H78" s="324"/>
      <c r="I78" s="117"/>
      <c r="J78" s="38"/>
      <c r="K78" s="38"/>
      <c r="L78" s="118"/>
      <c r="S78" s="36"/>
      <c r="T78" s="36"/>
      <c r="U78" s="36"/>
      <c r="V78" s="36"/>
      <c r="W78" s="36"/>
      <c r="X78" s="36"/>
      <c r="Y78" s="36"/>
      <c r="Z78" s="36"/>
      <c r="AA78" s="36"/>
      <c r="AB78" s="36"/>
      <c r="AC78" s="36"/>
      <c r="AD78" s="36"/>
      <c r="AE78" s="36"/>
    </row>
    <row r="79" spans="1:31" s="1" customFormat="1" ht="12" customHeight="1" x14ac:dyDescent="0.2">
      <c r="B79" s="22"/>
      <c r="C79" s="30" t="s">
        <v>145</v>
      </c>
      <c r="D79" s="23"/>
      <c r="E79" s="23"/>
      <c r="F79" s="23"/>
      <c r="G79" s="23"/>
      <c r="H79" s="23"/>
      <c r="I79" s="110"/>
      <c r="J79" s="23"/>
      <c r="K79" s="23"/>
      <c r="L79" s="21"/>
    </row>
    <row r="80" spans="1:31" s="2" customFormat="1" ht="16.5" customHeight="1" x14ac:dyDescent="0.2">
      <c r="A80" s="36"/>
      <c r="B80" s="37"/>
      <c r="C80" s="38"/>
      <c r="D80" s="38"/>
      <c r="E80" s="323" t="s">
        <v>1157</v>
      </c>
      <c r="F80" s="325"/>
      <c r="G80" s="325"/>
      <c r="H80" s="325"/>
      <c r="I80" s="117"/>
      <c r="J80" s="38"/>
      <c r="K80" s="38"/>
      <c r="L80" s="118"/>
      <c r="S80" s="36"/>
      <c r="T80" s="36"/>
      <c r="U80" s="36"/>
      <c r="V80" s="36"/>
      <c r="W80" s="36"/>
      <c r="X80" s="36"/>
      <c r="Y80" s="36"/>
      <c r="Z80" s="36"/>
      <c r="AA80" s="36"/>
      <c r="AB80" s="36"/>
      <c r="AC80" s="36"/>
      <c r="AD80" s="36"/>
      <c r="AE80" s="36"/>
    </row>
    <row r="81" spans="1:65" s="2" customFormat="1" ht="12" customHeight="1" x14ac:dyDescent="0.2">
      <c r="A81" s="36"/>
      <c r="B81" s="37"/>
      <c r="C81" s="30" t="s">
        <v>1158</v>
      </c>
      <c r="D81" s="38"/>
      <c r="E81" s="38"/>
      <c r="F81" s="38"/>
      <c r="G81" s="38"/>
      <c r="H81" s="38"/>
      <c r="I81" s="117"/>
      <c r="J81" s="38"/>
      <c r="K81" s="38"/>
      <c r="L81" s="118"/>
      <c r="S81" s="36"/>
      <c r="T81" s="36"/>
      <c r="U81" s="36"/>
      <c r="V81" s="36"/>
      <c r="W81" s="36"/>
      <c r="X81" s="36"/>
      <c r="Y81" s="36"/>
      <c r="Z81" s="36"/>
      <c r="AA81" s="36"/>
      <c r="AB81" s="36"/>
      <c r="AC81" s="36"/>
      <c r="AD81" s="36"/>
      <c r="AE81" s="36"/>
    </row>
    <row r="82" spans="1:65" s="2" customFormat="1" ht="16.5" customHeight="1" x14ac:dyDescent="0.2">
      <c r="A82" s="36"/>
      <c r="B82" s="37"/>
      <c r="C82" s="38"/>
      <c r="D82" s="38"/>
      <c r="E82" s="292" t="str">
        <f>E11</f>
        <v>SO 421 - Ochrana kabelů NN Dopravní podnik Ostrava</v>
      </c>
      <c r="F82" s="325"/>
      <c r="G82" s="325"/>
      <c r="H82" s="325"/>
      <c r="I82" s="117"/>
      <c r="J82" s="38"/>
      <c r="K82" s="38"/>
      <c r="L82" s="118"/>
      <c r="S82" s="36"/>
      <c r="T82" s="36"/>
      <c r="U82" s="36"/>
      <c r="V82" s="36"/>
      <c r="W82" s="36"/>
      <c r="X82" s="36"/>
      <c r="Y82" s="36"/>
      <c r="Z82" s="36"/>
      <c r="AA82" s="36"/>
      <c r="AB82" s="36"/>
      <c r="AC82" s="36"/>
      <c r="AD82" s="36"/>
      <c r="AE82" s="36"/>
    </row>
    <row r="83" spans="1:65" s="2" customFormat="1" ht="6.95" customHeight="1" x14ac:dyDescent="0.2">
      <c r="A83" s="36"/>
      <c r="B83" s="37"/>
      <c r="C83" s="38"/>
      <c r="D83" s="38"/>
      <c r="E83" s="38"/>
      <c r="F83" s="38"/>
      <c r="G83" s="38"/>
      <c r="H83" s="38"/>
      <c r="I83" s="117"/>
      <c r="J83" s="38"/>
      <c r="K83" s="38"/>
      <c r="L83" s="118"/>
      <c r="S83" s="36"/>
      <c r="T83" s="36"/>
      <c r="U83" s="36"/>
      <c r="V83" s="36"/>
      <c r="W83" s="36"/>
      <c r="X83" s="36"/>
      <c r="Y83" s="36"/>
      <c r="Z83" s="36"/>
      <c r="AA83" s="36"/>
      <c r="AB83" s="36"/>
      <c r="AC83" s="36"/>
      <c r="AD83" s="36"/>
      <c r="AE83" s="36"/>
    </row>
    <row r="84" spans="1:65" s="2" customFormat="1" ht="12" customHeight="1" x14ac:dyDescent="0.2">
      <c r="A84" s="36"/>
      <c r="B84" s="37"/>
      <c r="C84" s="30" t="s">
        <v>22</v>
      </c>
      <c r="D84" s="38"/>
      <c r="E84" s="38"/>
      <c r="F84" s="28" t="str">
        <f>F14</f>
        <v>Ostrava</v>
      </c>
      <c r="G84" s="38"/>
      <c r="H84" s="38"/>
      <c r="I84" s="119" t="s">
        <v>24</v>
      </c>
      <c r="J84" s="61" t="str">
        <f>IF(J14="","",J14)</f>
        <v>11. 11. 2019</v>
      </c>
      <c r="K84" s="38"/>
      <c r="L84" s="118"/>
      <c r="S84" s="36"/>
      <c r="T84" s="36"/>
      <c r="U84" s="36"/>
      <c r="V84" s="36"/>
      <c r="W84" s="36"/>
      <c r="X84" s="36"/>
      <c r="Y84" s="36"/>
      <c r="Z84" s="36"/>
      <c r="AA84" s="36"/>
      <c r="AB84" s="36"/>
      <c r="AC84" s="36"/>
      <c r="AD84" s="36"/>
      <c r="AE84" s="36"/>
    </row>
    <row r="85" spans="1:65" s="2" customFormat="1" ht="6.95" customHeight="1" x14ac:dyDescent="0.2">
      <c r="A85" s="36"/>
      <c r="B85" s="37"/>
      <c r="C85" s="38"/>
      <c r="D85" s="38"/>
      <c r="E85" s="38"/>
      <c r="F85" s="38"/>
      <c r="G85" s="38"/>
      <c r="H85" s="38"/>
      <c r="I85" s="117"/>
      <c r="J85" s="38"/>
      <c r="K85" s="38"/>
      <c r="L85" s="118"/>
      <c r="S85" s="36"/>
      <c r="T85" s="36"/>
      <c r="U85" s="36"/>
      <c r="V85" s="36"/>
      <c r="W85" s="36"/>
      <c r="X85" s="36"/>
      <c r="Y85" s="36"/>
      <c r="Z85" s="36"/>
      <c r="AA85" s="36"/>
      <c r="AB85" s="36"/>
      <c r="AC85" s="36"/>
      <c r="AD85" s="36"/>
      <c r="AE85" s="36"/>
    </row>
    <row r="86" spans="1:65" s="2" customFormat="1" ht="27.95" customHeight="1" x14ac:dyDescent="0.2">
      <c r="A86" s="36"/>
      <c r="B86" s="37"/>
      <c r="C86" s="30" t="s">
        <v>30</v>
      </c>
      <c r="D86" s="38"/>
      <c r="E86" s="38"/>
      <c r="F86" s="28" t="str">
        <f>E17</f>
        <v>Dopravní podnik Ostrava a.s.</v>
      </c>
      <c r="G86" s="38"/>
      <c r="H86" s="38"/>
      <c r="I86" s="119" t="s">
        <v>38</v>
      </c>
      <c r="J86" s="34" t="str">
        <f>E23</f>
        <v>METROPROJEKT Praha a.s.</v>
      </c>
      <c r="K86" s="38"/>
      <c r="L86" s="118"/>
      <c r="S86" s="36"/>
      <c r="T86" s="36"/>
      <c r="U86" s="36"/>
      <c r="V86" s="36"/>
      <c r="W86" s="36"/>
      <c r="X86" s="36"/>
      <c r="Y86" s="36"/>
      <c r="Z86" s="36"/>
      <c r="AA86" s="36"/>
      <c r="AB86" s="36"/>
      <c r="AC86" s="36"/>
      <c r="AD86" s="36"/>
      <c r="AE86" s="36"/>
    </row>
    <row r="87" spans="1:65" s="2" customFormat="1" ht="15.2" customHeight="1" x14ac:dyDescent="0.2">
      <c r="A87" s="36"/>
      <c r="B87" s="37"/>
      <c r="C87" s="30" t="s">
        <v>36</v>
      </c>
      <c r="D87" s="38"/>
      <c r="E87" s="38"/>
      <c r="F87" s="28" t="str">
        <f>IF(E20="","",E20)</f>
        <v>Vyplň údaj</v>
      </c>
      <c r="G87" s="38"/>
      <c r="H87" s="38"/>
      <c r="I87" s="119" t="s">
        <v>43</v>
      </c>
      <c r="J87" s="34" t="str">
        <f>E26</f>
        <v>ALMAPRO s.r.o.</v>
      </c>
      <c r="K87" s="38"/>
      <c r="L87" s="118"/>
      <c r="S87" s="36"/>
      <c r="T87" s="36"/>
      <c r="U87" s="36"/>
      <c r="V87" s="36"/>
      <c r="W87" s="36"/>
      <c r="X87" s="36"/>
      <c r="Y87" s="36"/>
      <c r="Z87" s="36"/>
      <c r="AA87" s="36"/>
      <c r="AB87" s="36"/>
      <c r="AC87" s="36"/>
      <c r="AD87" s="36"/>
      <c r="AE87" s="36"/>
    </row>
    <row r="88" spans="1:65" s="2" customFormat="1" ht="10.35" customHeight="1" x14ac:dyDescent="0.2">
      <c r="A88" s="36"/>
      <c r="B88" s="37"/>
      <c r="C88" s="38"/>
      <c r="D88" s="38"/>
      <c r="E88" s="38"/>
      <c r="F88" s="38"/>
      <c r="G88" s="38"/>
      <c r="H88" s="38"/>
      <c r="I88" s="117"/>
      <c r="J88" s="38"/>
      <c r="K88" s="38"/>
      <c r="L88" s="118"/>
      <c r="S88" s="36"/>
      <c r="T88" s="36"/>
      <c r="U88" s="36"/>
      <c r="V88" s="36"/>
      <c r="W88" s="36"/>
      <c r="X88" s="36"/>
      <c r="Y88" s="36"/>
      <c r="Z88" s="36"/>
      <c r="AA88" s="36"/>
      <c r="AB88" s="36"/>
      <c r="AC88" s="36"/>
      <c r="AD88" s="36"/>
      <c r="AE88" s="36"/>
    </row>
    <row r="89" spans="1:65" s="11" customFormat="1" ht="29.25" customHeight="1" x14ac:dyDescent="0.2">
      <c r="A89" s="166"/>
      <c r="B89" s="167"/>
      <c r="C89" s="168" t="s">
        <v>159</v>
      </c>
      <c r="D89" s="169" t="s">
        <v>65</v>
      </c>
      <c r="E89" s="169" t="s">
        <v>61</v>
      </c>
      <c r="F89" s="169" t="s">
        <v>62</v>
      </c>
      <c r="G89" s="169" t="s">
        <v>160</v>
      </c>
      <c r="H89" s="169" t="s">
        <v>161</v>
      </c>
      <c r="I89" s="170" t="s">
        <v>162</v>
      </c>
      <c r="J89" s="169" t="s">
        <v>149</v>
      </c>
      <c r="K89" s="171" t="s">
        <v>163</v>
      </c>
      <c r="L89" s="172"/>
      <c r="M89" s="70" t="s">
        <v>79</v>
      </c>
      <c r="N89" s="71" t="s">
        <v>50</v>
      </c>
      <c r="O89" s="71" t="s">
        <v>164</v>
      </c>
      <c r="P89" s="71" t="s">
        <v>165</v>
      </c>
      <c r="Q89" s="71" t="s">
        <v>166</v>
      </c>
      <c r="R89" s="71" t="s">
        <v>167</v>
      </c>
      <c r="S89" s="71" t="s">
        <v>168</v>
      </c>
      <c r="T89" s="72" t="s">
        <v>169</v>
      </c>
      <c r="U89" s="166"/>
      <c r="V89" s="166"/>
      <c r="W89" s="166"/>
      <c r="X89" s="166"/>
      <c r="Y89" s="166"/>
      <c r="Z89" s="166"/>
      <c r="AA89" s="166"/>
      <c r="AB89" s="166"/>
      <c r="AC89" s="166"/>
      <c r="AD89" s="166"/>
      <c r="AE89" s="166"/>
    </row>
    <row r="90" spans="1:65" s="2" customFormat="1" ht="22.9" customHeight="1" x14ac:dyDescent="0.25">
      <c r="A90" s="36"/>
      <c r="B90" s="37"/>
      <c r="C90" s="77" t="s">
        <v>170</v>
      </c>
      <c r="D90" s="38"/>
      <c r="E90" s="38"/>
      <c r="F90" s="38"/>
      <c r="G90" s="38"/>
      <c r="H90" s="38"/>
      <c r="I90" s="117"/>
      <c r="J90" s="173">
        <f>BK90</f>
        <v>0</v>
      </c>
      <c r="K90" s="38"/>
      <c r="L90" s="41"/>
      <c r="M90" s="73"/>
      <c r="N90" s="174"/>
      <c r="O90" s="74"/>
      <c r="P90" s="175">
        <f>P91+P102+P106</f>
        <v>0</v>
      </c>
      <c r="Q90" s="74"/>
      <c r="R90" s="175">
        <f>R91+R102+R106</f>
        <v>0</v>
      </c>
      <c r="S90" s="74"/>
      <c r="T90" s="176">
        <f>T91+T102+T106</f>
        <v>0</v>
      </c>
      <c r="U90" s="36"/>
      <c r="V90" s="36"/>
      <c r="W90" s="36"/>
      <c r="X90" s="36"/>
      <c r="Y90" s="36"/>
      <c r="Z90" s="36"/>
      <c r="AA90" s="36"/>
      <c r="AB90" s="36"/>
      <c r="AC90" s="36"/>
      <c r="AD90" s="36"/>
      <c r="AE90" s="36"/>
      <c r="AT90" s="18" t="s">
        <v>80</v>
      </c>
      <c r="AU90" s="18" t="s">
        <v>150</v>
      </c>
      <c r="BK90" s="177">
        <f>BK91+BK102+BK106</f>
        <v>0</v>
      </c>
    </row>
    <row r="91" spans="1:65" s="12" customFormat="1" ht="25.9" customHeight="1" x14ac:dyDescent="0.2">
      <c r="B91" s="178"/>
      <c r="C91" s="179"/>
      <c r="D91" s="180" t="s">
        <v>80</v>
      </c>
      <c r="E91" s="181" t="s">
        <v>171</v>
      </c>
      <c r="F91" s="181" t="s">
        <v>172</v>
      </c>
      <c r="G91" s="179"/>
      <c r="H91" s="179"/>
      <c r="I91" s="182"/>
      <c r="J91" s="183">
        <f>BK91</f>
        <v>0</v>
      </c>
      <c r="K91" s="179"/>
      <c r="L91" s="184"/>
      <c r="M91" s="185"/>
      <c r="N91" s="186"/>
      <c r="O91" s="186"/>
      <c r="P91" s="187">
        <f>P92</f>
        <v>0</v>
      </c>
      <c r="Q91" s="186"/>
      <c r="R91" s="187">
        <f>R92</f>
        <v>0</v>
      </c>
      <c r="S91" s="186"/>
      <c r="T91" s="188">
        <f>T92</f>
        <v>0</v>
      </c>
      <c r="AR91" s="189" t="s">
        <v>89</v>
      </c>
      <c r="AT91" s="190" t="s">
        <v>80</v>
      </c>
      <c r="AU91" s="190" t="s">
        <v>81</v>
      </c>
      <c r="AY91" s="189" t="s">
        <v>173</v>
      </c>
      <c r="BK91" s="191">
        <f>BK92</f>
        <v>0</v>
      </c>
    </row>
    <row r="92" spans="1:65" s="12" customFormat="1" ht="22.9" customHeight="1" x14ac:dyDescent="0.2">
      <c r="B92" s="178"/>
      <c r="C92" s="179"/>
      <c r="D92" s="180" t="s">
        <v>80</v>
      </c>
      <c r="E92" s="192" t="s">
        <v>89</v>
      </c>
      <c r="F92" s="192" t="s">
        <v>174</v>
      </c>
      <c r="G92" s="179"/>
      <c r="H92" s="179"/>
      <c r="I92" s="182"/>
      <c r="J92" s="193">
        <f>BK92</f>
        <v>0</v>
      </c>
      <c r="K92" s="179"/>
      <c r="L92" s="184"/>
      <c r="M92" s="185"/>
      <c r="N92" s="186"/>
      <c r="O92" s="186"/>
      <c r="P92" s="187">
        <f>SUM(P93:P101)</f>
        <v>0</v>
      </c>
      <c r="Q92" s="186"/>
      <c r="R92" s="187">
        <f>SUM(R93:R101)</f>
        <v>0</v>
      </c>
      <c r="S92" s="186"/>
      <c r="T92" s="188">
        <f>SUM(T93:T101)</f>
        <v>0</v>
      </c>
      <c r="AR92" s="189" t="s">
        <v>89</v>
      </c>
      <c r="AT92" s="190" t="s">
        <v>80</v>
      </c>
      <c r="AU92" s="190" t="s">
        <v>89</v>
      </c>
      <c r="AY92" s="189" t="s">
        <v>173</v>
      </c>
      <c r="BK92" s="191">
        <f>SUM(BK93:BK101)</f>
        <v>0</v>
      </c>
    </row>
    <row r="93" spans="1:65" s="2" customFormat="1" ht="16.5" customHeight="1" x14ac:dyDescent="0.2">
      <c r="A93" s="36"/>
      <c r="B93" s="37"/>
      <c r="C93" s="194" t="s">
        <v>89</v>
      </c>
      <c r="D93" s="194" t="s">
        <v>175</v>
      </c>
      <c r="E93" s="195" t="s">
        <v>1224</v>
      </c>
      <c r="F93" s="196" t="s">
        <v>1225</v>
      </c>
      <c r="G93" s="197" t="s">
        <v>178</v>
      </c>
      <c r="H93" s="198">
        <v>2030</v>
      </c>
      <c r="I93" s="199"/>
      <c r="J93" s="200">
        <f>ROUND(I93*H93,2)</f>
        <v>0</v>
      </c>
      <c r="K93" s="196" t="s">
        <v>1063</v>
      </c>
      <c r="L93" s="41"/>
      <c r="M93" s="201" t="s">
        <v>79</v>
      </c>
      <c r="N93" s="202" t="s">
        <v>51</v>
      </c>
      <c r="O93" s="66"/>
      <c r="P93" s="203">
        <f>O93*H93</f>
        <v>0</v>
      </c>
      <c r="Q93" s="203">
        <v>0</v>
      </c>
      <c r="R93" s="203">
        <f>Q93*H93</f>
        <v>0</v>
      </c>
      <c r="S93" s="203">
        <v>0</v>
      </c>
      <c r="T93" s="204">
        <f>S93*H93</f>
        <v>0</v>
      </c>
      <c r="U93" s="36"/>
      <c r="V93" s="36"/>
      <c r="W93" s="36"/>
      <c r="X93" s="36"/>
      <c r="Y93" s="36"/>
      <c r="Z93" s="36"/>
      <c r="AA93" s="36"/>
      <c r="AB93" s="36"/>
      <c r="AC93" s="36"/>
      <c r="AD93" s="36"/>
      <c r="AE93" s="36"/>
      <c r="AR93" s="205" t="s">
        <v>180</v>
      </c>
      <c r="AT93" s="205" t="s">
        <v>175</v>
      </c>
      <c r="AU93" s="205" t="s">
        <v>91</v>
      </c>
      <c r="AY93" s="18" t="s">
        <v>173</v>
      </c>
      <c r="BE93" s="206">
        <f>IF(N93="základní",J93,0)</f>
        <v>0</v>
      </c>
      <c r="BF93" s="206">
        <f>IF(N93="snížená",J93,0)</f>
        <v>0</v>
      </c>
      <c r="BG93" s="206">
        <f>IF(N93="zákl. přenesená",J93,0)</f>
        <v>0</v>
      </c>
      <c r="BH93" s="206">
        <f>IF(N93="sníž. přenesená",J93,0)</f>
        <v>0</v>
      </c>
      <c r="BI93" s="206">
        <f>IF(N93="nulová",J93,0)</f>
        <v>0</v>
      </c>
      <c r="BJ93" s="18" t="s">
        <v>89</v>
      </c>
      <c r="BK93" s="206">
        <f>ROUND(I93*H93,2)</f>
        <v>0</v>
      </c>
      <c r="BL93" s="18" t="s">
        <v>180</v>
      </c>
      <c r="BM93" s="205" t="s">
        <v>1226</v>
      </c>
    </row>
    <row r="94" spans="1:65" s="2" customFormat="1" ht="39" x14ac:dyDescent="0.2">
      <c r="A94" s="36"/>
      <c r="B94" s="37"/>
      <c r="C94" s="38"/>
      <c r="D94" s="209" t="s">
        <v>412</v>
      </c>
      <c r="E94" s="38"/>
      <c r="F94" s="255" t="s">
        <v>1227</v>
      </c>
      <c r="G94" s="38"/>
      <c r="H94" s="38"/>
      <c r="I94" s="117"/>
      <c r="J94" s="38"/>
      <c r="K94" s="38"/>
      <c r="L94" s="41"/>
      <c r="M94" s="256"/>
      <c r="N94" s="257"/>
      <c r="O94" s="66"/>
      <c r="P94" s="66"/>
      <c r="Q94" s="66"/>
      <c r="R94" s="66"/>
      <c r="S94" s="66"/>
      <c r="T94" s="67"/>
      <c r="U94" s="36"/>
      <c r="V94" s="36"/>
      <c r="W94" s="36"/>
      <c r="X94" s="36"/>
      <c r="Y94" s="36"/>
      <c r="Z94" s="36"/>
      <c r="AA94" s="36"/>
      <c r="AB94" s="36"/>
      <c r="AC94" s="36"/>
      <c r="AD94" s="36"/>
      <c r="AE94" s="36"/>
      <c r="AT94" s="18" t="s">
        <v>412</v>
      </c>
      <c r="AU94" s="18" t="s">
        <v>91</v>
      </c>
    </row>
    <row r="95" spans="1:65" s="13" customFormat="1" ht="11.25" x14ac:dyDescent="0.2">
      <c r="B95" s="207"/>
      <c r="C95" s="208"/>
      <c r="D95" s="209" t="s">
        <v>182</v>
      </c>
      <c r="E95" s="210" t="s">
        <v>79</v>
      </c>
      <c r="F95" s="211" t="s">
        <v>1228</v>
      </c>
      <c r="G95" s="208"/>
      <c r="H95" s="212">
        <v>2030</v>
      </c>
      <c r="I95" s="213"/>
      <c r="J95" s="208"/>
      <c r="K95" s="208"/>
      <c r="L95" s="214"/>
      <c r="M95" s="215"/>
      <c r="N95" s="216"/>
      <c r="O95" s="216"/>
      <c r="P95" s="216"/>
      <c r="Q95" s="216"/>
      <c r="R95" s="216"/>
      <c r="S95" s="216"/>
      <c r="T95" s="217"/>
      <c r="AT95" s="218" t="s">
        <v>182</v>
      </c>
      <c r="AU95" s="218" t="s">
        <v>91</v>
      </c>
      <c r="AV95" s="13" t="s">
        <v>91</v>
      </c>
      <c r="AW95" s="13" t="s">
        <v>42</v>
      </c>
      <c r="AX95" s="13" t="s">
        <v>89</v>
      </c>
      <c r="AY95" s="218" t="s">
        <v>173</v>
      </c>
    </row>
    <row r="96" spans="1:65" s="2" customFormat="1" ht="16.5" customHeight="1" x14ac:dyDescent="0.2">
      <c r="A96" s="36"/>
      <c r="B96" s="37"/>
      <c r="C96" s="194" t="s">
        <v>91</v>
      </c>
      <c r="D96" s="194" t="s">
        <v>175</v>
      </c>
      <c r="E96" s="195" t="s">
        <v>1229</v>
      </c>
      <c r="F96" s="196" t="s">
        <v>1230</v>
      </c>
      <c r="G96" s="197" t="s">
        <v>178</v>
      </c>
      <c r="H96" s="198">
        <v>2030</v>
      </c>
      <c r="I96" s="199"/>
      <c r="J96" s="200">
        <f>ROUND(I96*H96,2)</f>
        <v>0</v>
      </c>
      <c r="K96" s="196" t="s">
        <v>1063</v>
      </c>
      <c r="L96" s="41"/>
      <c r="M96" s="201" t="s">
        <v>79</v>
      </c>
      <c r="N96" s="202" t="s">
        <v>51</v>
      </c>
      <c r="O96" s="66"/>
      <c r="P96" s="203">
        <f>O96*H96</f>
        <v>0</v>
      </c>
      <c r="Q96" s="203">
        <v>0</v>
      </c>
      <c r="R96" s="203">
        <f>Q96*H96</f>
        <v>0</v>
      </c>
      <c r="S96" s="203">
        <v>0</v>
      </c>
      <c r="T96" s="204">
        <f>S96*H96</f>
        <v>0</v>
      </c>
      <c r="U96" s="36"/>
      <c r="V96" s="36"/>
      <c r="W96" s="36"/>
      <c r="X96" s="36"/>
      <c r="Y96" s="36"/>
      <c r="Z96" s="36"/>
      <c r="AA96" s="36"/>
      <c r="AB96" s="36"/>
      <c r="AC96" s="36"/>
      <c r="AD96" s="36"/>
      <c r="AE96" s="36"/>
      <c r="AR96" s="205" t="s">
        <v>180</v>
      </c>
      <c r="AT96" s="205" t="s">
        <v>175</v>
      </c>
      <c r="AU96" s="205" t="s">
        <v>91</v>
      </c>
      <c r="AY96" s="18" t="s">
        <v>173</v>
      </c>
      <c r="BE96" s="206">
        <f>IF(N96="základní",J96,0)</f>
        <v>0</v>
      </c>
      <c r="BF96" s="206">
        <f>IF(N96="snížená",J96,0)</f>
        <v>0</v>
      </c>
      <c r="BG96" s="206">
        <f>IF(N96="zákl. přenesená",J96,0)</f>
        <v>0</v>
      </c>
      <c r="BH96" s="206">
        <f>IF(N96="sníž. přenesená",J96,0)</f>
        <v>0</v>
      </c>
      <c r="BI96" s="206">
        <f>IF(N96="nulová",J96,0)</f>
        <v>0</v>
      </c>
      <c r="BJ96" s="18" t="s">
        <v>89</v>
      </c>
      <c r="BK96" s="206">
        <f>ROUND(I96*H96,2)</f>
        <v>0</v>
      </c>
      <c r="BL96" s="18" t="s">
        <v>180</v>
      </c>
      <c r="BM96" s="205" t="s">
        <v>1231</v>
      </c>
    </row>
    <row r="97" spans="1:65" s="2" customFormat="1" ht="19.5" x14ac:dyDescent="0.2">
      <c r="A97" s="36"/>
      <c r="B97" s="37"/>
      <c r="C97" s="38"/>
      <c r="D97" s="209" t="s">
        <v>412</v>
      </c>
      <c r="E97" s="38"/>
      <c r="F97" s="255" t="s">
        <v>1232</v>
      </c>
      <c r="G97" s="38"/>
      <c r="H97" s="38"/>
      <c r="I97" s="117"/>
      <c r="J97" s="38"/>
      <c r="K97" s="38"/>
      <c r="L97" s="41"/>
      <c r="M97" s="256"/>
      <c r="N97" s="257"/>
      <c r="O97" s="66"/>
      <c r="P97" s="66"/>
      <c r="Q97" s="66"/>
      <c r="R97" s="66"/>
      <c r="S97" s="66"/>
      <c r="T97" s="67"/>
      <c r="U97" s="36"/>
      <c r="V97" s="36"/>
      <c r="W97" s="36"/>
      <c r="X97" s="36"/>
      <c r="Y97" s="36"/>
      <c r="Z97" s="36"/>
      <c r="AA97" s="36"/>
      <c r="AB97" s="36"/>
      <c r="AC97" s="36"/>
      <c r="AD97" s="36"/>
      <c r="AE97" s="36"/>
      <c r="AT97" s="18" t="s">
        <v>412</v>
      </c>
      <c r="AU97" s="18" t="s">
        <v>91</v>
      </c>
    </row>
    <row r="98" spans="1:65" s="13" customFormat="1" ht="11.25" x14ac:dyDescent="0.2">
      <c r="B98" s="207"/>
      <c r="C98" s="208"/>
      <c r="D98" s="209" t="s">
        <v>182</v>
      </c>
      <c r="E98" s="210" t="s">
        <v>79</v>
      </c>
      <c r="F98" s="211" t="s">
        <v>1233</v>
      </c>
      <c r="G98" s="208"/>
      <c r="H98" s="212">
        <v>2030</v>
      </c>
      <c r="I98" s="213"/>
      <c r="J98" s="208"/>
      <c r="K98" s="208"/>
      <c r="L98" s="214"/>
      <c r="M98" s="215"/>
      <c r="N98" s="216"/>
      <c r="O98" s="216"/>
      <c r="P98" s="216"/>
      <c r="Q98" s="216"/>
      <c r="R98" s="216"/>
      <c r="S98" s="216"/>
      <c r="T98" s="217"/>
      <c r="AT98" s="218" t="s">
        <v>182</v>
      </c>
      <c r="AU98" s="218" t="s">
        <v>91</v>
      </c>
      <c r="AV98" s="13" t="s">
        <v>91</v>
      </c>
      <c r="AW98" s="13" t="s">
        <v>42</v>
      </c>
      <c r="AX98" s="13" t="s">
        <v>89</v>
      </c>
      <c r="AY98" s="218" t="s">
        <v>173</v>
      </c>
    </row>
    <row r="99" spans="1:65" s="2" customFormat="1" ht="24" customHeight="1" x14ac:dyDescent="0.2">
      <c r="A99" s="36"/>
      <c r="B99" s="37"/>
      <c r="C99" s="194" t="s">
        <v>189</v>
      </c>
      <c r="D99" s="194" t="s">
        <v>175</v>
      </c>
      <c r="E99" s="195" t="s">
        <v>1234</v>
      </c>
      <c r="F99" s="196" t="s">
        <v>1235</v>
      </c>
      <c r="G99" s="197" t="s">
        <v>178</v>
      </c>
      <c r="H99" s="198">
        <v>2030</v>
      </c>
      <c r="I99" s="199"/>
      <c r="J99" s="200">
        <f>ROUND(I99*H99,2)</f>
        <v>0</v>
      </c>
      <c r="K99" s="196" t="s">
        <v>1063</v>
      </c>
      <c r="L99" s="41"/>
      <c r="M99" s="201" t="s">
        <v>79</v>
      </c>
      <c r="N99" s="202" t="s">
        <v>51</v>
      </c>
      <c r="O99" s="66"/>
      <c r="P99" s="203">
        <f>O99*H99</f>
        <v>0</v>
      </c>
      <c r="Q99" s="203">
        <v>0</v>
      </c>
      <c r="R99" s="203">
        <f>Q99*H99</f>
        <v>0</v>
      </c>
      <c r="S99" s="203">
        <v>0</v>
      </c>
      <c r="T99" s="204">
        <f>S99*H99</f>
        <v>0</v>
      </c>
      <c r="U99" s="36"/>
      <c r="V99" s="36"/>
      <c r="W99" s="36"/>
      <c r="X99" s="36"/>
      <c r="Y99" s="36"/>
      <c r="Z99" s="36"/>
      <c r="AA99" s="36"/>
      <c r="AB99" s="36"/>
      <c r="AC99" s="36"/>
      <c r="AD99" s="36"/>
      <c r="AE99" s="36"/>
      <c r="AR99" s="205" t="s">
        <v>180</v>
      </c>
      <c r="AT99" s="205" t="s">
        <v>175</v>
      </c>
      <c r="AU99" s="205" t="s">
        <v>91</v>
      </c>
      <c r="AY99" s="18" t="s">
        <v>173</v>
      </c>
      <c r="BE99" s="206">
        <f>IF(N99="základní",J99,0)</f>
        <v>0</v>
      </c>
      <c r="BF99" s="206">
        <f>IF(N99="snížená",J99,0)</f>
        <v>0</v>
      </c>
      <c r="BG99" s="206">
        <f>IF(N99="zákl. přenesená",J99,0)</f>
        <v>0</v>
      </c>
      <c r="BH99" s="206">
        <f>IF(N99="sníž. přenesená",J99,0)</f>
        <v>0</v>
      </c>
      <c r="BI99" s="206">
        <f>IF(N99="nulová",J99,0)</f>
        <v>0</v>
      </c>
      <c r="BJ99" s="18" t="s">
        <v>89</v>
      </c>
      <c r="BK99" s="206">
        <f>ROUND(I99*H99,2)</f>
        <v>0</v>
      </c>
      <c r="BL99" s="18" t="s">
        <v>180</v>
      </c>
      <c r="BM99" s="205" t="s">
        <v>1236</v>
      </c>
    </row>
    <row r="100" spans="1:65" s="2" customFormat="1" ht="39" x14ac:dyDescent="0.2">
      <c r="A100" s="36"/>
      <c r="B100" s="37"/>
      <c r="C100" s="38"/>
      <c r="D100" s="209" t="s">
        <v>412</v>
      </c>
      <c r="E100" s="38"/>
      <c r="F100" s="255" t="s">
        <v>1237</v>
      </c>
      <c r="G100" s="38"/>
      <c r="H100" s="38"/>
      <c r="I100" s="117"/>
      <c r="J100" s="38"/>
      <c r="K100" s="38"/>
      <c r="L100" s="41"/>
      <c r="M100" s="256"/>
      <c r="N100" s="257"/>
      <c r="O100" s="66"/>
      <c r="P100" s="66"/>
      <c r="Q100" s="66"/>
      <c r="R100" s="66"/>
      <c r="S100" s="66"/>
      <c r="T100" s="67"/>
      <c r="U100" s="36"/>
      <c r="V100" s="36"/>
      <c r="W100" s="36"/>
      <c r="X100" s="36"/>
      <c r="Y100" s="36"/>
      <c r="Z100" s="36"/>
      <c r="AA100" s="36"/>
      <c r="AB100" s="36"/>
      <c r="AC100" s="36"/>
      <c r="AD100" s="36"/>
      <c r="AE100" s="36"/>
      <c r="AT100" s="18" t="s">
        <v>412</v>
      </c>
      <c r="AU100" s="18" t="s">
        <v>91</v>
      </c>
    </row>
    <row r="101" spans="1:65" s="13" customFormat="1" ht="11.25" x14ac:dyDescent="0.2">
      <c r="B101" s="207"/>
      <c r="C101" s="208"/>
      <c r="D101" s="209" t="s">
        <v>182</v>
      </c>
      <c r="E101" s="210" t="s">
        <v>79</v>
      </c>
      <c r="F101" s="211" t="s">
        <v>1233</v>
      </c>
      <c r="G101" s="208"/>
      <c r="H101" s="212">
        <v>2030</v>
      </c>
      <c r="I101" s="213"/>
      <c r="J101" s="208"/>
      <c r="K101" s="208"/>
      <c r="L101" s="214"/>
      <c r="M101" s="215"/>
      <c r="N101" s="216"/>
      <c r="O101" s="216"/>
      <c r="P101" s="216"/>
      <c r="Q101" s="216"/>
      <c r="R101" s="216"/>
      <c r="S101" s="216"/>
      <c r="T101" s="217"/>
      <c r="AT101" s="218" t="s">
        <v>182</v>
      </c>
      <c r="AU101" s="218" t="s">
        <v>91</v>
      </c>
      <c r="AV101" s="13" t="s">
        <v>91</v>
      </c>
      <c r="AW101" s="13" t="s">
        <v>42</v>
      </c>
      <c r="AX101" s="13" t="s">
        <v>89</v>
      </c>
      <c r="AY101" s="218" t="s">
        <v>173</v>
      </c>
    </row>
    <row r="102" spans="1:65" s="12" customFormat="1" ht="25.9" customHeight="1" x14ac:dyDescent="0.2">
      <c r="B102" s="178"/>
      <c r="C102" s="179"/>
      <c r="D102" s="180" t="s">
        <v>80</v>
      </c>
      <c r="E102" s="181" t="s">
        <v>200</v>
      </c>
      <c r="F102" s="181" t="s">
        <v>528</v>
      </c>
      <c r="G102" s="179"/>
      <c r="H102" s="179"/>
      <c r="I102" s="182"/>
      <c r="J102" s="183">
        <f>BK102</f>
        <v>0</v>
      </c>
      <c r="K102" s="179"/>
      <c r="L102" s="184"/>
      <c r="M102" s="185"/>
      <c r="N102" s="186"/>
      <c r="O102" s="186"/>
      <c r="P102" s="187">
        <f>P103</f>
        <v>0</v>
      </c>
      <c r="Q102" s="186"/>
      <c r="R102" s="187">
        <f>R103</f>
        <v>0</v>
      </c>
      <c r="S102" s="186"/>
      <c r="T102" s="188">
        <f>T103</f>
        <v>0</v>
      </c>
      <c r="AR102" s="189" t="s">
        <v>189</v>
      </c>
      <c r="AT102" s="190" t="s">
        <v>80</v>
      </c>
      <c r="AU102" s="190" t="s">
        <v>81</v>
      </c>
      <c r="AY102" s="189" t="s">
        <v>173</v>
      </c>
      <c r="BK102" s="191">
        <f>BK103</f>
        <v>0</v>
      </c>
    </row>
    <row r="103" spans="1:65" s="12" customFormat="1" ht="22.9" customHeight="1" x14ac:dyDescent="0.2">
      <c r="B103" s="178"/>
      <c r="C103" s="179"/>
      <c r="D103" s="180" t="s">
        <v>80</v>
      </c>
      <c r="E103" s="192" t="s">
        <v>969</v>
      </c>
      <c r="F103" s="192" t="s">
        <v>970</v>
      </c>
      <c r="G103" s="179"/>
      <c r="H103" s="179"/>
      <c r="I103" s="182"/>
      <c r="J103" s="193">
        <f>BK103</f>
        <v>0</v>
      </c>
      <c r="K103" s="179"/>
      <c r="L103" s="184"/>
      <c r="M103" s="185"/>
      <c r="N103" s="186"/>
      <c r="O103" s="186"/>
      <c r="P103" s="187">
        <f>SUM(P104:P105)</f>
        <v>0</v>
      </c>
      <c r="Q103" s="186"/>
      <c r="R103" s="187">
        <f>SUM(R104:R105)</f>
        <v>0</v>
      </c>
      <c r="S103" s="186"/>
      <c r="T103" s="188">
        <f>SUM(T104:T105)</f>
        <v>0</v>
      </c>
      <c r="AR103" s="189" t="s">
        <v>189</v>
      </c>
      <c r="AT103" s="190" t="s">
        <v>80</v>
      </c>
      <c r="AU103" s="190" t="s">
        <v>89</v>
      </c>
      <c r="AY103" s="189" t="s">
        <v>173</v>
      </c>
      <c r="BK103" s="191">
        <f>SUM(BK104:BK105)</f>
        <v>0</v>
      </c>
    </row>
    <row r="104" spans="1:65" s="2" customFormat="1" ht="24" customHeight="1" x14ac:dyDescent="0.2">
      <c r="A104" s="36"/>
      <c r="B104" s="37"/>
      <c r="C104" s="194" t="s">
        <v>180</v>
      </c>
      <c r="D104" s="194" t="s">
        <v>175</v>
      </c>
      <c r="E104" s="195" t="s">
        <v>1173</v>
      </c>
      <c r="F104" s="196" t="s">
        <v>1174</v>
      </c>
      <c r="G104" s="197" t="s">
        <v>447</v>
      </c>
      <c r="H104" s="198">
        <v>1</v>
      </c>
      <c r="I104" s="199"/>
      <c r="J104" s="200">
        <f>ROUND(I104*H104,2)</f>
        <v>0</v>
      </c>
      <c r="K104" s="196" t="s">
        <v>179</v>
      </c>
      <c r="L104" s="41"/>
      <c r="M104" s="201" t="s">
        <v>79</v>
      </c>
      <c r="N104" s="202" t="s">
        <v>51</v>
      </c>
      <c r="O104" s="66"/>
      <c r="P104" s="203">
        <f>O104*H104</f>
        <v>0</v>
      </c>
      <c r="Q104" s="203">
        <v>0</v>
      </c>
      <c r="R104" s="203">
        <f>Q104*H104</f>
        <v>0</v>
      </c>
      <c r="S104" s="203">
        <v>0</v>
      </c>
      <c r="T104" s="204">
        <f>S104*H104</f>
        <v>0</v>
      </c>
      <c r="U104" s="36"/>
      <c r="V104" s="36"/>
      <c r="W104" s="36"/>
      <c r="X104" s="36"/>
      <c r="Y104" s="36"/>
      <c r="Z104" s="36"/>
      <c r="AA104" s="36"/>
      <c r="AB104" s="36"/>
      <c r="AC104" s="36"/>
      <c r="AD104" s="36"/>
      <c r="AE104" s="36"/>
      <c r="AR104" s="205" t="s">
        <v>486</v>
      </c>
      <c r="AT104" s="205" t="s">
        <v>175</v>
      </c>
      <c r="AU104" s="205" t="s">
        <v>91</v>
      </c>
      <c r="AY104" s="18" t="s">
        <v>173</v>
      </c>
      <c r="BE104" s="206">
        <f>IF(N104="základní",J104,0)</f>
        <v>0</v>
      </c>
      <c r="BF104" s="206">
        <f>IF(N104="snížená",J104,0)</f>
        <v>0</v>
      </c>
      <c r="BG104" s="206">
        <f>IF(N104="zákl. přenesená",J104,0)</f>
        <v>0</v>
      </c>
      <c r="BH104" s="206">
        <f>IF(N104="sníž. přenesená",J104,0)</f>
        <v>0</v>
      </c>
      <c r="BI104" s="206">
        <f>IF(N104="nulová",J104,0)</f>
        <v>0</v>
      </c>
      <c r="BJ104" s="18" t="s">
        <v>89</v>
      </c>
      <c r="BK104" s="206">
        <f>ROUND(I104*H104,2)</f>
        <v>0</v>
      </c>
      <c r="BL104" s="18" t="s">
        <v>486</v>
      </c>
      <c r="BM104" s="205" t="s">
        <v>1238</v>
      </c>
    </row>
    <row r="105" spans="1:65" s="13" customFormat="1" ht="11.25" x14ac:dyDescent="0.2">
      <c r="B105" s="207"/>
      <c r="C105" s="208"/>
      <c r="D105" s="209" t="s">
        <v>182</v>
      </c>
      <c r="E105" s="210" t="s">
        <v>79</v>
      </c>
      <c r="F105" s="211" t="s">
        <v>1239</v>
      </c>
      <c r="G105" s="208"/>
      <c r="H105" s="212">
        <v>1</v>
      </c>
      <c r="I105" s="213"/>
      <c r="J105" s="208"/>
      <c r="K105" s="208"/>
      <c r="L105" s="214"/>
      <c r="M105" s="215"/>
      <c r="N105" s="216"/>
      <c r="O105" s="216"/>
      <c r="P105" s="216"/>
      <c r="Q105" s="216"/>
      <c r="R105" s="216"/>
      <c r="S105" s="216"/>
      <c r="T105" s="217"/>
      <c r="AT105" s="218" t="s">
        <v>182</v>
      </c>
      <c r="AU105" s="218" t="s">
        <v>91</v>
      </c>
      <c r="AV105" s="13" t="s">
        <v>91</v>
      </c>
      <c r="AW105" s="13" t="s">
        <v>42</v>
      </c>
      <c r="AX105" s="13" t="s">
        <v>89</v>
      </c>
      <c r="AY105" s="218" t="s">
        <v>173</v>
      </c>
    </row>
    <row r="106" spans="1:65" s="12" customFormat="1" ht="25.9" customHeight="1" x14ac:dyDescent="0.2">
      <c r="B106" s="178"/>
      <c r="C106" s="179"/>
      <c r="D106" s="180" t="s">
        <v>80</v>
      </c>
      <c r="E106" s="181" t="s">
        <v>1192</v>
      </c>
      <c r="F106" s="181" t="s">
        <v>1193</v>
      </c>
      <c r="G106" s="179"/>
      <c r="H106" s="179"/>
      <c r="I106" s="182"/>
      <c r="J106" s="183">
        <f>BK106</f>
        <v>0</v>
      </c>
      <c r="K106" s="179"/>
      <c r="L106" s="184"/>
      <c r="M106" s="185"/>
      <c r="N106" s="186"/>
      <c r="O106" s="186"/>
      <c r="P106" s="187">
        <f>SUM(P107:P114)</f>
        <v>0</v>
      </c>
      <c r="Q106" s="186"/>
      <c r="R106" s="187">
        <f>SUM(R107:R114)</f>
        <v>0</v>
      </c>
      <c r="S106" s="186"/>
      <c r="T106" s="188">
        <f>SUM(T107:T114)</f>
        <v>0</v>
      </c>
      <c r="AR106" s="189" t="s">
        <v>180</v>
      </c>
      <c r="AT106" s="190" t="s">
        <v>80</v>
      </c>
      <c r="AU106" s="190" t="s">
        <v>81</v>
      </c>
      <c r="AY106" s="189" t="s">
        <v>173</v>
      </c>
      <c r="BK106" s="191">
        <f>SUM(BK107:BK114)</f>
        <v>0</v>
      </c>
    </row>
    <row r="107" spans="1:65" s="2" customFormat="1" ht="16.5" customHeight="1" x14ac:dyDescent="0.2">
      <c r="A107" s="36"/>
      <c r="B107" s="37"/>
      <c r="C107" s="194" t="s">
        <v>199</v>
      </c>
      <c r="D107" s="194" t="s">
        <v>175</v>
      </c>
      <c r="E107" s="195" t="s">
        <v>1240</v>
      </c>
      <c r="F107" s="196" t="s">
        <v>1241</v>
      </c>
      <c r="G107" s="197" t="s">
        <v>1196</v>
      </c>
      <c r="H107" s="198">
        <v>339</v>
      </c>
      <c r="I107" s="199"/>
      <c r="J107" s="200">
        <f>ROUND(I107*H107,2)</f>
        <v>0</v>
      </c>
      <c r="K107" s="196" t="s">
        <v>179</v>
      </c>
      <c r="L107" s="41"/>
      <c r="M107" s="201" t="s">
        <v>79</v>
      </c>
      <c r="N107" s="202" t="s">
        <v>51</v>
      </c>
      <c r="O107" s="66"/>
      <c r="P107" s="203">
        <f>O107*H107</f>
        <v>0</v>
      </c>
      <c r="Q107" s="203">
        <v>0</v>
      </c>
      <c r="R107" s="203">
        <f>Q107*H107</f>
        <v>0</v>
      </c>
      <c r="S107" s="203">
        <v>0</v>
      </c>
      <c r="T107" s="204">
        <f>S107*H107</f>
        <v>0</v>
      </c>
      <c r="U107" s="36"/>
      <c r="V107" s="36"/>
      <c r="W107" s="36"/>
      <c r="X107" s="36"/>
      <c r="Y107" s="36"/>
      <c r="Z107" s="36"/>
      <c r="AA107" s="36"/>
      <c r="AB107" s="36"/>
      <c r="AC107" s="36"/>
      <c r="AD107" s="36"/>
      <c r="AE107" s="36"/>
      <c r="AR107" s="205" t="s">
        <v>1197</v>
      </c>
      <c r="AT107" s="205" t="s">
        <v>175</v>
      </c>
      <c r="AU107" s="205" t="s">
        <v>89</v>
      </c>
      <c r="AY107" s="18" t="s">
        <v>173</v>
      </c>
      <c r="BE107" s="206">
        <f>IF(N107="základní",J107,0)</f>
        <v>0</v>
      </c>
      <c r="BF107" s="206">
        <f>IF(N107="snížená",J107,0)</f>
        <v>0</v>
      </c>
      <c r="BG107" s="206">
        <f>IF(N107="zákl. přenesená",J107,0)</f>
        <v>0</v>
      </c>
      <c r="BH107" s="206">
        <f>IF(N107="sníž. přenesená",J107,0)</f>
        <v>0</v>
      </c>
      <c r="BI107" s="206">
        <f>IF(N107="nulová",J107,0)</f>
        <v>0</v>
      </c>
      <c r="BJ107" s="18" t="s">
        <v>89</v>
      </c>
      <c r="BK107" s="206">
        <f>ROUND(I107*H107,2)</f>
        <v>0</v>
      </c>
      <c r="BL107" s="18" t="s">
        <v>1197</v>
      </c>
      <c r="BM107" s="205" t="s">
        <v>1242</v>
      </c>
    </row>
    <row r="108" spans="1:65" s="13" customFormat="1" ht="11.25" x14ac:dyDescent="0.2">
      <c r="B108" s="207"/>
      <c r="C108" s="208"/>
      <c r="D108" s="209" t="s">
        <v>182</v>
      </c>
      <c r="E108" s="210" t="s">
        <v>79</v>
      </c>
      <c r="F108" s="211" t="s">
        <v>1243</v>
      </c>
      <c r="G108" s="208"/>
      <c r="H108" s="212">
        <v>339</v>
      </c>
      <c r="I108" s="213"/>
      <c r="J108" s="208"/>
      <c r="K108" s="208"/>
      <c r="L108" s="214"/>
      <c r="M108" s="215"/>
      <c r="N108" s="216"/>
      <c r="O108" s="216"/>
      <c r="P108" s="216"/>
      <c r="Q108" s="216"/>
      <c r="R108" s="216"/>
      <c r="S108" s="216"/>
      <c r="T108" s="217"/>
      <c r="AT108" s="218" t="s">
        <v>182</v>
      </c>
      <c r="AU108" s="218" t="s">
        <v>89</v>
      </c>
      <c r="AV108" s="13" t="s">
        <v>91</v>
      </c>
      <c r="AW108" s="13" t="s">
        <v>42</v>
      </c>
      <c r="AX108" s="13" t="s">
        <v>89</v>
      </c>
      <c r="AY108" s="218" t="s">
        <v>173</v>
      </c>
    </row>
    <row r="109" spans="1:65" s="2" customFormat="1" ht="16.5" customHeight="1" x14ac:dyDescent="0.2">
      <c r="A109" s="36"/>
      <c r="B109" s="37"/>
      <c r="C109" s="194" t="s">
        <v>207</v>
      </c>
      <c r="D109" s="194" t="s">
        <v>175</v>
      </c>
      <c r="E109" s="195" t="s">
        <v>1194</v>
      </c>
      <c r="F109" s="196" t="s">
        <v>1195</v>
      </c>
      <c r="G109" s="197" t="s">
        <v>1196</v>
      </c>
      <c r="H109" s="198">
        <v>4</v>
      </c>
      <c r="I109" s="199"/>
      <c r="J109" s="200">
        <f>ROUND(I109*H109,2)</f>
        <v>0</v>
      </c>
      <c r="K109" s="196" t="s">
        <v>179</v>
      </c>
      <c r="L109" s="41"/>
      <c r="M109" s="201" t="s">
        <v>79</v>
      </c>
      <c r="N109" s="202" t="s">
        <v>51</v>
      </c>
      <c r="O109" s="66"/>
      <c r="P109" s="203">
        <f>O109*H109</f>
        <v>0</v>
      </c>
      <c r="Q109" s="203">
        <v>0</v>
      </c>
      <c r="R109" s="203">
        <f>Q109*H109</f>
        <v>0</v>
      </c>
      <c r="S109" s="203">
        <v>0</v>
      </c>
      <c r="T109" s="204">
        <f>S109*H109</f>
        <v>0</v>
      </c>
      <c r="U109" s="36"/>
      <c r="V109" s="36"/>
      <c r="W109" s="36"/>
      <c r="X109" s="36"/>
      <c r="Y109" s="36"/>
      <c r="Z109" s="36"/>
      <c r="AA109" s="36"/>
      <c r="AB109" s="36"/>
      <c r="AC109" s="36"/>
      <c r="AD109" s="36"/>
      <c r="AE109" s="36"/>
      <c r="AR109" s="205" t="s">
        <v>1197</v>
      </c>
      <c r="AT109" s="205" t="s">
        <v>175</v>
      </c>
      <c r="AU109" s="205" t="s">
        <v>89</v>
      </c>
      <c r="AY109" s="18" t="s">
        <v>173</v>
      </c>
      <c r="BE109" s="206">
        <f>IF(N109="základní",J109,0)</f>
        <v>0</v>
      </c>
      <c r="BF109" s="206">
        <f>IF(N109="snížená",J109,0)</f>
        <v>0</v>
      </c>
      <c r="BG109" s="206">
        <f>IF(N109="zákl. přenesená",J109,0)</f>
        <v>0</v>
      </c>
      <c r="BH109" s="206">
        <f>IF(N109="sníž. přenesená",J109,0)</f>
        <v>0</v>
      </c>
      <c r="BI109" s="206">
        <f>IF(N109="nulová",J109,0)</f>
        <v>0</v>
      </c>
      <c r="BJ109" s="18" t="s">
        <v>89</v>
      </c>
      <c r="BK109" s="206">
        <f>ROUND(I109*H109,2)</f>
        <v>0</v>
      </c>
      <c r="BL109" s="18" t="s">
        <v>1197</v>
      </c>
      <c r="BM109" s="205" t="s">
        <v>1244</v>
      </c>
    </row>
    <row r="110" spans="1:65" s="13" customFormat="1" ht="11.25" x14ac:dyDescent="0.2">
      <c r="B110" s="207"/>
      <c r="C110" s="208"/>
      <c r="D110" s="209" t="s">
        <v>182</v>
      </c>
      <c r="E110" s="210" t="s">
        <v>79</v>
      </c>
      <c r="F110" s="211" t="s">
        <v>1245</v>
      </c>
      <c r="G110" s="208"/>
      <c r="H110" s="212">
        <v>4</v>
      </c>
      <c r="I110" s="213"/>
      <c r="J110" s="208"/>
      <c r="K110" s="208"/>
      <c r="L110" s="214"/>
      <c r="M110" s="215"/>
      <c r="N110" s="216"/>
      <c r="O110" s="216"/>
      <c r="P110" s="216"/>
      <c r="Q110" s="216"/>
      <c r="R110" s="216"/>
      <c r="S110" s="216"/>
      <c r="T110" s="217"/>
      <c r="AT110" s="218" t="s">
        <v>182</v>
      </c>
      <c r="AU110" s="218" t="s">
        <v>89</v>
      </c>
      <c r="AV110" s="13" t="s">
        <v>91</v>
      </c>
      <c r="AW110" s="13" t="s">
        <v>42</v>
      </c>
      <c r="AX110" s="13" t="s">
        <v>89</v>
      </c>
      <c r="AY110" s="218" t="s">
        <v>173</v>
      </c>
    </row>
    <row r="111" spans="1:65" s="2" customFormat="1" ht="16.5" customHeight="1" x14ac:dyDescent="0.2">
      <c r="A111" s="36"/>
      <c r="B111" s="37"/>
      <c r="C111" s="194" t="s">
        <v>212</v>
      </c>
      <c r="D111" s="194" t="s">
        <v>175</v>
      </c>
      <c r="E111" s="195" t="s">
        <v>1199</v>
      </c>
      <c r="F111" s="196" t="s">
        <v>1200</v>
      </c>
      <c r="G111" s="197" t="s">
        <v>1196</v>
      </c>
      <c r="H111" s="198">
        <v>8</v>
      </c>
      <c r="I111" s="199"/>
      <c r="J111" s="200">
        <f>ROUND(I111*H111,2)</f>
        <v>0</v>
      </c>
      <c r="K111" s="196" t="s">
        <v>179</v>
      </c>
      <c r="L111" s="41"/>
      <c r="M111" s="201" t="s">
        <v>79</v>
      </c>
      <c r="N111" s="202" t="s">
        <v>51</v>
      </c>
      <c r="O111" s="66"/>
      <c r="P111" s="203">
        <f>O111*H111</f>
        <v>0</v>
      </c>
      <c r="Q111" s="203">
        <v>0</v>
      </c>
      <c r="R111" s="203">
        <f>Q111*H111</f>
        <v>0</v>
      </c>
      <c r="S111" s="203">
        <v>0</v>
      </c>
      <c r="T111" s="204">
        <f>S111*H111</f>
        <v>0</v>
      </c>
      <c r="U111" s="36"/>
      <c r="V111" s="36"/>
      <c r="W111" s="36"/>
      <c r="X111" s="36"/>
      <c r="Y111" s="36"/>
      <c r="Z111" s="36"/>
      <c r="AA111" s="36"/>
      <c r="AB111" s="36"/>
      <c r="AC111" s="36"/>
      <c r="AD111" s="36"/>
      <c r="AE111" s="36"/>
      <c r="AR111" s="205" t="s">
        <v>1197</v>
      </c>
      <c r="AT111" s="205" t="s">
        <v>175</v>
      </c>
      <c r="AU111" s="205" t="s">
        <v>89</v>
      </c>
      <c r="AY111" s="18" t="s">
        <v>173</v>
      </c>
      <c r="BE111" s="206">
        <f>IF(N111="základní",J111,0)</f>
        <v>0</v>
      </c>
      <c r="BF111" s="206">
        <f>IF(N111="snížená",J111,0)</f>
        <v>0</v>
      </c>
      <c r="BG111" s="206">
        <f>IF(N111="zákl. přenesená",J111,0)</f>
        <v>0</v>
      </c>
      <c r="BH111" s="206">
        <f>IF(N111="sníž. přenesená",J111,0)</f>
        <v>0</v>
      </c>
      <c r="BI111" s="206">
        <f>IF(N111="nulová",J111,0)</f>
        <v>0</v>
      </c>
      <c r="BJ111" s="18" t="s">
        <v>89</v>
      </c>
      <c r="BK111" s="206">
        <f>ROUND(I111*H111,2)</f>
        <v>0</v>
      </c>
      <c r="BL111" s="18" t="s">
        <v>1197</v>
      </c>
      <c r="BM111" s="205" t="s">
        <v>1246</v>
      </c>
    </row>
    <row r="112" spans="1:65" s="13" customFormat="1" ht="11.25" x14ac:dyDescent="0.2">
      <c r="B112" s="207"/>
      <c r="C112" s="208"/>
      <c r="D112" s="209" t="s">
        <v>182</v>
      </c>
      <c r="E112" s="210" t="s">
        <v>79</v>
      </c>
      <c r="F112" s="211" t="s">
        <v>1247</v>
      </c>
      <c r="G112" s="208"/>
      <c r="H112" s="212">
        <v>8</v>
      </c>
      <c r="I112" s="213"/>
      <c r="J112" s="208"/>
      <c r="K112" s="208"/>
      <c r="L112" s="214"/>
      <c r="M112" s="215"/>
      <c r="N112" s="216"/>
      <c r="O112" s="216"/>
      <c r="P112" s="216"/>
      <c r="Q112" s="216"/>
      <c r="R112" s="216"/>
      <c r="S112" s="216"/>
      <c r="T112" s="217"/>
      <c r="AT112" s="218" t="s">
        <v>182</v>
      </c>
      <c r="AU112" s="218" t="s">
        <v>89</v>
      </c>
      <c r="AV112" s="13" t="s">
        <v>91</v>
      </c>
      <c r="AW112" s="13" t="s">
        <v>42</v>
      </c>
      <c r="AX112" s="13" t="s">
        <v>89</v>
      </c>
      <c r="AY112" s="218" t="s">
        <v>173</v>
      </c>
    </row>
    <row r="113" spans="1:65" s="2" customFormat="1" ht="16.5" customHeight="1" x14ac:dyDescent="0.2">
      <c r="A113" s="36"/>
      <c r="B113" s="37"/>
      <c r="C113" s="194" t="s">
        <v>204</v>
      </c>
      <c r="D113" s="194" t="s">
        <v>175</v>
      </c>
      <c r="E113" s="195" t="s">
        <v>1202</v>
      </c>
      <c r="F113" s="196" t="s">
        <v>1203</v>
      </c>
      <c r="G113" s="197" t="s">
        <v>1196</v>
      </c>
      <c r="H113" s="198">
        <v>2</v>
      </c>
      <c r="I113" s="199"/>
      <c r="J113" s="200">
        <f>ROUND(I113*H113,2)</f>
        <v>0</v>
      </c>
      <c r="K113" s="196" t="s">
        <v>179</v>
      </c>
      <c r="L113" s="41"/>
      <c r="M113" s="201" t="s">
        <v>79</v>
      </c>
      <c r="N113" s="202" t="s">
        <v>51</v>
      </c>
      <c r="O113" s="66"/>
      <c r="P113" s="203">
        <f>O113*H113</f>
        <v>0</v>
      </c>
      <c r="Q113" s="203">
        <v>0</v>
      </c>
      <c r="R113" s="203">
        <f>Q113*H113</f>
        <v>0</v>
      </c>
      <c r="S113" s="203">
        <v>0</v>
      </c>
      <c r="T113" s="204">
        <f>S113*H113</f>
        <v>0</v>
      </c>
      <c r="U113" s="36"/>
      <c r="V113" s="36"/>
      <c r="W113" s="36"/>
      <c r="X113" s="36"/>
      <c r="Y113" s="36"/>
      <c r="Z113" s="36"/>
      <c r="AA113" s="36"/>
      <c r="AB113" s="36"/>
      <c r="AC113" s="36"/>
      <c r="AD113" s="36"/>
      <c r="AE113" s="36"/>
      <c r="AR113" s="205" t="s">
        <v>1197</v>
      </c>
      <c r="AT113" s="205" t="s">
        <v>175</v>
      </c>
      <c r="AU113" s="205" t="s">
        <v>89</v>
      </c>
      <c r="AY113" s="18" t="s">
        <v>173</v>
      </c>
      <c r="BE113" s="206">
        <f>IF(N113="základní",J113,0)</f>
        <v>0</v>
      </c>
      <c r="BF113" s="206">
        <f>IF(N113="snížená",J113,0)</f>
        <v>0</v>
      </c>
      <c r="BG113" s="206">
        <f>IF(N113="zákl. přenesená",J113,0)</f>
        <v>0</v>
      </c>
      <c r="BH113" s="206">
        <f>IF(N113="sníž. přenesená",J113,0)</f>
        <v>0</v>
      </c>
      <c r="BI113" s="206">
        <f>IF(N113="nulová",J113,0)</f>
        <v>0</v>
      </c>
      <c r="BJ113" s="18" t="s">
        <v>89</v>
      </c>
      <c r="BK113" s="206">
        <f>ROUND(I113*H113,2)</f>
        <v>0</v>
      </c>
      <c r="BL113" s="18" t="s">
        <v>1197</v>
      </c>
      <c r="BM113" s="205" t="s">
        <v>1248</v>
      </c>
    </row>
    <row r="114" spans="1:65" s="13" customFormat="1" ht="11.25" x14ac:dyDescent="0.2">
      <c r="B114" s="207"/>
      <c r="C114" s="208"/>
      <c r="D114" s="209" t="s">
        <v>182</v>
      </c>
      <c r="E114" s="210" t="s">
        <v>79</v>
      </c>
      <c r="F114" s="211" t="s">
        <v>1249</v>
      </c>
      <c r="G114" s="208"/>
      <c r="H114" s="212">
        <v>2</v>
      </c>
      <c r="I114" s="213"/>
      <c r="J114" s="208"/>
      <c r="K114" s="208"/>
      <c r="L114" s="214"/>
      <c r="M114" s="269"/>
      <c r="N114" s="270"/>
      <c r="O114" s="270"/>
      <c r="P114" s="270"/>
      <c r="Q114" s="270"/>
      <c r="R114" s="270"/>
      <c r="S114" s="270"/>
      <c r="T114" s="271"/>
      <c r="AT114" s="218" t="s">
        <v>182</v>
      </c>
      <c r="AU114" s="218" t="s">
        <v>89</v>
      </c>
      <c r="AV114" s="13" t="s">
        <v>91</v>
      </c>
      <c r="AW114" s="13" t="s">
        <v>42</v>
      </c>
      <c r="AX114" s="13" t="s">
        <v>89</v>
      </c>
      <c r="AY114" s="218" t="s">
        <v>173</v>
      </c>
    </row>
    <row r="115" spans="1:65" s="2" customFormat="1" ht="6.95" customHeight="1" x14ac:dyDescent="0.2">
      <c r="A115" s="36"/>
      <c r="B115" s="49"/>
      <c r="C115" s="50"/>
      <c r="D115" s="50"/>
      <c r="E115" s="50"/>
      <c r="F115" s="50"/>
      <c r="G115" s="50"/>
      <c r="H115" s="50"/>
      <c r="I115" s="144"/>
      <c r="J115" s="50"/>
      <c r="K115" s="50"/>
      <c r="L115" s="41"/>
      <c r="M115" s="36"/>
      <c r="O115" s="36"/>
      <c r="P115" s="36"/>
      <c r="Q115" s="36"/>
      <c r="R115" s="36"/>
      <c r="S115" s="36"/>
      <c r="T115" s="36"/>
      <c r="U115" s="36"/>
      <c r="V115" s="36"/>
      <c r="W115" s="36"/>
      <c r="X115" s="36"/>
      <c r="Y115" s="36"/>
      <c r="Z115" s="36"/>
      <c r="AA115" s="36"/>
      <c r="AB115" s="36"/>
      <c r="AC115" s="36"/>
      <c r="AD115" s="36"/>
      <c r="AE115" s="36"/>
    </row>
  </sheetData>
  <sheetProtection algorithmName="SHA-512" hashValue="Gjiq+GU4nBTZYzXCSEJDd09YWABKCCBMyGG7NVL7Gzsfjw0tEYU5DAsoNO6nzm9spukMrb2PRc0h5zINq3d+bA==" saltValue="Sb4Zx4jSrvQ+AqO+TiIEfJ9aWshpEDuoaeGWUczyXiRkAeurE4KxcNo33S3B8TTlyqbt/85EK5JmYV7GTdqADQ==" spinCount="100000" sheet="1" objects="1" scenarios="1" formatColumns="0" formatRows="0" autoFilter="0"/>
  <autoFilter ref="C89:K114"/>
  <mergeCells count="12">
    <mergeCell ref="E82:H82"/>
    <mergeCell ref="L2:V2"/>
    <mergeCell ref="E50:H50"/>
    <mergeCell ref="E52:H52"/>
    <mergeCell ref="E54:H54"/>
    <mergeCell ref="E78:H78"/>
    <mergeCell ref="E80:H80"/>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18"/>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122</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1" customFormat="1" ht="12" hidden="1" customHeight="1" x14ac:dyDescent="0.2">
      <c r="B8" s="21"/>
      <c r="D8" s="116" t="s">
        <v>145</v>
      </c>
      <c r="I8" s="110"/>
      <c r="L8" s="21"/>
    </row>
    <row r="9" spans="1:46" s="2" customFormat="1" ht="16.5" hidden="1" customHeight="1" x14ac:dyDescent="0.2">
      <c r="A9" s="36"/>
      <c r="B9" s="41"/>
      <c r="C9" s="36"/>
      <c r="D9" s="36"/>
      <c r="E9" s="316" t="s">
        <v>1157</v>
      </c>
      <c r="F9" s="319"/>
      <c r="G9" s="319"/>
      <c r="H9" s="319"/>
      <c r="I9" s="117"/>
      <c r="J9" s="36"/>
      <c r="K9" s="36"/>
      <c r="L9" s="118"/>
      <c r="S9" s="36"/>
      <c r="T9" s="36"/>
      <c r="U9" s="36"/>
      <c r="V9" s="36"/>
      <c r="W9" s="36"/>
      <c r="X9" s="36"/>
      <c r="Y9" s="36"/>
      <c r="Z9" s="36"/>
      <c r="AA9" s="36"/>
      <c r="AB9" s="36"/>
      <c r="AC9" s="36"/>
      <c r="AD9" s="36"/>
      <c r="AE9" s="36"/>
    </row>
    <row r="10" spans="1:46" s="2" customFormat="1" ht="12" hidden="1" customHeight="1" x14ac:dyDescent="0.2">
      <c r="A10" s="36"/>
      <c r="B10" s="41"/>
      <c r="C10" s="36"/>
      <c r="D10" s="116" t="s">
        <v>1158</v>
      </c>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6.5" hidden="1" customHeight="1" x14ac:dyDescent="0.2">
      <c r="A11" s="36"/>
      <c r="B11" s="41"/>
      <c r="C11" s="36"/>
      <c r="D11" s="36"/>
      <c r="E11" s="318" t="s">
        <v>1250</v>
      </c>
      <c r="F11" s="319"/>
      <c r="G11" s="319"/>
      <c r="H11" s="319"/>
      <c r="I11" s="117"/>
      <c r="J11" s="36"/>
      <c r="K11" s="36"/>
      <c r="L11" s="118"/>
      <c r="S11" s="36"/>
      <c r="T11" s="36"/>
      <c r="U11" s="36"/>
      <c r="V11" s="36"/>
      <c r="W11" s="36"/>
      <c r="X11" s="36"/>
      <c r="Y11" s="36"/>
      <c r="Z11" s="36"/>
      <c r="AA11" s="36"/>
      <c r="AB11" s="36"/>
      <c r="AC11" s="36"/>
      <c r="AD11" s="36"/>
      <c r="AE11" s="36"/>
    </row>
    <row r="12" spans="1:46" s="2" customFormat="1" ht="11.25" hidden="1" x14ac:dyDescent="0.2">
      <c r="A12" s="36"/>
      <c r="B12" s="41"/>
      <c r="C12" s="36"/>
      <c r="D12" s="36"/>
      <c r="E12" s="36"/>
      <c r="F12" s="36"/>
      <c r="G12" s="36"/>
      <c r="H12" s="36"/>
      <c r="I12" s="117"/>
      <c r="J12" s="36"/>
      <c r="K12" s="36"/>
      <c r="L12" s="118"/>
      <c r="S12" s="36"/>
      <c r="T12" s="36"/>
      <c r="U12" s="36"/>
      <c r="V12" s="36"/>
      <c r="W12" s="36"/>
      <c r="X12" s="36"/>
      <c r="Y12" s="36"/>
      <c r="Z12" s="36"/>
      <c r="AA12" s="36"/>
      <c r="AB12" s="36"/>
      <c r="AC12" s="36"/>
      <c r="AD12" s="36"/>
      <c r="AE12" s="36"/>
    </row>
    <row r="13" spans="1:46" s="2" customFormat="1" ht="12" hidden="1" customHeight="1" x14ac:dyDescent="0.2">
      <c r="A13" s="36"/>
      <c r="B13" s="41"/>
      <c r="C13" s="36"/>
      <c r="D13" s="116" t="s">
        <v>18</v>
      </c>
      <c r="E13" s="36"/>
      <c r="F13" s="105" t="s">
        <v>79</v>
      </c>
      <c r="G13" s="36"/>
      <c r="H13" s="36"/>
      <c r="I13" s="119" t="s">
        <v>20</v>
      </c>
      <c r="J13" s="105" t="s">
        <v>79</v>
      </c>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22</v>
      </c>
      <c r="E14" s="36"/>
      <c r="F14" s="105" t="s">
        <v>23</v>
      </c>
      <c r="G14" s="36"/>
      <c r="H14" s="36"/>
      <c r="I14" s="119" t="s">
        <v>24</v>
      </c>
      <c r="J14" s="120" t="str">
        <f>'Rekapitulace stavby'!AN8</f>
        <v>11. 11. 2019</v>
      </c>
      <c r="K14" s="36"/>
      <c r="L14" s="118"/>
      <c r="S14" s="36"/>
      <c r="T14" s="36"/>
      <c r="U14" s="36"/>
      <c r="V14" s="36"/>
      <c r="W14" s="36"/>
      <c r="X14" s="36"/>
      <c r="Y14" s="36"/>
      <c r="Z14" s="36"/>
      <c r="AA14" s="36"/>
      <c r="AB14" s="36"/>
      <c r="AC14" s="36"/>
      <c r="AD14" s="36"/>
      <c r="AE14" s="36"/>
    </row>
    <row r="15" spans="1:46" s="2" customFormat="1" ht="10.9" hidden="1" customHeight="1" x14ac:dyDescent="0.2">
      <c r="A15" s="36"/>
      <c r="B15" s="41"/>
      <c r="C15" s="36"/>
      <c r="D15" s="36"/>
      <c r="E15" s="36"/>
      <c r="F15" s="36"/>
      <c r="G15" s="36"/>
      <c r="H15" s="36"/>
      <c r="I15" s="117"/>
      <c r="J15" s="36"/>
      <c r="K15" s="36"/>
      <c r="L15" s="118"/>
      <c r="S15" s="36"/>
      <c r="T15" s="36"/>
      <c r="U15" s="36"/>
      <c r="V15" s="36"/>
      <c r="W15" s="36"/>
      <c r="X15" s="36"/>
      <c r="Y15" s="36"/>
      <c r="Z15" s="36"/>
      <c r="AA15" s="36"/>
      <c r="AB15" s="36"/>
      <c r="AC15" s="36"/>
      <c r="AD15" s="36"/>
      <c r="AE15" s="36"/>
    </row>
    <row r="16" spans="1:46" s="2" customFormat="1" ht="12" hidden="1" customHeight="1" x14ac:dyDescent="0.2">
      <c r="A16" s="36"/>
      <c r="B16" s="41"/>
      <c r="C16" s="36"/>
      <c r="D16" s="116" t="s">
        <v>30</v>
      </c>
      <c r="E16" s="36"/>
      <c r="F16" s="36"/>
      <c r="G16" s="36"/>
      <c r="H16" s="36"/>
      <c r="I16" s="119" t="s">
        <v>31</v>
      </c>
      <c r="J16" s="105" t="s">
        <v>32</v>
      </c>
      <c r="K16" s="36"/>
      <c r="L16" s="118"/>
      <c r="S16" s="36"/>
      <c r="T16" s="36"/>
      <c r="U16" s="36"/>
      <c r="V16" s="36"/>
      <c r="W16" s="36"/>
      <c r="X16" s="36"/>
      <c r="Y16" s="36"/>
      <c r="Z16" s="36"/>
      <c r="AA16" s="36"/>
      <c r="AB16" s="36"/>
      <c r="AC16" s="36"/>
      <c r="AD16" s="36"/>
      <c r="AE16" s="36"/>
    </row>
    <row r="17" spans="1:31" s="2" customFormat="1" ht="18" hidden="1" customHeight="1" x14ac:dyDescent="0.2">
      <c r="A17" s="36"/>
      <c r="B17" s="41"/>
      <c r="C17" s="36"/>
      <c r="D17" s="36"/>
      <c r="E17" s="105" t="s">
        <v>33</v>
      </c>
      <c r="F17" s="36"/>
      <c r="G17" s="36"/>
      <c r="H17" s="36"/>
      <c r="I17" s="119" t="s">
        <v>34</v>
      </c>
      <c r="J17" s="105" t="s">
        <v>35</v>
      </c>
      <c r="K17" s="36"/>
      <c r="L17" s="118"/>
      <c r="S17" s="36"/>
      <c r="T17" s="36"/>
      <c r="U17" s="36"/>
      <c r="V17" s="36"/>
      <c r="W17" s="36"/>
      <c r="X17" s="36"/>
      <c r="Y17" s="36"/>
      <c r="Z17" s="36"/>
      <c r="AA17" s="36"/>
      <c r="AB17" s="36"/>
      <c r="AC17" s="36"/>
      <c r="AD17" s="36"/>
      <c r="AE17" s="36"/>
    </row>
    <row r="18" spans="1:31" s="2" customFormat="1" ht="6.95" hidden="1" customHeight="1" x14ac:dyDescent="0.2">
      <c r="A18" s="36"/>
      <c r="B18" s="41"/>
      <c r="C18" s="36"/>
      <c r="D18" s="36"/>
      <c r="E18" s="36"/>
      <c r="F18" s="36"/>
      <c r="G18" s="36"/>
      <c r="H18" s="36"/>
      <c r="I18" s="117"/>
      <c r="J18" s="36"/>
      <c r="K18" s="36"/>
      <c r="L18" s="118"/>
      <c r="S18" s="36"/>
      <c r="T18" s="36"/>
      <c r="U18" s="36"/>
      <c r="V18" s="36"/>
      <c r="W18" s="36"/>
      <c r="X18" s="36"/>
      <c r="Y18" s="36"/>
      <c r="Z18" s="36"/>
      <c r="AA18" s="36"/>
      <c r="AB18" s="36"/>
      <c r="AC18" s="36"/>
      <c r="AD18" s="36"/>
      <c r="AE18" s="36"/>
    </row>
    <row r="19" spans="1:31" s="2" customFormat="1" ht="12" hidden="1" customHeight="1" x14ac:dyDescent="0.2">
      <c r="A19" s="36"/>
      <c r="B19" s="41"/>
      <c r="C19" s="36"/>
      <c r="D19" s="116" t="s">
        <v>36</v>
      </c>
      <c r="E19" s="36"/>
      <c r="F19" s="36"/>
      <c r="G19" s="36"/>
      <c r="H19" s="36"/>
      <c r="I19" s="119" t="s">
        <v>31</v>
      </c>
      <c r="J19" s="31" t="str">
        <f>'Rekapitulace stavby'!AN13</f>
        <v>Vyplň údaj</v>
      </c>
      <c r="K19" s="36"/>
      <c r="L19" s="118"/>
      <c r="S19" s="36"/>
      <c r="T19" s="36"/>
      <c r="U19" s="36"/>
      <c r="V19" s="36"/>
      <c r="W19" s="36"/>
      <c r="X19" s="36"/>
      <c r="Y19" s="36"/>
      <c r="Z19" s="36"/>
      <c r="AA19" s="36"/>
      <c r="AB19" s="36"/>
      <c r="AC19" s="36"/>
      <c r="AD19" s="36"/>
      <c r="AE19" s="36"/>
    </row>
    <row r="20" spans="1:31" s="2" customFormat="1" ht="18" hidden="1" customHeight="1" x14ac:dyDescent="0.2">
      <c r="A20" s="36"/>
      <c r="B20" s="41"/>
      <c r="C20" s="36"/>
      <c r="D20" s="36"/>
      <c r="E20" s="320" t="str">
        <f>'Rekapitulace stavby'!E14</f>
        <v>Vyplň údaj</v>
      </c>
      <c r="F20" s="321"/>
      <c r="G20" s="321"/>
      <c r="H20" s="321"/>
      <c r="I20" s="119" t="s">
        <v>34</v>
      </c>
      <c r="J20" s="31" t="str">
        <f>'Rekapitulace stavby'!AN14</f>
        <v>Vyplň údaj</v>
      </c>
      <c r="K20" s="36"/>
      <c r="L20" s="118"/>
      <c r="S20" s="36"/>
      <c r="T20" s="36"/>
      <c r="U20" s="36"/>
      <c r="V20" s="36"/>
      <c r="W20" s="36"/>
      <c r="X20" s="36"/>
      <c r="Y20" s="36"/>
      <c r="Z20" s="36"/>
      <c r="AA20" s="36"/>
      <c r="AB20" s="36"/>
      <c r="AC20" s="36"/>
      <c r="AD20" s="36"/>
      <c r="AE20" s="36"/>
    </row>
    <row r="21" spans="1:31" s="2" customFormat="1" ht="6.95" hidden="1" customHeight="1" x14ac:dyDescent="0.2">
      <c r="A21" s="36"/>
      <c r="B21" s="41"/>
      <c r="C21" s="36"/>
      <c r="D21" s="36"/>
      <c r="E21" s="36"/>
      <c r="F21" s="36"/>
      <c r="G21" s="36"/>
      <c r="H21" s="36"/>
      <c r="I21" s="117"/>
      <c r="J21" s="36"/>
      <c r="K21" s="36"/>
      <c r="L21" s="118"/>
      <c r="S21" s="36"/>
      <c r="T21" s="36"/>
      <c r="U21" s="36"/>
      <c r="V21" s="36"/>
      <c r="W21" s="36"/>
      <c r="X21" s="36"/>
      <c r="Y21" s="36"/>
      <c r="Z21" s="36"/>
      <c r="AA21" s="36"/>
      <c r="AB21" s="36"/>
      <c r="AC21" s="36"/>
      <c r="AD21" s="36"/>
      <c r="AE21" s="36"/>
    </row>
    <row r="22" spans="1:31" s="2" customFormat="1" ht="12" hidden="1" customHeight="1" x14ac:dyDescent="0.2">
      <c r="A22" s="36"/>
      <c r="B22" s="41"/>
      <c r="C22" s="36"/>
      <c r="D22" s="116" t="s">
        <v>38</v>
      </c>
      <c r="E22" s="36"/>
      <c r="F22" s="36"/>
      <c r="G22" s="36"/>
      <c r="H22" s="36"/>
      <c r="I22" s="119" t="s">
        <v>31</v>
      </c>
      <c r="J22" s="105" t="s">
        <v>39</v>
      </c>
      <c r="K22" s="36"/>
      <c r="L22" s="118"/>
      <c r="S22" s="36"/>
      <c r="T22" s="36"/>
      <c r="U22" s="36"/>
      <c r="V22" s="36"/>
      <c r="W22" s="36"/>
      <c r="X22" s="36"/>
      <c r="Y22" s="36"/>
      <c r="Z22" s="36"/>
      <c r="AA22" s="36"/>
      <c r="AB22" s="36"/>
      <c r="AC22" s="36"/>
      <c r="AD22" s="36"/>
      <c r="AE22" s="36"/>
    </row>
    <row r="23" spans="1:31" s="2" customFormat="1" ht="18" hidden="1" customHeight="1" x14ac:dyDescent="0.2">
      <c r="A23" s="36"/>
      <c r="B23" s="41"/>
      <c r="C23" s="36"/>
      <c r="D23" s="36"/>
      <c r="E23" s="105" t="s">
        <v>40</v>
      </c>
      <c r="F23" s="36"/>
      <c r="G23" s="36"/>
      <c r="H23" s="36"/>
      <c r="I23" s="119" t="s">
        <v>34</v>
      </c>
      <c r="J23" s="105" t="s">
        <v>41</v>
      </c>
      <c r="K23" s="36"/>
      <c r="L23" s="118"/>
      <c r="S23" s="36"/>
      <c r="T23" s="36"/>
      <c r="U23" s="36"/>
      <c r="V23" s="36"/>
      <c r="W23" s="36"/>
      <c r="X23" s="36"/>
      <c r="Y23" s="36"/>
      <c r="Z23" s="36"/>
      <c r="AA23" s="36"/>
      <c r="AB23" s="36"/>
      <c r="AC23" s="36"/>
      <c r="AD23" s="36"/>
      <c r="AE23" s="36"/>
    </row>
    <row r="24" spans="1:31" s="2" customFormat="1" ht="6.95" hidden="1" customHeight="1" x14ac:dyDescent="0.2">
      <c r="A24" s="36"/>
      <c r="B24" s="41"/>
      <c r="C24" s="36"/>
      <c r="D24" s="36"/>
      <c r="E24" s="36"/>
      <c r="F24" s="36"/>
      <c r="G24" s="36"/>
      <c r="H24" s="36"/>
      <c r="I24" s="117"/>
      <c r="J24" s="36"/>
      <c r="K24" s="36"/>
      <c r="L24" s="118"/>
      <c r="S24" s="36"/>
      <c r="T24" s="36"/>
      <c r="U24" s="36"/>
      <c r="V24" s="36"/>
      <c r="W24" s="36"/>
      <c r="X24" s="36"/>
      <c r="Y24" s="36"/>
      <c r="Z24" s="36"/>
      <c r="AA24" s="36"/>
      <c r="AB24" s="36"/>
      <c r="AC24" s="36"/>
      <c r="AD24" s="36"/>
      <c r="AE24" s="36"/>
    </row>
    <row r="25" spans="1:31" s="2" customFormat="1" ht="12" hidden="1" customHeight="1" x14ac:dyDescent="0.2">
      <c r="A25" s="36"/>
      <c r="B25" s="41"/>
      <c r="C25" s="36"/>
      <c r="D25" s="116" t="s">
        <v>43</v>
      </c>
      <c r="E25" s="36"/>
      <c r="F25" s="36"/>
      <c r="G25" s="36"/>
      <c r="H25" s="36"/>
      <c r="I25" s="119" t="s">
        <v>31</v>
      </c>
      <c r="J25" s="105" t="s">
        <v>79</v>
      </c>
      <c r="K25" s="36"/>
      <c r="L25" s="118"/>
      <c r="S25" s="36"/>
      <c r="T25" s="36"/>
      <c r="U25" s="36"/>
      <c r="V25" s="36"/>
      <c r="W25" s="36"/>
      <c r="X25" s="36"/>
      <c r="Y25" s="36"/>
      <c r="Z25" s="36"/>
      <c r="AA25" s="36"/>
      <c r="AB25" s="36"/>
      <c r="AC25" s="36"/>
      <c r="AD25" s="36"/>
      <c r="AE25" s="36"/>
    </row>
    <row r="26" spans="1:31" s="2" customFormat="1" ht="18" hidden="1" customHeight="1" x14ac:dyDescent="0.2">
      <c r="A26" s="36"/>
      <c r="B26" s="41"/>
      <c r="C26" s="36"/>
      <c r="D26" s="36"/>
      <c r="E26" s="105" t="s">
        <v>1160</v>
      </c>
      <c r="F26" s="36"/>
      <c r="G26" s="36"/>
      <c r="H26" s="36"/>
      <c r="I26" s="119" t="s">
        <v>34</v>
      </c>
      <c r="J26" s="105" t="s">
        <v>79</v>
      </c>
      <c r="K26" s="36"/>
      <c r="L26" s="118"/>
      <c r="S26" s="36"/>
      <c r="T26" s="36"/>
      <c r="U26" s="36"/>
      <c r="V26" s="36"/>
      <c r="W26" s="36"/>
      <c r="X26" s="36"/>
      <c r="Y26" s="36"/>
      <c r="Z26" s="36"/>
      <c r="AA26" s="36"/>
      <c r="AB26" s="36"/>
      <c r="AC26" s="36"/>
      <c r="AD26" s="36"/>
      <c r="AE26" s="36"/>
    </row>
    <row r="27" spans="1:31" s="2" customFormat="1" ht="6.95" hidden="1" customHeight="1" x14ac:dyDescent="0.2">
      <c r="A27" s="36"/>
      <c r="B27" s="41"/>
      <c r="C27" s="36"/>
      <c r="D27" s="36"/>
      <c r="E27" s="36"/>
      <c r="F27" s="36"/>
      <c r="G27" s="36"/>
      <c r="H27" s="36"/>
      <c r="I27" s="117"/>
      <c r="J27" s="36"/>
      <c r="K27" s="36"/>
      <c r="L27" s="118"/>
      <c r="S27" s="36"/>
      <c r="T27" s="36"/>
      <c r="U27" s="36"/>
      <c r="V27" s="36"/>
      <c r="W27" s="36"/>
      <c r="X27" s="36"/>
      <c r="Y27" s="36"/>
      <c r="Z27" s="36"/>
      <c r="AA27" s="36"/>
      <c r="AB27" s="36"/>
      <c r="AC27" s="36"/>
      <c r="AD27" s="36"/>
      <c r="AE27" s="36"/>
    </row>
    <row r="28" spans="1:31" s="2" customFormat="1" ht="12" hidden="1" customHeight="1" x14ac:dyDescent="0.2">
      <c r="A28" s="36"/>
      <c r="B28" s="41"/>
      <c r="C28" s="36"/>
      <c r="D28" s="116" t="s">
        <v>44</v>
      </c>
      <c r="E28" s="36"/>
      <c r="F28" s="36"/>
      <c r="G28" s="36"/>
      <c r="H28" s="36"/>
      <c r="I28" s="117"/>
      <c r="J28" s="36"/>
      <c r="K28" s="36"/>
      <c r="L28" s="118"/>
      <c r="S28" s="36"/>
      <c r="T28" s="36"/>
      <c r="U28" s="36"/>
      <c r="V28" s="36"/>
      <c r="W28" s="36"/>
      <c r="X28" s="36"/>
      <c r="Y28" s="36"/>
      <c r="Z28" s="36"/>
      <c r="AA28" s="36"/>
      <c r="AB28" s="36"/>
      <c r="AC28" s="36"/>
      <c r="AD28" s="36"/>
      <c r="AE28" s="36"/>
    </row>
    <row r="29" spans="1:31" s="8" customFormat="1" ht="51" hidden="1" customHeight="1" x14ac:dyDescent="0.2">
      <c r="A29" s="121"/>
      <c r="B29" s="122"/>
      <c r="C29" s="121"/>
      <c r="D29" s="121"/>
      <c r="E29" s="322" t="s">
        <v>45</v>
      </c>
      <c r="F29" s="322"/>
      <c r="G29" s="322"/>
      <c r="H29" s="322"/>
      <c r="I29" s="123"/>
      <c r="J29" s="121"/>
      <c r="K29" s="121"/>
      <c r="L29" s="124"/>
      <c r="S29" s="121"/>
      <c r="T29" s="121"/>
      <c r="U29" s="121"/>
      <c r="V29" s="121"/>
      <c r="W29" s="121"/>
      <c r="X29" s="121"/>
      <c r="Y29" s="121"/>
      <c r="Z29" s="121"/>
      <c r="AA29" s="121"/>
      <c r="AB29" s="121"/>
      <c r="AC29" s="121"/>
      <c r="AD29" s="121"/>
      <c r="AE29" s="121"/>
    </row>
    <row r="30" spans="1:31" s="2" customFormat="1" ht="6.95" hidden="1" customHeight="1" x14ac:dyDescent="0.2">
      <c r="A30" s="36"/>
      <c r="B30" s="41"/>
      <c r="C30" s="36"/>
      <c r="D30" s="36"/>
      <c r="E30" s="36"/>
      <c r="F30" s="36"/>
      <c r="G30" s="36"/>
      <c r="H30" s="36"/>
      <c r="I30" s="117"/>
      <c r="J30" s="36"/>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25.35" hidden="1" customHeight="1" x14ac:dyDescent="0.2">
      <c r="A32" s="36"/>
      <c r="B32" s="41"/>
      <c r="C32" s="36"/>
      <c r="D32" s="127" t="s">
        <v>46</v>
      </c>
      <c r="E32" s="36"/>
      <c r="F32" s="36"/>
      <c r="G32" s="36"/>
      <c r="H32" s="36"/>
      <c r="I32" s="117"/>
      <c r="J32" s="128">
        <f>ROUND(J91, 2)</f>
        <v>0</v>
      </c>
      <c r="K32" s="36"/>
      <c r="L32" s="118"/>
      <c r="S32" s="36"/>
      <c r="T32" s="36"/>
      <c r="U32" s="36"/>
      <c r="V32" s="36"/>
      <c r="W32" s="36"/>
      <c r="X32" s="36"/>
      <c r="Y32" s="36"/>
      <c r="Z32" s="36"/>
      <c r="AA32" s="36"/>
      <c r="AB32" s="36"/>
      <c r="AC32" s="36"/>
      <c r="AD32" s="36"/>
      <c r="AE32" s="36"/>
    </row>
    <row r="33" spans="1:31" s="2" customFormat="1" ht="6.95" hidden="1" customHeight="1" x14ac:dyDescent="0.2">
      <c r="A33" s="36"/>
      <c r="B33" s="41"/>
      <c r="C33" s="36"/>
      <c r="D33" s="125"/>
      <c r="E33" s="125"/>
      <c r="F33" s="125"/>
      <c r="G33" s="125"/>
      <c r="H33" s="125"/>
      <c r="I33" s="126"/>
      <c r="J33" s="125"/>
      <c r="K33" s="125"/>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36"/>
      <c r="F34" s="129" t="s">
        <v>48</v>
      </c>
      <c r="G34" s="36"/>
      <c r="H34" s="36"/>
      <c r="I34" s="130" t="s">
        <v>47</v>
      </c>
      <c r="J34" s="129" t="s">
        <v>49</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131" t="s">
        <v>50</v>
      </c>
      <c r="E35" s="116" t="s">
        <v>51</v>
      </c>
      <c r="F35" s="132">
        <f>ROUND((SUM(BE91:BE117)),  2)</f>
        <v>0</v>
      </c>
      <c r="G35" s="36"/>
      <c r="H35" s="36"/>
      <c r="I35" s="133">
        <v>0.21</v>
      </c>
      <c r="J35" s="132">
        <f>ROUND(((SUM(BE91:BE117))*I35),  2)</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52</v>
      </c>
      <c r="F36" s="132">
        <f>ROUND((SUM(BF91:BF117)),  2)</f>
        <v>0</v>
      </c>
      <c r="G36" s="36"/>
      <c r="H36" s="36"/>
      <c r="I36" s="133">
        <v>0.15</v>
      </c>
      <c r="J36" s="132">
        <f>ROUND(((SUM(BF91:BF117))*I36),  2)</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53</v>
      </c>
      <c r="F37" s="132">
        <f>ROUND((SUM(BG91:BG117)),  2)</f>
        <v>0</v>
      </c>
      <c r="G37" s="36"/>
      <c r="H37" s="36"/>
      <c r="I37" s="133">
        <v>0.21</v>
      </c>
      <c r="J37" s="132">
        <f>0</f>
        <v>0</v>
      </c>
      <c r="K37" s="36"/>
      <c r="L37" s="118"/>
      <c r="S37" s="36"/>
      <c r="T37" s="36"/>
      <c r="U37" s="36"/>
      <c r="V37" s="36"/>
      <c r="W37" s="36"/>
      <c r="X37" s="36"/>
      <c r="Y37" s="36"/>
      <c r="Z37" s="36"/>
      <c r="AA37" s="36"/>
      <c r="AB37" s="36"/>
      <c r="AC37" s="36"/>
      <c r="AD37" s="36"/>
      <c r="AE37" s="36"/>
    </row>
    <row r="38" spans="1:31" s="2" customFormat="1" ht="14.45" hidden="1" customHeight="1" x14ac:dyDescent="0.2">
      <c r="A38" s="36"/>
      <c r="B38" s="41"/>
      <c r="C38" s="36"/>
      <c r="D38" s="36"/>
      <c r="E38" s="116" t="s">
        <v>54</v>
      </c>
      <c r="F38" s="132">
        <f>ROUND((SUM(BH91:BH117)),  2)</f>
        <v>0</v>
      </c>
      <c r="G38" s="36"/>
      <c r="H38" s="36"/>
      <c r="I38" s="133">
        <v>0.15</v>
      </c>
      <c r="J38" s="132">
        <f>0</f>
        <v>0</v>
      </c>
      <c r="K38" s="36"/>
      <c r="L38" s="118"/>
      <c r="S38" s="36"/>
      <c r="T38" s="36"/>
      <c r="U38" s="36"/>
      <c r="V38" s="36"/>
      <c r="W38" s="36"/>
      <c r="X38" s="36"/>
      <c r="Y38" s="36"/>
      <c r="Z38" s="36"/>
      <c r="AA38" s="36"/>
      <c r="AB38" s="36"/>
      <c r="AC38" s="36"/>
      <c r="AD38" s="36"/>
      <c r="AE38" s="36"/>
    </row>
    <row r="39" spans="1:31" s="2" customFormat="1" ht="14.45" hidden="1" customHeight="1" x14ac:dyDescent="0.2">
      <c r="A39" s="36"/>
      <c r="B39" s="41"/>
      <c r="C39" s="36"/>
      <c r="D39" s="36"/>
      <c r="E39" s="116" t="s">
        <v>55</v>
      </c>
      <c r="F39" s="132">
        <f>ROUND((SUM(BI91:BI117)),  2)</f>
        <v>0</v>
      </c>
      <c r="G39" s="36"/>
      <c r="H39" s="36"/>
      <c r="I39" s="133">
        <v>0</v>
      </c>
      <c r="J39" s="132">
        <f>0</f>
        <v>0</v>
      </c>
      <c r="K39" s="36"/>
      <c r="L39" s="118"/>
      <c r="S39" s="36"/>
      <c r="T39" s="36"/>
      <c r="U39" s="36"/>
      <c r="V39" s="36"/>
      <c r="W39" s="36"/>
      <c r="X39" s="36"/>
      <c r="Y39" s="36"/>
      <c r="Z39" s="36"/>
      <c r="AA39" s="36"/>
      <c r="AB39" s="36"/>
      <c r="AC39" s="36"/>
      <c r="AD39" s="36"/>
      <c r="AE39" s="36"/>
    </row>
    <row r="40" spans="1:31" s="2" customFormat="1" ht="6.95" hidden="1" customHeight="1" x14ac:dyDescent="0.2">
      <c r="A40" s="36"/>
      <c r="B40" s="41"/>
      <c r="C40" s="36"/>
      <c r="D40" s="36"/>
      <c r="E40" s="36"/>
      <c r="F40" s="36"/>
      <c r="G40" s="36"/>
      <c r="H40" s="36"/>
      <c r="I40" s="117"/>
      <c r="J40" s="36"/>
      <c r="K40" s="36"/>
      <c r="L40" s="118"/>
      <c r="S40" s="36"/>
      <c r="T40" s="36"/>
      <c r="U40" s="36"/>
      <c r="V40" s="36"/>
      <c r="W40" s="36"/>
      <c r="X40" s="36"/>
      <c r="Y40" s="36"/>
      <c r="Z40" s="36"/>
      <c r="AA40" s="36"/>
      <c r="AB40" s="36"/>
      <c r="AC40" s="36"/>
      <c r="AD40" s="36"/>
      <c r="AE40" s="36"/>
    </row>
    <row r="41" spans="1:31" s="2" customFormat="1" ht="25.35" hidden="1" customHeight="1" x14ac:dyDescent="0.2">
      <c r="A41" s="36"/>
      <c r="B41" s="41"/>
      <c r="C41" s="134"/>
      <c r="D41" s="135" t="s">
        <v>56</v>
      </c>
      <c r="E41" s="136"/>
      <c r="F41" s="136"/>
      <c r="G41" s="137" t="s">
        <v>57</v>
      </c>
      <c r="H41" s="138" t="s">
        <v>58</v>
      </c>
      <c r="I41" s="139"/>
      <c r="J41" s="140">
        <f>SUM(J32:J39)</f>
        <v>0</v>
      </c>
      <c r="K41" s="141"/>
      <c r="L41" s="118"/>
      <c r="S41" s="36"/>
      <c r="T41" s="36"/>
      <c r="U41" s="36"/>
      <c r="V41" s="36"/>
      <c r="W41" s="36"/>
      <c r="X41" s="36"/>
      <c r="Y41" s="36"/>
      <c r="Z41" s="36"/>
      <c r="AA41" s="36"/>
      <c r="AB41" s="36"/>
      <c r="AC41" s="36"/>
      <c r="AD41" s="36"/>
      <c r="AE41" s="36"/>
    </row>
    <row r="42" spans="1:31" s="2" customFormat="1" ht="14.45" hidden="1" customHeight="1" x14ac:dyDescent="0.2">
      <c r="A42" s="36"/>
      <c r="B42" s="142"/>
      <c r="C42" s="143"/>
      <c r="D42" s="143"/>
      <c r="E42" s="143"/>
      <c r="F42" s="143"/>
      <c r="G42" s="143"/>
      <c r="H42" s="143"/>
      <c r="I42" s="144"/>
      <c r="J42" s="143"/>
      <c r="K42" s="143"/>
      <c r="L42" s="118"/>
      <c r="S42" s="36"/>
      <c r="T42" s="36"/>
      <c r="U42" s="36"/>
      <c r="V42" s="36"/>
      <c r="W42" s="36"/>
      <c r="X42" s="36"/>
      <c r="Y42" s="36"/>
      <c r="Z42" s="36"/>
      <c r="AA42" s="36"/>
      <c r="AB42" s="36"/>
      <c r="AC42" s="36"/>
      <c r="AD42" s="36"/>
      <c r="AE42" s="36"/>
    </row>
    <row r="43" spans="1:31" ht="11.25" hidden="1" x14ac:dyDescent="0.2"/>
    <row r="44" spans="1:31" ht="11.25" hidden="1" x14ac:dyDescent="0.2"/>
    <row r="45" spans="1:31" ht="11.25" hidden="1" x14ac:dyDescent="0.2"/>
    <row r="46" spans="1:31" s="2" customFormat="1" ht="6.95" customHeight="1" x14ac:dyDescent="0.2">
      <c r="A46" s="36"/>
      <c r="B46" s="145"/>
      <c r="C46" s="146"/>
      <c r="D46" s="146"/>
      <c r="E46" s="146"/>
      <c r="F46" s="146"/>
      <c r="G46" s="146"/>
      <c r="H46" s="146"/>
      <c r="I46" s="147"/>
      <c r="J46" s="146"/>
      <c r="K46" s="146"/>
      <c r="L46" s="118"/>
      <c r="S46" s="36"/>
      <c r="T46" s="36"/>
      <c r="U46" s="36"/>
      <c r="V46" s="36"/>
      <c r="W46" s="36"/>
      <c r="X46" s="36"/>
      <c r="Y46" s="36"/>
      <c r="Z46" s="36"/>
      <c r="AA46" s="36"/>
      <c r="AB46" s="36"/>
      <c r="AC46" s="36"/>
      <c r="AD46" s="36"/>
      <c r="AE46" s="36"/>
    </row>
    <row r="47" spans="1:31" s="2" customFormat="1" ht="24.95" customHeight="1" x14ac:dyDescent="0.2">
      <c r="A47" s="36"/>
      <c r="B47" s="37"/>
      <c r="C47" s="24" t="s">
        <v>147</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6.95" customHeight="1" x14ac:dyDescent="0.2">
      <c r="A48" s="36"/>
      <c r="B48" s="37"/>
      <c r="C48" s="38"/>
      <c r="D48" s="38"/>
      <c r="E48" s="38"/>
      <c r="F48" s="38"/>
      <c r="G48" s="38"/>
      <c r="H48" s="38"/>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16</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323" t="str">
        <f>E7</f>
        <v>PJD na ul. Výškovická - 1. úsek (ul. Čujkovova - ul. Svornosti)</v>
      </c>
      <c r="F50" s="324"/>
      <c r="G50" s="324"/>
      <c r="H50" s="324"/>
      <c r="I50" s="117"/>
      <c r="J50" s="38"/>
      <c r="K50" s="38"/>
      <c r="L50" s="118"/>
      <c r="S50" s="36"/>
      <c r="T50" s="36"/>
      <c r="U50" s="36"/>
      <c r="V50" s="36"/>
      <c r="W50" s="36"/>
      <c r="X50" s="36"/>
      <c r="Y50" s="36"/>
      <c r="Z50" s="36"/>
      <c r="AA50" s="36"/>
      <c r="AB50" s="36"/>
      <c r="AC50" s="36"/>
      <c r="AD50" s="36"/>
      <c r="AE50" s="36"/>
    </row>
    <row r="51" spans="1:47" s="1" customFormat="1" ht="12" customHeight="1" x14ac:dyDescent="0.2">
      <c r="B51" s="22"/>
      <c r="C51" s="30" t="s">
        <v>145</v>
      </c>
      <c r="D51" s="23"/>
      <c r="E51" s="23"/>
      <c r="F51" s="23"/>
      <c r="G51" s="23"/>
      <c r="H51" s="23"/>
      <c r="I51" s="110"/>
      <c r="J51" s="23"/>
      <c r="K51" s="23"/>
      <c r="L51" s="21"/>
    </row>
    <row r="52" spans="1:47" s="2" customFormat="1" ht="16.5" customHeight="1" x14ac:dyDescent="0.2">
      <c r="A52" s="36"/>
      <c r="B52" s="37"/>
      <c r="C52" s="38"/>
      <c r="D52" s="38"/>
      <c r="E52" s="323" t="s">
        <v>1157</v>
      </c>
      <c r="F52" s="325"/>
      <c r="G52" s="325"/>
      <c r="H52" s="325"/>
      <c r="I52" s="117"/>
      <c r="J52" s="38"/>
      <c r="K52" s="38"/>
      <c r="L52" s="118"/>
      <c r="S52" s="36"/>
      <c r="T52" s="36"/>
      <c r="U52" s="36"/>
      <c r="V52" s="36"/>
      <c r="W52" s="36"/>
      <c r="X52" s="36"/>
      <c r="Y52" s="36"/>
      <c r="Z52" s="36"/>
      <c r="AA52" s="36"/>
      <c r="AB52" s="36"/>
      <c r="AC52" s="36"/>
      <c r="AD52" s="36"/>
      <c r="AE52" s="36"/>
    </row>
    <row r="53" spans="1:47" s="2" customFormat="1" ht="12" customHeight="1" x14ac:dyDescent="0.2">
      <c r="A53" s="36"/>
      <c r="B53" s="37"/>
      <c r="C53" s="30" t="s">
        <v>1158</v>
      </c>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16.5" customHeight="1" x14ac:dyDescent="0.2">
      <c r="A54" s="36"/>
      <c r="B54" s="37"/>
      <c r="C54" s="38"/>
      <c r="D54" s="38"/>
      <c r="E54" s="292" t="str">
        <f>E11</f>
        <v>SO 422 - Ochrana kabelů Ostravské komunikace</v>
      </c>
      <c r="F54" s="325"/>
      <c r="G54" s="325"/>
      <c r="H54" s="325"/>
      <c r="I54" s="117"/>
      <c r="J54" s="38"/>
      <c r="K54" s="38"/>
      <c r="L54" s="118"/>
      <c r="S54" s="36"/>
      <c r="T54" s="36"/>
      <c r="U54" s="36"/>
      <c r="V54" s="36"/>
      <c r="W54" s="36"/>
      <c r="X54" s="36"/>
      <c r="Y54" s="36"/>
      <c r="Z54" s="36"/>
      <c r="AA54" s="36"/>
      <c r="AB54" s="36"/>
      <c r="AC54" s="36"/>
      <c r="AD54" s="36"/>
      <c r="AE54" s="36"/>
    </row>
    <row r="55" spans="1:47" s="2" customFormat="1" ht="6.95" customHeight="1" x14ac:dyDescent="0.2">
      <c r="A55" s="36"/>
      <c r="B55" s="37"/>
      <c r="C55" s="38"/>
      <c r="D55" s="38"/>
      <c r="E55" s="38"/>
      <c r="F55" s="38"/>
      <c r="G55" s="38"/>
      <c r="H55" s="38"/>
      <c r="I55" s="117"/>
      <c r="J55" s="38"/>
      <c r="K55" s="38"/>
      <c r="L55" s="118"/>
      <c r="S55" s="36"/>
      <c r="T55" s="36"/>
      <c r="U55" s="36"/>
      <c r="V55" s="36"/>
      <c r="W55" s="36"/>
      <c r="X55" s="36"/>
      <c r="Y55" s="36"/>
      <c r="Z55" s="36"/>
      <c r="AA55" s="36"/>
      <c r="AB55" s="36"/>
      <c r="AC55" s="36"/>
      <c r="AD55" s="36"/>
      <c r="AE55" s="36"/>
    </row>
    <row r="56" spans="1:47" s="2" customFormat="1" ht="12" customHeight="1" x14ac:dyDescent="0.2">
      <c r="A56" s="36"/>
      <c r="B56" s="37"/>
      <c r="C56" s="30" t="s">
        <v>22</v>
      </c>
      <c r="D56" s="38"/>
      <c r="E56" s="38"/>
      <c r="F56" s="28" t="str">
        <f>F14</f>
        <v>Ostrava</v>
      </c>
      <c r="G56" s="38"/>
      <c r="H56" s="38"/>
      <c r="I56" s="119" t="s">
        <v>24</v>
      </c>
      <c r="J56" s="61" t="str">
        <f>IF(J14="","",J14)</f>
        <v>11. 11. 2019</v>
      </c>
      <c r="K56" s="38"/>
      <c r="L56" s="118"/>
      <c r="S56" s="36"/>
      <c r="T56" s="36"/>
      <c r="U56" s="36"/>
      <c r="V56" s="36"/>
      <c r="W56" s="36"/>
      <c r="X56" s="36"/>
      <c r="Y56" s="36"/>
      <c r="Z56" s="36"/>
      <c r="AA56" s="36"/>
      <c r="AB56" s="36"/>
      <c r="AC56" s="36"/>
      <c r="AD56" s="36"/>
      <c r="AE56" s="36"/>
    </row>
    <row r="57" spans="1:47" s="2" customFormat="1" ht="6.95" customHeight="1" x14ac:dyDescent="0.2">
      <c r="A57" s="36"/>
      <c r="B57" s="37"/>
      <c r="C57" s="38"/>
      <c r="D57" s="38"/>
      <c r="E57" s="38"/>
      <c r="F57" s="38"/>
      <c r="G57" s="38"/>
      <c r="H57" s="38"/>
      <c r="I57" s="117"/>
      <c r="J57" s="38"/>
      <c r="K57" s="38"/>
      <c r="L57" s="118"/>
      <c r="S57" s="36"/>
      <c r="T57" s="36"/>
      <c r="U57" s="36"/>
      <c r="V57" s="36"/>
      <c r="W57" s="36"/>
      <c r="X57" s="36"/>
      <c r="Y57" s="36"/>
      <c r="Z57" s="36"/>
      <c r="AA57" s="36"/>
      <c r="AB57" s="36"/>
      <c r="AC57" s="36"/>
      <c r="AD57" s="36"/>
      <c r="AE57" s="36"/>
    </row>
    <row r="58" spans="1:47" s="2" customFormat="1" ht="27.95" customHeight="1" x14ac:dyDescent="0.2">
      <c r="A58" s="36"/>
      <c r="B58" s="37"/>
      <c r="C58" s="30" t="s">
        <v>30</v>
      </c>
      <c r="D58" s="38"/>
      <c r="E58" s="38"/>
      <c r="F58" s="28" t="str">
        <f>E17</f>
        <v>Dopravní podnik Ostrava a.s.</v>
      </c>
      <c r="G58" s="38"/>
      <c r="H58" s="38"/>
      <c r="I58" s="119" t="s">
        <v>38</v>
      </c>
      <c r="J58" s="34" t="str">
        <f>E23</f>
        <v>METROPROJEKT Praha a.s.</v>
      </c>
      <c r="K58" s="38"/>
      <c r="L58" s="118"/>
      <c r="S58" s="36"/>
      <c r="T58" s="36"/>
      <c r="U58" s="36"/>
      <c r="V58" s="36"/>
      <c r="W58" s="36"/>
      <c r="X58" s="36"/>
      <c r="Y58" s="36"/>
      <c r="Z58" s="36"/>
      <c r="AA58" s="36"/>
      <c r="AB58" s="36"/>
      <c r="AC58" s="36"/>
      <c r="AD58" s="36"/>
      <c r="AE58" s="36"/>
    </row>
    <row r="59" spans="1:47" s="2" customFormat="1" ht="15.2" customHeight="1" x14ac:dyDescent="0.2">
      <c r="A59" s="36"/>
      <c r="B59" s="37"/>
      <c r="C59" s="30" t="s">
        <v>36</v>
      </c>
      <c r="D59" s="38"/>
      <c r="E59" s="38"/>
      <c r="F59" s="28" t="str">
        <f>IF(E20="","",E20)</f>
        <v>Vyplň údaj</v>
      </c>
      <c r="G59" s="38"/>
      <c r="H59" s="38"/>
      <c r="I59" s="119" t="s">
        <v>43</v>
      </c>
      <c r="J59" s="34" t="str">
        <f>E26</f>
        <v>ALMAPRO s.r.o.</v>
      </c>
      <c r="K59" s="38"/>
      <c r="L59" s="118"/>
      <c r="S59" s="36"/>
      <c r="T59" s="36"/>
      <c r="U59" s="36"/>
      <c r="V59" s="36"/>
      <c r="W59" s="36"/>
      <c r="X59" s="36"/>
      <c r="Y59" s="36"/>
      <c r="Z59" s="36"/>
      <c r="AA59" s="36"/>
      <c r="AB59" s="36"/>
      <c r="AC59" s="36"/>
      <c r="AD59" s="36"/>
      <c r="AE59" s="36"/>
    </row>
    <row r="60" spans="1:47" s="2" customFormat="1" ht="10.35" customHeight="1" x14ac:dyDescent="0.2">
      <c r="A60" s="36"/>
      <c r="B60" s="37"/>
      <c r="C60" s="38"/>
      <c r="D60" s="38"/>
      <c r="E60" s="38"/>
      <c r="F60" s="38"/>
      <c r="G60" s="38"/>
      <c r="H60" s="38"/>
      <c r="I60" s="117"/>
      <c r="J60" s="38"/>
      <c r="K60" s="38"/>
      <c r="L60" s="118"/>
      <c r="S60" s="36"/>
      <c r="T60" s="36"/>
      <c r="U60" s="36"/>
      <c r="V60" s="36"/>
      <c r="W60" s="36"/>
      <c r="X60" s="36"/>
      <c r="Y60" s="36"/>
      <c r="Z60" s="36"/>
      <c r="AA60" s="36"/>
      <c r="AB60" s="36"/>
      <c r="AC60" s="36"/>
      <c r="AD60" s="36"/>
      <c r="AE60" s="36"/>
    </row>
    <row r="61" spans="1:47" s="2" customFormat="1" ht="29.25" customHeight="1" x14ac:dyDescent="0.2">
      <c r="A61" s="36"/>
      <c r="B61" s="37"/>
      <c r="C61" s="148" t="s">
        <v>148</v>
      </c>
      <c r="D61" s="149"/>
      <c r="E61" s="149"/>
      <c r="F61" s="149"/>
      <c r="G61" s="149"/>
      <c r="H61" s="149"/>
      <c r="I61" s="150"/>
      <c r="J61" s="151" t="s">
        <v>149</v>
      </c>
      <c r="K61" s="149"/>
      <c r="L61" s="118"/>
      <c r="S61" s="36"/>
      <c r="T61" s="36"/>
      <c r="U61" s="36"/>
      <c r="V61" s="36"/>
      <c r="W61" s="36"/>
      <c r="X61" s="36"/>
      <c r="Y61" s="36"/>
      <c r="Z61" s="36"/>
      <c r="AA61" s="36"/>
      <c r="AB61" s="36"/>
      <c r="AC61" s="36"/>
      <c r="AD61" s="36"/>
      <c r="AE61" s="36"/>
    </row>
    <row r="62" spans="1:47" s="2" customFormat="1" ht="10.35" customHeight="1" x14ac:dyDescent="0.2">
      <c r="A62" s="36"/>
      <c r="B62" s="37"/>
      <c r="C62" s="38"/>
      <c r="D62" s="38"/>
      <c r="E62" s="38"/>
      <c r="F62" s="38"/>
      <c r="G62" s="38"/>
      <c r="H62" s="38"/>
      <c r="I62" s="117"/>
      <c r="J62" s="38"/>
      <c r="K62" s="38"/>
      <c r="L62" s="118"/>
      <c r="S62" s="36"/>
      <c r="T62" s="36"/>
      <c r="U62" s="36"/>
      <c r="V62" s="36"/>
      <c r="W62" s="36"/>
      <c r="X62" s="36"/>
      <c r="Y62" s="36"/>
      <c r="Z62" s="36"/>
      <c r="AA62" s="36"/>
      <c r="AB62" s="36"/>
      <c r="AC62" s="36"/>
      <c r="AD62" s="36"/>
      <c r="AE62" s="36"/>
    </row>
    <row r="63" spans="1:47" s="2" customFormat="1" ht="22.9" customHeight="1" x14ac:dyDescent="0.2">
      <c r="A63" s="36"/>
      <c r="B63" s="37"/>
      <c r="C63" s="152" t="s">
        <v>78</v>
      </c>
      <c r="D63" s="38"/>
      <c r="E63" s="38"/>
      <c r="F63" s="38"/>
      <c r="G63" s="38"/>
      <c r="H63" s="38"/>
      <c r="I63" s="117"/>
      <c r="J63" s="79">
        <f>J91</f>
        <v>0</v>
      </c>
      <c r="K63" s="38"/>
      <c r="L63" s="118"/>
      <c r="S63" s="36"/>
      <c r="T63" s="36"/>
      <c r="U63" s="36"/>
      <c r="V63" s="36"/>
      <c r="W63" s="36"/>
      <c r="X63" s="36"/>
      <c r="Y63" s="36"/>
      <c r="Z63" s="36"/>
      <c r="AA63" s="36"/>
      <c r="AB63" s="36"/>
      <c r="AC63" s="36"/>
      <c r="AD63" s="36"/>
      <c r="AE63" s="36"/>
      <c r="AU63" s="18" t="s">
        <v>150</v>
      </c>
    </row>
    <row r="64" spans="1:47" s="9" customFormat="1" ht="24.95" customHeight="1" x14ac:dyDescent="0.2">
      <c r="B64" s="153"/>
      <c r="C64" s="154"/>
      <c r="D64" s="155" t="s">
        <v>151</v>
      </c>
      <c r="E64" s="156"/>
      <c r="F64" s="156"/>
      <c r="G64" s="156"/>
      <c r="H64" s="156"/>
      <c r="I64" s="157"/>
      <c r="J64" s="158">
        <f>J92</f>
        <v>0</v>
      </c>
      <c r="K64" s="154"/>
      <c r="L64" s="159"/>
    </row>
    <row r="65" spans="1:31" s="10" customFormat="1" ht="19.899999999999999" customHeight="1" x14ac:dyDescent="0.2">
      <c r="B65" s="160"/>
      <c r="C65" s="99"/>
      <c r="D65" s="161" t="s">
        <v>156</v>
      </c>
      <c r="E65" s="162"/>
      <c r="F65" s="162"/>
      <c r="G65" s="162"/>
      <c r="H65" s="162"/>
      <c r="I65" s="163"/>
      <c r="J65" s="164">
        <f>J93</f>
        <v>0</v>
      </c>
      <c r="K65" s="99"/>
      <c r="L65" s="165"/>
    </row>
    <row r="66" spans="1:31" s="9" customFormat="1" ht="24.95" customHeight="1" x14ac:dyDescent="0.2">
      <c r="B66" s="153"/>
      <c r="C66" s="154"/>
      <c r="D66" s="155" t="s">
        <v>341</v>
      </c>
      <c r="E66" s="156"/>
      <c r="F66" s="156"/>
      <c r="G66" s="156"/>
      <c r="H66" s="156"/>
      <c r="I66" s="157"/>
      <c r="J66" s="158">
        <f>J101</f>
        <v>0</v>
      </c>
      <c r="K66" s="154"/>
      <c r="L66" s="159"/>
    </row>
    <row r="67" spans="1:31" s="10" customFormat="1" ht="19.899999999999999" customHeight="1" x14ac:dyDescent="0.2">
      <c r="B67" s="160"/>
      <c r="C67" s="99"/>
      <c r="D67" s="161" t="s">
        <v>965</v>
      </c>
      <c r="E67" s="162"/>
      <c r="F67" s="162"/>
      <c r="G67" s="162"/>
      <c r="H67" s="162"/>
      <c r="I67" s="163"/>
      <c r="J67" s="164">
        <f>J102</f>
        <v>0</v>
      </c>
      <c r="K67" s="99"/>
      <c r="L67" s="165"/>
    </row>
    <row r="68" spans="1:31" s="10" customFormat="1" ht="19.899999999999999" customHeight="1" x14ac:dyDescent="0.2">
      <c r="B68" s="160"/>
      <c r="C68" s="99"/>
      <c r="D68" s="161" t="s">
        <v>968</v>
      </c>
      <c r="E68" s="162"/>
      <c r="F68" s="162"/>
      <c r="G68" s="162"/>
      <c r="H68" s="162"/>
      <c r="I68" s="163"/>
      <c r="J68" s="164">
        <f>J104</f>
        <v>0</v>
      </c>
      <c r="K68" s="99"/>
      <c r="L68" s="165"/>
    </row>
    <row r="69" spans="1:31" s="9" customFormat="1" ht="24.95" customHeight="1" x14ac:dyDescent="0.2">
      <c r="B69" s="153"/>
      <c r="C69" s="154"/>
      <c r="D69" s="155" t="s">
        <v>1161</v>
      </c>
      <c r="E69" s="156"/>
      <c r="F69" s="156"/>
      <c r="G69" s="156"/>
      <c r="H69" s="156"/>
      <c r="I69" s="157"/>
      <c r="J69" s="158">
        <f>J114</f>
        <v>0</v>
      </c>
      <c r="K69" s="154"/>
      <c r="L69" s="159"/>
    </row>
    <row r="70" spans="1:31" s="2" customFormat="1" ht="21.75" customHeight="1" x14ac:dyDescent="0.2">
      <c r="A70" s="36"/>
      <c r="B70" s="37"/>
      <c r="C70" s="38"/>
      <c r="D70" s="38"/>
      <c r="E70" s="38"/>
      <c r="F70" s="38"/>
      <c r="G70" s="38"/>
      <c r="H70" s="38"/>
      <c r="I70" s="117"/>
      <c r="J70" s="38"/>
      <c r="K70" s="38"/>
      <c r="L70" s="118"/>
      <c r="S70" s="36"/>
      <c r="T70" s="36"/>
      <c r="U70" s="36"/>
      <c r="V70" s="36"/>
      <c r="W70" s="36"/>
      <c r="X70" s="36"/>
      <c r="Y70" s="36"/>
      <c r="Z70" s="36"/>
      <c r="AA70" s="36"/>
      <c r="AB70" s="36"/>
      <c r="AC70" s="36"/>
      <c r="AD70" s="36"/>
      <c r="AE70" s="36"/>
    </row>
    <row r="71" spans="1:31" s="2" customFormat="1" ht="6.95" customHeight="1" x14ac:dyDescent="0.2">
      <c r="A71" s="36"/>
      <c r="B71" s="49"/>
      <c r="C71" s="50"/>
      <c r="D71" s="50"/>
      <c r="E71" s="50"/>
      <c r="F71" s="50"/>
      <c r="G71" s="50"/>
      <c r="H71" s="50"/>
      <c r="I71" s="144"/>
      <c r="J71" s="50"/>
      <c r="K71" s="50"/>
      <c r="L71" s="118"/>
      <c r="S71" s="36"/>
      <c r="T71" s="36"/>
      <c r="U71" s="36"/>
      <c r="V71" s="36"/>
      <c r="W71" s="36"/>
      <c r="X71" s="36"/>
      <c r="Y71" s="36"/>
      <c r="Z71" s="36"/>
      <c r="AA71" s="36"/>
      <c r="AB71" s="36"/>
      <c r="AC71" s="36"/>
      <c r="AD71" s="36"/>
      <c r="AE71" s="36"/>
    </row>
    <row r="75" spans="1:31" s="2" customFormat="1" ht="6.95" customHeight="1" x14ac:dyDescent="0.2">
      <c r="A75" s="36"/>
      <c r="B75" s="51"/>
      <c r="C75" s="52"/>
      <c r="D75" s="52"/>
      <c r="E75" s="52"/>
      <c r="F75" s="52"/>
      <c r="G75" s="52"/>
      <c r="H75" s="52"/>
      <c r="I75" s="147"/>
      <c r="J75" s="52"/>
      <c r="K75" s="52"/>
      <c r="L75" s="118"/>
      <c r="S75" s="36"/>
      <c r="T75" s="36"/>
      <c r="U75" s="36"/>
      <c r="V75" s="36"/>
      <c r="W75" s="36"/>
      <c r="X75" s="36"/>
      <c r="Y75" s="36"/>
      <c r="Z75" s="36"/>
      <c r="AA75" s="36"/>
      <c r="AB75" s="36"/>
      <c r="AC75" s="36"/>
      <c r="AD75" s="36"/>
      <c r="AE75" s="36"/>
    </row>
    <row r="76" spans="1:31" s="2" customFormat="1" ht="24.95" customHeight="1" x14ac:dyDescent="0.2">
      <c r="A76" s="36"/>
      <c r="B76" s="37"/>
      <c r="C76" s="24" t="s">
        <v>158</v>
      </c>
      <c r="D76" s="38"/>
      <c r="E76" s="38"/>
      <c r="F76" s="38"/>
      <c r="G76" s="38"/>
      <c r="H76" s="38"/>
      <c r="I76" s="117"/>
      <c r="J76" s="38"/>
      <c r="K76" s="38"/>
      <c r="L76" s="118"/>
      <c r="S76" s="36"/>
      <c r="T76" s="36"/>
      <c r="U76" s="36"/>
      <c r="V76" s="36"/>
      <c r="W76" s="36"/>
      <c r="X76" s="36"/>
      <c r="Y76" s="36"/>
      <c r="Z76" s="36"/>
      <c r="AA76" s="36"/>
      <c r="AB76" s="36"/>
      <c r="AC76" s="36"/>
      <c r="AD76" s="36"/>
      <c r="AE76" s="36"/>
    </row>
    <row r="77" spans="1:31" s="2" customFormat="1" ht="6.95" customHeight="1" x14ac:dyDescent="0.2">
      <c r="A77" s="36"/>
      <c r="B77" s="37"/>
      <c r="C77" s="38"/>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2" customHeight="1" x14ac:dyDescent="0.2">
      <c r="A78" s="36"/>
      <c r="B78" s="37"/>
      <c r="C78" s="30" t="s">
        <v>16</v>
      </c>
      <c r="D78" s="38"/>
      <c r="E78" s="38"/>
      <c r="F78" s="38"/>
      <c r="G78" s="38"/>
      <c r="H78" s="38"/>
      <c r="I78" s="117"/>
      <c r="J78" s="38"/>
      <c r="K78" s="38"/>
      <c r="L78" s="118"/>
      <c r="S78" s="36"/>
      <c r="T78" s="36"/>
      <c r="U78" s="36"/>
      <c r="V78" s="36"/>
      <c r="W78" s="36"/>
      <c r="X78" s="36"/>
      <c r="Y78" s="36"/>
      <c r="Z78" s="36"/>
      <c r="AA78" s="36"/>
      <c r="AB78" s="36"/>
      <c r="AC78" s="36"/>
      <c r="AD78" s="36"/>
      <c r="AE78" s="36"/>
    </row>
    <row r="79" spans="1:31" s="2" customFormat="1" ht="16.5" customHeight="1" x14ac:dyDescent="0.2">
      <c r="A79" s="36"/>
      <c r="B79" s="37"/>
      <c r="C79" s="38"/>
      <c r="D79" s="38"/>
      <c r="E79" s="323" t="str">
        <f>E7</f>
        <v>PJD na ul. Výškovická - 1. úsek (ul. Čujkovova - ul. Svornosti)</v>
      </c>
      <c r="F79" s="324"/>
      <c r="G79" s="324"/>
      <c r="H79" s="324"/>
      <c r="I79" s="117"/>
      <c r="J79" s="38"/>
      <c r="K79" s="38"/>
      <c r="L79" s="118"/>
      <c r="S79" s="36"/>
      <c r="T79" s="36"/>
      <c r="U79" s="36"/>
      <c r="V79" s="36"/>
      <c r="W79" s="36"/>
      <c r="X79" s="36"/>
      <c r="Y79" s="36"/>
      <c r="Z79" s="36"/>
      <c r="AA79" s="36"/>
      <c r="AB79" s="36"/>
      <c r="AC79" s="36"/>
      <c r="AD79" s="36"/>
      <c r="AE79" s="36"/>
    </row>
    <row r="80" spans="1:31" s="1" customFormat="1" ht="12" customHeight="1" x14ac:dyDescent="0.2">
      <c r="B80" s="22"/>
      <c r="C80" s="30" t="s">
        <v>145</v>
      </c>
      <c r="D80" s="23"/>
      <c r="E80" s="23"/>
      <c r="F80" s="23"/>
      <c r="G80" s="23"/>
      <c r="H80" s="23"/>
      <c r="I80" s="110"/>
      <c r="J80" s="23"/>
      <c r="K80" s="23"/>
      <c r="L80" s="21"/>
    </row>
    <row r="81" spans="1:65" s="2" customFormat="1" ht="16.5" customHeight="1" x14ac:dyDescent="0.2">
      <c r="A81" s="36"/>
      <c r="B81" s="37"/>
      <c r="C81" s="38"/>
      <c r="D81" s="38"/>
      <c r="E81" s="323" t="s">
        <v>1157</v>
      </c>
      <c r="F81" s="325"/>
      <c r="G81" s="325"/>
      <c r="H81" s="325"/>
      <c r="I81" s="117"/>
      <c r="J81" s="38"/>
      <c r="K81" s="38"/>
      <c r="L81" s="118"/>
      <c r="S81" s="36"/>
      <c r="T81" s="36"/>
      <c r="U81" s="36"/>
      <c r="V81" s="36"/>
      <c r="W81" s="36"/>
      <c r="X81" s="36"/>
      <c r="Y81" s="36"/>
      <c r="Z81" s="36"/>
      <c r="AA81" s="36"/>
      <c r="AB81" s="36"/>
      <c r="AC81" s="36"/>
      <c r="AD81" s="36"/>
      <c r="AE81" s="36"/>
    </row>
    <row r="82" spans="1:65" s="2" customFormat="1" ht="12" customHeight="1" x14ac:dyDescent="0.2">
      <c r="A82" s="36"/>
      <c r="B82" s="37"/>
      <c r="C82" s="30" t="s">
        <v>1158</v>
      </c>
      <c r="D82" s="38"/>
      <c r="E82" s="38"/>
      <c r="F82" s="38"/>
      <c r="G82" s="38"/>
      <c r="H82" s="38"/>
      <c r="I82" s="117"/>
      <c r="J82" s="38"/>
      <c r="K82" s="38"/>
      <c r="L82" s="118"/>
      <c r="S82" s="36"/>
      <c r="T82" s="36"/>
      <c r="U82" s="36"/>
      <c r="V82" s="36"/>
      <c r="W82" s="36"/>
      <c r="X82" s="36"/>
      <c r="Y82" s="36"/>
      <c r="Z82" s="36"/>
      <c r="AA82" s="36"/>
      <c r="AB82" s="36"/>
      <c r="AC82" s="36"/>
      <c r="AD82" s="36"/>
      <c r="AE82" s="36"/>
    </row>
    <row r="83" spans="1:65" s="2" customFormat="1" ht="16.5" customHeight="1" x14ac:dyDescent="0.2">
      <c r="A83" s="36"/>
      <c r="B83" s="37"/>
      <c r="C83" s="38"/>
      <c r="D83" s="38"/>
      <c r="E83" s="292" t="str">
        <f>E11</f>
        <v>SO 422 - Ochrana kabelů Ostravské komunikace</v>
      </c>
      <c r="F83" s="325"/>
      <c r="G83" s="325"/>
      <c r="H83" s="325"/>
      <c r="I83" s="117"/>
      <c r="J83" s="38"/>
      <c r="K83" s="38"/>
      <c r="L83" s="118"/>
      <c r="S83" s="36"/>
      <c r="T83" s="36"/>
      <c r="U83" s="36"/>
      <c r="V83" s="36"/>
      <c r="W83" s="36"/>
      <c r="X83" s="36"/>
      <c r="Y83" s="36"/>
      <c r="Z83" s="36"/>
      <c r="AA83" s="36"/>
      <c r="AB83" s="36"/>
      <c r="AC83" s="36"/>
      <c r="AD83" s="36"/>
      <c r="AE83" s="36"/>
    </row>
    <row r="84" spans="1:65" s="2" customFormat="1" ht="6.95" customHeight="1" x14ac:dyDescent="0.2">
      <c r="A84" s="36"/>
      <c r="B84" s="37"/>
      <c r="C84" s="38"/>
      <c r="D84" s="38"/>
      <c r="E84" s="38"/>
      <c r="F84" s="38"/>
      <c r="G84" s="38"/>
      <c r="H84" s="38"/>
      <c r="I84" s="117"/>
      <c r="J84" s="38"/>
      <c r="K84" s="38"/>
      <c r="L84" s="118"/>
      <c r="S84" s="36"/>
      <c r="T84" s="36"/>
      <c r="U84" s="36"/>
      <c r="V84" s="36"/>
      <c r="W84" s="36"/>
      <c r="X84" s="36"/>
      <c r="Y84" s="36"/>
      <c r="Z84" s="36"/>
      <c r="AA84" s="36"/>
      <c r="AB84" s="36"/>
      <c r="AC84" s="36"/>
      <c r="AD84" s="36"/>
      <c r="AE84" s="36"/>
    </row>
    <row r="85" spans="1:65" s="2" customFormat="1" ht="12" customHeight="1" x14ac:dyDescent="0.2">
      <c r="A85" s="36"/>
      <c r="B85" s="37"/>
      <c r="C85" s="30" t="s">
        <v>22</v>
      </c>
      <c r="D85" s="38"/>
      <c r="E85" s="38"/>
      <c r="F85" s="28" t="str">
        <f>F14</f>
        <v>Ostrava</v>
      </c>
      <c r="G85" s="38"/>
      <c r="H85" s="38"/>
      <c r="I85" s="119" t="s">
        <v>24</v>
      </c>
      <c r="J85" s="61" t="str">
        <f>IF(J14="","",J14)</f>
        <v>11. 11. 2019</v>
      </c>
      <c r="K85" s="38"/>
      <c r="L85" s="118"/>
      <c r="S85" s="36"/>
      <c r="T85" s="36"/>
      <c r="U85" s="36"/>
      <c r="V85" s="36"/>
      <c r="W85" s="36"/>
      <c r="X85" s="36"/>
      <c r="Y85" s="36"/>
      <c r="Z85" s="36"/>
      <c r="AA85" s="36"/>
      <c r="AB85" s="36"/>
      <c r="AC85" s="36"/>
      <c r="AD85" s="36"/>
      <c r="AE85" s="36"/>
    </row>
    <row r="86" spans="1:65" s="2" customFormat="1" ht="6.95" customHeight="1" x14ac:dyDescent="0.2">
      <c r="A86" s="36"/>
      <c r="B86" s="37"/>
      <c r="C86" s="38"/>
      <c r="D86" s="38"/>
      <c r="E86" s="38"/>
      <c r="F86" s="38"/>
      <c r="G86" s="38"/>
      <c r="H86" s="38"/>
      <c r="I86" s="117"/>
      <c r="J86" s="38"/>
      <c r="K86" s="38"/>
      <c r="L86" s="118"/>
      <c r="S86" s="36"/>
      <c r="T86" s="36"/>
      <c r="U86" s="36"/>
      <c r="V86" s="36"/>
      <c r="W86" s="36"/>
      <c r="X86" s="36"/>
      <c r="Y86" s="36"/>
      <c r="Z86" s="36"/>
      <c r="AA86" s="36"/>
      <c r="AB86" s="36"/>
      <c r="AC86" s="36"/>
      <c r="AD86" s="36"/>
      <c r="AE86" s="36"/>
    </row>
    <row r="87" spans="1:65" s="2" customFormat="1" ht="27.95" customHeight="1" x14ac:dyDescent="0.2">
      <c r="A87" s="36"/>
      <c r="B87" s="37"/>
      <c r="C87" s="30" t="s">
        <v>30</v>
      </c>
      <c r="D87" s="38"/>
      <c r="E87" s="38"/>
      <c r="F87" s="28" t="str">
        <f>E17</f>
        <v>Dopravní podnik Ostrava a.s.</v>
      </c>
      <c r="G87" s="38"/>
      <c r="H87" s="38"/>
      <c r="I87" s="119" t="s">
        <v>38</v>
      </c>
      <c r="J87" s="34" t="str">
        <f>E23</f>
        <v>METROPROJEKT Praha a.s.</v>
      </c>
      <c r="K87" s="38"/>
      <c r="L87" s="118"/>
      <c r="S87" s="36"/>
      <c r="T87" s="36"/>
      <c r="U87" s="36"/>
      <c r="V87" s="36"/>
      <c r="W87" s="36"/>
      <c r="X87" s="36"/>
      <c r="Y87" s="36"/>
      <c r="Z87" s="36"/>
      <c r="AA87" s="36"/>
      <c r="AB87" s="36"/>
      <c r="AC87" s="36"/>
      <c r="AD87" s="36"/>
      <c r="AE87" s="36"/>
    </row>
    <row r="88" spans="1:65" s="2" customFormat="1" ht="15.2" customHeight="1" x14ac:dyDescent="0.2">
      <c r="A88" s="36"/>
      <c r="B88" s="37"/>
      <c r="C88" s="30" t="s">
        <v>36</v>
      </c>
      <c r="D88" s="38"/>
      <c r="E88" s="38"/>
      <c r="F88" s="28" t="str">
        <f>IF(E20="","",E20)</f>
        <v>Vyplň údaj</v>
      </c>
      <c r="G88" s="38"/>
      <c r="H88" s="38"/>
      <c r="I88" s="119" t="s">
        <v>43</v>
      </c>
      <c r="J88" s="34" t="str">
        <f>E26</f>
        <v>ALMAPRO s.r.o.</v>
      </c>
      <c r="K88" s="38"/>
      <c r="L88" s="118"/>
      <c r="S88" s="36"/>
      <c r="T88" s="36"/>
      <c r="U88" s="36"/>
      <c r="V88" s="36"/>
      <c r="W88" s="36"/>
      <c r="X88" s="36"/>
      <c r="Y88" s="36"/>
      <c r="Z88" s="36"/>
      <c r="AA88" s="36"/>
      <c r="AB88" s="36"/>
      <c r="AC88" s="36"/>
      <c r="AD88" s="36"/>
      <c r="AE88" s="36"/>
    </row>
    <row r="89" spans="1:65" s="2" customFormat="1" ht="10.35" customHeight="1" x14ac:dyDescent="0.2">
      <c r="A89" s="36"/>
      <c r="B89" s="37"/>
      <c r="C89" s="38"/>
      <c r="D89" s="38"/>
      <c r="E89" s="38"/>
      <c r="F89" s="38"/>
      <c r="G89" s="38"/>
      <c r="H89" s="38"/>
      <c r="I89" s="117"/>
      <c r="J89" s="38"/>
      <c r="K89" s="38"/>
      <c r="L89" s="118"/>
      <c r="S89" s="36"/>
      <c r="T89" s="36"/>
      <c r="U89" s="36"/>
      <c r="V89" s="36"/>
      <c r="W89" s="36"/>
      <c r="X89" s="36"/>
      <c r="Y89" s="36"/>
      <c r="Z89" s="36"/>
      <c r="AA89" s="36"/>
      <c r="AB89" s="36"/>
      <c r="AC89" s="36"/>
      <c r="AD89" s="36"/>
      <c r="AE89" s="36"/>
    </row>
    <row r="90" spans="1:65" s="11" customFormat="1" ht="29.25" customHeight="1" x14ac:dyDescent="0.2">
      <c r="A90" s="166"/>
      <c r="B90" s="167"/>
      <c r="C90" s="168" t="s">
        <v>159</v>
      </c>
      <c r="D90" s="169" t="s">
        <v>65</v>
      </c>
      <c r="E90" s="169" t="s">
        <v>61</v>
      </c>
      <c r="F90" s="169" t="s">
        <v>62</v>
      </c>
      <c r="G90" s="169" t="s">
        <v>160</v>
      </c>
      <c r="H90" s="169" t="s">
        <v>161</v>
      </c>
      <c r="I90" s="170" t="s">
        <v>162</v>
      </c>
      <c r="J90" s="169" t="s">
        <v>149</v>
      </c>
      <c r="K90" s="171" t="s">
        <v>163</v>
      </c>
      <c r="L90" s="172"/>
      <c r="M90" s="70" t="s">
        <v>79</v>
      </c>
      <c r="N90" s="71" t="s">
        <v>50</v>
      </c>
      <c r="O90" s="71" t="s">
        <v>164</v>
      </c>
      <c r="P90" s="71" t="s">
        <v>165</v>
      </c>
      <c r="Q90" s="71" t="s">
        <v>166</v>
      </c>
      <c r="R90" s="71" t="s">
        <v>167</v>
      </c>
      <c r="S90" s="71" t="s">
        <v>168</v>
      </c>
      <c r="T90" s="72" t="s">
        <v>169</v>
      </c>
      <c r="U90" s="166"/>
      <c r="V90" s="166"/>
      <c r="W90" s="166"/>
      <c r="X90" s="166"/>
      <c r="Y90" s="166"/>
      <c r="Z90" s="166"/>
      <c r="AA90" s="166"/>
      <c r="AB90" s="166"/>
      <c r="AC90" s="166"/>
      <c r="AD90" s="166"/>
      <c r="AE90" s="166"/>
    </row>
    <row r="91" spans="1:65" s="2" customFormat="1" ht="22.9" customHeight="1" x14ac:dyDescent="0.25">
      <c r="A91" s="36"/>
      <c r="B91" s="37"/>
      <c r="C91" s="77" t="s">
        <v>170</v>
      </c>
      <c r="D91" s="38"/>
      <c r="E91" s="38"/>
      <c r="F91" s="38"/>
      <c r="G91" s="38"/>
      <c r="H91" s="38"/>
      <c r="I91" s="117"/>
      <c r="J91" s="173">
        <f>BK91</f>
        <v>0</v>
      </c>
      <c r="K91" s="38"/>
      <c r="L91" s="41"/>
      <c r="M91" s="73"/>
      <c r="N91" s="174"/>
      <c r="O91" s="74"/>
      <c r="P91" s="175">
        <f>P92+P101+P114</f>
        <v>0</v>
      </c>
      <c r="Q91" s="74"/>
      <c r="R91" s="175">
        <f>R92+R101+R114</f>
        <v>20.08107</v>
      </c>
      <c r="S91" s="74"/>
      <c r="T91" s="176">
        <f>T92+T101+T114</f>
        <v>0</v>
      </c>
      <c r="U91" s="36"/>
      <c r="V91" s="36"/>
      <c r="W91" s="36"/>
      <c r="X91" s="36"/>
      <c r="Y91" s="36"/>
      <c r="Z91" s="36"/>
      <c r="AA91" s="36"/>
      <c r="AB91" s="36"/>
      <c r="AC91" s="36"/>
      <c r="AD91" s="36"/>
      <c r="AE91" s="36"/>
      <c r="AT91" s="18" t="s">
        <v>80</v>
      </c>
      <c r="AU91" s="18" t="s">
        <v>150</v>
      </c>
      <c r="BK91" s="177">
        <f>BK92+BK101+BK114</f>
        <v>0</v>
      </c>
    </row>
    <row r="92" spans="1:65" s="12" customFormat="1" ht="25.9" customHeight="1" x14ac:dyDescent="0.2">
      <c r="B92" s="178"/>
      <c r="C92" s="179"/>
      <c r="D92" s="180" t="s">
        <v>80</v>
      </c>
      <c r="E92" s="181" t="s">
        <v>171</v>
      </c>
      <c r="F92" s="181" t="s">
        <v>172</v>
      </c>
      <c r="G92" s="179"/>
      <c r="H92" s="179"/>
      <c r="I92" s="182"/>
      <c r="J92" s="183">
        <f>BK92</f>
        <v>0</v>
      </c>
      <c r="K92" s="179"/>
      <c r="L92" s="184"/>
      <c r="M92" s="185"/>
      <c r="N92" s="186"/>
      <c r="O92" s="186"/>
      <c r="P92" s="187">
        <f>P93</f>
        <v>0</v>
      </c>
      <c r="Q92" s="186"/>
      <c r="R92" s="187">
        <f>R93</f>
        <v>0</v>
      </c>
      <c r="S92" s="186"/>
      <c r="T92" s="188">
        <f>T93</f>
        <v>0</v>
      </c>
      <c r="AR92" s="189" t="s">
        <v>89</v>
      </c>
      <c r="AT92" s="190" t="s">
        <v>80</v>
      </c>
      <c r="AU92" s="190" t="s">
        <v>81</v>
      </c>
      <c r="AY92" s="189" t="s">
        <v>173</v>
      </c>
      <c r="BK92" s="191">
        <f>BK93</f>
        <v>0</v>
      </c>
    </row>
    <row r="93" spans="1:65" s="12" customFormat="1" ht="22.9" customHeight="1" x14ac:dyDescent="0.2">
      <c r="B93" s="178"/>
      <c r="C93" s="179"/>
      <c r="D93" s="180" t="s">
        <v>80</v>
      </c>
      <c r="E93" s="192" t="s">
        <v>316</v>
      </c>
      <c r="F93" s="192" t="s">
        <v>317</v>
      </c>
      <c r="G93" s="179"/>
      <c r="H93" s="179"/>
      <c r="I93" s="182"/>
      <c r="J93" s="193">
        <f>BK93</f>
        <v>0</v>
      </c>
      <c r="K93" s="179"/>
      <c r="L93" s="184"/>
      <c r="M93" s="185"/>
      <c r="N93" s="186"/>
      <c r="O93" s="186"/>
      <c r="P93" s="187">
        <f>SUM(P94:P100)</f>
        <v>0</v>
      </c>
      <c r="Q93" s="186"/>
      <c r="R93" s="187">
        <f>SUM(R94:R100)</f>
        <v>0</v>
      </c>
      <c r="S93" s="186"/>
      <c r="T93" s="188">
        <f>SUM(T94:T100)</f>
        <v>0</v>
      </c>
      <c r="AR93" s="189" t="s">
        <v>89</v>
      </c>
      <c r="AT93" s="190" t="s">
        <v>80</v>
      </c>
      <c r="AU93" s="190" t="s">
        <v>89</v>
      </c>
      <c r="AY93" s="189" t="s">
        <v>173</v>
      </c>
      <c r="BK93" s="191">
        <f>SUM(BK94:BK100)</f>
        <v>0</v>
      </c>
    </row>
    <row r="94" spans="1:65" s="2" customFormat="1" ht="24" customHeight="1" x14ac:dyDescent="0.2">
      <c r="A94" s="36"/>
      <c r="B94" s="37"/>
      <c r="C94" s="194" t="s">
        <v>89</v>
      </c>
      <c r="D94" s="194" t="s">
        <v>175</v>
      </c>
      <c r="E94" s="195" t="s">
        <v>319</v>
      </c>
      <c r="F94" s="196" t="s">
        <v>320</v>
      </c>
      <c r="G94" s="197" t="s">
        <v>203</v>
      </c>
      <c r="H94" s="198">
        <v>9.968</v>
      </c>
      <c r="I94" s="199"/>
      <c r="J94" s="200">
        <f>ROUND(I94*H94,2)</f>
        <v>0</v>
      </c>
      <c r="K94" s="196" t="s">
        <v>179</v>
      </c>
      <c r="L94" s="41"/>
      <c r="M94" s="201" t="s">
        <v>79</v>
      </c>
      <c r="N94" s="202" t="s">
        <v>51</v>
      </c>
      <c r="O94" s="66"/>
      <c r="P94" s="203">
        <f>O94*H94</f>
        <v>0</v>
      </c>
      <c r="Q94" s="203">
        <v>0</v>
      </c>
      <c r="R94" s="203">
        <f>Q94*H94</f>
        <v>0</v>
      </c>
      <c r="S94" s="203">
        <v>0</v>
      </c>
      <c r="T94" s="204">
        <f>S94*H94</f>
        <v>0</v>
      </c>
      <c r="U94" s="36"/>
      <c r="V94" s="36"/>
      <c r="W94" s="36"/>
      <c r="X94" s="36"/>
      <c r="Y94" s="36"/>
      <c r="Z94" s="36"/>
      <c r="AA94" s="36"/>
      <c r="AB94" s="36"/>
      <c r="AC94" s="36"/>
      <c r="AD94" s="36"/>
      <c r="AE94" s="36"/>
      <c r="AR94" s="205" t="s">
        <v>180</v>
      </c>
      <c r="AT94" s="205" t="s">
        <v>175</v>
      </c>
      <c r="AU94" s="205" t="s">
        <v>91</v>
      </c>
      <c r="AY94" s="18" t="s">
        <v>173</v>
      </c>
      <c r="BE94" s="206">
        <f>IF(N94="základní",J94,0)</f>
        <v>0</v>
      </c>
      <c r="BF94" s="206">
        <f>IF(N94="snížená",J94,0)</f>
        <v>0</v>
      </c>
      <c r="BG94" s="206">
        <f>IF(N94="zákl. přenesená",J94,0)</f>
        <v>0</v>
      </c>
      <c r="BH94" s="206">
        <f>IF(N94="sníž. přenesená",J94,0)</f>
        <v>0</v>
      </c>
      <c r="BI94" s="206">
        <f>IF(N94="nulová",J94,0)</f>
        <v>0</v>
      </c>
      <c r="BJ94" s="18" t="s">
        <v>89</v>
      </c>
      <c r="BK94" s="206">
        <f>ROUND(I94*H94,2)</f>
        <v>0</v>
      </c>
      <c r="BL94" s="18" t="s">
        <v>180</v>
      </c>
      <c r="BM94" s="205" t="s">
        <v>1251</v>
      </c>
    </row>
    <row r="95" spans="1:65" s="13" customFormat="1" ht="11.25" x14ac:dyDescent="0.2">
      <c r="B95" s="207"/>
      <c r="C95" s="208"/>
      <c r="D95" s="209" t="s">
        <v>182</v>
      </c>
      <c r="E95" s="210" t="s">
        <v>79</v>
      </c>
      <c r="F95" s="211" t="s">
        <v>1252</v>
      </c>
      <c r="G95" s="208"/>
      <c r="H95" s="212">
        <v>9.968</v>
      </c>
      <c r="I95" s="213"/>
      <c r="J95" s="208"/>
      <c r="K95" s="208"/>
      <c r="L95" s="214"/>
      <c r="M95" s="215"/>
      <c r="N95" s="216"/>
      <c r="O95" s="216"/>
      <c r="P95" s="216"/>
      <c r="Q95" s="216"/>
      <c r="R95" s="216"/>
      <c r="S95" s="216"/>
      <c r="T95" s="217"/>
      <c r="AT95" s="218" t="s">
        <v>182</v>
      </c>
      <c r="AU95" s="218" t="s">
        <v>91</v>
      </c>
      <c r="AV95" s="13" t="s">
        <v>91</v>
      </c>
      <c r="AW95" s="13" t="s">
        <v>42</v>
      </c>
      <c r="AX95" s="13" t="s">
        <v>89</v>
      </c>
      <c r="AY95" s="218" t="s">
        <v>173</v>
      </c>
    </row>
    <row r="96" spans="1:65" s="2" customFormat="1" ht="24" customHeight="1" x14ac:dyDescent="0.2">
      <c r="A96" s="36"/>
      <c r="B96" s="37"/>
      <c r="C96" s="194" t="s">
        <v>91</v>
      </c>
      <c r="D96" s="194" t="s">
        <v>175</v>
      </c>
      <c r="E96" s="195" t="s">
        <v>323</v>
      </c>
      <c r="F96" s="196" t="s">
        <v>324</v>
      </c>
      <c r="G96" s="197" t="s">
        <v>203</v>
      </c>
      <c r="H96" s="198">
        <v>239.232</v>
      </c>
      <c r="I96" s="199"/>
      <c r="J96" s="200">
        <f>ROUND(I96*H96,2)</f>
        <v>0</v>
      </c>
      <c r="K96" s="196" t="s">
        <v>179</v>
      </c>
      <c r="L96" s="41"/>
      <c r="M96" s="201" t="s">
        <v>79</v>
      </c>
      <c r="N96" s="202" t="s">
        <v>51</v>
      </c>
      <c r="O96" s="66"/>
      <c r="P96" s="203">
        <f>O96*H96</f>
        <v>0</v>
      </c>
      <c r="Q96" s="203">
        <v>0</v>
      </c>
      <c r="R96" s="203">
        <f>Q96*H96</f>
        <v>0</v>
      </c>
      <c r="S96" s="203">
        <v>0</v>
      </c>
      <c r="T96" s="204">
        <f>S96*H96</f>
        <v>0</v>
      </c>
      <c r="U96" s="36"/>
      <c r="V96" s="36"/>
      <c r="W96" s="36"/>
      <c r="X96" s="36"/>
      <c r="Y96" s="36"/>
      <c r="Z96" s="36"/>
      <c r="AA96" s="36"/>
      <c r="AB96" s="36"/>
      <c r="AC96" s="36"/>
      <c r="AD96" s="36"/>
      <c r="AE96" s="36"/>
      <c r="AR96" s="205" t="s">
        <v>180</v>
      </c>
      <c r="AT96" s="205" t="s">
        <v>175</v>
      </c>
      <c r="AU96" s="205" t="s">
        <v>91</v>
      </c>
      <c r="AY96" s="18" t="s">
        <v>173</v>
      </c>
      <c r="BE96" s="206">
        <f>IF(N96="základní",J96,0)</f>
        <v>0</v>
      </c>
      <c r="BF96" s="206">
        <f>IF(N96="snížená",J96,0)</f>
        <v>0</v>
      </c>
      <c r="BG96" s="206">
        <f>IF(N96="zákl. přenesená",J96,0)</f>
        <v>0</v>
      </c>
      <c r="BH96" s="206">
        <f>IF(N96="sníž. přenesená",J96,0)</f>
        <v>0</v>
      </c>
      <c r="BI96" s="206">
        <f>IF(N96="nulová",J96,0)</f>
        <v>0</v>
      </c>
      <c r="BJ96" s="18" t="s">
        <v>89</v>
      </c>
      <c r="BK96" s="206">
        <f>ROUND(I96*H96,2)</f>
        <v>0</v>
      </c>
      <c r="BL96" s="18" t="s">
        <v>180</v>
      </c>
      <c r="BM96" s="205" t="s">
        <v>1253</v>
      </c>
    </row>
    <row r="97" spans="1:65" s="13" customFormat="1" ht="11.25" x14ac:dyDescent="0.2">
      <c r="B97" s="207"/>
      <c r="C97" s="208"/>
      <c r="D97" s="209" t="s">
        <v>182</v>
      </c>
      <c r="E97" s="208"/>
      <c r="F97" s="211" t="s">
        <v>1254</v>
      </c>
      <c r="G97" s="208"/>
      <c r="H97" s="212">
        <v>239.232</v>
      </c>
      <c r="I97" s="213"/>
      <c r="J97" s="208"/>
      <c r="K97" s="208"/>
      <c r="L97" s="214"/>
      <c r="M97" s="215"/>
      <c r="N97" s="216"/>
      <c r="O97" s="216"/>
      <c r="P97" s="216"/>
      <c r="Q97" s="216"/>
      <c r="R97" s="216"/>
      <c r="S97" s="216"/>
      <c r="T97" s="217"/>
      <c r="AT97" s="218" t="s">
        <v>182</v>
      </c>
      <c r="AU97" s="218" t="s">
        <v>91</v>
      </c>
      <c r="AV97" s="13" t="s">
        <v>91</v>
      </c>
      <c r="AW97" s="13" t="s">
        <v>4</v>
      </c>
      <c r="AX97" s="13" t="s">
        <v>89</v>
      </c>
      <c r="AY97" s="218" t="s">
        <v>173</v>
      </c>
    </row>
    <row r="98" spans="1:65" s="2" customFormat="1" ht="16.5" customHeight="1" x14ac:dyDescent="0.2">
      <c r="A98" s="36"/>
      <c r="B98" s="37"/>
      <c r="C98" s="194" t="s">
        <v>189</v>
      </c>
      <c r="D98" s="194" t="s">
        <v>175</v>
      </c>
      <c r="E98" s="195" t="s">
        <v>1166</v>
      </c>
      <c r="F98" s="196" t="s">
        <v>1167</v>
      </c>
      <c r="G98" s="197" t="s">
        <v>203</v>
      </c>
      <c r="H98" s="198">
        <v>9.968</v>
      </c>
      <c r="I98" s="199"/>
      <c r="J98" s="200">
        <f>ROUND(I98*H98,2)</f>
        <v>0</v>
      </c>
      <c r="K98" s="196" t="s">
        <v>179</v>
      </c>
      <c r="L98" s="41"/>
      <c r="M98" s="201" t="s">
        <v>79</v>
      </c>
      <c r="N98" s="202" t="s">
        <v>51</v>
      </c>
      <c r="O98" s="66"/>
      <c r="P98" s="203">
        <f>O98*H98</f>
        <v>0</v>
      </c>
      <c r="Q98" s="203">
        <v>0</v>
      </c>
      <c r="R98" s="203">
        <f>Q98*H98</f>
        <v>0</v>
      </c>
      <c r="S98" s="203">
        <v>0</v>
      </c>
      <c r="T98" s="204">
        <f>S98*H98</f>
        <v>0</v>
      </c>
      <c r="U98" s="36"/>
      <c r="V98" s="36"/>
      <c r="W98" s="36"/>
      <c r="X98" s="36"/>
      <c r="Y98" s="36"/>
      <c r="Z98" s="36"/>
      <c r="AA98" s="36"/>
      <c r="AB98" s="36"/>
      <c r="AC98" s="36"/>
      <c r="AD98" s="36"/>
      <c r="AE98" s="36"/>
      <c r="AR98" s="205" t="s">
        <v>180</v>
      </c>
      <c r="AT98" s="205" t="s">
        <v>175</v>
      </c>
      <c r="AU98" s="205" t="s">
        <v>91</v>
      </c>
      <c r="AY98" s="18" t="s">
        <v>173</v>
      </c>
      <c r="BE98" s="206">
        <f>IF(N98="základní",J98,0)</f>
        <v>0</v>
      </c>
      <c r="BF98" s="206">
        <f>IF(N98="snížená",J98,0)</f>
        <v>0</v>
      </c>
      <c r="BG98" s="206">
        <f>IF(N98="zákl. přenesená",J98,0)</f>
        <v>0</v>
      </c>
      <c r="BH98" s="206">
        <f>IF(N98="sníž. přenesená",J98,0)</f>
        <v>0</v>
      </c>
      <c r="BI98" s="206">
        <f>IF(N98="nulová",J98,0)</f>
        <v>0</v>
      </c>
      <c r="BJ98" s="18" t="s">
        <v>89</v>
      </c>
      <c r="BK98" s="206">
        <f>ROUND(I98*H98,2)</f>
        <v>0</v>
      </c>
      <c r="BL98" s="18" t="s">
        <v>180</v>
      </c>
      <c r="BM98" s="205" t="s">
        <v>1255</v>
      </c>
    </row>
    <row r="99" spans="1:65" s="13" customFormat="1" ht="11.25" x14ac:dyDescent="0.2">
      <c r="B99" s="207"/>
      <c r="C99" s="208"/>
      <c r="D99" s="209" t="s">
        <v>182</v>
      </c>
      <c r="E99" s="210" t="s">
        <v>79</v>
      </c>
      <c r="F99" s="211" t="s">
        <v>1256</v>
      </c>
      <c r="G99" s="208"/>
      <c r="H99" s="212">
        <v>9.968</v>
      </c>
      <c r="I99" s="213"/>
      <c r="J99" s="208"/>
      <c r="K99" s="208"/>
      <c r="L99" s="214"/>
      <c r="M99" s="215"/>
      <c r="N99" s="216"/>
      <c r="O99" s="216"/>
      <c r="P99" s="216"/>
      <c r="Q99" s="216"/>
      <c r="R99" s="216"/>
      <c r="S99" s="216"/>
      <c r="T99" s="217"/>
      <c r="AT99" s="218" t="s">
        <v>182</v>
      </c>
      <c r="AU99" s="218" t="s">
        <v>91</v>
      </c>
      <c r="AV99" s="13" t="s">
        <v>91</v>
      </c>
      <c r="AW99" s="13" t="s">
        <v>42</v>
      </c>
      <c r="AX99" s="13" t="s">
        <v>89</v>
      </c>
      <c r="AY99" s="218" t="s">
        <v>173</v>
      </c>
    </row>
    <row r="100" spans="1:65" s="2" customFormat="1" ht="24" customHeight="1" x14ac:dyDescent="0.2">
      <c r="A100" s="36"/>
      <c r="B100" s="37"/>
      <c r="C100" s="194" t="s">
        <v>180</v>
      </c>
      <c r="D100" s="194" t="s">
        <v>175</v>
      </c>
      <c r="E100" s="195" t="s">
        <v>1170</v>
      </c>
      <c r="F100" s="196" t="s">
        <v>1171</v>
      </c>
      <c r="G100" s="197" t="s">
        <v>203</v>
      </c>
      <c r="H100" s="198">
        <v>9.968</v>
      </c>
      <c r="I100" s="199"/>
      <c r="J100" s="200">
        <f>ROUND(I100*H100,2)</f>
        <v>0</v>
      </c>
      <c r="K100" s="196" t="s">
        <v>179</v>
      </c>
      <c r="L100" s="41"/>
      <c r="M100" s="201" t="s">
        <v>79</v>
      </c>
      <c r="N100" s="202" t="s">
        <v>51</v>
      </c>
      <c r="O100" s="66"/>
      <c r="P100" s="203">
        <f>O100*H100</f>
        <v>0</v>
      </c>
      <c r="Q100" s="203">
        <v>0</v>
      </c>
      <c r="R100" s="203">
        <f>Q100*H100</f>
        <v>0</v>
      </c>
      <c r="S100" s="203">
        <v>0</v>
      </c>
      <c r="T100" s="204">
        <f>S100*H100</f>
        <v>0</v>
      </c>
      <c r="U100" s="36"/>
      <c r="V100" s="36"/>
      <c r="W100" s="36"/>
      <c r="X100" s="36"/>
      <c r="Y100" s="36"/>
      <c r="Z100" s="36"/>
      <c r="AA100" s="36"/>
      <c r="AB100" s="36"/>
      <c r="AC100" s="36"/>
      <c r="AD100" s="36"/>
      <c r="AE100" s="36"/>
      <c r="AR100" s="205" t="s">
        <v>180</v>
      </c>
      <c r="AT100" s="205" t="s">
        <v>175</v>
      </c>
      <c r="AU100" s="205" t="s">
        <v>91</v>
      </c>
      <c r="AY100" s="18" t="s">
        <v>173</v>
      </c>
      <c r="BE100" s="206">
        <f>IF(N100="základní",J100,0)</f>
        <v>0</v>
      </c>
      <c r="BF100" s="206">
        <f>IF(N100="snížená",J100,0)</f>
        <v>0</v>
      </c>
      <c r="BG100" s="206">
        <f>IF(N100="zákl. přenesená",J100,0)</f>
        <v>0</v>
      </c>
      <c r="BH100" s="206">
        <f>IF(N100="sníž. přenesená",J100,0)</f>
        <v>0</v>
      </c>
      <c r="BI100" s="206">
        <f>IF(N100="nulová",J100,0)</f>
        <v>0</v>
      </c>
      <c r="BJ100" s="18" t="s">
        <v>89</v>
      </c>
      <c r="BK100" s="206">
        <f>ROUND(I100*H100,2)</f>
        <v>0</v>
      </c>
      <c r="BL100" s="18" t="s">
        <v>180</v>
      </c>
      <c r="BM100" s="205" t="s">
        <v>1257</v>
      </c>
    </row>
    <row r="101" spans="1:65" s="12" customFormat="1" ht="25.9" customHeight="1" x14ac:dyDescent="0.2">
      <c r="B101" s="178"/>
      <c r="C101" s="179"/>
      <c r="D101" s="180" t="s">
        <v>80</v>
      </c>
      <c r="E101" s="181" t="s">
        <v>200</v>
      </c>
      <c r="F101" s="181" t="s">
        <v>528</v>
      </c>
      <c r="G101" s="179"/>
      <c r="H101" s="179"/>
      <c r="I101" s="182"/>
      <c r="J101" s="183">
        <f>BK101</f>
        <v>0</v>
      </c>
      <c r="K101" s="179"/>
      <c r="L101" s="184"/>
      <c r="M101" s="185"/>
      <c r="N101" s="186"/>
      <c r="O101" s="186"/>
      <c r="P101" s="187">
        <f>P102+P104</f>
        <v>0</v>
      </c>
      <c r="Q101" s="186"/>
      <c r="R101" s="187">
        <f>R102+R104</f>
        <v>20.08107</v>
      </c>
      <c r="S101" s="186"/>
      <c r="T101" s="188">
        <f>T102+T104</f>
        <v>0</v>
      </c>
      <c r="AR101" s="189" t="s">
        <v>189</v>
      </c>
      <c r="AT101" s="190" t="s">
        <v>80</v>
      </c>
      <c r="AU101" s="190" t="s">
        <v>81</v>
      </c>
      <c r="AY101" s="189" t="s">
        <v>173</v>
      </c>
      <c r="BK101" s="191">
        <f>BK102+BK104</f>
        <v>0</v>
      </c>
    </row>
    <row r="102" spans="1:65" s="12" customFormat="1" ht="22.9" customHeight="1" x14ac:dyDescent="0.2">
      <c r="B102" s="178"/>
      <c r="C102" s="179"/>
      <c r="D102" s="180" t="s">
        <v>80</v>
      </c>
      <c r="E102" s="192" t="s">
        <v>969</v>
      </c>
      <c r="F102" s="192" t="s">
        <v>970</v>
      </c>
      <c r="G102" s="179"/>
      <c r="H102" s="179"/>
      <c r="I102" s="182"/>
      <c r="J102" s="193">
        <f>BK102</f>
        <v>0</v>
      </c>
      <c r="K102" s="179"/>
      <c r="L102" s="184"/>
      <c r="M102" s="185"/>
      <c r="N102" s="186"/>
      <c r="O102" s="186"/>
      <c r="P102" s="187">
        <f>P103</f>
        <v>0</v>
      </c>
      <c r="Q102" s="186"/>
      <c r="R102" s="187">
        <f>R103</f>
        <v>0</v>
      </c>
      <c r="S102" s="186"/>
      <c r="T102" s="188">
        <f>T103</f>
        <v>0</v>
      </c>
      <c r="AR102" s="189" t="s">
        <v>189</v>
      </c>
      <c r="AT102" s="190" t="s">
        <v>80</v>
      </c>
      <c r="AU102" s="190" t="s">
        <v>89</v>
      </c>
      <c r="AY102" s="189" t="s">
        <v>173</v>
      </c>
      <c r="BK102" s="191">
        <f>BK103</f>
        <v>0</v>
      </c>
    </row>
    <row r="103" spans="1:65" s="2" customFormat="1" ht="24" customHeight="1" x14ac:dyDescent="0.2">
      <c r="A103" s="36"/>
      <c r="B103" s="37"/>
      <c r="C103" s="194" t="s">
        <v>199</v>
      </c>
      <c r="D103" s="194" t="s">
        <v>175</v>
      </c>
      <c r="E103" s="195" t="s">
        <v>1258</v>
      </c>
      <c r="F103" s="196" t="s">
        <v>1259</v>
      </c>
      <c r="G103" s="197" t="s">
        <v>447</v>
      </c>
      <c r="H103" s="198">
        <v>1</v>
      </c>
      <c r="I103" s="199"/>
      <c r="J103" s="200">
        <f>ROUND(I103*H103,2)</f>
        <v>0</v>
      </c>
      <c r="K103" s="196" t="s">
        <v>179</v>
      </c>
      <c r="L103" s="41"/>
      <c r="M103" s="201" t="s">
        <v>79</v>
      </c>
      <c r="N103" s="202" t="s">
        <v>51</v>
      </c>
      <c r="O103" s="66"/>
      <c r="P103" s="203">
        <f>O103*H103</f>
        <v>0</v>
      </c>
      <c r="Q103" s="203">
        <v>0</v>
      </c>
      <c r="R103" s="203">
        <f>Q103*H103</f>
        <v>0</v>
      </c>
      <c r="S103" s="203">
        <v>0</v>
      </c>
      <c r="T103" s="204">
        <f>S103*H103</f>
        <v>0</v>
      </c>
      <c r="U103" s="36"/>
      <c r="V103" s="36"/>
      <c r="W103" s="36"/>
      <c r="X103" s="36"/>
      <c r="Y103" s="36"/>
      <c r="Z103" s="36"/>
      <c r="AA103" s="36"/>
      <c r="AB103" s="36"/>
      <c r="AC103" s="36"/>
      <c r="AD103" s="36"/>
      <c r="AE103" s="36"/>
      <c r="AR103" s="205" t="s">
        <v>486</v>
      </c>
      <c r="AT103" s="205" t="s">
        <v>175</v>
      </c>
      <c r="AU103" s="205" t="s">
        <v>91</v>
      </c>
      <c r="AY103" s="18" t="s">
        <v>173</v>
      </c>
      <c r="BE103" s="206">
        <f>IF(N103="základní",J103,0)</f>
        <v>0</v>
      </c>
      <c r="BF103" s="206">
        <f>IF(N103="snížená",J103,0)</f>
        <v>0</v>
      </c>
      <c r="BG103" s="206">
        <f>IF(N103="zákl. přenesená",J103,0)</f>
        <v>0</v>
      </c>
      <c r="BH103" s="206">
        <f>IF(N103="sníž. přenesená",J103,0)</f>
        <v>0</v>
      </c>
      <c r="BI103" s="206">
        <f>IF(N103="nulová",J103,0)</f>
        <v>0</v>
      </c>
      <c r="BJ103" s="18" t="s">
        <v>89</v>
      </c>
      <c r="BK103" s="206">
        <f>ROUND(I103*H103,2)</f>
        <v>0</v>
      </c>
      <c r="BL103" s="18" t="s">
        <v>486</v>
      </c>
      <c r="BM103" s="205" t="s">
        <v>1260</v>
      </c>
    </row>
    <row r="104" spans="1:65" s="12" customFormat="1" ht="22.9" customHeight="1" x14ac:dyDescent="0.2">
      <c r="B104" s="178"/>
      <c r="C104" s="179"/>
      <c r="D104" s="180" t="s">
        <v>80</v>
      </c>
      <c r="E104" s="192" t="s">
        <v>992</v>
      </c>
      <c r="F104" s="192" t="s">
        <v>993</v>
      </c>
      <c r="G104" s="179"/>
      <c r="H104" s="179"/>
      <c r="I104" s="182"/>
      <c r="J104" s="193">
        <f>BK104</f>
        <v>0</v>
      </c>
      <c r="K104" s="179"/>
      <c r="L104" s="184"/>
      <c r="M104" s="185"/>
      <c r="N104" s="186"/>
      <c r="O104" s="186"/>
      <c r="P104" s="187">
        <f>SUM(P105:P113)</f>
        <v>0</v>
      </c>
      <c r="Q104" s="186"/>
      <c r="R104" s="187">
        <f>SUM(R105:R113)</f>
        <v>20.08107</v>
      </c>
      <c r="S104" s="186"/>
      <c r="T104" s="188">
        <f>SUM(T105:T113)</f>
        <v>0</v>
      </c>
      <c r="AR104" s="189" t="s">
        <v>189</v>
      </c>
      <c r="AT104" s="190" t="s">
        <v>80</v>
      </c>
      <c r="AU104" s="190" t="s">
        <v>89</v>
      </c>
      <c r="AY104" s="189" t="s">
        <v>173</v>
      </c>
      <c r="BK104" s="191">
        <f>SUM(BK105:BK113)</f>
        <v>0</v>
      </c>
    </row>
    <row r="105" spans="1:65" s="2" customFormat="1" ht="36" customHeight="1" x14ac:dyDescent="0.2">
      <c r="A105" s="36"/>
      <c r="B105" s="37"/>
      <c r="C105" s="194" t="s">
        <v>207</v>
      </c>
      <c r="D105" s="194" t="s">
        <v>175</v>
      </c>
      <c r="E105" s="195" t="s">
        <v>1261</v>
      </c>
      <c r="F105" s="196" t="s">
        <v>1262</v>
      </c>
      <c r="G105" s="197" t="s">
        <v>186</v>
      </c>
      <c r="H105" s="198">
        <v>89</v>
      </c>
      <c r="I105" s="199"/>
      <c r="J105" s="200">
        <f>ROUND(I105*H105,2)</f>
        <v>0</v>
      </c>
      <c r="K105" s="196" t="s">
        <v>179</v>
      </c>
      <c r="L105" s="41"/>
      <c r="M105" s="201" t="s">
        <v>79</v>
      </c>
      <c r="N105" s="202" t="s">
        <v>51</v>
      </c>
      <c r="O105" s="66"/>
      <c r="P105" s="203">
        <f>O105*H105</f>
        <v>0</v>
      </c>
      <c r="Q105" s="203">
        <v>0</v>
      </c>
      <c r="R105" s="203">
        <f>Q105*H105</f>
        <v>0</v>
      </c>
      <c r="S105" s="203">
        <v>0</v>
      </c>
      <c r="T105" s="204">
        <f>S105*H105</f>
        <v>0</v>
      </c>
      <c r="U105" s="36"/>
      <c r="V105" s="36"/>
      <c r="W105" s="36"/>
      <c r="X105" s="36"/>
      <c r="Y105" s="36"/>
      <c r="Z105" s="36"/>
      <c r="AA105" s="36"/>
      <c r="AB105" s="36"/>
      <c r="AC105" s="36"/>
      <c r="AD105" s="36"/>
      <c r="AE105" s="36"/>
      <c r="AR105" s="205" t="s">
        <v>486</v>
      </c>
      <c r="AT105" s="205" t="s">
        <v>175</v>
      </c>
      <c r="AU105" s="205" t="s">
        <v>91</v>
      </c>
      <c r="AY105" s="18" t="s">
        <v>173</v>
      </c>
      <c r="BE105" s="206">
        <f>IF(N105="základní",J105,0)</f>
        <v>0</v>
      </c>
      <c r="BF105" s="206">
        <f>IF(N105="snížená",J105,0)</f>
        <v>0</v>
      </c>
      <c r="BG105" s="206">
        <f>IF(N105="zákl. přenesená",J105,0)</f>
        <v>0</v>
      </c>
      <c r="BH105" s="206">
        <f>IF(N105="sníž. přenesená",J105,0)</f>
        <v>0</v>
      </c>
      <c r="BI105" s="206">
        <f>IF(N105="nulová",J105,0)</f>
        <v>0</v>
      </c>
      <c r="BJ105" s="18" t="s">
        <v>89</v>
      </c>
      <c r="BK105" s="206">
        <f>ROUND(I105*H105,2)</f>
        <v>0</v>
      </c>
      <c r="BL105" s="18" t="s">
        <v>486</v>
      </c>
      <c r="BM105" s="205" t="s">
        <v>1263</v>
      </c>
    </row>
    <row r="106" spans="1:65" s="13" customFormat="1" ht="11.25" x14ac:dyDescent="0.2">
      <c r="B106" s="207"/>
      <c r="C106" s="208"/>
      <c r="D106" s="209" t="s">
        <v>182</v>
      </c>
      <c r="E106" s="210" t="s">
        <v>79</v>
      </c>
      <c r="F106" s="211" t="s">
        <v>1264</v>
      </c>
      <c r="G106" s="208"/>
      <c r="H106" s="212">
        <v>89</v>
      </c>
      <c r="I106" s="213"/>
      <c r="J106" s="208"/>
      <c r="K106" s="208"/>
      <c r="L106" s="214"/>
      <c r="M106" s="215"/>
      <c r="N106" s="216"/>
      <c r="O106" s="216"/>
      <c r="P106" s="216"/>
      <c r="Q106" s="216"/>
      <c r="R106" s="216"/>
      <c r="S106" s="216"/>
      <c r="T106" s="217"/>
      <c r="AT106" s="218" t="s">
        <v>182</v>
      </c>
      <c r="AU106" s="218" t="s">
        <v>91</v>
      </c>
      <c r="AV106" s="13" t="s">
        <v>91</v>
      </c>
      <c r="AW106" s="13" t="s">
        <v>42</v>
      </c>
      <c r="AX106" s="13" t="s">
        <v>89</v>
      </c>
      <c r="AY106" s="218" t="s">
        <v>173</v>
      </c>
    </row>
    <row r="107" spans="1:65" s="2" customFormat="1" ht="16.5" customHeight="1" x14ac:dyDescent="0.2">
      <c r="A107" s="36"/>
      <c r="B107" s="37"/>
      <c r="C107" s="194" t="s">
        <v>212</v>
      </c>
      <c r="D107" s="194" t="s">
        <v>175</v>
      </c>
      <c r="E107" s="195" t="s">
        <v>1179</v>
      </c>
      <c r="F107" s="196" t="s">
        <v>1180</v>
      </c>
      <c r="G107" s="197" t="s">
        <v>196</v>
      </c>
      <c r="H107" s="198">
        <v>39.872</v>
      </c>
      <c r="I107" s="199"/>
      <c r="J107" s="200">
        <f>ROUND(I107*H107,2)</f>
        <v>0</v>
      </c>
      <c r="K107" s="196" t="s">
        <v>179</v>
      </c>
      <c r="L107" s="41"/>
      <c r="M107" s="201" t="s">
        <v>79</v>
      </c>
      <c r="N107" s="202" t="s">
        <v>51</v>
      </c>
      <c r="O107" s="66"/>
      <c r="P107" s="203">
        <f>O107*H107</f>
        <v>0</v>
      </c>
      <c r="Q107" s="203">
        <v>0</v>
      </c>
      <c r="R107" s="203">
        <f>Q107*H107</f>
        <v>0</v>
      </c>
      <c r="S107" s="203">
        <v>0</v>
      </c>
      <c r="T107" s="204">
        <f>S107*H107</f>
        <v>0</v>
      </c>
      <c r="U107" s="36"/>
      <c r="V107" s="36"/>
      <c r="W107" s="36"/>
      <c r="X107" s="36"/>
      <c r="Y107" s="36"/>
      <c r="Z107" s="36"/>
      <c r="AA107" s="36"/>
      <c r="AB107" s="36"/>
      <c r="AC107" s="36"/>
      <c r="AD107" s="36"/>
      <c r="AE107" s="36"/>
      <c r="AR107" s="205" t="s">
        <v>486</v>
      </c>
      <c r="AT107" s="205" t="s">
        <v>175</v>
      </c>
      <c r="AU107" s="205" t="s">
        <v>91</v>
      </c>
      <c r="AY107" s="18" t="s">
        <v>173</v>
      </c>
      <c r="BE107" s="206">
        <f>IF(N107="základní",J107,0)</f>
        <v>0</v>
      </c>
      <c r="BF107" s="206">
        <f>IF(N107="snížená",J107,0)</f>
        <v>0</v>
      </c>
      <c r="BG107" s="206">
        <f>IF(N107="zákl. přenesená",J107,0)</f>
        <v>0</v>
      </c>
      <c r="BH107" s="206">
        <f>IF(N107="sníž. přenesená",J107,0)</f>
        <v>0</v>
      </c>
      <c r="BI107" s="206">
        <f>IF(N107="nulová",J107,0)</f>
        <v>0</v>
      </c>
      <c r="BJ107" s="18" t="s">
        <v>89</v>
      </c>
      <c r="BK107" s="206">
        <f>ROUND(I107*H107,2)</f>
        <v>0</v>
      </c>
      <c r="BL107" s="18" t="s">
        <v>486</v>
      </c>
      <c r="BM107" s="205" t="s">
        <v>1265</v>
      </c>
    </row>
    <row r="108" spans="1:65" s="13" customFormat="1" ht="11.25" x14ac:dyDescent="0.2">
      <c r="B108" s="207"/>
      <c r="C108" s="208"/>
      <c r="D108" s="209" t="s">
        <v>182</v>
      </c>
      <c r="E108" s="210" t="s">
        <v>79</v>
      </c>
      <c r="F108" s="211" t="s">
        <v>1266</v>
      </c>
      <c r="G108" s="208"/>
      <c r="H108" s="212">
        <v>39.872</v>
      </c>
      <c r="I108" s="213"/>
      <c r="J108" s="208"/>
      <c r="K108" s="208"/>
      <c r="L108" s="214"/>
      <c r="M108" s="215"/>
      <c r="N108" s="216"/>
      <c r="O108" s="216"/>
      <c r="P108" s="216"/>
      <c r="Q108" s="216"/>
      <c r="R108" s="216"/>
      <c r="S108" s="216"/>
      <c r="T108" s="217"/>
      <c r="AT108" s="218" t="s">
        <v>182</v>
      </c>
      <c r="AU108" s="218" t="s">
        <v>91</v>
      </c>
      <c r="AV108" s="13" t="s">
        <v>91</v>
      </c>
      <c r="AW108" s="13" t="s">
        <v>42</v>
      </c>
      <c r="AX108" s="13" t="s">
        <v>89</v>
      </c>
      <c r="AY108" s="218" t="s">
        <v>173</v>
      </c>
    </row>
    <row r="109" spans="1:65" s="2" customFormat="1" ht="24" customHeight="1" x14ac:dyDescent="0.2">
      <c r="A109" s="36"/>
      <c r="B109" s="37"/>
      <c r="C109" s="194" t="s">
        <v>204</v>
      </c>
      <c r="D109" s="194" t="s">
        <v>175</v>
      </c>
      <c r="E109" s="195" t="s">
        <v>1183</v>
      </c>
      <c r="F109" s="196" t="s">
        <v>1184</v>
      </c>
      <c r="G109" s="197" t="s">
        <v>186</v>
      </c>
      <c r="H109" s="198">
        <v>89</v>
      </c>
      <c r="I109" s="199"/>
      <c r="J109" s="200">
        <f>ROUND(I109*H109,2)</f>
        <v>0</v>
      </c>
      <c r="K109" s="196" t="s">
        <v>179</v>
      </c>
      <c r="L109" s="41"/>
      <c r="M109" s="201" t="s">
        <v>79</v>
      </c>
      <c r="N109" s="202" t="s">
        <v>51</v>
      </c>
      <c r="O109" s="66"/>
      <c r="P109" s="203">
        <f>O109*H109</f>
        <v>0</v>
      </c>
      <c r="Q109" s="203">
        <v>0.22563</v>
      </c>
      <c r="R109" s="203">
        <f>Q109*H109</f>
        <v>20.08107</v>
      </c>
      <c r="S109" s="203">
        <v>0</v>
      </c>
      <c r="T109" s="204">
        <f>S109*H109</f>
        <v>0</v>
      </c>
      <c r="U109" s="36"/>
      <c r="V109" s="36"/>
      <c r="W109" s="36"/>
      <c r="X109" s="36"/>
      <c r="Y109" s="36"/>
      <c r="Z109" s="36"/>
      <c r="AA109" s="36"/>
      <c r="AB109" s="36"/>
      <c r="AC109" s="36"/>
      <c r="AD109" s="36"/>
      <c r="AE109" s="36"/>
      <c r="AR109" s="205" t="s">
        <v>486</v>
      </c>
      <c r="AT109" s="205" t="s">
        <v>175</v>
      </c>
      <c r="AU109" s="205" t="s">
        <v>91</v>
      </c>
      <c r="AY109" s="18" t="s">
        <v>173</v>
      </c>
      <c r="BE109" s="206">
        <f>IF(N109="základní",J109,0)</f>
        <v>0</v>
      </c>
      <c r="BF109" s="206">
        <f>IF(N109="snížená",J109,0)</f>
        <v>0</v>
      </c>
      <c r="BG109" s="206">
        <f>IF(N109="zákl. přenesená",J109,0)</f>
        <v>0</v>
      </c>
      <c r="BH109" s="206">
        <f>IF(N109="sníž. přenesená",J109,0)</f>
        <v>0</v>
      </c>
      <c r="BI109" s="206">
        <f>IF(N109="nulová",J109,0)</f>
        <v>0</v>
      </c>
      <c r="BJ109" s="18" t="s">
        <v>89</v>
      </c>
      <c r="BK109" s="206">
        <f>ROUND(I109*H109,2)</f>
        <v>0</v>
      </c>
      <c r="BL109" s="18" t="s">
        <v>486</v>
      </c>
      <c r="BM109" s="205" t="s">
        <v>1267</v>
      </c>
    </row>
    <row r="110" spans="1:65" s="13" customFormat="1" ht="11.25" x14ac:dyDescent="0.2">
      <c r="B110" s="207"/>
      <c r="C110" s="208"/>
      <c r="D110" s="209" t="s">
        <v>182</v>
      </c>
      <c r="E110" s="210" t="s">
        <v>79</v>
      </c>
      <c r="F110" s="211" t="s">
        <v>1264</v>
      </c>
      <c r="G110" s="208"/>
      <c r="H110" s="212">
        <v>89</v>
      </c>
      <c r="I110" s="213"/>
      <c r="J110" s="208"/>
      <c r="K110" s="208"/>
      <c r="L110" s="214"/>
      <c r="M110" s="215"/>
      <c r="N110" s="216"/>
      <c r="O110" s="216"/>
      <c r="P110" s="216"/>
      <c r="Q110" s="216"/>
      <c r="R110" s="216"/>
      <c r="S110" s="216"/>
      <c r="T110" s="217"/>
      <c r="AT110" s="218" t="s">
        <v>182</v>
      </c>
      <c r="AU110" s="218" t="s">
        <v>91</v>
      </c>
      <c r="AV110" s="13" t="s">
        <v>91</v>
      </c>
      <c r="AW110" s="13" t="s">
        <v>42</v>
      </c>
      <c r="AX110" s="13" t="s">
        <v>89</v>
      </c>
      <c r="AY110" s="218" t="s">
        <v>173</v>
      </c>
    </row>
    <row r="111" spans="1:65" s="2" customFormat="1" ht="24" customHeight="1" x14ac:dyDescent="0.2">
      <c r="A111" s="36"/>
      <c r="B111" s="37"/>
      <c r="C111" s="194" t="s">
        <v>221</v>
      </c>
      <c r="D111" s="194" t="s">
        <v>175</v>
      </c>
      <c r="E111" s="195" t="s">
        <v>1186</v>
      </c>
      <c r="F111" s="196" t="s">
        <v>1187</v>
      </c>
      <c r="G111" s="197" t="s">
        <v>186</v>
      </c>
      <c r="H111" s="198">
        <v>89</v>
      </c>
      <c r="I111" s="199"/>
      <c r="J111" s="200">
        <f>ROUND(I111*H111,2)</f>
        <v>0</v>
      </c>
      <c r="K111" s="196" t="s">
        <v>179</v>
      </c>
      <c r="L111" s="41"/>
      <c r="M111" s="201" t="s">
        <v>79</v>
      </c>
      <c r="N111" s="202" t="s">
        <v>51</v>
      </c>
      <c r="O111" s="66"/>
      <c r="P111" s="203">
        <f>O111*H111</f>
        <v>0</v>
      </c>
      <c r="Q111" s="203">
        <v>0</v>
      </c>
      <c r="R111" s="203">
        <f>Q111*H111</f>
        <v>0</v>
      </c>
      <c r="S111" s="203">
        <v>0</v>
      </c>
      <c r="T111" s="204">
        <f>S111*H111</f>
        <v>0</v>
      </c>
      <c r="U111" s="36"/>
      <c r="V111" s="36"/>
      <c r="W111" s="36"/>
      <c r="X111" s="36"/>
      <c r="Y111" s="36"/>
      <c r="Z111" s="36"/>
      <c r="AA111" s="36"/>
      <c r="AB111" s="36"/>
      <c r="AC111" s="36"/>
      <c r="AD111" s="36"/>
      <c r="AE111" s="36"/>
      <c r="AR111" s="205" t="s">
        <v>486</v>
      </c>
      <c r="AT111" s="205" t="s">
        <v>175</v>
      </c>
      <c r="AU111" s="205" t="s">
        <v>91</v>
      </c>
      <c r="AY111" s="18" t="s">
        <v>173</v>
      </c>
      <c r="BE111" s="206">
        <f>IF(N111="základní",J111,0)</f>
        <v>0</v>
      </c>
      <c r="BF111" s="206">
        <f>IF(N111="snížená",J111,0)</f>
        <v>0</v>
      </c>
      <c r="BG111" s="206">
        <f>IF(N111="zákl. přenesená",J111,0)</f>
        <v>0</v>
      </c>
      <c r="BH111" s="206">
        <f>IF(N111="sníž. přenesená",J111,0)</f>
        <v>0</v>
      </c>
      <c r="BI111" s="206">
        <f>IF(N111="nulová",J111,0)</f>
        <v>0</v>
      </c>
      <c r="BJ111" s="18" t="s">
        <v>89</v>
      </c>
      <c r="BK111" s="206">
        <f>ROUND(I111*H111,2)</f>
        <v>0</v>
      </c>
      <c r="BL111" s="18" t="s">
        <v>486</v>
      </c>
      <c r="BM111" s="205" t="s">
        <v>1268</v>
      </c>
    </row>
    <row r="112" spans="1:65" s="2" customFormat="1" ht="16.5" customHeight="1" x14ac:dyDescent="0.2">
      <c r="A112" s="36"/>
      <c r="B112" s="37"/>
      <c r="C112" s="219" t="s">
        <v>226</v>
      </c>
      <c r="D112" s="219" t="s">
        <v>200</v>
      </c>
      <c r="E112" s="220" t="s">
        <v>1217</v>
      </c>
      <c r="F112" s="221" t="s">
        <v>1218</v>
      </c>
      <c r="G112" s="222" t="s">
        <v>186</v>
      </c>
      <c r="H112" s="223">
        <v>89</v>
      </c>
      <c r="I112" s="224"/>
      <c r="J112" s="225">
        <f>ROUND(I112*H112,2)</f>
        <v>0</v>
      </c>
      <c r="K112" s="221" t="s">
        <v>79</v>
      </c>
      <c r="L112" s="226"/>
      <c r="M112" s="227" t="s">
        <v>79</v>
      </c>
      <c r="N112" s="228" t="s">
        <v>51</v>
      </c>
      <c r="O112" s="66"/>
      <c r="P112" s="203">
        <f>O112*H112</f>
        <v>0</v>
      </c>
      <c r="Q112" s="203">
        <v>0</v>
      </c>
      <c r="R112" s="203">
        <f>Q112*H112</f>
        <v>0</v>
      </c>
      <c r="S112" s="203">
        <v>0</v>
      </c>
      <c r="T112" s="204">
        <f>S112*H112</f>
        <v>0</v>
      </c>
      <c r="U112" s="36"/>
      <c r="V112" s="36"/>
      <c r="W112" s="36"/>
      <c r="X112" s="36"/>
      <c r="Y112" s="36"/>
      <c r="Z112" s="36"/>
      <c r="AA112" s="36"/>
      <c r="AB112" s="36"/>
      <c r="AC112" s="36"/>
      <c r="AD112" s="36"/>
      <c r="AE112" s="36"/>
      <c r="AR112" s="205" t="s">
        <v>492</v>
      </c>
      <c r="AT112" s="205" t="s">
        <v>200</v>
      </c>
      <c r="AU112" s="205" t="s">
        <v>91</v>
      </c>
      <c r="AY112" s="18" t="s">
        <v>173</v>
      </c>
      <c r="BE112" s="206">
        <f>IF(N112="základní",J112,0)</f>
        <v>0</v>
      </c>
      <c r="BF112" s="206">
        <f>IF(N112="snížená",J112,0)</f>
        <v>0</v>
      </c>
      <c r="BG112" s="206">
        <f>IF(N112="zákl. přenesená",J112,0)</f>
        <v>0</v>
      </c>
      <c r="BH112" s="206">
        <f>IF(N112="sníž. přenesená",J112,0)</f>
        <v>0</v>
      </c>
      <c r="BI112" s="206">
        <f>IF(N112="nulová",J112,0)</f>
        <v>0</v>
      </c>
      <c r="BJ112" s="18" t="s">
        <v>89</v>
      </c>
      <c r="BK112" s="206">
        <f>ROUND(I112*H112,2)</f>
        <v>0</v>
      </c>
      <c r="BL112" s="18" t="s">
        <v>486</v>
      </c>
      <c r="BM112" s="205" t="s">
        <v>1269</v>
      </c>
    </row>
    <row r="113" spans="1:65" s="13" customFormat="1" ht="11.25" x14ac:dyDescent="0.2">
      <c r="B113" s="207"/>
      <c r="C113" s="208"/>
      <c r="D113" s="209" t="s">
        <v>182</v>
      </c>
      <c r="E113" s="210" t="s">
        <v>79</v>
      </c>
      <c r="F113" s="211" t="s">
        <v>1264</v>
      </c>
      <c r="G113" s="208"/>
      <c r="H113" s="212">
        <v>89</v>
      </c>
      <c r="I113" s="213"/>
      <c r="J113" s="208"/>
      <c r="K113" s="208"/>
      <c r="L113" s="214"/>
      <c r="M113" s="215"/>
      <c r="N113" s="216"/>
      <c r="O113" s="216"/>
      <c r="P113" s="216"/>
      <c r="Q113" s="216"/>
      <c r="R113" s="216"/>
      <c r="S113" s="216"/>
      <c r="T113" s="217"/>
      <c r="AT113" s="218" t="s">
        <v>182</v>
      </c>
      <c r="AU113" s="218" t="s">
        <v>91</v>
      </c>
      <c r="AV113" s="13" t="s">
        <v>91</v>
      </c>
      <c r="AW113" s="13" t="s">
        <v>42</v>
      </c>
      <c r="AX113" s="13" t="s">
        <v>89</v>
      </c>
      <c r="AY113" s="218" t="s">
        <v>173</v>
      </c>
    </row>
    <row r="114" spans="1:65" s="12" customFormat="1" ht="25.9" customHeight="1" x14ac:dyDescent="0.2">
      <c r="B114" s="178"/>
      <c r="C114" s="179"/>
      <c r="D114" s="180" t="s">
        <v>80</v>
      </c>
      <c r="E114" s="181" t="s">
        <v>1192</v>
      </c>
      <c r="F114" s="181" t="s">
        <v>1193</v>
      </c>
      <c r="G114" s="179"/>
      <c r="H114" s="179"/>
      <c r="I114" s="182"/>
      <c r="J114" s="183">
        <f>BK114</f>
        <v>0</v>
      </c>
      <c r="K114" s="179"/>
      <c r="L114" s="184"/>
      <c r="M114" s="185"/>
      <c r="N114" s="186"/>
      <c r="O114" s="186"/>
      <c r="P114" s="187">
        <f>SUM(P115:P117)</f>
        <v>0</v>
      </c>
      <c r="Q114" s="186"/>
      <c r="R114" s="187">
        <f>SUM(R115:R117)</f>
        <v>0</v>
      </c>
      <c r="S114" s="186"/>
      <c r="T114" s="188">
        <f>SUM(T115:T117)</f>
        <v>0</v>
      </c>
      <c r="AR114" s="189" t="s">
        <v>180</v>
      </c>
      <c r="AT114" s="190" t="s">
        <v>80</v>
      </c>
      <c r="AU114" s="190" t="s">
        <v>81</v>
      </c>
      <c r="AY114" s="189" t="s">
        <v>173</v>
      </c>
      <c r="BK114" s="191">
        <f>SUM(BK115:BK117)</f>
        <v>0</v>
      </c>
    </row>
    <row r="115" spans="1:65" s="2" customFormat="1" ht="16.5" customHeight="1" x14ac:dyDescent="0.2">
      <c r="A115" s="36"/>
      <c r="B115" s="37"/>
      <c r="C115" s="194" t="s">
        <v>230</v>
      </c>
      <c r="D115" s="194" t="s">
        <v>175</v>
      </c>
      <c r="E115" s="195" t="s">
        <v>1194</v>
      </c>
      <c r="F115" s="196" t="s">
        <v>1195</v>
      </c>
      <c r="G115" s="197" t="s">
        <v>1196</v>
      </c>
      <c r="H115" s="198">
        <v>4</v>
      </c>
      <c r="I115" s="199"/>
      <c r="J115" s="200">
        <f>ROUND(I115*H115,2)</f>
        <v>0</v>
      </c>
      <c r="K115" s="196" t="s">
        <v>179</v>
      </c>
      <c r="L115" s="41"/>
      <c r="M115" s="201" t="s">
        <v>79</v>
      </c>
      <c r="N115" s="202" t="s">
        <v>51</v>
      </c>
      <c r="O115" s="66"/>
      <c r="P115" s="203">
        <f>O115*H115</f>
        <v>0</v>
      </c>
      <c r="Q115" s="203">
        <v>0</v>
      </c>
      <c r="R115" s="203">
        <f>Q115*H115</f>
        <v>0</v>
      </c>
      <c r="S115" s="203">
        <v>0</v>
      </c>
      <c r="T115" s="204">
        <f>S115*H115</f>
        <v>0</v>
      </c>
      <c r="U115" s="36"/>
      <c r="V115" s="36"/>
      <c r="W115" s="36"/>
      <c r="X115" s="36"/>
      <c r="Y115" s="36"/>
      <c r="Z115" s="36"/>
      <c r="AA115" s="36"/>
      <c r="AB115" s="36"/>
      <c r="AC115" s="36"/>
      <c r="AD115" s="36"/>
      <c r="AE115" s="36"/>
      <c r="AR115" s="205" t="s">
        <v>1197</v>
      </c>
      <c r="AT115" s="205" t="s">
        <v>175</v>
      </c>
      <c r="AU115" s="205" t="s">
        <v>89</v>
      </c>
      <c r="AY115" s="18" t="s">
        <v>173</v>
      </c>
      <c r="BE115" s="206">
        <f>IF(N115="základní",J115,0)</f>
        <v>0</v>
      </c>
      <c r="BF115" s="206">
        <f>IF(N115="snížená",J115,0)</f>
        <v>0</v>
      </c>
      <c r="BG115" s="206">
        <f>IF(N115="zákl. přenesená",J115,0)</f>
        <v>0</v>
      </c>
      <c r="BH115" s="206">
        <f>IF(N115="sníž. přenesená",J115,0)</f>
        <v>0</v>
      </c>
      <c r="BI115" s="206">
        <f>IF(N115="nulová",J115,0)</f>
        <v>0</v>
      </c>
      <c r="BJ115" s="18" t="s">
        <v>89</v>
      </c>
      <c r="BK115" s="206">
        <f>ROUND(I115*H115,2)</f>
        <v>0</v>
      </c>
      <c r="BL115" s="18" t="s">
        <v>1197</v>
      </c>
      <c r="BM115" s="205" t="s">
        <v>1270</v>
      </c>
    </row>
    <row r="116" spans="1:65" s="2" customFormat="1" ht="16.5" customHeight="1" x14ac:dyDescent="0.2">
      <c r="A116" s="36"/>
      <c r="B116" s="37"/>
      <c r="C116" s="194" t="s">
        <v>236</v>
      </c>
      <c r="D116" s="194" t="s">
        <v>175</v>
      </c>
      <c r="E116" s="195" t="s">
        <v>1199</v>
      </c>
      <c r="F116" s="196" t="s">
        <v>1200</v>
      </c>
      <c r="G116" s="197" t="s">
        <v>1196</v>
      </c>
      <c r="H116" s="198">
        <v>1</v>
      </c>
      <c r="I116" s="199"/>
      <c r="J116" s="200">
        <f>ROUND(I116*H116,2)</f>
        <v>0</v>
      </c>
      <c r="K116" s="196" t="s">
        <v>179</v>
      </c>
      <c r="L116" s="41"/>
      <c r="M116" s="201" t="s">
        <v>79</v>
      </c>
      <c r="N116" s="202" t="s">
        <v>51</v>
      </c>
      <c r="O116" s="66"/>
      <c r="P116" s="203">
        <f>O116*H116</f>
        <v>0</v>
      </c>
      <c r="Q116" s="203">
        <v>0</v>
      </c>
      <c r="R116" s="203">
        <f>Q116*H116</f>
        <v>0</v>
      </c>
      <c r="S116" s="203">
        <v>0</v>
      </c>
      <c r="T116" s="204">
        <f>S116*H116</f>
        <v>0</v>
      </c>
      <c r="U116" s="36"/>
      <c r="V116" s="36"/>
      <c r="W116" s="36"/>
      <c r="X116" s="36"/>
      <c r="Y116" s="36"/>
      <c r="Z116" s="36"/>
      <c r="AA116" s="36"/>
      <c r="AB116" s="36"/>
      <c r="AC116" s="36"/>
      <c r="AD116" s="36"/>
      <c r="AE116" s="36"/>
      <c r="AR116" s="205" t="s">
        <v>1197</v>
      </c>
      <c r="AT116" s="205" t="s">
        <v>175</v>
      </c>
      <c r="AU116" s="205" t="s">
        <v>89</v>
      </c>
      <c r="AY116" s="18" t="s">
        <v>173</v>
      </c>
      <c r="BE116" s="206">
        <f>IF(N116="základní",J116,0)</f>
        <v>0</v>
      </c>
      <c r="BF116" s="206">
        <f>IF(N116="snížená",J116,0)</f>
        <v>0</v>
      </c>
      <c r="BG116" s="206">
        <f>IF(N116="zákl. přenesená",J116,0)</f>
        <v>0</v>
      </c>
      <c r="BH116" s="206">
        <f>IF(N116="sníž. přenesená",J116,0)</f>
        <v>0</v>
      </c>
      <c r="BI116" s="206">
        <f>IF(N116="nulová",J116,0)</f>
        <v>0</v>
      </c>
      <c r="BJ116" s="18" t="s">
        <v>89</v>
      </c>
      <c r="BK116" s="206">
        <f>ROUND(I116*H116,2)</f>
        <v>0</v>
      </c>
      <c r="BL116" s="18" t="s">
        <v>1197</v>
      </c>
      <c r="BM116" s="205" t="s">
        <v>1271</v>
      </c>
    </row>
    <row r="117" spans="1:65" s="2" customFormat="1" ht="16.5" customHeight="1" x14ac:dyDescent="0.2">
      <c r="A117" s="36"/>
      <c r="B117" s="37"/>
      <c r="C117" s="194" t="s">
        <v>241</v>
      </c>
      <c r="D117" s="194" t="s">
        <v>175</v>
      </c>
      <c r="E117" s="195" t="s">
        <v>1202</v>
      </c>
      <c r="F117" s="196" t="s">
        <v>1203</v>
      </c>
      <c r="G117" s="197" t="s">
        <v>1196</v>
      </c>
      <c r="H117" s="198">
        <v>2</v>
      </c>
      <c r="I117" s="199"/>
      <c r="J117" s="200">
        <f>ROUND(I117*H117,2)</f>
        <v>0</v>
      </c>
      <c r="K117" s="196" t="s">
        <v>179</v>
      </c>
      <c r="L117" s="41"/>
      <c r="M117" s="229" t="s">
        <v>79</v>
      </c>
      <c r="N117" s="230" t="s">
        <v>51</v>
      </c>
      <c r="O117" s="231"/>
      <c r="P117" s="232">
        <f>O117*H117</f>
        <v>0</v>
      </c>
      <c r="Q117" s="232">
        <v>0</v>
      </c>
      <c r="R117" s="232">
        <f>Q117*H117</f>
        <v>0</v>
      </c>
      <c r="S117" s="232">
        <v>0</v>
      </c>
      <c r="T117" s="233">
        <f>S117*H117</f>
        <v>0</v>
      </c>
      <c r="U117" s="36"/>
      <c r="V117" s="36"/>
      <c r="W117" s="36"/>
      <c r="X117" s="36"/>
      <c r="Y117" s="36"/>
      <c r="Z117" s="36"/>
      <c r="AA117" s="36"/>
      <c r="AB117" s="36"/>
      <c r="AC117" s="36"/>
      <c r="AD117" s="36"/>
      <c r="AE117" s="36"/>
      <c r="AR117" s="205" t="s">
        <v>1197</v>
      </c>
      <c r="AT117" s="205" t="s">
        <v>175</v>
      </c>
      <c r="AU117" s="205" t="s">
        <v>89</v>
      </c>
      <c r="AY117" s="18" t="s">
        <v>173</v>
      </c>
      <c r="BE117" s="206">
        <f>IF(N117="základní",J117,0)</f>
        <v>0</v>
      </c>
      <c r="BF117" s="206">
        <f>IF(N117="snížená",J117,0)</f>
        <v>0</v>
      </c>
      <c r="BG117" s="206">
        <f>IF(N117="zákl. přenesená",J117,0)</f>
        <v>0</v>
      </c>
      <c r="BH117" s="206">
        <f>IF(N117="sníž. přenesená",J117,0)</f>
        <v>0</v>
      </c>
      <c r="BI117" s="206">
        <f>IF(N117="nulová",J117,0)</f>
        <v>0</v>
      </c>
      <c r="BJ117" s="18" t="s">
        <v>89</v>
      </c>
      <c r="BK117" s="206">
        <f>ROUND(I117*H117,2)</f>
        <v>0</v>
      </c>
      <c r="BL117" s="18" t="s">
        <v>1197</v>
      </c>
      <c r="BM117" s="205" t="s">
        <v>1272</v>
      </c>
    </row>
    <row r="118" spans="1:65" s="2" customFormat="1" ht="6.95" customHeight="1" x14ac:dyDescent="0.2">
      <c r="A118" s="36"/>
      <c r="B118" s="49"/>
      <c r="C118" s="50"/>
      <c r="D118" s="50"/>
      <c r="E118" s="50"/>
      <c r="F118" s="50"/>
      <c r="G118" s="50"/>
      <c r="H118" s="50"/>
      <c r="I118" s="144"/>
      <c r="J118" s="50"/>
      <c r="K118" s="50"/>
      <c r="L118" s="41"/>
      <c r="M118" s="36"/>
      <c r="O118" s="36"/>
      <c r="P118" s="36"/>
      <c r="Q118" s="36"/>
      <c r="R118" s="36"/>
      <c r="S118" s="36"/>
      <c r="T118" s="36"/>
      <c r="U118" s="36"/>
      <c r="V118" s="36"/>
      <c r="W118" s="36"/>
      <c r="X118" s="36"/>
      <c r="Y118" s="36"/>
      <c r="Z118" s="36"/>
      <c r="AA118" s="36"/>
      <c r="AB118" s="36"/>
      <c r="AC118" s="36"/>
      <c r="AD118" s="36"/>
      <c r="AE118" s="36"/>
    </row>
  </sheetData>
  <sheetProtection algorithmName="SHA-512" hashValue="hyhE3JFMNScsC2LnjyEjFUqFYRD7zT3tbrZd2L6G7wg7CQ8xE6js3XRiBkg/ufS5ICpNj+O8++guwdxr170glQ==" saltValue="TN7gdM3nG5i6+E2x7R67JhYZNdNtWdXVAVoooZjyTQt5kWaZzcfiNIDUr6uu2DLGIoX8fZKV/OFsM6sR0kuk4w==" spinCount="100000" sheet="1" objects="1" scenarios="1" formatColumns="0" formatRows="0" autoFilter="0"/>
  <autoFilter ref="C90:K117"/>
  <mergeCells count="12">
    <mergeCell ref="E83:H83"/>
    <mergeCell ref="L2:V2"/>
    <mergeCell ref="E50:H50"/>
    <mergeCell ref="E52:H52"/>
    <mergeCell ref="E54:H54"/>
    <mergeCell ref="E79:H79"/>
    <mergeCell ref="E81:H8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96"/>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125</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1" customFormat="1" ht="12" hidden="1" customHeight="1" x14ac:dyDescent="0.2">
      <c r="B8" s="21"/>
      <c r="D8" s="116" t="s">
        <v>145</v>
      </c>
      <c r="I8" s="110"/>
      <c r="L8" s="21"/>
    </row>
    <row r="9" spans="1:46" s="2" customFormat="1" ht="16.5" hidden="1" customHeight="1" x14ac:dyDescent="0.2">
      <c r="A9" s="36"/>
      <c r="B9" s="41"/>
      <c r="C9" s="36"/>
      <c r="D9" s="36"/>
      <c r="E9" s="316" t="s">
        <v>1157</v>
      </c>
      <c r="F9" s="319"/>
      <c r="G9" s="319"/>
      <c r="H9" s="319"/>
      <c r="I9" s="117"/>
      <c r="J9" s="36"/>
      <c r="K9" s="36"/>
      <c r="L9" s="118"/>
      <c r="S9" s="36"/>
      <c r="T9" s="36"/>
      <c r="U9" s="36"/>
      <c r="V9" s="36"/>
      <c r="W9" s="36"/>
      <c r="X9" s="36"/>
      <c r="Y9" s="36"/>
      <c r="Z9" s="36"/>
      <c r="AA9" s="36"/>
      <c r="AB9" s="36"/>
      <c r="AC9" s="36"/>
      <c r="AD9" s="36"/>
      <c r="AE9" s="36"/>
    </row>
    <row r="10" spans="1:46" s="2" customFormat="1" ht="12" hidden="1" customHeight="1" x14ac:dyDescent="0.2">
      <c r="A10" s="36"/>
      <c r="B10" s="41"/>
      <c r="C10" s="36"/>
      <c r="D10" s="116" t="s">
        <v>1158</v>
      </c>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6.5" hidden="1" customHeight="1" x14ac:dyDescent="0.2">
      <c r="A11" s="36"/>
      <c r="B11" s="41"/>
      <c r="C11" s="36"/>
      <c r="D11" s="36"/>
      <c r="E11" s="318" t="s">
        <v>1273</v>
      </c>
      <c r="F11" s="319"/>
      <c r="G11" s="319"/>
      <c r="H11" s="319"/>
      <c r="I11" s="117"/>
      <c r="J11" s="36"/>
      <c r="K11" s="36"/>
      <c r="L11" s="118"/>
      <c r="S11" s="36"/>
      <c r="T11" s="36"/>
      <c r="U11" s="36"/>
      <c r="V11" s="36"/>
      <c r="W11" s="36"/>
      <c r="X11" s="36"/>
      <c r="Y11" s="36"/>
      <c r="Z11" s="36"/>
      <c r="AA11" s="36"/>
      <c r="AB11" s="36"/>
      <c r="AC11" s="36"/>
      <c r="AD11" s="36"/>
      <c r="AE11" s="36"/>
    </row>
    <row r="12" spans="1:46" s="2" customFormat="1" ht="11.25" hidden="1" x14ac:dyDescent="0.2">
      <c r="A12" s="36"/>
      <c r="B12" s="41"/>
      <c r="C12" s="36"/>
      <c r="D12" s="36"/>
      <c r="E12" s="36"/>
      <c r="F12" s="36"/>
      <c r="G12" s="36"/>
      <c r="H12" s="36"/>
      <c r="I12" s="117"/>
      <c r="J12" s="36"/>
      <c r="K12" s="36"/>
      <c r="L12" s="118"/>
      <c r="S12" s="36"/>
      <c r="T12" s="36"/>
      <c r="U12" s="36"/>
      <c r="V12" s="36"/>
      <c r="W12" s="36"/>
      <c r="X12" s="36"/>
      <c r="Y12" s="36"/>
      <c r="Z12" s="36"/>
      <c r="AA12" s="36"/>
      <c r="AB12" s="36"/>
      <c r="AC12" s="36"/>
      <c r="AD12" s="36"/>
      <c r="AE12" s="36"/>
    </row>
    <row r="13" spans="1:46" s="2" customFormat="1" ht="12" hidden="1" customHeight="1" x14ac:dyDescent="0.2">
      <c r="A13" s="36"/>
      <c r="B13" s="41"/>
      <c r="C13" s="36"/>
      <c r="D13" s="116" t="s">
        <v>18</v>
      </c>
      <c r="E13" s="36"/>
      <c r="F13" s="105" t="s">
        <v>79</v>
      </c>
      <c r="G13" s="36"/>
      <c r="H13" s="36"/>
      <c r="I13" s="119" t="s">
        <v>20</v>
      </c>
      <c r="J13" s="105" t="s">
        <v>79</v>
      </c>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22</v>
      </c>
      <c r="E14" s="36"/>
      <c r="F14" s="105" t="s">
        <v>23</v>
      </c>
      <c r="G14" s="36"/>
      <c r="H14" s="36"/>
      <c r="I14" s="119" t="s">
        <v>24</v>
      </c>
      <c r="J14" s="120" t="str">
        <f>'Rekapitulace stavby'!AN8</f>
        <v>11. 11. 2019</v>
      </c>
      <c r="K14" s="36"/>
      <c r="L14" s="118"/>
      <c r="S14" s="36"/>
      <c r="T14" s="36"/>
      <c r="U14" s="36"/>
      <c r="V14" s="36"/>
      <c r="W14" s="36"/>
      <c r="X14" s="36"/>
      <c r="Y14" s="36"/>
      <c r="Z14" s="36"/>
      <c r="AA14" s="36"/>
      <c r="AB14" s="36"/>
      <c r="AC14" s="36"/>
      <c r="AD14" s="36"/>
      <c r="AE14" s="36"/>
    </row>
    <row r="15" spans="1:46" s="2" customFormat="1" ht="10.9" hidden="1" customHeight="1" x14ac:dyDescent="0.2">
      <c r="A15" s="36"/>
      <c r="B15" s="41"/>
      <c r="C15" s="36"/>
      <c r="D15" s="36"/>
      <c r="E15" s="36"/>
      <c r="F15" s="36"/>
      <c r="G15" s="36"/>
      <c r="H15" s="36"/>
      <c r="I15" s="117"/>
      <c r="J15" s="36"/>
      <c r="K15" s="36"/>
      <c r="L15" s="118"/>
      <c r="S15" s="36"/>
      <c r="T15" s="36"/>
      <c r="U15" s="36"/>
      <c r="V15" s="36"/>
      <c r="W15" s="36"/>
      <c r="X15" s="36"/>
      <c r="Y15" s="36"/>
      <c r="Z15" s="36"/>
      <c r="AA15" s="36"/>
      <c r="AB15" s="36"/>
      <c r="AC15" s="36"/>
      <c r="AD15" s="36"/>
      <c r="AE15" s="36"/>
    </row>
    <row r="16" spans="1:46" s="2" customFormat="1" ht="12" hidden="1" customHeight="1" x14ac:dyDescent="0.2">
      <c r="A16" s="36"/>
      <c r="B16" s="41"/>
      <c r="C16" s="36"/>
      <c r="D16" s="116" t="s">
        <v>30</v>
      </c>
      <c r="E16" s="36"/>
      <c r="F16" s="36"/>
      <c r="G16" s="36"/>
      <c r="H16" s="36"/>
      <c r="I16" s="119" t="s">
        <v>31</v>
      </c>
      <c r="J16" s="105" t="s">
        <v>32</v>
      </c>
      <c r="K16" s="36"/>
      <c r="L16" s="118"/>
      <c r="S16" s="36"/>
      <c r="T16" s="36"/>
      <c r="U16" s="36"/>
      <c r="V16" s="36"/>
      <c r="W16" s="36"/>
      <c r="X16" s="36"/>
      <c r="Y16" s="36"/>
      <c r="Z16" s="36"/>
      <c r="AA16" s="36"/>
      <c r="AB16" s="36"/>
      <c r="AC16" s="36"/>
      <c r="AD16" s="36"/>
      <c r="AE16" s="36"/>
    </row>
    <row r="17" spans="1:31" s="2" customFormat="1" ht="18" hidden="1" customHeight="1" x14ac:dyDescent="0.2">
      <c r="A17" s="36"/>
      <c r="B17" s="41"/>
      <c r="C17" s="36"/>
      <c r="D17" s="36"/>
      <c r="E17" s="105" t="s">
        <v>33</v>
      </c>
      <c r="F17" s="36"/>
      <c r="G17" s="36"/>
      <c r="H17" s="36"/>
      <c r="I17" s="119" t="s">
        <v>34</v>
      </c>
      <c r="J17" s="105" t="s">
        <v>35</v>
      </c>
      <c r="K17" s="36"/>
      <c r="L17" s="118"/>
      <c r="S17" s="36"/>
      <c r="T17" s="36"/>
      <c r="U17" s="36"/>
      <c r="V17" s="36"/>
      <c r="W17" s="36"/>
      <c r="X17" s="36"/>
      <c r="Y17" s="36"/>
      <c r="Z17" s="36"/>
      <c r="AA17" s="36"/>
      <c r="AB17" s="36"/>
      <c r="AC17" s="36"/>
      <c r="AD17" s="36"/>
      <c r="AE17" s="36"/>
    </row>
    <row r="18" spans="1:31" s="2" customFormat="1" ht="6.95" hidden="1" customHeight="1" x14ac:dyDescent="0.2">
      <c r="A18" s="36"/>
      <c r="B18" s="41"/>
      <c r="C18" s="36"/>
      <c r="D18" s="36"/>
      <c r="E18" s="36"/>
      <c r="F18" s="36"/>
      <c r="G18" s="36"/>
      <c r="H18" s="36"/>
      <c r="I18" s="117"/>
      <c r="J18" s="36"/>
      <c r="K18" s="36"/>
      <c r="L18" s="118"/>
      <c r="S18" s="36"/>
      <c r="T18" s="36"/>
      <c r="U18" s="36"/>
      <c r="V18" s="36"/>
      <c r="W18" s="36"/>
      <c r="X18" s="36"/>
      <c r="Y18" s="36"/>
      <c r="Z18" s="36"/>
      <c r="AA18" s="36"/>
      <c r="AB18" s="36"/>
      <c r="AC18" s="36"/>
      <c r="AD18" s="36"/>
      <c r="AE18" s="36"/>
    </row>
    <row r="19" spans="1:31" s="2" customFormat="1" ht="12" hidden="1" customHeight="1" x14ac:dyDescent="0.2">
      <c r="A19" s="36"/>
      <c r="B19" s="41"/>
      <c r="C19" s="36"/>
      <c r="D19" s="116" t="s">
        <v>36</v>
      </c>
      <c r="E19" s="36"/>
      <c r="F19" s="36"/>
      <c r="G19" s="36"/>
      <c r="H19" s="36"/>
      <c r="I19" s="119" t="s">
        <v>31</v>
      </c>
      <c r="J19" s="31" t="str">
        <f>'Rekapitulace stavby'!AN13</f>
        <v>Vyplň údaj</v>
      </c>
      <c r="K19" s="36"/>
      <c r="L19" s="118"/>
      <c r="S19" s="36"/>
      <c r="T19" s="36"/>
      <c r="U19" s="36"/>
      <c r="V19" s="36"/>
      <c r="W19" s="36"/>
      <c r="X19" s="36"/>
      <c r="Y19" s="36"/>
      <c r="Z19" s="36"/>
      <c r="AA19" s="36"/>
      <c r="AB19" s="36"/>
      <c r="AC19" s="36"/>
      <c r="AD19" s="36"/>
      <c r="AE19" s="36"/>
    </row>
    <row r="20" spans="1:31" s="2" customFormat="1" ht="18" hidden="1" customHeight="1" x14ac:dyDescent="0.2">
      <c r="A20" s="36"/>
      <c r="B20" s="41"/>
      <c r="C20" s="36"/>
      <c r="D20" s="36"/>
      <c r="E20" s="320" t="str">
        <f>'Rekapitulace stavby'!E14</f>
        <v>Vyplň údaj</v>
      </c>
      <c r="F20" s="321"/>
      <c r="G20" s="321"/>
      <c r="H20" s="321"/>
      <c r="I20" s="119" t="s">
        <v>34</v>
      </c>
      <c r="J20" s="31" t="str">
        <f>'Rekapitulace stavby'!AN14</f>
        <v>Vyplň údaj</v>
      </c>
      <c r="K20" s="36"/>
      <c r="L20" s="118"/>
      <c r="S20" s="36"/>
      <c r="T20" s="36"/>
      <c r="U20" s="36"/>
      <c r="V20" s="36"/>
      <c r="W20" s="36"/>
      <c r="X20" s="36"/>
      <c r="Y20" s="36"/>
      <c r="Z20" s="36"/>
      <c r="AA20" s="36"/>
      <c r="AB20" s="36"/>
      <c r="AC20" s="36"/>
      <c r="AD20" s="36"/>
      <c r="AE20" s="36"/>
    </row>
    <row r="21" spans="1:31" s="2" customFormat="1" ht="6.95" hidden="1" customHeight="1" x14ac:dyDescent="0.2">
      <c r="A21" s="36"/>
      <c r="B21" s="41"/>
      <c r="C21" s="36"/>
      <c r="D21" s="36"/>
      <c r="E21" s="36"/>
      <c r="F21" s="36"/>
      <c r="G21" s="36"/>
      <c r="H21" s="36"/>
      <c r="I21" s="117"/>
      <c r="J21" s="36"/>
      <c r="K21" s="36"/>
      <c r="L21" s="118"/>
      <c r="S21" s="36"/>
      <c r="T21" s="36"/>
      <c r="U21" s="36"/>
      <c r="V21" s="36"/>
      <c r="W21" s="36"/>
      <c r="X21" s="36"/>
      <c r="Y21" s="36"/>
      <c r="Z21" s="36"/>
      <c r="AA21" s="36"/>
      <c r="AB21" s="36"/>
      <c r="AC21" s="36"/>
      <c r="AD21" s="36"/>
      <c r="AE21" s="36"/>
    </row>
    <row r="22" spans="1:31" s="2" customFormat="1" ht="12" hidden="1" customHeight="1" x14ac:dyDescent="0.2">
      <c r="A22" s="36"/>
      <c r="B22" s="41"/>
      <c r="C22" s="36"/>
      <c r="D22" s="116" t="s">
        <v>38</v>
      </c>
      <c r="E22" s="36"/>
      <c r="F22" s="36"/>
      <c r="G22" s="36"/>
      <c r="H22" s="36"/>
      <c r="I22" s="119" t="s">
        <v>31</v>
      </c>
      <c r="J22" s="105" t="s">
        <v>39</v>
      </c>
      <c r="K22" s="36"/>
      <c r="L22" s="118"/>
      <c r="S22" s="36"/>
      <c r="T22" s="36"/>
      <c r="U22" s="36"/>
      <c r="V22" s="36"/>
      <c r="W22" s="36"/>
      <c r="X22" s="36"/>
      <c r="Y22" s="36"/>
      <c r="Z22" s="36"/>
      <c r="AA22" s="36"/>
      <c r="AB22" s="36"/>
      <c r="AC22" s="36"/>
      <c r="AD22" s="36"/>
      <c r="AE22" s="36"/>
    </row>
    <row r="23" spans="1:31" s="2" customFormat="1" ht="18" hidden="1" customHeight="1" x14ac:dyDescent="0.2">
      <c r="A23" s="36"/>
      <c r="B23" s="41"/>
      <c r="C23" s="36"/>
      <c r="D23" s="36"/>
      <c r="E23" s="105" t="s">
        <v>40</v>
      </c>
      <c r="F23" s="36"/>
      <c r="G23" s="36"/>
      <c r="H23" s="36"/>
      <c r="I23" s="119" t="s">
        <v>34</v>
      </c>
      <c r="J23" s="105" t="s">
        <v>41</v>
      </c>
      <c r="K23" s="36"/>
      <c r="L23" s="118"/>
      <c r="S23" s="36"/>
      <c r="T23" s="36"/>
      <c r="U23" s="36"/>
      <c r="V23" s="36"/>
      <c r="W23" s="36"/>
      <c r="X23" s="36"/>
      <c r="Y23" s="36"/>
      <c r="Z23" s="36"/>
      <c r="AA23" s="36"/>
      <c r="AB23" s="36"/>
      <c r="AC23" s="36"/>
      <c r="AD23" s="36"/>
      <c r="AE23" s="36"/>
    </row>
    <row r="24" spans="1:31" s="2" customFormat="1" ht="6.95" hidden="1" customHeight="1" x14ac:dyDescent="0.2">
      <c r="A24" s="36"/>
      <c r="B24" s="41"/>
      <c r="C24" s="36"/>
      <c r="D24" s="36"/>
      <c r="E24" s="36"/>
      <c r="F24" s="36"/>
      <c r="G24" s="36"/>
      <c r="H24" s="36"/>
      <c r="I24" s="117"/>
      <c r="J24" s="36"/>
      <c r="K24" s="36"/>
      <c r="L24" s="118"/>
      <c r="S24" s="36"/>
      <c r="T24" s="36"/>
      <c r="U24" s="36"/>
      <c r="V24" s="36"/>
      <c r="W24" s="36"/>
      <c r="X24" s="36"/>
      <c r="Y24" s="36"/>
      <c r="Z24" s="36"/>
      <c r="AA24" s="36"/>
      <c r="AB24" s="36"/>
      <c r="AC24" s="36"/>
      <c r="AD24" s="36"/>
      <c r="AE24" s="36"/>
    </row>
    <row r="25" spans="1:31" s="2" customFormat="1" ht="12" hidden="1" customHeight="1" x14ac:dyDescent="0.2">
      <c r="A25" s="36"/>
      <c r="B25" s="41"/>
      <c r="C25" s="36"/>
      <c r="D25" s="116" t="s">
        <v>43</v>
      </c>
      <c r="E25" s="36"/>
      <c r="F25" s="36"/>
      <c r="G25" s="36"/>
      <c r="H25" s="36"/>
      <c r="I25" s="119" t="s">
        <v>31</v>
      </c>
      <c r="J25" s="105" t="s">
        <v>79</v>
      </c>
      <c r="K25" s="36"/>
      <c r="L25" s="118"/>
      <c r="S25" s="36"/>
      <c r="T25" s="36"/>
      <c r="U25" s="36"/>
      <c r="V25" s="36"/>
      <c r="W25" s="36"/>
      <c r="X25" s="36"/>
      <c r="Y25" s="36"/>
      <c r="Z25" s="36"/>
      <c r="AA25" s="36"/>
      <c r="AB25" s="36"/>
      <c r="AC25" s="36"/>
      <c r="AD25" s="36"/>
      <c r="AE25" s="36"/>
    </row>
    <row r="26" spans="1:31" s="2" customFormat="1" ht="18" hidden="1" customHeight="1" x14ac:dyDescent="0.2">
      <c r="A26" s="36"/>
      <c r="B26" s="41"/>
      <c r="C26" s="36"/>
      <c r="D26" s="36"/>
      <c r="E26" s="105" t="s">
        <v>1160</v>
      </c>
      <c r="F26" s="36"/>
      <c r="G26" s="36"/>
      <c r="H26" s="36"/>
      <c r="I26" s="119" t="s">
        <v>34</v>
      </c>
      <c r="J26" s="105" t="s">
        <v>79</v>
      </c>
      <c r="K26" s="36"/>
      <c r="L26" s="118"/>
      <c r="S26" s="36"/>
      <c r="T26" s="36"/>
      <c r="U26" s="36"/>
      <c r="V26" s="36"/>
      <c r="W26" s="36"/>
      <c r="X26" s="36"/>
      <c r="Y26" s="36"/>
      <c r="Z26" s="36"/>
      <c r="AA26" s="36"/>
      <c r="AB26" s="36"/>
      <c r="AC26" s="36"/>
      <c r="AD26" s="36"/>
      <c r="AE26" s="36"/>
    </row>
    <row r="27" spans="1:31" s="2" customFormat="1" ht="6.95" hidden="1" customHeight="1" x14ac:dyDescent="0.2">
      <c r="A27" s="36"/>
      <c r="B27" s="41"/>
      <c r="C27" s="36"/>
      <c r="D27" s="36"/>
      <c r="E27" s="36"/>
      <c r="F27" s="36"/>
      <c r="G27" s="36"/>
      <c r="H27" s="36"/>
      <c r="I27" s="117"/>
      <c r="J27" s="36"/>
      <c r="K27" s="36"/>
      <c r="L27" s="118"/>
      <c r="S27" s="36"/>
      <c r="T27" s="36"/>
      <c r="U27" s="36"/>
      <c r="V27" s="36"/>
      <c r="W27" s="36"/>
      <c r="X27" s="36"/>
      <c r="Y27" s="36"/>
      <c r="Z27" s="36"/>
      <c r="AA27" s="36"/>
      <c r="AB27" s="36"/>
      <c r="AC27" s="36"/>
      <c r="AD27" s="36"/>
      <c r="AE27" s="36"/>
    </row>
    <row r="28" spans="1:31" s="2" customFormat="1" ht="12" hidden="1" customHeight="1" x14ac:dyDescent="0.2">
      <c r="A28" s="36"/>
      <c r="B28" s="41"/>
      <c r="C28" s="36"/>
      <c r="D28" s="116" t="s">
        <v>44</v>
      </c>
      <c r="E28" s="36"/>
      <c r="F28" s="36"/>
      <c r="G28" s="36"/>
      <c r="H28" s="36"/>
      <c r="I28" s="117"/>
      <c r="J28" s="36"/>
      <c r="K28" s="36"/>
      <c r="L28" s="118"/>
      <c r="S28" s="36"/>
      <c r="T28" s="36"/>
      <c r="U28" s="36"/>
      <c r="V28" s="36"/>
      <c r="W28" s="36"/>
      <c r="X28" s="36"/>
      <c r="Y28" s="36"/>
      <c r="Z28" s="36"/>
      <c r="AA28" s="36"/>
      <c r="AB28" s="36"/>
      <c r="AC28" s="36"/>
      <c r="AD28" s="36"/>
      <c r="AE28" s="36"/>
    </row>
    <row r="29" spans="1:31" s="8" customFormat="1" ht="51" hidden="1" customHeight="1" x14ac:dyDescent="0.2">
      <c r="A29" s="121"/>
      <c r="B29" s="122"/>
      <c r="C29" s="121"/>
      <c r="D29" s="121"/>
      <c r="E29" s="322" t="s">
        <v>45</v>
      </c>
      <c r="F29" s="322"/>
      <c r="G29" s="322"/>
      <c r="H29" s="322"/>
      <c r="I29" s="123"/>
      <c r="J29" s="121"/>
      <c r="K29" s="121"/>
      <c r="L29" s="124"/>
      <c r="S29" s="121"/>
      <c r="T29" s="121"/>
      <c r="U29" s="121"/>
      <c r="V29" s="121"/>
      <c r="W29" s="121"/>
      <c r="X29" s="121"/>
      <c r="Y29" s="121"/>
      <c r="Z29" s="121"/>
      <c r="AA29" s="121"/>
      <c r="AB29" s="121"/>
      <c r="AC29" s="121"/>
      <c r="AD29" s="121"/>
      <c r="AE29" s="121"/>
    </row>
    <row r="30" spans="1:31" s="2" customFormat="1" ht="6.95" hidden="1" customHeight="1" x14ac:dyDescent="0.2">
      <c r="A30" s="36"/>
      <c r="B30" s="41"/>
      <c r="C30" s="36"/>
      <c r="D30" s="36"/>
      <c r="E30" s="36"/>
      <c r="F30" s="36"/>
      <c r="G30" s="36"/>
      <c r="H30" s="36"/>
      <c r="I30" s="117"/>
      <c r="J30" s="36"/>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25.35" hidden="1" customHeight="1" x14ac:dyDescent="0.2">
      <c r="A32" s="36"/>
      <c r="B32" s="41"/>
      <c r="C32" s="36"/>
      <c r="D32" s="127" t="s">
        <v>46</v>
      </c>
      <c r="E32" s="36"/>
      <c r="F32" s="36"/>
      <c r="G32" s="36"/>
      <c r="H32" s="36"/>
      <c r="I32" s="117"/>
      <c r="J32" s="128">
        <f>ROUND(J88, 2)</f>
        <v>0</v>
      </c>
      <c r="K32" s="36"/>
      <c r="L32" s="118"/>
      <c r="S32" s="36"/>
      <c r="T32" s="36"/>
      <c r="U32" s="36"/>
      <c r="V32" s="36"/>
      <c r="W32" s="36"/>
      <c r="X32" s="36"/>
      <c r="Y32" s="36"/>
      <c r="Z32" s="36"/>
      <c r="AA32" s="36"/>
      <c r="AB32" s="36"/>
      <c r="AC32" s="36"/>
      <c r="AD32" s="36"/>
      <c r="AE32" s="36"/>
    </row>
    <row r="33" spans="1:31" s="2" customFormat="1" ht="6.95" hidden="1" customHeight="1" x14ac:dyDescent="0.2">
      <c r="A33" s="36"/>
      <c r="B33" s="41"/>
      <c r="C33" s="36"/>
      <c r="D33" s="125"/>
      <c r="E33" s="125"/>
      <c r="F33" s="125"/>
      <c r="G33" s="125"/>
      <c r="H33" s="125"/>
      <c r="I33" s="126"/>
      <c r="J33" s="125"/>
      <c r="K33" s="125"/>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36"/>
      <c r="F34" s="129" t="s">
        <v>48</v>
      </c>
      <c r="G34" s="36"/>
      <c r="H34" s="36"/>
      <c r="I34" s="130" t="s">
        <v>47</v>
      </c>
      <c r="J34" s="129" t="s">
        <v>49</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131" t="s">
        <v>50</v>
      </c>
      <c r="E35" s="116" t="s">
        <v>51</v>
      </c>
      <c r="F35" s="132">
        <f>ROUND((SUM(BE88:BE95)),  2)</f>
        <v>0</v>
      </c>
      <c r="G35" s="36"/>
      <c r="H35" s="36"/>
      <c r="I35" s="133">
        <v>0.21</v>
      </c>
      <c r="J35" s="132">
        <f>ROUND(((SUM(BE88:BE95))*I35),  2)</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52</v>
      </c>
      <c r="F36" s="132">
        <f>ROUND((SUM(BF88:BF95)),  2)</f>
        <v>0</v>
      </c>
      <c r="G36" s="36"/>
      <c r="H36" s="36"/>
      <c r="I36" s="133">
        <v>0.15</v>
      </c>
      <c r="J36" s="132">
        <f>ROUND(((SUM(BF88:BF95))*I36),  2)</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53</v>
      </c>
      <c r="F37" s="132">
        <f>ROUND((SUM(BG88:BG95)),  2)</f>
        <v>0</v>
      </c>
      <c r="G37" s="36"/>
      <c r="H37" s="36"/>
      <c r="I37" s="133">
        <v>0.21</v>
      </c>
      <c r="J37" s="132">
        <f>0</f>
        <v>0</v>
      </c>
      <c r="K37" s="36"/>
      <c r="L37" s="118"/>
      <c r="S37" s="36"/>
      <c r="T37" s="36"/>
      <c r="U37" s="36"/>
      <c r="V37" s="36"/>
      <c r="W37" s="36"/>
      <c r="X37" s="36"/>
      <c r="Y37" s="36"/>
      <c r="Z37" s="36"/>
      <c r="AA37" s="36"/>
      <c r="AB37" s="36"/>
      <c r="AC37" s="36"/>
      <c r="AD37" s="36"/>
      <c r="AE37" s="36"/>
    </row>
    <row r="38" spans="1:31" s="2" customFormat="1" ht="14.45" hidden="1" customHeight="1" x14ac:dyDescent="0.2">
      <c r="A38" s="36"/>
      <c r="B38" s="41"/>
      <c r="C38" s="36"/>
      <c r="D38" s="36"/>
      <c r="E38" s="116" t="s">
        <v>54</v>
      </c>
      <c r="F38" s="132">
        <f>ROUND((SUM(BH88:BH95)),  2)</f>
        <v>0</v>
      </c>
      <c r="G38" s="36"/>
      <c r="H38" s="36"/>
      <c r="I38" s="133">
        <v>0.15</v>
      </c>
      <c r="J38" s="132">
        <f>0</f>
        <v>0</v>
      </c>
      <c r="K38" s="36"/>
      <c r="L38" s="118"/>
      <c r="S38" s="36"/>
      <c r="T38" s="36"/>
      <c r="U38" s="36"/>
      <c r="V38" s="36"/>
      <c r="W38" s="36"/>
      <c r="X38" s="36"/>
      <c r="Y38" s="36"/>
      <c r="Z38" s="36"/>
      <c r="AA38" s="36"/>
      <c r="AB38" s="36"/>
      <c r="AC38" s="36"/>
      <c r="AD38" s="36"/>
      <c r="AE38" s="36"/>
    </row>
    <row r="39" spans="1:31" s="2" customFormat="1" ht="14.45" hidden="1" customHeight="1" x14ac:dyDescent="0.2">
      <c r="A39" s="36"/>
      <c r="B39" s="41"/>
      <c r="C39" s="36"/>
      <c r="D39" s="36"/>
      <c r="E39" s="116" t="s">
        <v>55</v>
      </c>
      <c r="F39" s="132">
        <f>ROUND((SUM(BI88:BI95)),  2)</f>
        <v>0</v>
      </c>
      <c r="G39" s="36"/>
      <c r="H39" s="36"/>
      <c r="I39" s="133">
        <v>0</v>
      </c>
      <c r="J39" s="132">
        <f>0</f>
        <v>0</v>
      </c>
      <c r="K39" s="36"/>
      <c r="L39" s="118"/>
      <c r="S39" s="36"/>
      <c r="T39" s="36"/>
      <c r="U39" s="36"/>
      <c r="V39" s="36"/>
      <c r="W39" s="36"/>
      <c r="X39" s="36"/>
      <c r="Y39" s="36"/>
      <c r="Z39" s="36"/>
      <c r="AA39" s="36"/>
      <c r="AB39" s="36"/>
      <c r="AC39" s="36"/>
      <c r="AD39" s="36"/>
      <c r="AE39" s="36"/>
    </row>
    <row r="40" spans="1:31" s="2" customFormat="1" ht="6.95" hidden="1" customHeight="1" x14ac:dyDescent="0.2">
      <c r="A40" s="36"/>
      <c r="B40" s="41"/>
      <c r="C40" s="36"/>
      <c r="D40" s="36"/>
      <c r="E40" s="36"/>
      <c r="F40" s="36"/>
      <c r="G40" s="36"/>
      <c r="H40" s="36"/>
      <c r="I40" s="117"/>
      <c r="J40" s="36"/>
      <c r="K40" s="36"/>
      <c r="L40" s="118"/>
      <c r="S40" s="36"/>
      <c r="T40" s="36"/>
      <c r="U40" s="36"/>
      <c r="V40" s="36"/>
      <c r="W40" s="36"/>
      <c r="X40" s="36"/>
      <c r="Y40" s="36"/>
      <c r="Z40" s="36"/>
      <c r="AA40" s="36"/>
      <c r="AB40" s="36"/>
      <c r="AC40" s="36"/>
      <c r="AD40" s="36"/>
      <c r="AE40" s="36"/>
    </row>
    <row r="41" spans="1:31" s="2" customFormat="1" ht="25.35" hidden="1" customHeight="1" x14ac:dyDescent="0.2">
      <c r="A41" s="36"/>
      <c r="B41" s="41"/>
      <c r="C41" s="134"/>
      <c r="D41" s="135" t="s">
        <v>56</v>
      </c>
      <c r="E41" s="136"/>
      <c r="F41" s="136"/>
      <c r="G41" s="137" t="s">
        <v>57</v>
      </c>
      <c r="H41" s="138" t="s">
        <v>58</v>
      </c>
      <c r="I41" s="139"/>
      <c r="J41" s="140">
        <f>SUM(J32:J39)</f>
        <v>0</v>
      </c>
      <c r="K41" s="141"/>
      <c r="L41" s="118"/>
      <c r="S41" s="36"/>
      <c r="T41" s="36"/>
      <c r="U41" s="36"/>
      <c r="V41" s="36"/>
      <c r="W41" s="36"/>
      <c r="X41" s="36"/>
      <c r="Y41" s="36"/>
      <c r="Z41" s="36"/>
      <c r="AA41" s="36"/>
      <c r="AB41" s="36"/>
      <c r="AC41" s="36"/>
      <c r="AD41" s="36"/>
      <c r="AE41" s="36"/>
    </row>
    <row r="42" spans="1:31" s="2" customFormat="1" ht="14.45" hidden="1" customHeight="1" x14ac:dyDescent="0.2">
      <c r="A42" s="36"/>
      <c r="B42" s="142"/>
      <c r="C42" s="143"/>
      <c r="D42" s="143"/>
      <c r="E42" s="143"/>
      <c r="F42" s="143"/>
      <c r="G42" s="143"/>
      <c r="H42" s="143"/>
      <c r="I42" s="144"/>
      <c r="J42" s="143"/>
      <c r="K42" s="143"/>
      <c r="L42" s="118"/>
      <c r="S42" s="36"/>
      <c r="T42" s="36"/>
      <c r="U42" s="36"/>
      <c r="V42" s="36"/>
      <c r="W42" s="36"/>
      <c r="X42" s="36"/>
      <c r="Y42" s="36"/>
      <c r="Z42" s="36"/>
      <c r="AA42" s="36"/>
      <c r="AB42" s="36"/>
      <c r="AC42" s="36"/>
      <c r="AD42" s="36"/>
      <c r="AE42" s="36"/>
    </row>
    <row r="43" spans="1:31" ht="11.25" hidden="1" x14ac:dyDescent="0.2"/>
    <row r="44" spans="1:31" ht="11.25" hidden="1" x14ac:dyDescent="0.2"/>
    <row r="45" spans="1:31" ht="11.25" hidden="1" x14ac:dyDescent="0.2"/>
    <row r="46" spans="1:31" s="2" customFormat="1" ht="6.95" customHeight="1" x14ac:dyDescent="0.2">
      <c r="A46" s="36"/>
      <c r="B46" s="145"/>
      <c r="C46" s="146"/>
      <c r="D46" s="146"/>
      <c r="E46" s="146"/>
      <c r="F46" s="146"/>
      <c r="G46" s="146"/>
      <c r="H46" s="146"/>
      <c r="I46" s="147"/>
      <c r="J46" s="146"/>
      <c r="K46" s="146"/>
      <c r="L46" s="118"/>
      <c r="S46" s="36"/>
      <c r="T46" s="36"/>
      <c r="U46" s="36"/>
      <c r="V46" s="36"/>
      <c r="W46" s="36"/>
      <c r="X46" s="36"/>
      <c r="Y46" s="36"/>
      <c r="Z46" s="36"/>
      <c r="AA46" s="36"/>
      <c r="AB46" s="36"/>
      <c r="AC46" s="36"/>
      <c r="AD46" s="36"/>
      <c r="AE46" s="36"/>
    </row>
    <row r="47" spans="1:31" s="2" customFormat="1" ht="24.95" customHeight="1" x14ac:dyDescent="0.2">
      <c r="A47" s="36"/>
      <c r="B47" s="37"/>
      <c r="C47" s="24" t="s">
        <v>147</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6.95" customHeight="1" x14ac:dyDescent="0.2">
      <c r="A48" s="36"/>
      <c r="B48" s="37"/>
      <c r="C48" s="38"/>
      <c r="D48" s="38"/>
      <c r="E48" s="38"/>
      <c r="F48" s="38"/>
      <c r="G48" s="38"/>
      <c r="H48" s="38"/>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16</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323" t="str">
        <f>E7</f>
        <v>PJD na ul. Výškovická - 1. úsek (ul. Čujkovova - ul. Svornosti)</v>
      </c>
      <c r="F50" s="324"/>
      <c r="G50" s="324"/>
      <c r="H50" s="324"/>
      <c r="I50" s="117"/>
      <c r="J50" s="38"/>
      <c r="K50" s="38"/>
      <c r="L50" s="118"/>
      <c r="S50" s="36"/>
      <c r="T50" s="36"/>
      <c r="U50" s="36"/>
      <c r="V50" s="36"/>
      <c r="W50" s="36"/>
      <c r="X50" s="36"/>
      <c r="Y50" s="36"/>
      <c r="Z50" s="36"/>
      <c r="AA50" s="36"/>
      <c r="AB50" s="36"/>
      <c r="AC50" s="36"/>
      <c r="AD50" s="36"/>
      <c r="AE50" s="36"/>
    </row>
    <row r="51" spans="1:47" s="1" customFormat="1" ht="12" customHeight="1" x14ac:dyDescent="0.2">
      <c r="B51" s="22"/>
      <c r="C51" s="30" t="s">
        <v>145</v>
      </c>
      <c r="D51" s="23"/>
      <c r="E51" s="23"/>
      <c r="F51" s="23"/>
      <c r="G51" s="23"/>
      <c r="H51" s="23"/>
      <c r="I51" s="110"/>
      <c r="J51" s="23"/>
      <c r="K51" s="23"/>
      <c r="L51" s="21"/>
    </row>
    <row r="52" spans="1:47" s="2" customFormat="1" ht="16.5" customHeight="1" x14ac:dyDescent="0.2">
      <c r="A52" s="36"/>
      <c r="B52" s="37"/>
      <c r="C52" s="38"/>
      <c r="D52" s="38"/>
      <c r="E52" s="323" t="s">
        <v>1157</v>
      </c>
      <c r="F52" s="325"/>
      <c r="G52" s="325"/>
      <c r="H52" s="325"/>
      <c r="I52" s="117"/>
      <c r="J52" s="38"/>
      <c r="K52" s="38"/>
      <c r="L52" s="118"/>
      <c r="S52" s="36"/>
      <c r="T52" s="36"/>
      <c r="U52" s="36"/>
      <c r="V52" s="36"/>
      <c r="W52" s="36"/>
      <c r="X52" s="36"/>
      <c r="Y52" s="36"/>
      <c r="Z52" s="36"/>
      <c r="AA52" s="36"/>
      <c r="AB52" s="36"/>
      <c r="AC52" s="36"/>
      <c r="AD52" s="36"/>
      <c r="AE52" s="36"/>
    </row>
    <row r="53" spans="1:47" s="2" customFormat="1" ht="12" customHeight="1" x14ac:dyDescent="0.2">
      <c r="A53" s="36"/>
      <c r="B53" s="37"/>
      <c r="C53" s="30" t="s">
        <v>1158</v>
      </c>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16.5" customHeight="1" x14ac:dyDescent="0.2">
      <c r="A54" s="36"/>
      <c r="B54" s="37"/>
      <c r="C54" s="38"/>
      <c r="D54" s="38"/>
      <c r="E54" s="292" t="str">
        <f>E11</f>
        <v>SO 451 - Ochrana sdělovacích kabelů CETIN</v>
      </c>
      <c r="F54" s="325"/>
      <c r="G54" s="325"/>
      <c r="H54" s="325"/>
      <c r="I54" s="117"/>
      <c r="J54" s="38"/>
      <c r="K54" s="38"/>
      <c r="L54" s="118"/>
      <c r="S54" s="36"/>
      <c r="T54" s="36"/>
      <c r="U54" s="36"/>
      <c r="V54" s="36"/>
      <c r="W54" s="36"/>
      <c r="X54" s="36"/>
      <c r="Y54" s="36"/>
      <c r="Z54" s="36"/>
      <c r="AA54" s="36"/>
      <c r="AB54" s="36"/>
      <c r="AC54" s="36"/>
      <c r="AD54" s="36"/>
      <c r="AE54" s="36"/>
    </row>
    <row r="55" spans="1:47" s="2" customFormat="1" ht="6.95" customHeight="1" x14ac:dyDescent="0.2">
      <c r="A55" s="36"/>
      <c r="B55" s="37"/>
      <c r="C55" s="38"/>
      <c r="D55" s="38"/>
      <c r="E55" s="38"/>
      <c r="F55" s="38"/>
      <c r="G55" s="38"/>
      <c r="H55" s="38"/>
      <c r="I55" s="117"/>
      <c r="J55" s="38"/>
      <c r="K55" s="38"/>
      <c r="L55" s="118"/>
      <c r="S55" s="36"/>
      <c r="T55" s="36"/>
      <c r="U55" s="36"/>
      <c r="V55" s="36"/>
      <c r="W55" s="36"/>
      <c r="X55" s="36"/>
      <c r="Y55" s="36"/>
      <c r="Z55" s="36"/>
      <c r="AA55" s="36"/>
      <c r="AB55" s="36"/>
      <c r="AC55" s="36"/>
      <c r="AD55" s="36"/>
      <c r="AE55" s="36"/>
    </row>
    <row r="56" spans="1:47" s="2" customFormat="1" ht="12" customHeight="1" x14ac:dyDescent="0.2">
      <c r="A56" s="36"/>
      <c r="B56" s="37"/>
      <c r="C56" s="30" t="s">
        <v>22</v>
      </c>
      <c r="D56" s="38"/>
      <c r="E56" s="38"/>
      <c r="F56" s="28" t="str">
        <f>F14</f>
        <v>Ostrava</v>
      </c>
      <c r="G56" s="38"/>
      <c r="H56" s="38"/>
      <c r="I56" s="119" t="s">
        <v>24</v>
      </c>
      <c r="J56" s="61" t="str">
        <f>IF(J14="","",J14)</f>
        <v>11. 11. 2019</v>
      </c>
      <c r="K56" s="38"/>
      <c r="L56" s="118"/>
      <c r="S56" s="36"/>
      <c r="T56" s="36"/>
      <c r="U56" s="36"/>
      <c r="V56" s="36"/>
      <c r="W56" s="36"/>
      <c r="X56" s="36"/>
      <c r="Y56" s="36"/>
      <c r="Z56" s="36"/>
      <c r="AA56" s="36"/>
      <c r="AB56" s="36"/>
      <c r="AC56" s="36"/>
      <c r="AD56" s="36"/>
      <c r="AE56" s="36"/>
    </row>
    <row r="57" spans="1:47" s="2" customFormat="1" ht="6.95" customHeight="1" x14ac:dyDescent="0.2">
      <c r="A57" s="36"/>
      <c r="B57" s="37"/>
      <c r="C57" s="38"/>
      <c r="D57" s="38"/>
      <c r="E57" s="38"/>
      <c r="F57" s="38"/>
      <c r="G57" s="38"/>
      <c r="H57" s="38"/>
      <c r="I57" s="117"/>
      <c r="J57" s="38"/>
      <c r="K57" s="38"/>
      <c r="L57" s="118"/>
      <c r="S57" s="36"/>
      <c r="T57" s="36"/>
      <c r="U57" s="36"/>
      <c r="V57" s="36"/>
      <c r="W57" s="36"/>
      <c r="X57" s="36"/>
      <c r="Y57" s="36"/>
      <c r="Z57" s="36"/>
      <c r="AA57" s="36"/>
      <c r="AB57" s="36"/>
      <c r="AC57" s="36"/>
      <c r="AD57" s="36"/>
      <c r="AE57" s="36"/>
    </row>
    <row r="58" spans="1:47" s="2" customFormat="1" ht="27.95" customHeight="1" x14ac:dyDescent="0.2">
      <c r="A58" s="36"/>
      <c r="B58" s="37"/>
      <c r="C58" s="30" t="s">
        <v>30</v>
      </c>
      <c r="D58" s="38"/>
      <c r="E58" s="38"/>
      <c r="F58" s="28" t="str">
        <f>E17</f>
        <v>Dopravní podnik Ostrava a.s.</v>
      </c>
      <c r="G58" s="38"/>
      <c r="H58" s="38"/>
      <c r="I58" s="119" t="s">
        <v>38</v>
      </c>
      <c r="J58" s="34" t="str">
        <f>E23</f>
        <v>METROPROJEKT Praha a.s.</v>
      </c>
      <c r="K58" s="38"/>
      <c r="L58" s="118"/>
      <c r="S58" s="36"/>
      <c r="T58" s="36"/>
      <c r="U58" s="36"/>
      <c r="V58" s="36"/>
      <c r="W58" s="36"/>
      <c r="X58" s="36"/>
      <c r="Y58" s="36"/>
      <c r="Z58" s="36"/>
      <c r="AA58" s="36"/>
      <c r="AB58" s="36"/>
      <c r="AC58" s="36"/>
      <c r="AD58" s="36"/>
      <c r="AE58" s="36"/>
    </row>
    <row r="59" spans="1:47" s="2" customFormat="1" ht="15.2" customHeight="1" x14ac:dyDescent="0.2">
      <c r="A59" s="36"/>
      <c r="B59" s="37"/>
      <c r="C59" s="30" t="s">
        <v>36</v>
      </c>
      <c r="D59" s="38"/>
      <c r="E59" s="38"/>
      <c r="F59" s="28" t="str">
        <f>IF(E20="","",E20)</f>
        <v>Vyplň údaj</v>
      </c>
      <c r="G59" s="38"/>
      <c r="H59" s="38"/>
      <c r="I59" s="119" t="s">
        <v>43</v>
      </c>
      <c r="J59" s="34" t="str">
        <f>E26</f>
        <v>ALMAPRO s.r.o.</v>
      </c>
      <c r="K59" s="38"/>
      <c r="L59" s="118"/>
      <c r="S59" s="36"/>
      <c r="T59" s="36"/>
      <c r="U59" s="36"/>
      <c r="V59" s="36"/>
      <c r="W59" s="36"/>
      <c r="X59" s="36"/>
      <c r="Y59" s="36"/>
      <c r="Z59" s="36"/>
      <c r="AA59" s="36"/>
      <c r="AB59" s="36"/>
      <c r="AC59" s="36"/>
      <c r="AD59" s="36"/>
      <c r="AE59" s="36"/>
    </row>
    <row r="60" spans="1:47" s="2" customFormat="1" ht="10.35" customHeight="1" x14ac:dyDescent="0.2">
      <c r="A60" s="36"/>
      <c r="B60" s="37"/>
      <c r="C60" s="38"/>
      <c r="D60" s="38"/>
      <c r="E60" s="38"/>
      <c r="F60" s="38"/>
      <c r="G60" s="38"/>
      <c r="H60" s="38"/>
      <c r="I60" s="117"/>
      <c r="J60" s="38"/>
      <c r="K60" s="38"/>
      <c r="L60" s="118"/>
      <c r="S60" s="36"/>
      <c r="T60" s="36"/>
      <c r="U60" s="36"/>
      <c r="V60" s="36"/>
      <c r="W60" s="36"/>
      <c r="X60" s="36"/>
      <c r="Y60" s="36"/>
      <c r="Z60" s="36"/>
      <c r="AA60" s="36"/>
      <c r="AB60" s="36"/>
      <c r="AC60" s="36"/>
      <c r="AD60" s="36"/>
      <c r="AE60" s="36"/>
    </row>
    <row r="61" spans="1:47" s="2" customFormat="1" ht="29.25" customHeight="1" x14ac:dyDescent="0.2">
      <c r="A61" s="36"/>
      <c r="B61" s="37"/>
      <c r="C61" s="148" t="s">
        <v>148</v>
      </c>
      <c r="D61" s="149"/>
      <c r="E61" s="149"/>
      <c r="F61" s="149"/>
      <c r="G61" s="149"/>
      <c r="H61" s="149"/>
      <c r="I61" s="150"/>
      <c r="J61" s="151" t="s">
        <v>149</v>
      </c>
      <c r="K61" s="149"/>
      <c r="L61" s="118"/>
      <c r="S61" s="36"/>
      <c r="T61" s="36"/>
      <c r="U61" s="36"/>
      <c r="V61" s="36"/>
      <c r="W61" s="36"/>
      <c r="X61" s="36"/>
      <c r="Y61" s="36"/>
      <c r="Z61" s="36"/>
      <c r="AA61" s="36"/>
      <c r="AB61" s="36"/>
      <c r="AC61" s="36"/>
      <c r="AD61" s="36"/>
      <c r="AE61" s="36"/>
    </row>
    <row r="62" spans="1:47" s="2" customFormat="1" ht="10.35" customHeight="1" x14ac:dyDescent="0.2">
      <c r="A62" s="36"/>
      <c r="B62" s="37"/>
      <c r="C62" s="38"/>
      <c r="D62" s="38"/>
      <c r="E62" s="38"/>
      <c r="F62" s="38"/>
      <c r="G62" s="38"/>
      <c r="H62" s="38"/>
      <c r="I62" s="117"/>
      <c r="J62" s="38"/>
      <c r="K62" s="38"/>
      <c r="L62" s="118"/>
      <c r="S62" s="36"/>
      <c r="T62" s="36"/>
      <c r="U62" s="36"/>
      <c r="V62" s="36"/>
      <c r="W62" s="36"/>
      <c r="X62" s="36"/>
      <c r="Y62" s="36"/>
      <c r="Z62" s="36"/>
      <c r="AA62" s="36"/>
      <c r="AB62" s="36"/>
      <c r="AC62" s="36"/>
      <c r="AD62" s="36"/>
      <c r="AE62" s="36"/>
    </row>
    <row r="63" spans="1:47" s="2" customFormat="1" ht="22.9" customHeight="1" x14ac:dyDescent="0.2">
      <c r="A63" s="36"/>
      <c r="B63" s="37"/>
      <c r="C63" s="152" t="s">
        <v>78</v>
      </c>
      <c r="D63" s="38"/>
      <c r="E63" s="38"/>
      <c r="F63" s="38"/>
      <c r="G63" s="38"/>
      <c r="H63" s="38"/>
      <c r="I63" s="117"/>
      <c r="J63" s="79">
        <f>J88</f>
        <v>0</v>
      </c>
      <c r="K63" s="38"/>
      <c r="L63" s="118"/>
      <c r="S63" s="36"/>
      <c r="T63" s="36"/>
      <c r="U63" s="36"/>
      <c r="V63" s="36"/>
      <c r="W63" s="36"/>
      <c r="X63" s="36"/>
      <c r="Y63" s="36"/>
      <c r="Z63" s="36"/>
      <c r="AA63" s="36"/>
      <c r="AB63" s="36"/>
      <c r="AC63" s="36"/>
      <c r="AD63" s="36"/>
      <c r="AE63" s="36"/>
      <c r="AU63" s="18" t="s">
        <v>150</v>
      </c>
    </row>
    <row r="64" spans="1:47" s="9" customFormat="1" ht="24.95" customHeight="1" x14ac:dyDescent="0.2">
      <c r="B64" s="153"/>
      <c r="C64" s="154"/>
      <c r="D64" s="155" t="s">
        <v>341</v>
      </c>
      <c r="E64" s="156"/>
      <c r="F64" s="156"/>
      <c r="G64" s="156"/>
      <c r="H64" s="156"/>
      <c r="I64" s="157"/>
      <c r="J64" s="158">
        <f>J89</f>
        <v>0</v>
      </c>
      <c r="K64" s="154"/>
      <c r="L64" s="159"/>
    </row>
    <row r="65" spans="1:31" s="10" customFormat="1" ht="19.899999999999999" customHeight="1" x14ac:dyDescent="0.2">
      <c r="B65" s="160"/>
      <c r="C65" s="99"/>
      <c r="D65" s="161" t="s">
        <v>965</v>
      </c>
      <c r="E65" s="162"/>
      <c r="F65" s="162"/>
      <c r="G65" s="162"/>
      <c r="H65" s="162"/>
      <c r="I65" s="163"/>
      <c r="J65" s="164">
        <f>J90</f>
        <v>0</v>
      </c>
      <c r="K65" s="99"/>
      <c r="L65" s="165"/>
    </row>
    <row r="66" spans="1:31" s="9" customFormat="1" ht="24.95" customHeight="1" x14ac:dyDescent="0.2">
      <c r="B66" s="153"/>
      <c r="C66" s="154"/>
      <c r="D66" s="155" t="s">
        <v>1161</v>
      </c>
      <c r="E66" s="156"/>
      <c r="F66" s="156"/>
      <c r="G66" s="156"/>
      <c r="H66" s="156"/>
      <c r="I66" s="157"/>
      <c r="J66" s="158">
        <f>J92</f>
        <v>0</v>
      </c>
      <c r="K66" s="154"/>
      <c r="L66" s="159"/>
    </row>
    <row r="67" spans="1:31" s="2" customFormat="1" ht="21.75" customHeight="1" x14ac:dyDescent="0.2">
      <c r="A67" s="36"/>
      <c r="B67" s="37"/>
      <c r="C67" s="38"/>
      <c r="D67" s="38"/>
      <c r="E67" s="38"/>
      <c r="F67" s="38"/>
      <c r="G67" s="38"/>
      <c r="H67" s="38"/>
      <c r="I67" s="117"/>
      <c r="J67" s="38"/>
      <c r="K67" s="38"/>
      <c r="L67" s="118"/>
      <c r="S67" s="36"/>
      <c r="T67" s="36"/>
      <c r="U67" s="36"/>
      <c r="V67" s="36"/>
      <c r="W67" s="36"/>
      <c r="X67" s="36"/>
      <c r="Y67" s="36"/>
      <c r="Z67" s="36"/>
      <c r="AA67" s="36"/>
      <c r="AB67" s="36"/>
      <c r="AC67" s="36"/>
      <c r="AD67" s="36"/>
      <c r="AE67" s="36"/>
    </row>
    <row r="68" spans="1:31" s="2" customFormat="1" ht="6.95" customHeight="1" x14ac:dyDescent="0.2">
      <c r="A68" s="36"/>
      <c r="B68" s="49"/>
      <c r="C68" s="50"/>
      <c r="D68" s="50"/>
      <c r="E68" s="50"/>
      <c r="F68" s="50"/>
      <c r="G68" s="50"/>
      <c r="H68" s="50"/>
      <c r="I68" s="144"/>
      <c r="J68" s="50"/>
      <c r="K68" s="50"/>
      <c r="L68" s="118"/>
      <c r="S68" s="36"/>
      <c r="T68" s="36"/>
      <c r="U68" s="36"/>
      <c r="V68" s="36"/>
      <c r="W68" s="36"/>
      <c r="X68" s="36"/>
      <c r="Y68" s="36"/>
      <c r="Z68" s="36"/>
      <c r="AA68" s="36"/>
      <c r="AB68" s="36"/>
      <c r="AC68" s="36"/>
      <c r="AD68" s="36"/>
      <c r="AE68" s="36"/>
    </row>
    <row r="72" spans="1:31" s="2" customFormat="1" ht="6.95" customHeight="1" x14ac:dyDescent="0.2">
      <c r="A72" s="36"/>
      <c r="B72" s="51"/>
      <c r="C72" s="52"/>
      <c r="D72" s="52"/>
      <c r="E72" s="52"/>
      <c r="F72" s="52"/>
      <c r="G72" s="52"/>
      <c r="H72" s="52"/>
      <c r="I72" s="147"/>
      <c r="J72" s="52"/>
      <c r="K72" s="52"/>
      <c r="L72" s="118"/>
      <c r="S72" s="36"/>
      <c r="T72" s="36"/>
      <c r="U72" s="36"/>
      <c r="V72" s="36"/>
      <c r="W72" s="36"/>
      <c r="X72" s="36"/>
      <c r="Y72" s="36"/>
      <c r="Z72" s="36"/>
      <c r="AA72" s="36"/>
      <c r="AB72" s="36"/>
      <c r="AC72" s="36"/>
      <c r="AD72" s="36"/>
      <c r="AE72" s="36"/>
    </row>
    <row r="73" spans="1:31" s="2" customFormat="1" ht="24.95" customHeight="1" x14ac:dyDescent="0.2">
      <c r="A73" s="36"/>
      <c r="B73" s="37"/>
      <c r="C73" s="24" t="s">
        <v>158</v>
      </c>
      <c r="D73" s="38"/>
      <c r="E73" s="38"/>
      <c r="F73" s="38"/>
      <c r="G73" s="38"/>
      <c r="H73" s="38"/>
      <c r="I73" s="117"/>
      <c r="J73" s="38"/>
      <c r="K73" s="38"/>
      <c r="L73" s="118"/>
      <c r="S73" s="36"/>
      <c r="T73" s="36"/>
      <c r="U73" s="36"/>
      <c r="V73" s="36"/>
      <c r="W73" s="36"/>
      <c r="X73" s="36"/>
      <c r="Y73" s="36"/>
      <c r="Z73" s="36"/>
      <c r="AA73" s="36"/>
      <c r="AB73" s="36"/>
      <c r="AC73" s="36"/>
      <c r="AD73" s="36"/>
      <c r="AE73" s="36"/>
    </row>
    <row r="74" spans="1:31" s="2" customFormat="1" ht="6.95" customHeight="1" x14ac:dyDescent="0.2">
      <c r="A74" s="36"/>
      <c r="B74" s="37"/>
      <c r="C74" s="38"/>
      <c r="D74" s="38"/>
      <c r="E74" s="38"/>
      <c r="F74" s="38"/>
      <c r="G74" s="38"/>
      <c r="H74" s="38"/>
      <c r="I74" s="117"/>
      <c r="J74" s="38"/>
      <c r="K74" s="38"/>
      <c r="L74" s="118"/>
      <c r="S74" s="36"/>
      <c r="T74" s="36"/>
      <c r="U74" s="36"/>
      <c r="V74" s="36"/>
      <c r="W74" s="36"/>
      <c r="X74" s="36"/>
      <c r="Y74" s="36"/>
      <c r="Z74" s="36"/>
      <c r="AA74" s="36"/>
      <c r="AB74" s="36"/>
      <c r="AC74" s="36"/>
      <c r="AD74" s="36"/>
      <c r="AE74" s="36"/>
    </row>
    <row r="75" spans="1:31" s="2" customFormat="1" ht="12" customHeight="1" x14ac:dyDescent="0.2">
      <c r="A75" s="36"/>
      <c r="B75" s="37"/>
      <c r="C75" s="30" t="s">
        <v>16</v>
      </c>
      <c r="D75" s="38"/>
      <c r="E75" s="38"/>
      <c r="F75" s="38"/>
      <c r="G75" s="38"/>
      <c r="H75" s="38"/>
      <c r="I75" s="117"/>
      <c r="J75" s="38"/>
      <c r="K75" s="38"/>
      <c r="L75" s="118"/>
      <c r="S75" s="36"/>
      <c r="T75" s="36"/>
      <c r="U75" s="36"/>
      <c r="V75" s="36"/>
      <c r="W75" s="36"/>
      <c r="X75" s="36"/>
      <c r="Y75" s="36"/>
      <c r="Z75" s="36"/>
      <c r="AA75" s="36"/>
      <c r="AB75" s="36"/>
      <c r="AC75" s="36"/>
      <c r="AD75" s="36"/>
      <c r="AE75" s="36"/>
    </row>
    <row r="76" spans="1:31" s="2" customFormat="1" ht="16.5" customHeight="1" x14ac:dyDescent="0.2">
      <c r="A76" s="36"/>
      <c r="B76" s="37"/>
      <c r="C76" s="38"/>
      <c r="D76" s="38"/>
      <c r="E76" s="323" t="str">
        <f>E7</f>
        <v>PJD na ul. Výškovická - 1. úsek (ul. Čujkovova - ul. Svornosti)</v>
      </c>
      <c r="F76" s="324"/>
      <c r="G76" s="324"/>
      <c r="H76" s="324"/>
      <c r="I76" s="117"/>
      <c r="J76" s="38"/>
      <c r="K76" s="38"/>
      <c r="L76" s="118"/>
      <c r="S76" s="36"/>
      <c r="T76" s="36"/>
      <c r="U76" s="36"/>
      <c r="V76" s="36"/>
      <c r="W76" s="36"/>
      <c r="X76" s="36"/>
      <c r="Y76" s="36"/>
      <c r="Z76" s="36"/>
      <c r="AA76" s="36"/>
      <c r="AB76" s="36"/>
      <c r="AC76" s="36"/>
      <c r="AD76" s="36"/>
      <c r="AE76" s="36"/>
    </row>
    <row r="77" spans="1:31" s="1" customFormat="1" ht="12" customHeight="1" x14ac:dyDescent="0.2">
      <c r="B77" s="22"/>
      <c r="C77" s="30" t="s">
        <v>145</v>
      </c>
      <c r="D77" s="23"/>
      <c r="E77" s="23"/>
      <c r="F77" s="23"/>
      <c r="G77" s="23"/>
      <c r="H77" s="23"/>
      <c r="I77" s="110"/>
      <c r="J77" s="23"/>
      <c r="K77" s="23"/>
      <c r="L77" s="21"/>
    </row>
    <row r="78" spans="1:31" s="2" customFormat="1" ht="16.5" customHeight="1" x14ac:dyDescent="0.2">
      <c r="A78" s="36"/>
      <c r="B78" s="37"/>
      <c r="C78" s="38"/>
      <c r="D78" s="38"/>
      <c r="E78" s="323" t="s">
        <v>1157</v>
      </c>
      <c r="F78" s="325"/>
      <c r="G78" s="325"/>
      <c r="H78" s="325"/>
      <c r="I78" s="117"/>
      <c r="J78" s="38"/>
      <c r="K78" s="38"/>
      <c r="L78" s="118"/>
      <c r="S78" s="36"/>
      <c r="T78" s="36"/>
      <c r="U78" s="36"/>
      <c r="V78" s="36"/>
      <c r="W78" s="36"/>
      <c r="X78" s="36"/>
      <c r="Y78" s="36"/>
      <c r="Z78" s="36"/>
      <c r="AA78" s="36"/>
      <c r="AB78" s="36"/>
      <c r="AC78" s="36"/>
      <c r="AD78" s="36"/>
      <c r="AE78" s="36"/>
    </row>
    <row r="79" spans="1:31" s="2" customFormat="1" ht="12" customHeight="1" x14ac:dyDescent="0.2">
      <c r="A79" s="36"/>
      <c r="B79" s="37"/>
      <c r="C79" s="30" t="s">
        <v>1158</v>
      </c>
      <c r="D79" s="38"/>
      <c r="E79" s="38"/>
      <c r="F79" s="38"/>
      <c r="G79" s="38"/>
      <c r="H79" s="38"/>
      <c r="I79" s="117"/>
      <c r="J79" s="38"/>
      <c r="K79" s="38"/>
      <c r="L79" s="118"/>
      <c r="S79" s="36"/>
      <c r="T79" s="36"/>
      <c r="U79" s="36"/>
      <c r="V79" s="36"/>
      <c r="W79" s="36"/>
      <c r="X79" s="36"/>
      <c r="Y79" s="36"/>
      <c r="Z79" s="36"/>
      <c r="AA79" s="36"/>
      <c r="AB79" s="36"/>
      <c r="AC79" s="36"/>
      <c r="AD79" s="36"/>
      <c r="AE79" s="36"/>
    </row>
    <row r="80" spans="1:31" s="2" customFormat="1" ht="16.5" customHeight="1" x14ac:dyDescent="0.2">
      <c r="A80" s="36"/>
      <c r="B80" s="37"/>
      <c r="C80" s="38"/>
      <c r="D80" s="38"/>
      <c r="E80" s="292" t="str">
        <f>E11</f>
        <v>SO 451 - Ochrana sdělovacích kabelů CETIN</v>
      </c>
      <c r="F80" s="325"/>
      <c r="G80" s="325"/>
      <c r="H80" s="325"/>
      <c r="I80" s="117"/>
      <c r="J80" s="38"/>
      <c r="K80" s="38"/>
      <c r="L80" s="118"/>
      <c r="S80" s="36"/>
      <c r="T80" s="36"/>
      <c r="U80" s="36"/>
      <c r="V80" s="36"/>
      <c r="W80" s="36"/>
      <c r="X80" s="36"/>
      <c r="Y80" s="36"/>
      <c r="Z80" s="36"/>
      <c r="AA80" s="36"/>
      <c r="AB80" s="36"/>
      <c r="AC80" s="36"/>
      <c r="AD80" s="36"/>
      <c r="AE80" s="36"/>
    </row>
    <row r="81" spans="1:65" s="2" customFormat="1" ht="6.95" customHeight="1" x14ac:dyDescent="0.2">
      <c r="A81" s="36"/>
      <c r="B81" s="37"/>
      <c r="C81" s="38"/>
      <c r="D81" s="38"/>
      <c r="E81" s="38"/>
      <c r="F81" s="38"/>
      <c r="G81" s="38"/>
      <c r="H81" s="38"/>
      <c r="I81" s="117"/>
      <c r="J81" s="38"/>
      <c r="K81" s="38"/>
      <c r="L81" s="118"/>
      <c r="S81" s="36"/>
      <c r="T81" s="36"/>
      <c r="U81" s="36"/>
      <c r="V81" s="36"/>
      <c r="W81" s="36"/>
      <c r="X81" s="36"/>
      <c r="Y81" s="36"/>
      <c r="Z81" s="36"/>
      <c r="AA81" s="36"/>
      <c r="AB81" s="36"/>
      <c r="AC81" s="36"/>
      <c r="AD81" s="36"/>
      <c r="AE81" s="36"/>
    </row>
    <row r="82" spans="1:65" s="2" customFormat="1" ht="12" customHeight="1" x14ac:dyDescent="0.2">
      <c r="A82" s="36"/>
      <c r="B82" s="37"/>
      <c r="C82" s="30" t="s">
        <v>22</v>
      </c>
      <c r="D82" s="38"/>
      <c r="E82" s="38"/>
      <c r="F82" s="28" t="str">
        <f>F14</f>
        <v>Ostrava</v>
      </c>
      <c r="G82" s="38"/>
      <c r="H82" s="38"/>
      <c r="I82" s="119" t="s">
        <v>24</v>
      </c>
      <c r="J82" s="61" t="str">
        <f>IF(J14="","",J14)</f>
        <v>11. 11. 2019</v>
      </c>
      <c r="K82" s="38"/>
      <c r="L82" s="118"/>
      <c r="S82" s="36"/>
      <c r="T82" s="36"/>
      <c r="U82" s="36"/>
      <c r="V82" s="36"/>
      <c r="W82" s="36"/>
      <c r="X82" s="36"/>
      <c r="Y82" s="36"/>
      <c r="Z82" s="36"/>
      <c r="AA82" s="36"/>
      <c r="AB82" s="36"/>
      <c r="AC82" s="36"/>
      <c r="AD82" s="36"/>
      <c r="AE82" s="36"/>
    </row>
    <row r="83" spans="1:65" s="2" customFormat="1" ht="6.95" customHeight="1" x14ac:dyDescent="0.2">
      <c r="A83" s="36"/>
      <c r="B83" s="37"/>
      <c r="C83" s="38"/>
      <c r="D83" s="38"/>
      <c r="E83" s="38"/>
      <c r="F83" s="38"/>
      <c r="G83" s="38"/>
      <c r="H83" s="38"/>
      <c r="I83" s="117"/>
      <c r="J83" s="38"/>
      <c r="K83" s="38"/>
      <c r="L83" s="118"/>
      <c r="S83" s="36"/>
      <c r="T83" s="36"/>
      <c r="U83" s="36"/>
      <c r="V83" s="36"/>
      <c r="W83" s="36"/>
      <c r="X83" s="36"/>
      <c r="Y83" s="36"/>
      <c r="Z83" s="36"/>
      <c r="AA83" s="36"/>
      <c r="AB83" s="36"/>
      <c r="AC83" s="36"/>
      <c r="AD83" s="36"/>
      <c r="AE83" s="36"/>
    </row>
    <row r="84" spans="1:65" s="2" customFormat="1" ht="27.95" customHeight="1" x14ac:dyDescent="0.2">
      <c r="A84" s="36"/>
      <c r="B84" s="37"/>
      <c r="C84" s="30" t="s">
        <v>30</v>
      </c>
      <c r="D84" s="38"/>
      <c r="E84" s="38"/>
      <c r="F84" s="28" t="str">
        <f>E17</f>
        <v>Dopravní podnik Ostrava a.s.</v>
      </c>
      <c r="G84" s="38"/>
      <c r="H84" s="38"/>
      <c r="I84" s="119" t="s">
        <v>38</v>
      </c>
      <c r="J84" s="34" t="str">
        <f>E23</f>
        <v>METROPROJEKT Praha a.s.</v>
      </c>
      <c r="K84" s="38"/>
      <c r="L84" s="118"/>
      <c r="S84" s="36"/>
      <c r="T84" s="36"/>
      <c r="U84" s="36"/>
      <c r="V84" s="36"/>
      <c r="W84" s="36"/>
      <c r="X84" s="36"/>
      <c r="Y84" s="36"/>
      <c r="Z84" s="36"/>
      <c r="AA84" s="36"/>
      <c r="AB84" s="36"/>
      <c r="AC84" s="36"/>
      <c r="AD84" s="36"/>
      <c r="AE84" s="36"/>
    </row>
    <row r="85" spans="1:65" s="2" customFormat="1" ht="15.2" customHeight="1" x14ac:dyDescent="0.2">
      <c r="A85" s="36"/>
      <c r="B85" s="37"/>
      <c r="C85" s="30" t="s">
        <v>36</v>
      </c>
      <c r="D85" s="38"/>
      <c r="E85" s="38"/>
      <c r="F85" s="28" t="str">
        <f>IF(E20="","",E20)</f>
        <v>Vyplň údaj</v>
      </c>
      <c r="G85" s="38"/>
      <c r="H85" s="38"/>
      <c r="I85" s="119" t="s">
        <v>43</v>
      </c>
      <c r="J85" s="34" t="str">
        <f>E26</f>
        <v>ALMAPRO s.r.o.</v>
      </c>
      <c r="K85" s="38"/>
      <c r="L85" s="118"/>
      <c r="S85" s="36"/>
      <c r="T85" s="36"/>
      <c r="U85" s="36"/>
      <c r="V85" s="36"/>
      <c r="W85" s="36"/>
      <c r="X85" s="36"/>
      <c r="Y85" s="36"/>
      <c r="Z85" s="36"/>
      <c r="AA85" s="36"/>
      <c r="AB85" s="36"/>
      <c r="AC85" s="36"/>
      <c r="AD85" s="36"/>
      <c r="AE85" s="36"/>
    </row>
    <row r="86" spans="1:65" s="2" customFormat="1" ht="10.35" customHeight="1" x14ac:dyDescent="0.2">
      <c r="A86" s="36"/>
      <c r="B86" s="37"/>
      <c r="C86" s="38"/>
      <c r="D86" s="38"/>
      <c r="E86" s="38"/>
      <c r="F86" s="38"/>
      <c r="G86" s="38"/>
      <c r="H86" s="38"/>
      <c r="I86" s="117"/>
      <c r="J86" s="38"/>
      <c r="K86" s="38"/>
      <c r="L86" s="118"/>
      <c r="S86" s="36"/>
      <c r="T86" s="36"/>
      <c r="U86" s="36"/>
      <c r="V86" s="36"/>
      <c r="W86" s="36"/>
      <c r="X86" s="36"/>
      <c r="Y86" s="36"/>
      <c r="Z86" s="36"/>
      <c r="AA86" s="36"/>
      <c r="AB86" s="36"/>
      <c r="AC86" s="36"/>
      <c r="AD86" s="36"/>
      <c r="AE86" s="36"/>
    </row>
    <row r="87" spans="1:65" s="11" customFormat="1" ht="29.25" customHeight="1" x14ac:dyDescent="0.2">
      <c r="A87" s="166"/>
      <c r="B87" s="167"/>
      <c r="C87" s="168" t="s">
        <v>159</v>
      </c>
      <c r="D87" s="169" t="s">
        <v>65</v>
      </c>
      <c r="E87" s="169" t="s">
        <v>61</v>
      </c>
      <c r="F87" s="169" t="s">
        <v>62</v>
      </c>
      <c r="G87" s="169" t="s">
        <v>160</v>
      </c>
      <c r="H87" s="169" t="s">
        <v>161</v>
      </c>
      <c r="I87" s="170" t="s">
        <v>162</v>
      </c>
      <c r="J87" s="169" t="s">
        <v>149</v>
      </c>
      <c r="K87" s="171" t="s">
        <v>163</v>
      </c>
      <c r="L87" s="172"/>
      <c r="M87" s="70" t="s">
        <v>79</v>
      </c>
      <c r="N87" s="71" t="s">
        <v>50</v>
      </c>
      <c r="O87" s="71" t="s">
        <v>164</v>
      </c>
      <c r="P87" s="71" t="s">
        <v>165</v>
      </c>
      <c r="Q87" s="71" t="s">
        <v>166</v>
      </c>
      <c r="R87" s="71" t="s">
        <v>167</v>
      </c>
      <c r="S87" s="71" t="s">
        <v>168</v>
      </c>
      <c r="T87" s="72" t="s">
        <v>169</v>
      </c>
      <c r="U87" s="166"/>
      <c r="V87" s="166"/>
      <c r="W87" s="166"/>
      <c r="X87" s="166"/>
      <c r="Y87" s="166"/>
      <c r="Z87" s="166"/>
      <c r="AA87" s="166"/>
      <c r="AB87" s="166"/>
      <c r="AC87" s="166"/>
      <c r="AD87" s="166"/>
      <c r="AE87" s="166"/>
    </row>
    <row r="88" spans="1:65" s="2" customFormat="1" ht="22.9" customHeight="1" x14ac:dyDescent="0.25">
      <c r="A88" s="36"/>
      <c r="B88" s="37"/>
      <c r="C88" s="77" t="s">
        <v>170</v>
      </c>
      <c r="D88" s="38"/>
      <c r="E88" s="38"/>
      <c r="F88" s="38"/>
      <c r="G88" s="38"/>
      <c r="H88" s="38"/>
      <c r="I88" s="117"/>
      <c r="J88" s="173">
        <f>BK88</f>
        <v>0</v>
      </c>
      <c r="K88" s="38"/>
      <c r="L88" s="41"/>
      <c r="M88" s="73"/>
      <c r="N88" s="174"/>
      <c r="O88" s="74"/>
      <c r="P88" s="175">
        <f>P89+P92</f>
        <v>0</v>
      </c>
      <c r="Q88" s="74"/>
      <c r="R88" s="175">
        <f>R89+R92</f>
        <v>0</v>
      </c>
      <c r="S88" s="74"/>
      <c r="T88" s="176">
        <f>T89+T92</f>
        <v>0</v>
      </c>
      <c r="U88" s="36"/>
      <c r="V88" s="36"/>
      <c r="W88" s="36"/>
      <c r="X88" s="36"/>
      <c r="Y88" s="36"/>
      <c r="Z88" s="36"/>
      <c r="AA88" s="36"/>
      <c r="AB88" s="36"/>
      <c r="AC88" s="36"/>
      <c r="AD88" s="36"/>
      <c r="AE88" s="36"/>
      <c r="AT88" s="18" t="s">
        <v>80</v>
      </c>
      <c r="AU88" s="18" t="s">
        <v>150</v>
      </c>
      <c r="BK88" s="177">
        <f>BK89+BK92</f>
        <v>0</v>
      </c>
    </row>
    <row r="89" spans="1:65" s="12" customFormat="1" ht="25.9" customHeight="1" x14ac:dyDescent="0.2">
      <c r="B89" s="178"/>
      <c r="C89" s="179"/>
      <c r="D89" s="180" t="s">
        <v>80</v>
      </c>
      <c r="E89" s="181" t="s">
        <v>200</v>
      </c>
      <c r="F89" s="181" t="s">
        <v>528</v>
      </c>
      <c r="G89" s="179"/>
      <c r="H89" s="179"/>
      <c r="I89" s="182"/>
      <c r="J89" s="183">
        <f>BK89</f>
        <v>0</v>
      </c>
      <c r="K89" s="179"/>
      <c r="L89" s="184"/>
      <c r="M89" s="185"/>
      <c r="N89" s="186"/>
      <c r="O89" s="186"/>
      <c r="P89" s="187">
        <f>P90</f>
        <v>0</v>
      </c>
      <c r="Q89" s="186"/>
      <c r="R89" s="187">
        <f>R90</f>
        <v>0</v>
      </c>
      <c r="S89" s="186"/>
      <c r="T89" s="188">
        <f>T90</f>
        <v>0</v>
      </c>
      <c r="AR89" s="189" t="s">
        <v>189</v>
      </c>
      <c r="AT89" s="190" t="s">
        <v>80</v>
      </c>
      <c r="AU89" s="190" t="s">
        <v>81</v>
      </c>
      <c r="AY89" s="189" t="s">
        <v>173</v>
      </c>
      <c r="BK89" s="191">
        <f>BK90</f>
        <v>0</v>
      </c>
    </row>
    <row r="90" spans="1:65" s="12" customFormat="1" ht="22.9" customHeight="1" x14ac:dyDescent="0.2">
      <c r="B90" s="178"/>
      <c r="C90" s="179"/>
      <c r="D90" s="180" t="s">
        <v>80</v>
      </c>
      <c r="E90" s="192" t="s">
        <v>969</v>
      </c>
      <c r="F90" s="192" t="s">
        <v>970</v>
      </c>
      <c r="G90" s="179"/>
      <c r="H90" s="179"/>
      <c r="I90" s="182"/>
      <c r="J90" s="193">
        <f>BK90</f>
        <v>0</v>
      </c>
      <c r="K90" s="179"/>
      <c r="L90" s="184"/>
      <c r="M90" s="185"/>
      <c r="N90" s="186"/>
      <c r="O90" s="186"/>
      <c r="P90" s="187">
        <f>P91</f>
        <v>0</v>
      </c>
      <c r="Q90" s="186"/>
      <c r="R90" s="187">
        <f>R91</f>
        <v>0</v>
      </c>
      <c r="S90" s="186"/>
      <c r="T90" s="188">
        <f>T91</f>
        <v>0</v>
      </c>
      <c r="AR90" s="189" t="s">
        <v>189</v>
      </c>
      <c r="AT90" s="190" t="s">
        <v>80</v>
      </c>
      <c r="AU90" s="190" t="s">
        <v>89</v>
      </c>
      <c r="AY90" s="189" t="s">
        <v>173</v>
      </c>
      <c r="BK90" s="191">
        <f>BK91</f>
        <v>0</v>
      </c>
    </row>
    <row r="91" spans="1:65" s="2" customFormat="1" ht="24" customHeight="1" x14ac:dyDescent="0.2">
      <c r="A91" s="36"/>
      <c r="B91" s="37"/>
      <c r="C91" s="194" t="s">
        <v>89</v>
      </c>
      <c r="D91" s="194" t="s">
        <v>175</v>
      </c>
      <c r="E91" s="195" t="s">
        <v>1173</v>
      </c>
      <c r="F91" s="196" t="s">
        <v>1174</v>
      </c>
      <c r="G91" s="197" t="s">
        <v>447</v>
      </c>
      <c r="H91" s="198">
        <v>1</v>
      </c>
      <c r="I91" s="199"/>
      <c r="J91" s="200">
        <f>ROUND(I91*H91,2)</f>
        <v>0</v>
      </c>
      <c r="K91" s="196" t="s">
        <v>179</v>
      </c>
      <c r="L91" s="41"/>
      <c r="M91" s="201" t="s">
        <v>79</v>
      </c>
      <c r="N91" s="202" t="s">
        <v>51</v>
      </c>
      <c r="O91" s="66"/>
      <c r="P91" s="203">
        <f>O91*H91</f>
        <v>0</v>
      </c>
      <c r="Q91" s="203">
        <v>0</v>
      </c>
      <c r="R91" s="203">
        <f>Q91*H91</f>
        <v>0</v>
      </c>
      <c r="S91" s="203">
        <v>0</v>
      </c>
      <c r="T91" s="204">
        <f>S91*H91</f>
        <v>0</v>
      </c>
      <c r="U91" s="36"/>
      <c r="V91" s="36"/>
      <c r="W91" s="36"/>
      <c r="X91" s="36"/>
      <c r="Y91" s="36"/>
      <c r="Z91" s="36"/>
      <c r="AA91" s="36"/>
      <c r="AB91" s="36"/>
      <c r="AC91" s="36"/>
      <c r="AD91" s="36"/>
      <c r="AE91" s="36"/>
      <c r="AR91" s="205" t="s">
        <v>486</v>
      </c>
      <c r="AT91" s="205" t="s">
        <v>175</v>
      </c>
      <c r="AU91" s="205" t="s">
        <v>91</v>
      </c>
      <c r="AY91" s="18" t="s">
        <v>173</v>
      </c>
      <c r="BE91" s="206">
        <f>IF(N91="základní",J91,0)</f>
        <v>0</v>
      </c>
      <c r="BF91" s="206">
        <f>IF(N91="snížená",J91,0)</f>
        <v>0</v>
      </c>
      <c r="BG91" s="206">
        <f>IF(N91="zákl. přenesená",J91,0)</f>
        <v>0</v>
      </c>
      <c r="BH91" s="206">
        <f>IF(N91="sníž. přenesená",J91,0)</f>
        <v>0</v>
      </c>
      <c r="BI91" s="206">
        <f>IF(N91="nulová",J91,0)</f>
        <v>0</v>
      </c>
      <c r="BJ91" s="18" t="s">
        <v>89</v>
      </c>
      <c r="BK91" s="206">
        <f>ROUND(I91*H91,2)</f>
        <v>0</v>
      </c>
      <c r="BL91" s="18" t="s">
        <v>486</v>
      </c>
      <c r="BM91" s="205" t="s">
        <v>1274</v>
      </c>
    </row>
    <row r="92" spans="1:65" s="12" customFormat="1" ht="25.9" customHeight="1" x14ac:dyDescent="0.2">
      <c r="B92" s="178"/>
      <c r="C92" s="179"/>
      <c r="D92" s="180" t="s">
        <v>80</v>
      </c>
      <c r="E92" s="181" t="s">
        <v>1192</v>
      </c>
      <c r="F92" s="181" t="s">
        <v>1193</v>
      </c>
      <c r="G92" s="179"/>
      <c r="H92" s="179"/>
      <c r="I92" s="182"/>
      <c r="J92" s="183">
        <f>BK92</f>
        <v>0</v>
      </c>
      <c r="K92" s="179"/>
      <c r="L92" s="184"/>
      <c r="M92" s="185"/>
      <c r="N92" s="186"/>
      <c r="O92" s="186"/>
      <c r="P92" s="187">
        <f>SUM(P93:P95)</f>
        <v>0</v>
      </c>
      <c r="Q92" s="186"/>
      <c r="R92" s="187">
        <f>SUM(R93:R95)</f>
        <v>0</v>
      </c>
      <c r="S92" s="186"/>
      <c r="T92" s="188">
        <f>SUM(T93:T95)</f>
        <v>0</v>
      </c>
      <c r="AR92" s="189" t="s">
        <v>180</v>
      </c>
      <c r="AT92" s="190" t="s">
        <v>80</v>
      </c>
      <c r="AU92" s="190" t="s">
        <v>81</v>
      </c>
      <c r="AY92" s="189" t="s">
        <v>173</v>
      </c>
      <c r="BK92" s="191">
        <f>SUM(BK93:BK95)</f>
        <v>0</v>
      </c>
    </row>
    <row r="93" spans="1:65" s="2" customFormat="1" ht="16.5" customHeight="1" x14ac:dyDescent="0.2">
      <c r="A93" s="36"/>
      <c r="B93" s="37"/>
      <c r="C93" s="194" t="s">
        <v>91</v>
      </c>
      <c r="D93" s="194" t="s">
        <v>175</v>
      </c>
      <c r="E93" s="195" t="s">
        <v>1194</v>
      </c>
      <c r="F93" s="196" t="s">
        <v>1195</v>
      </c>
      <c r="G93" s="197" t="s">
        <v>1196</v>
      </c>
      <c r="H93" s="198">
        <v>4</v>
      </c>
      <c r="I93" s="199"/>
      <c r="J93" s="200">
        <f>ROUND(I93*H93,2)</f>
        <v>0</v>
      </c>
      <c r="K93" s="196" t="s">
        <v>179</v>
      </c>
      <c r="L93" s="41"/>
      <c r="M93" s="201" t="s">
        <v>79</v>
      </c>
      <c r="N93" s="202" t="s">
        <v>51</v>
      </c>
      <c r="O93" s="66"/>
      <c r="P93" s="203">
        <f>O93*H93</f>
        <v>0</v>
      </c>
      <c r="Q93" s="203">
        <v>0</v>
      </c>
      <c r="R93" s="203">
        <f>Q93*H93</f>
        <v>0</v>
      </c>
      <c r="S93" s="203">
        <v>0</v>
      </c>
      <c r="T93" s="204">
        <f>S93*H93</f>
        <v>0</v>
      </c>
      <c r="U93" s="36"/>
      <c r="V93" s="36"/>
      <c r="W93" s="36"/>
      <c r="X93" s="36"/>
      <c r="Y93" s="36"/>
      <c r="Z93" s="36"/>
      <c r="AA93" s="36"/>
      <c r="AB93" s="36"/>
      <c r="AC93" s="36"/>
      <c r="AD93" s="36"/>
      <c r="AE93" s="36"/>
      <c r="AR93" s="205" t="s">
        <v>1197</v>
      </c>
      <c r="AT93" s="205" t="s">
        <v>175</v>
      </c>
      <c r="AU93" s="205" t="s">
        <v>89</v>
      </c>
      <c r="AY93" s="18" t="s">
        <v>173</v>
      </c>
      <c r="BE93" s="206">
        <f>IF(N93="základní",J93,0)</f>
        <v>0</v>
      </c>
      <c r="BF93" s="206">
        <f>IF(N93="snížená",J93,0)</f>
        <v>0</v>
      </c>
      <c r="BG93" s="206">
        <f>IF(N93="zákl. přenesená",J93,0)</f>
        <v>0</v>
      </c>
      <c r="BH93" s="206">
        <f>IF(N93="sníž. přenesená",J93,0)</f>
        <v>0</v>
      </c>
      <c r="BI93" s="206">
        <f>IF(N93="nulová",J93,0)</f>
        <v>0</v>
      </c>
      <c r="BJ93" s="18" t="s">
        <v>89</v>
      </c>
      <c r="BK93" s="206">
        <f>ROUND(I93*H93,2)</f>
        <v>0</v>
      </c>
      <c r="BL93" s="18" t="s">
        <v>1197</v>
      </c>
      <c r="BM93" s="205" t="s">
        <v>1275</v>
      </c>
    </row>
    <row r="94" spans="1:65" s="2" customFormat="1" ht="16.5" customHeight="1" x14ac:dyDescent="0.2">
      <c r="A94" s="36"/>
      <c r="B94" s="37"/>
      <c r="C94" s="194" t="s">
        <v>189</v>
      </c>
      <c r="D94" s="194" t="s">
        <v>175</v>
      </c>
      <c r="E94" s="195" t="s">
        <v>1199</v>
      </c>
      <c r="F94" s="196" t="s">
        <v>1200</v>
      </c>
      <c r="G94" s="197" t="s">
        <v>1196</v>
      </c>
      <c r="H94" s="198">
        <v>1</v>
      </c>
      <c r="I94" s="199"/>
      <c r="J94" s="200">
        <f>ROUND(I94*H94,2)</f>
        <v>0</v>
      </c>
      <c r="K94" s="196" t="s">
        <v>179</v>
      </c>
      <c r="L94" s="41"/>
      <c r="M94" s="201" t="s">
        <v>79</v>
      </c>
      <c r="N94" s="202" t="s">
        <v>51</v>
      </c>
      <c r="O94" s="66"/>
      <c r="P94" s="203">
        <f>O94*H94</f>
        <v>0</v>
      </c>
      <c r="Q94" s="203">
        <v>0</v>
      </c>
      <c r="R94" s="203">
        <f>Q94*H94</f>
        <v>0</v>
      </c>
      <c r="S94" s="203">
        <v>0</v>
      </c>
      <c r="T94" s="204">
        <f>S94*H94</f>
        <v>0</v>
      </c>
      <c r="U94" s="36"/>
      <c r="V94" s="36"/>
      <c r="W94" s="36"/>
      <c r="X94" s="36"/>
      <c r="Y94" s="36"/>
      <c r="Z94" s="36"/>
      <c r="AA94" s="36"/>
      <c r="AB94" s="36"/>
      <c r="AC94" s="36"/>
      <c r="AD94" s="36"/>
      <c r="AE94" s="36"/>
      <c r="AR94" s="205" t="s">
        <v>1197</v>
      </c>
      <c r="AT94" s="205" t="s">
        <v>175</v>
      </c>
      <c r="AU94" s="205" t="s">
        <v>89</v>
      </c>
      <c r="AY94" s="18" t="s">
        <v>173</v>
      </c>
      <c r="BE94" s="206">
        <f>IF(N94="základní",J94,0)</f>
        <v>0</v>
      </c>
      <c r="BF94" s="206">
        <f>IF(N94="snížená",J94,0)</f>
        <v>0</v>
      </c>
      <c r="BG94" s="206">
        <f>IF(N94="zákl. přenesená",J94,0)</f>
        <v>0</v>
      </c>
      <c r="BH94" s="206">
        <f>IF(N94="sníž. přenesená",J94,0)</f>
        <v>0</v>
      </c>
      <c r="BI94" s="206">
        <f>IF(N94="nulová",J94,0)</f>
        <v>0</v>
      </c>
      <c r="BJ94" s="18" t="s">
        <v>89</v>
      </c>
      <c r="BK94" s="206">
        <f>ROUND(I94*H94,2)</f>
        <v>0</v>
      </c>
      <c r="BL94" s="18" t="s">
        <v>1197</v>
      </c>
      <c r="BM94" s="205" t="s">
        <v>1276</v>
      </c>
    </row>
    <row r="95" spans="1:65" s="2" customFormat="1" ht="16.5" customHeight="1" x14ac:dyDescent="0.2">
      <c r="A95" s="36"/>
      <c r="B95" s="37"/>
      <c r="C95" s="194" t="s">
        <v>180</v>
      </c>
      <c r="D95" s="194" t="s">
        <v>175</v>
      </c>
      <c r="E95" s="195" t="s">
        <v>1202</v>
      </c>
      <c r="F95" s="196" t="s">
        <v>1203</v>
      </c>
      <c r="G95" s="197" t="s">
        <v>1196</v>
      </c>
      <c r="H95" s="198">
        <v>2</v>
      </c>
      <c r="I95" s="199"/>
      <c r="J95" s="200">
        <f>ROUND(I95*H95,2)</f>
        <v>0</v>
      </c>
      <c r="K95" s="196" t="s">
        <v>179</v>
      </c>
      <c r="L95" s="41"/>
      <c r="M95" s="229" t="s">
        <v>79</v>
      </c>
      <c r="N95" s="230" t="s">
        <v>51</v>
      </c>
      <c r="O95" s="231"/>
      <c r="P95" s="232">
        <f>O95*H95</f>
        <v>0</v>
      </c>
      <c r="Q95" s="232">
        <v>0</v>
      </c>
      <c r="R95" s="232">
        <f>Q95*H95</f>
        <v>0</v>
      </c>
      <c r="S95" s="232">
        <v>0</v>
      </c>
      <c r="T95" s="233">
        <f>S95*H95</f>
        <v>0</v>
      </c>
      <c r="U95" s="36"/>
      <c r="V95" s="36"/>
      <c r="W95" s="36"/>
      <c r="X95" s="36"/>
      <c r="Y95" s="36"/>
      <c r="Z95" s="36"/>
      <c r="AA95" s="36"/>
      <c r="AB95" s="36"/>
      <c r="AC95" s="36"/>
      <c r="AD95" s="36"/>
      <c r="AE95" s="36"/>
      <c r="AR95" s="205" t="s">
        <v>1197</v>
      </c>
      <c r="AT95" s="205" t="s">
        <v>175</v>
      </c>
      <c r="AU95" s="205" t="s">
        <v>89</v>
      </c>
      <c r="AY95" s="18" t="s">
        <v>173</v>
      </c>
      <c r="BE95" s="206">
        <f>IF(N95="základní",J95,0)</f>
        <v>0</v>
      </c>
      <c r="BF95" s="206">
        <f>IF(N95="snížená",J95,0)</f>
        <v>0</v>
      </c>
      <c r="BG95" s="206">
        <f>IF(N95="zákl. přenesená",J95,0)</f>
        <v>0</v>
      </c>
      <c r="BH95" s="206">
        <f>IF(N95="sníž. přenesená",J95,0)</f>
        <v>0</v>
      </c>
      <c r="BI95" s="206">
        <f>IF(N95="nulová",J95,0)</f>
        <v>0</v>
      </c>
      <c r="BJ95" s="18" t="s">
        <v>89</v>
      </c>
      <c r="BK95" s="206">
        <f>ROUND(I95*H95,2)</f>
        <v>0</v>
      </c>
      <c r="BL95" s="18" t="s">
        <v>1197</v>
      </c>
      <c r="BM95" s="205" t="s">
        <v>1277</v>
      </c>
    </row>
    <row r="96" spans="1:65" s="2" customFormat="1" ht="6.95" customHeight="1" x14ac:dyDescent="0.2">
      <c r="A96" s="36"/>
      <c r="B96" s="49"/>
      <c r="C96" s="50"/>
      <c r="D96" s="50"/>
      <c r="E96" s="50"/>
      <c r="F96" s="50"/>
      <c r="G96" s="50"/>
      <c r="H96" s="50"/>
      <c r="I96" s="144"/>
      <c r="J96" s="50"/>
      <c r="K96" s="50"/>
      <c r="L96" s="41"/>
      <c r="M96" s="36"/>
      <c r="O96" s="36"/>
      <c r="P96" s="36"/>
      <c r="Q96" s="36"/>
      <c r="R96" s="36"/>
      <c r="S96" s="36"/>
      <c r="T96" s="36"/>
      <c r="U96" s="36"/>
      <c r="V96" s="36"/>
      <c r="W96" s="36"/>
      <c r="X96" s="36"/>
      <c r="Y96" s="36"/>
      <c r="Z96" s="36"/>
      <c r="AA96" s="36"/>
      <c r="AB96" s="36"/>
      <c r="AC96" s="36"/>
      <c r="AD96" s="36"/>
      <c r="AE96" s="36"/>
    </row>
  </sheetData>
  <sheetProtection algorithmName="SHA-512" hashValue="NF4eXH+9TIarVvnhpF2xBEvpQrzR89b81X/VFjqMSnqz51aeEg6Cz6G3MQmRD+2bg3fih3VHKPfVNSnoiqiw2w==" saltValue="W/KTNucGgMSq8EyC8yYTDnLFglBu6+ytsrjuc/5vZXlR2PVYjKfp8V7g4IQB5jh43oG/an+WP8EENR2aG0PcEA==" spinCount="100000" sheet="1" objects="1" scenarios="1" formatColumns="0" formatRows="0" autoFilter="0"/>
  <autoFilter ref="C87:K95"/>
  <mergeCells count="12">
    <mergeCell ref="E80:H80"/>
    <mergeCell ref="L2:V2"/>
    <mergeCell ref="E50:H50"/>
    <mergeCell ref="E52:H52"/>
    <mergeCell ref="E54:H54"/>
    <mergeCell ref="E76:H76"/>
    <mergeCell ref="E78:H78"/>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19"/>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128</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1" customFormat="1" ht="12" hidden="1" customHeight="1" x14ac:dyDescent="0.2">
      <c r="B8" s="21"/>
      <c r="D8" s="116" t="s">
        <v>145</v>
      </c>
      <c r="I8" s="110"/>
      <c r="L8" s="21"/>
    </row>
    <row r="9" spans="1:46" s="2" customFormat="1" ht="16.5" hidden="1" customHeight="1" x14ac:dyDescent="0.2">
      <c r="A9" s="36"/>
      <c r="B9" s="41"/>
      <c r="C9" s="36"/>
      <c r="D9" s="36"/>
      <c r="E9" s="316" t="s">
        <v>1157</v>
      </c>
      <c r="F9" s="319"/>
      <c r="G9" s="319"/>
      <c r="H9" s="319"/>
      <c r="I9" s="117"/>
      <c r="J9" s="36"/>
      <c r="K9" s="36"/>
      <c r="L9" s="118"/>
      <c r="S9" s="36"/>
      <c r="T9" s="36"/>
      <c r="U9" s="36"/>
      <c r="V9" s="36"/>
      <c r="W9" s="36"/>
      <c r="X9" s="36"/>
      <c r="Y9" s="36"/>
      <c r="Z9" s="36"/>
      <c r="AA9" s="36"/>
      <c r="AB9" s="36"/>
      <c r="AC9" s="36"/>
      <c r="AD9" s="36"/>
      <c r="AE9" s="36"/>
    </row>
    <row r="10" spans="1:46" s="2" customFormat="1" ht="12" hidden="1" customHeight="1" x14ac:dyDescent="0.2">
      <c r="A10" s="36"/>
      <c r="B10" s="41"/>
      <c r="C10" s="36"/>
      <c r="D10" s="116" t="s">
        <v>1158</v>
      </c>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6.5" hidden="1" customHeight="1" x14ac:dyDescent="0.2">
      <c r="A11" s="36"/>
      <c r="B11" s="41"/>
      <c r="C11" s="36"/>
      <c r="D11" s="36"/>
      <c r="E11" s="318" t="s">
        <v>1278</v>
      </c>
      <c r="F11" s="319"/>
      <c r="G11" s="319"/>
      <c r="H11" s="319"/>
      <c r="I11" s="117"/>
      <c r="J11" s="36"/>
      <c r="K11" s="36"/>
      <c r="L11" s="118"/>
      <c r="S11" s="36"/>
      <c r="T11" s="36"/>
      <c r="U11" s="36"/>
      <c r="V11" s="36"/>
      <c r="W11" s="36"/>
      <c r="X11" s="36"/>
      <c r="Y11" s="36"/>
      <c r="Z11" s="36"/>
      <c r="AA11" s="36"/>
      <c r="AB11" s="36"/>
      <c r="AC11" s="36"/>
      <c r="AD11" s="36"/>
      <c r="AE11" s="36"/>
    </row>
    <row r="12" spans="1:46" s="2" customFormat="1" ht="11.25" hidden="1" x14ac:dyDescent="0.2">
      <c r="A12" s="36"/>
      <c r="B12" s="41"/>
      <c r="C12" s="36"/>
      <c r="D12" s="36"/>
      <c r="E12" s="36"/>
      <c r="F12" s="36"/>
      <c r="G12" s="36"/>
      <c r="H12" s="36"/>
      <c r="I12" s="117"/>
      <c r="J12" s="36"/>
      <c r="K12" s="36"/>
      <c r="L12" s="118"/>
      <c r="S12" s="36"/>
      <c r="T12" s="36"/>
      <c r="U12" s="36"/>
      <c r="V12" s="36"/>
      <c r="W12" s="36"/>
      <c r="X12" s="36"/>
      <c r="Y12" s="36"/>
      <c r="Z12" s="36"/>
      <c r="AA12" s="36"/>
      <c r="AB12" s="36"/>
      <c r="AC12" s="36"/>
      <c r="AD12" s="36"/>
      <c r="AE12" s="36"/>
    </row>
    <row r="13" spans="1:46" s="2" customFormat="1" ht="12" hidden="1" customHeight="1" x14ac:dyDescent="0.2">
      <c r="A13" s="36"/>
      <c r="B13" s="41"/>
      <c r="C13" s="36"/>
      <c r="D13" s="116" t="s">
        <v>18</v>
      </c>
      <c r="E13" s="36"/>
      <c r="F13" s="105" t="s">
        <v>79</v>
      </c>
      <c r="G13" s="36"/>
      <c r="H13" s="36"/>
      <c r="I13" s="119" t="s">
        <v>20</v>
      </c>
      <c r="J13" s="105" t="s">
        <v>79</v>
      </c>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22</v>
      </c>
      <c r="E14" s="36"/>
      <c r="F14" s="105" t="s">
        <v>23</v>
      </c>
      <c r="G14" s="36"/>
      <c r="H14" s="36"/>
      <c r="I14" s="119" t="s">
        <v>24</v>
      </c>
      <c r="J14" s="120" t="str">
        <f>'Rekapitulace stavby'!AN8</f>
        <v>11. 11. 2019</v>
      </c>
      <c r="K14" s="36"/>
      <c r="L14" s="118"/>
      <c r="S14" s="36"/>
      <c r="T14" s="36"/>
      <c r="U14" s="36"/>
      <c r="V14" s="36"/>
      <c r="W14" s="36"/>
      <c r="X14" s="36"/>
      <c r="Y14" s="36"/>
      <c r="Z14" s="36"/>
      <c r="AA14" s="36"/>
      <c r="AB14" s="36"/>
      <c r="AC14" s="36"/>
      <c r="AD14" s="36"/>
      <c r="AE14" s="36"/>
    </row>
    <row r="15" spans="1:46" s="2" customFormat="1" ht="10.9" hidden="1" customHeight="1" x14ac:dyDescent="0.2">
      <c r="A15" s="36"/>
      <c r="B15" s="41"/>
      <c r="C15" s="36"/>
      <c r="D15" s="36"/>
      <c r="E15" s="36"/>
      <c r="F15" s="36"/>
      <c r="G15" s="36"/>
      <c r="H15" s="36"/>
      <c r="I15" s="117"/>
      <c r="J15" s="36"/>
      <c r="K15" s="36"/>
      <c r="L15" s="118"/>
      <c r="S15" s="36"/>
      <c r="T15" s="36"/>
      <c r="U15" s="36"/>
      <c r="V15" s="36"/>
      <c r="W15" s="36"/>
      <c r="X15" s="36"/>
      <c r="Y15" s="36"/>
      <c r="Z15" s="36"/>
      <c r="AA15" s="36"/>
      <c r="AB15" s="36"/>
      <c r="AC15" s="36"/>
      <c r="AD15" s="36"/>
      <c r="AE15" s="36"/>
    </row>
    <row r="16" spans="1:46" s="2" customFormat="1" ht="12" hidden="1" customHeight="1" x14ac:dyDescent="0.2">
      <c r="A16" s="36"/>
      <c r="B16" s="41"/>
      <c r="C16" s="36"/>
      <c r="D16" s="116" t="s">
        <v>30</v>
      </c>
      <c r="E16" s="36"/>
      <c r="F16" s="36"/>
      <c r="G16" s="36"/>
      <c r="H16" s="36"/>
      <c r="I16" s="119" t="s">
        <v>31</v>
      </c>
      <c r="J16" s="105" t="s">
        <v>32</v>
      </c>
      <c r="K16" s="36"/>
      <c r="L16" s="118"/>
      <c r="S16" s="36"/>
      <c r="T16" s="36"/>
      <c r="U16" s="36"/>
      <c r="V16" s="36"/>
      <c r="W16" s="36"/>
      <c r="X16" s="36"/>
      <c r="Y16" s="36"/>
      <c r="Z16" s="36"/>
      <c r="AA16" s="36"/>
      <c r="AB16" s="36"/>
      <c r="AC16" s="36"/>
      <c r="AD16" s="36"/>
      <c r="AE16" s="36"/>
    </row>
    <row r="17" spans="1:31" s="2" customFormat="1" ht="18" hidden="1" customHeight="1" x14ac:dyDescent="0.2">
      <c r="A17" s="36"/>
      <c r="B17" s="41"/>
      <c r="C17" s="36"/>
      <c r="D17" s="36"/>
      <c r="E17" s="105" t="s">
        <v>33</v>
      </c>
      <c r="F17" s="36"/>
      <c r="G17" s="36"/>
      <c r="H17" s="36"/>
      <c r="I17" s="119" t="s">
        <v>34</v>
      </c>
      <c r="J17" s="105" t="s">
        <v>35</v>
      </c>
      <c r="K17" s="36"/>
      <c r="L17" s="118"/>
      <c r="S17" s="36"/>
      <c r="T17" s="36"/>
      <c r="U17" s="36"/>
      <c r="V17" s="36"/>
      <c r="W17" s="36"/>
      <c r="X17" s="36"/>
      <c r="Y17" s="36"/>
      <c r="Z17" s="36"/>
      <c r="AA17" s="36"/>
      <c r="AB17" s="36"/>
      <c r="AC17" s="36"/>
      <c r="AD17" s="36"/>
      <c r="AE17" s="36"/>
    </row>
    <row r="18" spans="1:31" s="2" customFormat="1" ht="6.95" hidden="1" customHeight="1" x14ac:dyDescent="0.2">
      <c r="A18" s="36"/>
      <c r="B18" s="41"/>
      <c r="C18" s="36"/>
      <c r="D18" s="36"/>
      <c r="E18" s="36"/>
      <c r="F18" s="36"/>
      <c r="G18" s="36"/>
      <c r="H18" s="36"/>
      <c r="I18" s="117"/>
      <c r="J18" s="36"/>
      <c r="K18" s="36"/>
      <c r="L18" s="118"/>
      <c r="S18" s="36"/>
      <c r="T18" s="36"/>
      <c r="U18" s="36"/>
      <c r="V18" s="36"/>
      <c r="W18" s="36"/>
      <c r="X18" s="36"/>
      <c r="Y18" s="36"/>
      <c r="Z18" s="36"/>
      <c r="AA18" s="36"/>
      <c r="AB18" s="36"/>
      <c r="AC18" s="36"/>
      <c r="AD18" s="36"/>
      <c r="AE18" s="36"/>
    </row>
    <row r="19" spans="1:31" s="2" customFormat="1" ht="12" hidden="1" customHeight="1" x14ac:dyDescent="0.2">
      <c r="A19" s="36"/>
      <c r="B19" s="41"/>
      <c r="C19" s="36"/>
      <c r="D19" s="116" t="s">
        <v>36</v>
      </c>
      <c r="E19" s="36"/>
      <c r="F19" s="36"/>
      <c r="G19" s="36"/>
      <c r="H19" s="36"/>
      <c r="I19" s="119" t="s">
        <v>31</v>
      </c>
      <c r="J19" s="31" t="str">
        <f>'Rekapitulace stavby'!AN13</f>
        <v>Vyplň údaj</v>
      </c>
      <c r="K19" s="36"/>
      <c r="L19" s="118"/>
      <c r="S19" s="36"/>
      <c r="T19" s="36"/>
      <c r="U19" s="36"/>
      <c r="V19" s="36"/>
      <c r="W19" s="36"/>
      <c r="X19" s="36"/>
      <c r="Y19" s="36"/>
      <c r="Z19" s="36"/>
      <c r="AA19" s="36"/>
      <c r="AB19" s="36"/>
      <c r="AC19" s="36"/>
      <c r="AD19" s="36"/>
      <c r="AE19" s="36"/>
    </row>
    <row r="20" spans="1:31" s="2" customFormat="1" ht="18" hidden="1" customHeight="1" x14ac:dyDescent="0.2">
      <c r="A20" s="36"/>
      <c r="B20" s="41"/>
      <c r="C20" s="36"/>
      <c r="D20" s="36"/>
      <c r="E20" s="320" t="str">
        <f>'Rekapitulace stavby'!E14</f>
        <v>Vyplň údaj</v>
      </c>
      <c r="F20" s="321"/>
      <c r="G20" s="321"/>
      <c r="H20" s="321"/>
      <c r="I20" s="119" t="s">
        <v>34</v>
      </c>
      <c r="J20" s="31" t="str">
        <f>'Rekapitulace stavby'!AN14</f>
        <v>Vyplň údaj</v>
      </c>
      <c r="K20" s="36"/>
      <c r="L20" s="118"/>
      <c r="S20" s="36"/>
      <c r="T20" s="36"/>
      <c r="U20" s="36"/>
      <c r="V20" s="36"/>
      <c r="W20" s="36"/>
      <c r="X20" s="36"/>
      <c r="Y20" s="36"/>
      <c r="Z20" s="36"/>
      <c r="AA20" s="36"/>
      <c r="AB20" s="36"/>
      <c r="AC20" s="36"/>
      <c r="AD20" s="36"/>
      <c r="AE20" s="36"/>
    </row>
    <row r="21" spans="1:31" s="2" customFormat="1" ht="6.95" hidden="1" customHeight="1" x14ac:dyDescent="0.2">
      <c r="A21" s="36"/>
      <c r="B21" s="41"/>
      <c r="C21" s="36"/>
      <c r="D21" s="36"/>
      <c r="E21" s="36"/>
      <c r="F21" s="36"/>
      <c r="G21" s="36"/>
      <c r="H21" s="36"/>
      <c r="I21" s="117"/>
      <c r="J21" s="36"/>
      <c r="K21" s="36"/>
      <c r="L21" s="118"/>
      <c r="S21" s="36"/>
      <c r="T21" s="36"/>
      <c r="U21" s="36"/>
      <c r="V21" s="36"/>
      <c r="W21" s="36"/>
      <c r="X21" s="36"/>
      <c r="Y21" s="36"/>
      <c r="Z21" s="36"/>
      <c r="AA21" s="36"/>
      <c r="AB21" s="36"/>
      <c r="AC21" s="36"/>
      <c r="AD21" s="36"/>
      <c r="AE21" s="36"/>
    </row>
    <row r="22" spans="1:31" s="2" customFormat="1" ht="12" hidden="1" customHeight="1" x14ac:dyDescent="0.2">
      <c r="A22" s="36"/>
      <c r="B22" s="41"/>
      <c r="C22" s="36"/>
      <c r="D22" s="116" t="s">
        <v>38</v>
      </c>
      <c r="E22" s="36"/>
      <c r="F22" s="36"/>
      <c r="G22" s="36"/>
      <c r="H22" s="36"/>
      <c r="I22" s="119" t="s">
        <v>31</v>
      </c>
      <c r="J22" s="105" t="s">
        <v>39</v>
      </c>
      <c r="K22" s="36"/>
      <c r="L22" s="118"/>
      <c r="S22" s="36"/>
      <c r="T22" s="36"/>
      <c r="U22" s="36"/>
      <c r="V22" s="36"/>
      <c r="W22" s="36"/>
      <c r="X22" s="36"/>
      <c r="Y22" s="36"/>
      <c r="Z22" s="36"/>
      <c r="AA22" s="36"/>
      <c r="AB22" s="36"/>
      <c r="AC22" s="36"/>
      <c r="AD22" s="36"/>
      <c r="AE22" s="36"/>
    </row>
    <row r="23" spans="1:31" s="2" customFormat="1" ht="18" hidden="1" customHeight="1" x14ac:dyDescent="0.2">
      <c r="A23" s="36"/>
      <c r="B23" s="41"/>
      <c r="C23" s="36"/>
      <c r="D23" s="36"/>
      <c r="E23" s="105" t="s">
        <v>40</v>
      </c>
      <c r="F23" s="36"/>
      <c r="G23" s="36"/>
      <c r="H23" s="36"/>
      <c r="I23" s="119" t="s">
        <v>34</v>
      </c>
      <c r="J23" s="105" t="s">
        <v>41</v>
      </c>
      <c r="K23" s="36"/>
      <c r="L23" s="118"/>
      <c r="S23" s="36"/>
      <c r="T23" s="36"/>
      <c r="U23" s="36"/>
      <c r="V23" s="36"/>
      <c r="W23" s="36"/>
      <c r="X23" s="36"/>
      <c r="Y23" s="36"/>
      <c r="Z23" s="36"/>
      <c r="AA23" s="36"/>
      <c r="AB23" s="36"/>
      <c r="AC23" s="36"/>
      <c r="AD23" s="36"/>
      <c r="AE23" s="36"/>
    </row>
    <row r="24" spans="1:31" s="2" customFormat="1" ht="6.95" hidden="1" customHeight="1" x14ac:dyDescent="0.2">
      <c r="A24" s="36"/>
      <c r="B24" s="41"/>
      <c r="C24" s="36"/>
      <c r="D24" s="36"/>
      <c r="E24" s="36"/>
      <c r="F24" s="36"/>
      <c r="G24" s="36"/>
      <c r="H24" s="36"/>
      <c r="I24" s="117"/>
      <c r="J24" s="36"/>
      <c r="K24" s="36"/>
      <c r="L24" s="118"/>
      <c r="S24" s="36"/>
      <c r="T24" s="36"/>
      <c r="U24" s="36"/>
      <c r="V24" s="36"/>
      <c r="W24" s="36"/>
      <c r="X24" s="36"/>
      <c r="Y24" s="36"/>
      <c r="Z24" s="36"/>
      <c r="AA24" s="36"/>
      <c r="AB24" s="36"/>
      <c r="AC24" s="36"/>
      <c r="AD24" s="36"/>
      <c r="AE24" s="36"/>
    </row>
    <row r="25" spans="1:31" s="2" customFormat="1" ht="12" hidden="1" customHeight="1" x14ac:dyDescent="0.2">
      <c r="A25" s="36"/>
      <c r="B25" s="41"/>
      <c r="C25" s="36"/>
      <c r="D25" s="116" t="s">
        <v>43</v>
      </c>
      <c r="E25" s="36"/>
      <c r="F25" s="36"/>
      <c r="G25" s="36"/>
      <c r="H25" s="36"/>
      <c r="I25" s="119" t="s">
        <v>31</v>
      </c>
      <c r="J25" s="105" t="s">
        <v>79</v>
      </c>
      <c r="K25" s="36"/>
      <c r="L25" s="118"/>
      <c r="S25" s="36"/>
      <c r="T25" s="36"/>
      <c r="U25" s="36"/>
      <c r="V25" s="36"/>
      <c r="W25" s="36"/>
      <c r="X25" s="36"/>
      <c r="Y25" s="36"/>
      <c r="Z25" s="36"/>
      <c r="AA25" s="36"/>
      <c r="AB25" s="36"/>
      <c r="AC25" s="36"/>
      <c r="AD25" s="36"/>
      <c r="AE25" s="36"/>
    </row>
    <row r="26" spans="1:31" s="2" customFormat="1" ht="18" hidden="1" customHeight="1" x14ac:dyDescent="0.2">
      <c r="A26" s="36"/>
      <c r="B26" s="41"/>
      <c r="C26" s="36"/>
      <c r="D26" s="36"/>
      <c r="E26" s="105" t="s">
        <v>1160</v>
      </c>
      <c r="F26" s="36"/>
      <c r="G26" s="36"/>
      <c r="H26" s="36"/>
      <c r="I26" s="119" t="s">
        <v>34</v>
      </c>
      <c r="J26" s="105" t="s">
        <v>79</v>
      </c>
      <c r="K26" s="36"/>
      <c r="L26" s="118"/>
      <c r="S26" s="36"/>
      <c r="T26" s="36"/>
      <c r="U26" s="36"/>
      <c r="V26" s="36"/>
      <c r="W26" s="36"/>
      <c r="X26" s="36"/>
      <c r="Y26" s="36"/>
      <c r="Z26" s="36"/>
      <c r="AA26" s="36"/>
      <c r="AB26" s="36"/>
      <c r="AC26" s="36"/>
      <c r="AD26" s="36"/>
      <c r="AE26" s="36"/>
    </row>
    <row r="27" spans="1:31" s="2" customFormat="1" ht="6.95" hidden="1" customHeight="1" x14ac:dyDescent="0.2">
      <c r="A27" s="36"/>
      <c r="B27" s="41"/>
      <c r="C27" s="36"/>
      <c r="D27" s="36"/>
      <c r="E27" s="36"/>
      <c r="F27" s="36"/>
      <c r="G27" s="36"/>
      <c r="H27" s="36"/>
      <c r="I27" s="117"/>
      <c r="J27" s="36"/>
      <c r="K27" s="36"/>
      <c r="L27" s="118"/>
      <c r="S27" s="36"/>
      <c r="T27" s="36"/>
      <c r="U27" s="36"/>
      <c r="V27" s="36"/>
      <c r="W27" s="36"/>
      <c r="X27" s="36"/>
      <c r="Y27" s="36"/>
      <c r="Z27" s="36"/>
      <c r="AA27" s="36"/>
      <c r="AB27" s="36"/>
      <c r="AC27" s="36"/>
      <c r="AD27" s="36"/>
      <c r="AE27" s="36"/>
    </row>
    <row r="28" spans="1:31" s="2" customFormat="1" ht="12" hidden="1" customHeight="1" x14ac:dyDescent="0.2">
      <c r="A28" s="36"/>
      <c r="B28" s="41"/>
      <c r="C28" s="36"/>
      <c r="D28" s="116" t="s">
        <v>44</v>
      </c>
      <c r="E28" s="36"/>
      <c r="F28" s="36"/>
      <c r="G28" s="36"/>
      <c r="H28" s="36"/>
      <c r="I28" s="117"/>
      <c r="J28" s="36"/>
      <c r="K28" s="36"/>
      <c r="L28" s="118"/>
      <c r="S28" s="36"/>
      <c r="T28" s="36"/>
      <c r="U28" s="36"/>
      <c r="V28" s="36"/>
      <c r="W28" s="36"/>
      <c r="X28" s="36"/>
      <c r="Y28" s="36"/>
      <c r="Z28" s="36"/>
      <c r="AA28" s="36"/>
      <c r="AB28" s="36"/>
      <c r="AC28" s="36"/>
      <c r="AD28" s="36"/>
      <c r="AE28" s="36"/>
    </row>
    <row r="29" spans="1:31" s="8" customFormat="1" ht="51" hidden="1" customHeight="1" x14ac:dyDescent="0.2">
      <c r="A29" s="121"/>
      <c r="B29" s="122"/>
      <c r="C29" s="121"/>
      <c r="D29" s="121"/>
      <c r="E29" s="322" t="s">
        <v>45</v>
      </c>
      <c r="F29" s="322"/>
      <c r="G29" s="322"/>
      <c r="H29" s="322"/>
      <c r="I29" s="123"/>
      <c r="J29" s="121"/>
      <c r="K29" s="121"/>
      <c r="L29" s="124"/>
      <c r="S29" s="121"/>
      <c r="T29" s="121"/>
      <c r="U29" s="121"/>
      <c r="V29" s="121"/>
      <c r="W29" s="121"/>
      <c r="X29" s="121"/>
      <c r="Y29" s="121"/>
      <c r="Z29" s="121"/>
      <c r="AA29" s="121"/>
      <c r="AB29" s="121"/>
      <c r="AC29" s="121"/>
      <c r="AD29" s="121"/>
      <c r="AE29" s="121"/>
    </row>
    <row r="30" spans="1:31" s="2" customFormat="1" ht="6.95" hidden="1" customHeight="1" x14ac:dyDescent="0.2">
      <c r="A30" s="36"/>
      <c r="B30" s="41"/>
      <c r="C30" s="36"/>
      <c r="D30" s="36"/>
      <c r="E30" s="36"/>
      <c r="F30" s="36"/>
      <c r="G30" s="36"/>
      <c r="H30" s="36"/>
      <c r="I30" s="117"/>
      <c r="J30" s="36"/>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25.35" hidden="1" customHeight="1" x14ac:dyDescent="0.2">
      <c r="A32" s="36"/>
      <c r="B32" s="41"/>
      <c r="C32" s="36"/>
      <c r="D32" s="127" t="s">
        <v>46</v>
      </c>
      <c r="E32" s="36"/>
      <c r="F32" s="36"/>
      <c r="G32" s="36"/>
      <c r="H32" s="36"/>
      <c r="I32" s="117"/>
      <c r="J32" s="128">
        <f>ROUND(J91, 2)</f>
        <v>0</v>
      </c>
      <c r="K32" s="36"/>
      <c r="L32" s="118"/>
      <c r="S32" s="36"/>
      <c r="T32" s="36"/>
      <c r="U32" s="36"/>
      <c r="V32" s="36"/>
      <c r="W32" s="36"/>
      <c r="X32" s="36"/>
      <c r="Y32" s="36"/>
      <c r="Z32" s="36"/>
      <c r="AA32" s="36"/>
      <c r="AB32" s="36"/>
      <c r="AC32" s="36"/>
      <c r="AD32" s="36"/>
      <c r="AE32" s="36"/>
    </row>
    <row r="33" spans="1:31" s="2" customFormat="1" ht="6.95" hidden="1" customHeight="1" x14ac:dyDescent="0.2">
      <c r="A33" s="36"/>
      <c r="B33" s="41"/>
      <c r="C33" s="36"/>
      <c r="D33" s="125"/>
      <c r="E33" s="125"/>
      <c r="F33" s="125"/>
      <c r="G33" s="125"/>
      <c r="H33" s="125"/>
      <c r="I33" s="126"/>
      <c r="J33" s="125"/>
      <c r="K33" s="125"/>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36"/>
      <c r="F34" s="129" t="s">
        <v>48</v>
      </c>
      <c r="G34" s="36"/>
      <c r="H34" s="36"/>
      <c r="I34" s="130" t="s">
        <v>47</v>
      </c>
      <c r="J34" s="129" t="s">
        <v>49</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131" t="s">
        <v>50</v>
      </c>
      <c r="E35" s="116" t="s">
        <v>51</v>
      </c>
      <c r="F35" s="132">
        <f>ROUND((SUM(BE91:BE118)),  2)</f>
        <v>0</v>
      </c>
      <c r="G35" s="36"/>
      <c r="H35" s="36"/>
      <c r="I35" s="133">
        <v>0.21</v>
      </c>
      <c r="J35" s="132">
        <f>ROUND(((SUM(BE91:BE118))*I35),  2)</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52</v>
      </c>
      <c r="F36" s="132">
        <f>ROUND((SUM(BF91:BF118)),  2)</f>
        <v>0</v>
      </c>
      <c r="G36" s="36"/>
      <c r="H36" s="36"/>
      <c r="I36" s="133">
        <v>0.15</v>
      </c>
      <c r="J36" s="132">
        <f>ROUND(((SUM(BF91:BF118))*I36),  2)</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53</v>
      </c>
      <c r="F37" s="132">
        <f>ROUND((SUM(BG91:BG118)),  2)</f>
        <v>0</v>
      </c>
      <c r="G37" s="36"/>
      <c r="H37" s="36"/>
      <c r="I37" s="133">
        <v>0.21</v>
      </c>
      <c r="J37" s="132">
        <f>0</f>
        <v>0</v>
      </c>
      <c r="K37" s="36"/>
      <c r="L37" s="118"/>
      <c r="S37" s="36"/>
      <c r="T37" s="36"/>
      <c r="U37" s="36"/>
      <c r="V37" s="36"/>
      <c r="W37" s="36"/>
      <c r="X37" s="36"/>
      <c r="Y37" s="36"/>
      <c r="Z37" s="36"/>
      <c r="AA37" s="36"/>
      <c r="AB37" s="36"/>
      <c r="AC37" s="36"/>
      <c r="AD37" s="36"/>
      <c r="AE37" s="36"/>
    </row>
    <row r="38" spans="1:31" s="2" customFormat="1" ht="14.45" hidden="1" customHeight="1" x14ac:dyDescent="0.2">
      <c r="A38" s="36"/>
      <c r="B38" s="41"/>
      <c r="C38" s="36"/>
      <c r="D38" s="36"/>
      <c r="E38" s="116" t="s">
        <v>54</v>
      </c>
      <c r="F38" s="132">
        <f>ROUND((SUM(BH91:BH118)),  2)</f>
        <v>0</v>
      </c>
      <c r="G38" s="36"/>
      <c r="H38" s="36"/>
      <c r="I38" s="133">
        <v>0.15</v>
      </c>
      <c r="J38" s="132">
        <f>0</f>
        <v>0</v>
      </c>
      <c r="K38" s="36"/>
      <c r="L38" s="118"/>
      <c r="S38" s="36"/>
      <c r="T38" s="36"/>
      <c r="U38" s="36"/>
      <c r="V38" s="36"/>
      <c r="W38" s="36"/>
      <c r="X38" s="36"/>
      <c r="Y38" s="36"/>
      <c r="Z38" s="36"/>
      <c r="AA38" s="36"/>
      <c r="AB38" s="36"/>
      <c r="AC38" s="36"/>
      <c r="AD38" s="36"/>
      <c r="AE38" s="36"/>
    </row>
    <row r="39" spans="1:31" s="2" customFormat="1" ht="14.45" hidden="1" customHeight="1" x14ac:dyDescent="0.2">
      <c r="A39" s="36"/>
      <c r="B39" s="41"/>
      <c r="C39" s="36"/>
      <c r="D39" s="36"/>
      <c r="E39" s="116" t="s">
        <v>55</v>
      </c>
      <c r="F39" s="132">
        <f>ROUND((SUM(BI91:BI118)),  2)</f>
        <v>0</v>
      </c>
      <c r="G39" s="36"/>
      <c r="H39" s="36"/>
      <c r="I39" s="133">
        <v>0</v>
      </c>
      <c r="J39" s="132">
        <f>0</f>
        <v>0</v>
      </c>
      <c r="K39" s="36"/>
      <c r="L39" s="118"/>
      <c r="S39" s="36"/>
      <c r="T39" s="36"/>
      <c r="U39" s="36"/>
      <c r="V39" s="36"/>
      <c r="W39" s="36"/>
      <c r="X39" s="36"/>
      <c r="Y39" s="36"/>
      <c r="Z39" s="36"/>
      <c r="AA39" s="36"/>
      <c r="AB39" s="36"/>
      <c r="AC39" s="36"/>
      <c r="AD39" s="36"/>
      <c r="AE39" s="36"/>
    </row>
    <row r="40" spans="1:31" s="2" customFormat="1" ht="6.95" hidden="1" customHeight="1" x14ac:dyDescent="0.2">
      <c r="A40" s="36"/>
      <c r="B40" s="41"/>
      <c r="C40" s="36"/>
      <c r="D40" s="36"/>
      <c r="E40" s="36"/>
      <c r="F40" s="36"/>
      <c r="G40" s="36"/>
      <c r="H40" s="36"/>
      <c r="I40" s="117"/>
      <c r="J40" s="36"/>
      <c r="K40" s="36"/>
      <c r="L40" s="118"/>
      <c r="S40" s="36"/>
      <c r="T40" s="36"/>
      <c r="U40" s="36"/>
      <c r="V40" s="36"/>
      <c r="W40" s="36"/>
      <c r="X40" s="36"/>
      <c r="Y40" s="36"/>
      <c r="Z40" s="36"/>
      <c r="AA40" s="36"/>
      <c r="AB40" s="36"/>
      <c r="AC40" s="36"/>
      <c r="AD40" s="36"/>
      <c r="AE40" s="36"/>
    </row>
    <row r="41" spans="1:31" s="2" customFormat="1" ht="25.35" hidden="1" customHeight="1" x14ac:dyDescent="0.2">
      <c r="A41" s="36"/>
      <c r="B41" s="41"/>
      <c r="C41" s="134"/>
      <c r="D41" s="135" t="s">
        <v>56</v>
      </c>
      <c r="E41" s="136"/>
      <c r="F41" s="136"/>
      <c r="G41" s="137" t="s">
        <v>57</v>
      </c>
      <c r="H41" s="138" t="s">
        <v>58</v>
      </c>
      <c r="I41" s="139"/>
      <c r="J41" s="140">
        <f>SUM(J32:J39)</f>
        <v>0</v>
      </c>
      <c r="K41" s="141"/>
      <c r="L41" s="118"/>
      <c r="S41" s="36"/>
      <c r="T41" s="36"/>
      <c r="U41" s="36"/>
      <c r="V41" s="36"/>
      <c r="W41" s="36"/>
      <c r="X41" s="36"/>
      <c r="Y41" s="36"/>
      <c r="Z41" s="36"/>
      <c r="AA41" s="36"/>
      <c r="AB41" s="36"/>
      <c r="AC41" s="36"/>
      <c r="AD41" s="36"/>
      <c r="AE41" s="36"/>
    </row>
    <row r="42" spans="1:31" s="2" customFormat="1" ht="14.45" hidden="1" customHeight="1" x14ac:dyDescent="0.2">
      <c r="A42" s="36"/>
      <c r="B42" s="142"/>
      <c r="C42" s="143"/>
      <c r="D42" s="143"/>
      <c r="E42" s="143"/>
      <c r="F42" s="143"/>
      <c r="G42" s="143"/>
      <c r="H42" s="143"/>
      <c r="I42" s="144"/>
      <c r="J42" s="143"/>
      <c r="K42" s="143"/>
      <c r="L42" s="118"/>
      <c r="S42" s="36"/>
      <c r="T42" s="36"/>
      <c r="U42" s="36"/>
      <c r="V42" s="36"/>
      <c r="W42" s="36"/>
      <c r="X42" s="36"/>
      <c r="Y42" s="36"/>
      <c r="Z42" s="36"/>
      <c r="AA42" s="36"/>
      <c r="AB42" s="36"/>
      <c r="AC42" s="36"/>
      <c r="AD42" s="36"/>
      <c r="AE42" s="36"/>
    </row>
    <row r="43" spans="1:31" ht="11.25" hidden="1" x14ac:dyDescent="0.2"/>
    <row r="44" spans="1:31" ht="11.25" hidden="1" x14ac:dyDescent="0.2"/>
    <row r="45" spans="1:31" ht="11.25" hidden="1" x14ac:dyDescent="0.2"/>
    <row r="46" spans="1:31" s="2" customFormat="1" ht="6.95" customHeight="1" x14ac:dyDescent="0.2">
      <c r="A46" s="36"/>
      <c r="B46" s="145"/>
      <c r="C46" s="146"/>
      <c r="D46" s="146"/>
      <c r="E46" s="146"/>
      <c r="F46" s="146"/>
      <c r="G46" s="146"/>
      <c r="H46" s="146"/>
      <c r="I46" s="147"/>
      <c r="J46" s="146"/>
      <c r="K46" s="146"/>
      <c r="L46" s="118"/>
      <c r="S46" s="36"/>
      <c r="T46" s="36"/>
      <c r="U46" s="36"/>
      <c r="V46" s="36"/>
      <c r="W46" s="36"/>
      <c r="X46" s="36"/>
      <c r="Y46" s="36"/>
      <c r="Z46" s="36"/>
      <c r="AA46" s="36"/>
      <c r="AB46" s="36"/>
      <c r="AC46" s="36"/>
      <c r="AD46" s="36"/>
      <c r="AE46" s="36"/>
    </row>
    <row r="47" spans="1:31" s="2" customFormat="1" ht="24.95" customHeight="1" x14ac:dyDescent="0.2">
      <c r="A47" s="36"/>
      <c r="B47" s="37"/>
      <c r="C47" s="24" t="s">
        <v>147</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6.95" customHeight="1" x14ac:dyDescent="0.2">
      <c r="A48" s="36"/>
      <c r="B48" s="37"/>
      <c r="C48" s="38"/>
      <c r="D48" s="38"/>
      <c r="E48" s="38"/>
      <c r="F48" s="38"/>
      <c r="G48" s="38"/>
      <c r="H48" s="38"/>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16</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323" t="str">
        <f>E7</f>
        <v>PJD na ul. Výškovická - 1. úsek (ul. Čujkovova - ul. Svornosti)</v>
      </c>
      <c r="F50" s="324"/>
      <c r="G50" s="324"/>
      <c r="H50" s="324"/>
      <c r="I50" s="117"/>
      <c r="J50" s="38"/>
      <c r="K50" s="38"/>
      <c r="L50" s="118"/>
      <c r="S50" s="36"/>
      <c r="T50" s="36"/>
      <c r="U50" s="36"/>
      <c r="V50" s="36"/>
      <c r="W50" s="36"/>
      <c r="X50" s="36"/>
      <c r="Y50" s="36"/>
      <c r="Z50" s="36"/>
      <c r="AA50" s="36"/>
      <c r="AB50" s="36"/>
      <c r="AC50" s="36"/>
      <c r="AD50" s="36"/>
      <c r="AE50" s="36"/>
    </row>
    <row r="51" spans="1:47" s="1" customFormat="1" ht="12" customHeight="1" x14ac:dyDescent="0.2">
      <c r="B51" s="22"/>
      <c r="C51" s="30" t="s">
        <v>145</v>
      </c>
      <c r="D51" s="23"/>
      <c r="E51" s="23"/>
      <c r="F51" s="23"/>
      <c r="G51" s="23"/>
      <c r="H51" s="23"/>
      <c r="I51" s="110"/>
      <c r="J51" s="23"/>
      <c r="K51" s="23"/>
      <c r="L51" s="21"/>
    </row>
    <row r="52" spans="1:47" s="2" customFormat="1" ht="16.5" customHeight="1" x14ac:dyDescent="0.2">
      <c r="A52" s="36"/>
      <c r="B52" s="37"/>
      <c r="C52" s="38"/>
      <c r="D52" s="38"/>
      <c r="E52" s="323" t="s">
        <v>1157</v>
      </c>
      <c r="F52" s="325"/>
      <c r="G52" s="325"/>
      <c r="H52" s="325"/>
      <c r="I52" s="117"/>
      <c r="J52" s="38"/>
      <c r="K52" s="38"/>
      <c r="L52" s="118"/>
      <c r="S52" s="36"/>
      <c r="T52" s="36"/>
      <c r="U52" s="36"/>
      <c r="V52" s="36"/>
      <c r="W52" s="36"/>
      <c r="X52" s="36"/>
      <c r="Y52" s="36"/>
      <c r="Z52" s="36"/>
      <c r="AA52" s="36"/>
      <c r="AB52" s="36"/>
      <c r="AC52" s="36"/>
      <c r="AD52" s="36"/>
      <c r="AE52" s="36"/>
    </row>
    <row r="53" spans="1:47" s="2" customFormat="1" ht="12" customHeight="1" x14ac:dyDescent="0.2">
      <c r="A53" s="36"/>
      <c r="B53" s="37"/>
      <c r="C53" s="30" t="s">
        <v>1158</v>
      </c>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16.5" customHeight="1" x14ac:dyDescent="0.2">
      <c r="A54" s="36"/>
      <c r="B54" s="37"/>
      <c r="C54" s="38"/>
      <c r="D54" s="38"/>
      <c r="E54" s="292" t="str">
        <f>E11</f>
        <v>SO 453 - Ochrana sdělovacích kabelů OVANET</v>
      </c>
      <c r="F54" s="325"/>
      <c r="G54" s="325"/>
      <c r="H54" s="325"/>
      <c r="I54" s="117"/>
      <c r="J54" s="38"/>
      <c r="K54" s="38"/>
      <c r="L54" s="118"/>
      <c r="S54" s="36"/>
      <c r="T54" s="36"/>
      <c r="U54" s="36"/>
      <c r="V54" s="36"/>
      <c r="W54" s="36"/>
      <c r="X54" s="36"/>
      <c r="Y54" s="36"/>
      <c r="Z54" s="36"/>
      <c r="AA54" s="36"/>
      <c r="AB54" s="36"/>
      <c r="AC54" s="36"/>
      <c r="AD54" s="36"/>
      <c r="AE54" s="36"/>
    </row>
    <row r="55" spans="1:47" s="2" customFormat="1" ht="6.95" customHeight="1" x14ac:dyDescent="0.2">
      <c r="A55" s="36"/>
      <c r="B55" s="37"/>
      <c r="C55" s="38"/>
      <c r="D55" s="38"/>
      <c r="E55" s="38"/>
      <c r="F55" s="38"/>
      <c r="G55" s="38"/>
      <c r="H55" s="38"/>
      <c r="I55" s="117"/>
      <c r="J55" s="38"/>
      <c r="K55" s="38"/>
      <c r="L55" s="118"/>
      <c r="S55" s="36"/>
      <c r="T55" s="36"/>
      <c r="U55" s="36"/>
      <c r="V55" s="36"/>
      <c r="W55" s="36"/>
      <c r="X55" s="36"/>
      <c r="Y55" s="36"/>
      <c r="Z55" s="36"/>
      <c r="AA55" s="36"/>
      <c r="AB55" s="36"/>
      <c r="AC55" s="36"/>
      <c r="AD55" s="36"/>
      <c r="AE55" s="36"/>
    </row>
    <row r="56" spans="1:47" s="2" customFormat="1" ht="12" customHeight="1" x14ac:dyDescent="0.2">
      <c r="A56" s="36"/>
      <c r="B56" s="37"/>
      <c r="C56" s="30" t="s">
        <v>22</v>
      </c>
      <c r="D56" s="38"/>
      <c r="E56" s="38"/>
      <c r="F56" s="28" t="str">
        <f>F14</f>
        <v>Ostrava</v>
      </c>
      <c r="G56" s="38"/>
      <c r="H56" s="38"/>
      <c r="I56" s="119" t="s">
        <v>24</v>
      </c>
      <c r="J56" s="61" t="str">
        <f>IF(J14="","",J14)</f>
        <v>11. 11. 2019</v>
      </c>
      <c r="K56" s="38"/>
      <c r="L56" s="118"/>
      <c r="S56" s="36"/>
      <c r="T56" s="36"/>
      <c r="U56" s="36"/>
      <c r="V56" s="36"/>
      <c r="W56" s="36"/>
      <c r="X56" s="36"/>
      <c r="Y56" s="36"/>
      <c r="Z56" s="36"/>
      <c r="AA56" s="36"/>
      <c r="AB56" s="36"/>
      <c r="AC56" s="36"/>
      <c r="AD56" s="36"/>
      <c r="AE56" s="36"/>
    </row>
    <row r="57" spans="1:47" s="2" customFormat="1" ht="6.95" customHeight="1" x14ac:dyDescent="0.2">
      <c r="A57" s="36"/>
      <c r="B57" s="37"/>
      <c r="C57" s="38"/>
      <c r="D57" s="38"/>
      <c r="E57" s="38"/>
      <c r="F57" s="38"/>
      <c r="G57" s="38"/>
      <c r="H57" s="38"/>
      <c r="I57" s="117"/>
      <c r="J57" s="38"/>
      <c r="K57" s="38"/>
      <c r="L57" s="118"/>
      <c r="S57" s="36"/>
      <c r="T57" s="36"/>
      <c r="U57" s="36"/>
      <c r="V57" s="36"/>
      <c r="W57" s="36"/>
      <c r="X57" s="36"/>
      <c r="Y57" s="36"/>
      <c r="Z57" s="36"/>
      <c r="AA57" s="36"/>
      <c r="AB57" s="36"/>
      <c r="AC57" s="36"/>
      <c r="AD57" s="36"/>
      <c r="AE57" s="36"/>
    </row>
    <row r="58" spans="1:47" s="2" customFormat="1" ht="27.95" customHeight="1" x14ac:dyDescent="0.2">
      <c r="A58" s="36"/>
      <c r="B58" s="37"/>
      <c r="C58" s="30" t="s">
        <v>30</v>
      </c>
      <c r="D58" s="38"/>
      <c r="E58" s="38"/>
      <c r="F58" s="28" t="str">
        <f>E17</f>
        <v>Dopravní podnik Ostrava a.s.</v>
      </c>
      <c r="G58" s="38"/>
      <c r="H58" s="38"/>
      <c r="I58" s="119" t="s">
        <v>38</v>
      </c>
      <c r="J58" s="34" t="str">
        <f>E23</f>
        <v>METROPROJEKT Praha a.s.</v>
      </c>
      <c r="K58" s="38"/>
      <c r="L58" s="118"/>
      <c r="S58" s="36"/>
      <c r="T58" s="36"/>
      <c r="U58" s="36"/>
      <c r="V58" s="36"/>
      <c r="W58" s="36"/>
      <c r="X58" s="36"/>
      <c r="Y58" s="36"/>
      <c r="Z58" s="36"/>
      <c r="AA58" s="36"/>
      <c r="AB58" s="36"/>
      <c r="AC58" s="36"/>
      <c r="AD58" s="36"/>
      <c r="AE58" s="36"/>
    </row>
    <row r="59" spans="1:47" s="2" customFormat="1" ht="15.2" customHeight="1" x14ac:dyDescent="0.2">
      <c r="A59" s="36"/>
      <c r="B59" s="37"/>
      <c r="C59" s="30" t="s">
        <v>36</v>
      </c>
      <c r="D59" s="38"/>
      <c r="E59" s="38"/>
      <c r="F59" s="28" t="str">
        <f>IF(E20="","",E20)</f>
        <v>Vyplň údaj</v>
      </c>
      <c r="G59" s="38"/>
      <c r="H59" s="38"/>
      <c r="I59" s="119" t="s">
        <v>43</v>
      </c>
      <c r="J59" s="34" t="str">
        <f>E26</f>
        <v>ALMAPRO s.r.o.</v>
      </c>
      <c r="K59" s="38"/>
      <c r="L59" s="118"/>
      <c r="S59" s="36"/>
      <c r="T59" s="36"/>
      <c r="U59" s="36"/>
      <c r="V59" s="36"/>
      <c r="W59" s="36"/>
      <c r="X59" s="36"/>
      <c r="Y59" s="36"/>
      <c r="Z59" s="36"/>
      <c r="AA59" s="36"/>
      <c r="AB59" s="36"/>
      <c r="AC59" s="36"/>
      <c r="AD59" s="36"/>
      <c r="AE59" s="36"/>
    </row>
    <row r="60" spans="1:47" s="2" customFormat="1" ht="10.35" customHeight="1" x14ac:dyDescent="0.2">
      <c r="A60" s="36"/>
      <c r="B60" s="37"/>
      <c r="C60" s="38"/>
      <c r="D60" s="38"/>
      <c r="E60" s="38"/>
      <c r="F60" s="38"/>
      <c r="G60" s="38"/>
      <c r="H60" s="38"/>
      <c r="I60" s="117"/>
      <c r="J60" s="38"/>
      <c r="K60" s="38"/>
      <c r="L60" s="118"/>
      <c r="S60" s="36"/>
      <c r="T60" s="36"/>
      <c r="U60" s="36"/>
      <c r="V60" s="36"/>
      <c r="W60" s="36"/>
      <c r="X60" s="36"/>
      <c r="Y60" s="36"/>
      <c r="Z60" s="36"/>
      <c r="AA60" s="36"/>
      <c r="AB60" s="36"/>
      <c r="AC60" s="36"/>
      <c r="AD60" s="36"/>
      <c r="AE60" s="36"/>
    </row>
    <row r="61" spans="1:47" s="2" customFormat="1" ht="29.25" customHeight="1" x14ac:dyDescent="0.2">
      <c r="A61" s="36"/>
      <c r="B61" s="37"/>
      <c r="C61" s="148" t="s">
        <v>148</v>
      </c>
      <c r="D61" s="149"/>
      <c r="E61" s="149"/>
      <c r="F61" s="149"/>
      <c r="G61" s="149"/>
      <c r="H61" s="149"/>
      <c r="I61" s="150"/>
      <c r="J61" s="151" t="s">
        <v>149</v>
      </c>
      <c r="K61" s="149"/>
      <c r="L61" s="118"/>
      <c r="S61" s="36"/>
      <c r="T61" s="36"/>
      <c r="U61" s="36"/>
      <c r="V61" s="36"/>
      <c r="W61" s="36"/>
      <c r="X61" s="36"/>
      <c r="Y61" s="36"/>
      <c r="Z61" s="36"/>
      <c r="AA61" s="36"/>
      <c r="AB61" s="36"/>
      <c r="AC61" s="36"/>
      <c r="AD61" s="36"/>
      <c r="AE61" s="36"/>
    </row>
    <row r="62" spans="1:47" s="2" customFormat="1" ht="10.35" customHeight="1" x14ac:dyDescent="0.2">
      <c r="A62" s="36"/>
      <c r="B62" s="37"/>
      <c r="C62" s="38"/>
      <c r="D62" s="38"/>
      <c r="E62" s="38"/>
      <c r="F62" s="38"/>
      <c r="G62" s="38"/>
      <c r="H62" s="38"/>
      <c r="I62" s="117"/>
      <c r="J62" s="38"/>
      <c r="K62" s="38"/>
      <c r="L62" s="118"/>
      <c r="S62" s="36"/>
      <c r="T62" s="36"/>
      <c r="U62" s="36"/>
      <c r="V62" s="36"/>
      <c r="W62" s="36"/>
      <c r="X62" s="36"/>
      <c r="Y62" s="36"/>
      <c r="Z62" s="36"/>
      <c r="AA62" s="36"/>
      <c r="AB62" s="36"/>
      <c r="AC62" s="36"/>
      <c r="AD62" s="36"/>
      <c r="AE62" s="36"/>
    </row>
    <row r="63" spans="1:47" s="2" customFormat="1" ht="22.9" customHeight="1" x14ac:dyDescent="0.2">
      <c r="A63" s="36"/>
      <c r="B63" s="37"/>
      <c r="C63" s="152" t="s">
        <v>78</v>
      </c>
      <c r="D63" s="38"/>
      <c r="E63" s="38"/>
      <c r="F63" s="38"/>
      <c r="G63" s="38"/>
      <c r="H63" s="38"/>
      <c r="I63" s="117"/>
      <c r="J63" s="79">
        <f>J91</f>
        <v>0</v>
      </c>
      <c r="K63" s="38"/>
      <c r="L63" s="118"/>
      <c r="S63" s="36"/>
      <c r="T63" s="36"/>
      <c r="U63" s="36"/>
      <c r="V63" s="36"/>
      <c r="W63" s="36"/>
      <c r="X63" s="36"/>
      <c r="Y63" s="36"/>
      <c r="Z63" s="36"/>
      <c r="AA63" s="36"/>
      <c r="AB63" s="36"/>
      <c r="AC63" s="36"/>
      <c r="AD63" s="36"/>
      <c r="AE63" s="36"/>
      <c r="AU63" s="18" t="s">
        <v>150</v>
      </c>
    </row>
    <row r="64" spans="1:47" s="9" customFormat="1" ht="24.95" customHeight="1" x14ac:dyDescent="0.2">
      <c r="B64" s="153"/>
      <c r="C64" s="154"/>
      <c r="D64" s="155" t="s">
        <v>151</v>
      </c>
      <c r="E64" s="156"/>
      <c r="F64" s="156"/>
      <c r="G64" s="156"/>
      <c r="H64" s="156"/>
      <c r="I64" s="157"/>
      <c r="J64" s="158">
        <f>J92</f>
        <v>0</v>
      </c>
      <c r="K64" s="154"/>
      <c r="L64" s="159"/>
    </row>
    <row r="65" spans="1:31" s="10" customFormat="1" ht="19.899999999999999" customHeight="1" x14ac:dyDescent="0.2">
      <c r="B65" s="160"/>
      <c r="C65" s="99"/>
      <c r="D65" s="161" t="s">
        <v>156</v>
      </c>
      <c r="E65" s="162"/>
      <c r="F65" s="162"/>
      <c r="G65" s="162"/>
      <c r="H65" s="162"/>
      <c r="I65" s="163"/>
      <c r="J65" s="164">
        <f>J93</f>
        <v>0</v>
      </c>
      <c r="K65" s="99"/>
      <c r="L65" s="165"/>
    </row>
    <row r="66" spans="1:31" s="9" customFormat="1" ht="24.95" customHeight="1" x14ac:dyDescent="0.2">
      <c r="B66" s="153"/>
      <c r="C66" s="154"/>
      <c r="D66" s="155" t="s">
        <v>341</v>
      </c>
      <c r="E66" s="156"/>
      <c r="F66" s="156"/>
      <c r="G66" s="156"/>
      <c r="H66" s="156"/>
      <c r="I66" s="157"/>
      <c r="J66" s="158">
        <f>J101</f>
        <v>0</v>
      </c>
      <c r="K66" s="154"/>
      <c r="L66" s="159"/>
    </row>
    <row r="67" spans="1:31" s="10" customFormat="1" ht="19.899999999999999" customHeight="1" x14ac:dyDescent="0.2">
      <c r="B67" s="160"/>
      <c r="C67" s="99"/>
      <c r="D67" s="161" t="s">
        <v>965</v>
      </c>
      <c r="E67" s="162"/>
      <c r="F67" s="162"/>
      <c r="G67" s="162"/>
      <c r="H67" s="162"/>
      <c r="I67" s="163"/>
      <c r="J67" s="164">
        <f>J102</f>
        <v>0</v>
      </c>
      <c r="K67" s="99"/>
      <c r="L67" s="165"/>
    </row>
    <row r="68" spans="1:31" s="10" customFormat="1" ht="19.899999999999999" customHeight="1" x14ac:dyDescent="0.2">
      <c r="B68" s="160"/>
      <c r="C68" s="99"/>
      <c r="D68" s="161" t="s">
        <v>968</v>
      </c>
      <c r="E68" s="162"/>
      <c r="F68" s="162"/>
      <c r="G68" s="162"/>
      <c r="H68" s="162"/>
      <c r="I68" s="163"/>
      <c r="J68" s="164">
        <f>J104</f>
        <v>0</v>
      </c>
      <c r="K68" s="99"/>
      <c r="L68" s="165"/>
    </row>
    <row r="69" spans="1:31" s="9" customFormat="1" ht="24.95" customHeight="1" x14ac:dyDescent="0.2">
      <c r="B69" s="153"/>
      <c r="C69" s="154"/>
      <c r="D69" s="155" t="s">
        <v>1161</v>
      </c>
      <c r="E69" s="156"/>
      <c r="F69" s="156"/>
      <c r="G69" s="156"/>
      <c r="H69" s="156"/>
      <c r="I69" s="157"/>
      <c r="J69" s="158">
        <f>J115</f>
        <v>0</v>
      </c>
      <c r="K69" s="154"/>
      <c r="L69" s="159"/>
    </row>
    <row r="70" spans="1:31" s="2" customFormat="1" ht="21.75" customHeight="1" x14ac:dyDescent="0.2">
      <c r="A70" s="36"/>
      <c r="B70" s="37"/>
      <c r="C70" s="38"/>
      <c r="D70" s="38"/>
      <c r="E70" s="38"/>
      <c r="F70" s="38"/>
      <c r="G70" s="38"/>
      <c r="H70" s="38"/>
      <c r="I70" s="117"/>
      <c r="J70" s="38"/>
      <c r="K70" s="38"/>
      <c r="L70" s="118"/>
      <c r="S70" s="36"/>
      <c r="T70" s="36"/>
      <c r="U70" s="36"/>
      <c r="V70" s="36"/>
      <c r="W70" s="36"/>
      <c r="X70" s="36"/>
      <c r="Y70" s="36"/>
      <c r="Z70" s="36"/>
      <c r="AA70" s="36"/>
      <c r="AB70" s="36"/>
      <c r="AC70" s="36"/>
      <c r="AD70" s="36"/>
      <c r="AE70" s="36"/>
    </row>
    <row r="71" spans="1:31" s="2" customFormat="1" ht="6.95" customHeight="1" x14ac:dyDescent="0.2">
      <c r="A71" s="36"/>
      <c r="B71" s="49"/>
      <c r="C71" s="50"/>
      <c r="D71" s="50"/>
      <c r="E71" s="50"/>
      <c r="F71" s="50"/>
      <c r="G71" s="50"/>
      <c r="H71" s="50"/>
      <c r="I71" s="144"/>
      <c r="J71" s="50"/>
      <c r="K71" s="50"/>
      <c r="L71" s="118"/>
      <c r="S71" s="36"/>
      <c r="T71" s="36"/>
      <c r="U71" s="36"/>
      <c r="V71" s="36"/>
      <c r="W71" s="36"/>
      <c r="X71" s="36"/>
      <c r="Y71" s="36"/>
      <c r="Z71" s="36"/>
      <c r="AA71" s="36"/>
      <c r="AB71" s="36"/>
      <c r="AC71" s="36"/>
      <c r="AD71" s="36"/>
      <c r="AE71" s="36"/>
    </row>
    <row r="75" spans="1:31" s="2" customFormat="1" ht="6.95" customHeight="1" x14ac:dyDescent="0.2">
      <c r="A75" s="36"/>
      <c r="B75" s="51"/>
      <c r="C75" s="52"/>
      <c r="D75" s="52"/>
      <c r="E75" s="52"/>
      <c r="F75" s="52"/>
      <c r="G75" s="52"/>
      <c r="H75" s="52"/>
      <c r="I75" s="147"/>
      <c r="J75" s="52"/>
      <c r="K75" s="52"/>
      <c r="L75" s="118"/>
      <c r="S75" s="36"/>
      <c r="T75" s="36"/>
      <c r="U75" s="36"/>
      <c r="V75" s="36"/>
      <c r="W75" s="36"/>
      <c r="X75" s="36"/>
      <c r="Y75" s="36"/>
      <c r="Z75" s="36"/>
      <c r="AA75" s="36"/>
      <c r="AB75" s="36"/>
      <c r="AC75" s="36"/>
      <c r="AD75" s="36"/>
      <c r="AE75" s="36"/>
    </row>
    <row r="76" spans="1:31" s="2" customFormat="1" ht="24.95" customHeight="1" x14ac:dyDescent="0.2">
      <c r="A76" s="36"/>
      <c r="B76" s="37"/>
      <c r="C76" s="24" t="s">
        <v>158</v>
      </c>
      <c r="D76" s="38"/>
      <c r="E76" s="38"/>
      <c r="F76" s="38"/>
      <c r="G76" s="38"/>
      <c r="H76" s="38"/>
      <c r="I76" s="117"/>
      <c r="J76" s="38"/>
      <c r="K76" s="38"/>
      <c r="L76" s="118"/>
      <c r="S76" s="36"/>
      <c r="T76" s="36"/>
      <c r="U76" s="36"/>
      <c r="V76" s="36"/>
      <c r="W76" s="36"/>
      <c r="X76" s="36"/>
      <c r="Y76" s="36"/>
      <c r="Z76" s="36"/>
      <c r="AA76" s="36"/>
      <c r="AB76" s="36"/>
      <c r="AC76" s="36"/>
      <c r="AD76" s="36"/>
      <c r="AE76" s="36"/>
    </row>
    <row r="77" spans="1:31" s="2" customFormat="1" ht="6.95" customHeight="1" x14ac:dyDescent="0.2">
      <c r="A77" s="36"/>
      <c r="B77" s="37"/>
      <c r="C77" s="38"/>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2" customHeight="1" x14ac:dyDescent="0.2">
      <c r="A78" s="36"/>
      <c r="B78" s="37"/>
      <c r="C78" s="30" t="s">
        <v>16</v>
      </c>
      <c r="D78" s="38"/>
      <c r="E78" s="38"/>
      <c r="F78" s="38"/>
      <c r="G78" s="38"/>
      <c r="H78" s="38"/>
      <c r="I78" s="117"/>
      <c r="J78" s="38"/>
      <c r="K78" s="38"/>
      <c r="L78" s="118"/>
      <c r="S78" s="36"/>
      <c r="T78" s="36"/>
      <c r="U78" s="36"/>
      <c r="V78" s="36"/>
      <c r="W78" s="36"/>
      <c r="X78" s="36"/>
      <c r="Y78" s="36"/>
      <c r="Z78" s="36"/>
      <c r="AA78" s="36"/>
      <c r="AB78" s="36"/>
      <c r="AC78" s="36"/>
      <c r="AD78" s="36"/>
      <c r="AE78" s="36"/>
    </row>
    <row r="79" spans="1:31" s="2" customFormat="1" ht="16.5" customHeight="1" x14ac:dyDescent="0.2">
      <c r="A79" s="36"/>
      <c r="B79" s="37"/>
      <c r="C79" s="38"/>
      <c r="D79" s="38"/>
      <c r="E79" s="323" t="str">
        <f>E7</f>
        <v>PJD na ul. Výškovická - 1. úsek (ul. Čujkovova - ul. Svornosti)</v>
      </c>
      <c r="F79" s="324"/>
      <c r="G79" s="324"/>
      <c r="H79" s="324"/>
      <c r="I79" s="117"/>
      <c r="J79" s="38"/>
      <c r="K79" s="38"/>
      <c r="L79" s="118"/>
      <c r="S79" s="36"/>
      <c r="T79" s="36"/>
      <c r="U79" s="36"/>
      <c r="V79" s="36"/>
      <c r="W79" s="36"/>
      <c r="X79" s="36"/>
      <c r="Y79" s="36"/>
      <c r="Z79" s="36"/>
      <c r="AA79" s="36"/>
      <c r="AB79" s="36"/>
      <c r="AC79" s="36"/>
      <c r="AD79" s="36"/>
      <c r="AE79" s="36"/>
    </row>
    <row r="80" spans="1:31" s="1" customFormat="1" ht="12" customHeight="1" x14ac:dyDescent="0.2">
      <c r="B80" s="22"/>
      <c r="C80" s="30" t="s">
        <v>145</v>
      </c>
      <c r="D80" s="23"/>
      <c r="E80" s="23"/>
      <c r="F80" s="23"/>
      <c r="G80" s="23"/>
      <c r="H80" s="23"/>
      <c r="I80" s="110"/>
      <c r="J80" s="23"/>
      <c r="K80" s="23"/>
      <c r="L80" s="21"/>
    </row>
    <row r="81" spans="1:65" s="2" customFormat="1" ht="16.5" customHeight="1" x14ac:dyDescent="0.2">
      <c r="A81" s="36"/>
      <c r="B81" s="37"/>
      <c r="C81" s="38"/>
      <c r="D81" s="38"/>
      <c r="E81" s="323" t="s">
        <v>1157</v>
      </c>
      <c r="F81" s="325"/>
      <c r="G81" s="325"/>
      <c r="H81" s="325"/>
      <c r="I81" s="117"/>
      <c r="J81" s="38"/>
      <c r="K81" s="38"/>
      <c r="L81" s="118"/>
      <c r="S81" s="36"/>
      <c r="T81" s="36"/>
      <c r="U81" s="36"/>
      <c r="V81" s="36"/>
      <c r="W81" s="36"/>
      <c r="X81" s="36"/>
      <c r="Y81" s="36"/>
      <c r="Z81" s="36"/>
      <c r="AA81" s="36"/>
      <c r="AB81" s="36"/>
      <c r="AC81" s="36"/>
      <c r="AD81" s="36"/>
      <c r="AE81" s="36"/>
    </row>
    <row r="82" spans="1:65" s="2" customFormat="1" ht="12" customHeight="1" x14ac:dyDescent="0.2">
      <c r="A82" s="36"/>
      <c r="B82" s="37"/>
      <c r="C82" s="30" t="s">
        <v>1158</v>
      </c>
      <c r="D82" s="38"/>
      <c r="E82" s="38"/>
      <c r="F82" s="38"/>
      <c r="G82" s="38"/>
      <c r="H82" s="38"/>
      <c r="I82" s="117"/>
      <c r="J82" s="38"/>
      <c r="K82" s="38"/>
      <c r="L82" s="118"/>
      <c r="S82" s="36"/>
      <c r="T82" s="36"/>
      <c r="U82" s="36"/>
      <c r="V82" s="36"/>
      <c r="W82" s="36"/>
      <c r="X82" s="36"/>
      <c r="Y82" s="36"/>
      <c r="Z82" s="36"/>
      <c r="AA82" s="36"/>
      <c r="AB82" s="36"/>
      <c r="AC82" s="36"/>
      <c r="AD82" s="36"/>
      <c r="AE82" s="36"/>
    </row>
    <row r="83" spans="1:65" s="2" customFormat="1" ht="16.5" customHeight="1" x14ac:dyDescent="0.2">
      <c r="A83" s="36"/>
      <c r="B83" s="37"/>
      <c r="C83" s="38"/>
      <c r="D83" s="38"/>
      <c r="E83" s="292" t="str">
        <f>E11</f>
        <v>SO 453 - Ochrana sdělovacích kabelů OVANET</v>
      </c>
      <c r="F83" s="325"/>
      <c r="G83" s="325"/>
      <c r="H83" s="325"/>
      <c r="I83" s="117"/>
      <c r="J83" s="38"/>
      <c r="K83" s="38"/>
      <c r="L83" s="118"/>
      <c r="S83" s="36"/>
      <c r="T83" s="36"/>
      <c r="U83" s="36"/>
      <c r="V83" s="36"/>
      <c r="W83" s="36"/>
      <c r="X83" s="36"/>
      <c r="Y83" s="36"/>
      <c r="Z83" s="36"/>
      <c r="AA83" s="36"/>
      <c r="AB83" s="36"/>
      <c r="AC83" s="36"/>
      <c r="AD83" s="36"/>
      <c r="AE83" s="36"/>
    </row>
    <row r="84" spans="1:65" s="2" customFormat="1" ht="6.95" customHeight="1" x14ac:dyDescent="0.2">
      <c r="A84" s="36"/>
      <c r="B84" s="37"/>
      <c r="C84" s="38"/>
      <c r="D84" s="38"/>
      <c r="E84" s="38"/>
      <c r="F84" s="38"/>
      <c r="G84" s="38"/>
      <c r="H84" s="38"/>
      <c r="I84" s="117"/>
      <c r="J84" s="38"/>
      <c r="K84" s="38"/>
      <c r="L84" s="118"/>
      <c r="S84" s="36"/>
      <c r="T84" s="36"/>
      <c r="U84" s="36"/>
      <c r="V84" s="36"/>
      <c r="W84" s="36"/>
      <c r="X84" s="36"/>
      <c r="Y84" s="36"/>
      <c r="Z84" s="36"/>
      <c r="AA84" s="36"/>
      <c r="AB84" s="36"/>
      <c r="AC84" s="36"/>
      <c r="AD84" s="36"/>
      <c r="AE84" s="36"/>
    </row>
    <row r="85" spans="1:65" s="2" customFormat="1" ht="12" customHeight="1" x14ac:dyDescent="0.2">
      <c r="A85" s="36"/>
      <c r="B85" s="37"/>
      <c r="C85" s="30" t="s">
        <v>22</v>
      </c>
      <c r="D85" s="38"/>
      <c r="E85" s="38"/>
      <c r="F85" s="28" t="str">
        <f>F14</f>
        <v>Ostrava</v>
      </c>
      <c r="G85" s="38"/>
      <c r="H85" s="38"/>
      <c r="I85" s="119" t="s">
        <v>24</v>
      </c>
      <c r="J85" s="61" t="str">
        <f>IF(J14="","",J14)</f>
        <v>11. 11. 2019</v>
      </c>
      <c r="K85" s="38"/>
      <c r="L85" s="118"/>
      <c r="S85" s="36"/>
      <c r="T85" s="36"/>
      <c r="U85" s="36"/>
      <c r="V85" s="36"/>
      <c r="W85" s="36"/>
      <c r="X85" s="36"/>
      <c r="Y85" s="36"/>
      <c r="Z85" s="36"/>
      <c r="AA85" s="36"/>
      <c r="AB85" s="36"/>
      <c r="AC85" s="36"/>
      <c r="AD85" s="36"/>
      <c r="AE85" s="36"/>
    </row>
    <row r="86" spans="1:65" s="2" customFormat="1" ht="6.95" customHeight="1" x14ac:dyDescent="0.2">
      <c r="A86" s="36"/>
      <c r="B86" s="37"/>
      <c r="C86" s="38"/>
      <c r="D86" s="38"/>
      <c r="E86" s="38"/>
      <c r="F86" s="38"/>
      <c r="G86" s="38"/>
      <c r="H86" s="38"/>
      <c r="I86" s="117"/>
      <c r="J86" s="38"/>
      <c r="K86" s="38"/>
      <c r="L86" s="118"/>
      <c r="S86" s="36"/>
      <c r="T86" s="36"/>
      <c r="U86" s="36"/>
      <c r="V86" s="36"/>
      <c r="W86" s="36"/>
      <c r="X86" s="36"/>
      <c r="Y86" s="36"/>
      <c r="Z86" s="36"/>
      <c r="AA86" s="36"/>
      <c r="AB86" s="36"/>
      <c r="AC86" s="36"/>
      <c r="AD86" s="36"/>
      <c r="AE86" s="36"/>
    </row>
    <row r="87" spans="1:65" s="2" customFormat="1" ht="27.95" customHeight="1" x14ac:dyDescent="0.2">
      <c r="A87" s="36"/>
      <c r="B87" s="37"/>
      <c r="C87" s="30" t="s">
        <v>30</v>
      </c>
      <c r="D87" s="38"/>
      <c r="E87" s="38"/>
      <c r="F87" s="28" t="str">
        <f>E17</f>
        <v>Dopravní podnik Ostrava a.s.</v>
      </c>
      <c r="G87" s="38"/>
      <c r="H87" s="38"/>
      <c r="I87" s="119" t="s">
        <v>38</v>
      </c>
      <c r="J87" s="34" t="str">
        <f>E23</f>
        <v>METROPROJEKT Praha a.s.</v>
      </c>
      <c r="K87" s="38"/>
      <c r="L87" s="118"/>
      <c r="S87" s="36"/>
      <c r="T87" s="36"/>
      <c r="U87" s="36"/>
      <c r="V87" s="36"/>
      <c r="W87" s="36"/>
      <c r="X87" s="36"/>
      <c r="Y87" s="36"/>
      <c r="Z87" s="36"/>
      <c r="AA87" s="36"/>
      <c r="AB87" s="36"/>
      <c r="AC87" s="36"/>
      <c r="AD87" s="36"/>
      <c r="AE87" s="36"/>
    </row>
    <row r="88" spans="1:65" s="2" customFormat="1" ht="15.2" customHeight="1" x14ac:dyDescent="0.2">
      <c r="A88" s="36"/>
      <c r="B88" s="37"/>
      <c r="C88" s="30" t="s">
        <v>36</v>
      </c>
      <c r="D88" s="38"/>
      <c r="E88" s="38"/>
      <c r="F88" s="28" t="str">
        <f>IF(E20="","",E20)</f>
        <v>Vyplň údaj</v>
      </c>
      <c r="G88" s="38"/>
      <c r="H88" s="38"/>
      <c r="I88" s="119" t="s">
        <v>43</v>
      </c>
      <c r="J88" s="34" t="str">
        <f>E26</f>
        <v>ALMAPRO s.r.o.</v>
      </c>
      <c r="K88" s="38"/>
      <c r="L88" s="118"/>
      <c r="S88" s="36"/>
      <c r="T88" s="36"/>
      <c r="U88" s="36"/>
      <c r="V88" s="36"/>
      <c r="W88" s="36"/>
      <c r="X88" s="36"/>
      <c r="Y88" s="36"/>
      <c r="Z88" s="36"/>
      <c r="AA88" s="36"/>
      <c r="AB88" s="36"/>
      <c r="AC88" s="36"/>
      <c r="AD88" s="36"/>
      <c r="AE88" s="36"/>
    </row>
    <row r="89" spans="1:65" s="2" customFormat="1" ht="10.35" customHeight="1" x14ac:dyDescent="0.2">
      <c r="A89" s="36"/>
      <c r="B89" s="37"/>
      <c r="C89" s="38"/>
      <c r="D89" s="38"/>
      <c r="E89" s="38"/>
      <c r="F89" s="38"/>
      <c r="G89" s="38"/>
      <c r="H89" s="38"/>
      <c r="I89" s="117"/>
      <c r="J89" s="38"/>
      <c r="K89" s="38"/>
      <c r="L89" s="118"/>
      <c r="S89" s="36"/>
      <c r="T89" s="36"/>
      <c r="U89" s="36"/>
      <c r="V89" s="36"/>
      <c r="W89" s="36"/>
      <c r="X89" s="36"/>
      <c r="Y89" s="36"/>
      <c r="Z89" s="36"/>
      <c r="AA89" s="36"/>
      <c r="AB89" s="36"/>
      <c r="AC89" s="36"/>
      <c r="AD89" s="36"/>
      <c r="AE89" s="36"/>
    </row>
    <row r="90" spans="1:65" s="11" customFormat="1" ht="29.25" customHeight="1" x14ac:dyDescent="0.2">
      <c r="A90" s="166"/>
      <c r="B90" s="167"/>
      <c r="C90" s="168" t="s">
        <v>159</v>
      </c>
      <c r="D90" s="169" t="s">
        <v>65</v>
      </c>
      <c r="E90" s="169" t="s">
        <v>61</v>
      </c>
      <c r="F90" s="169" t="s">
        <v>62</v>
      </c>
      <c r="G90" s="169" t="s">
        <v>160</v>
      </c>
      <c r="H90" s="169" t="s">
        <v>161</v>
      </c>
      <c r="I90" s="170" t="s">
        <v>162</v>
      </c>
      <c r="J90" s="169" t="s">
        <v>149</v>
      </c>
      <c r="K90" s="171" t="s">
        <v>163</v>
      </c>
      <c r="L90" s="172"/>
      <c r="M90" s="70" t="s">
        <v>79</v>
      </c>
      <c r="N90" s="71" t="s">
        <v>50</v>
      </c>
      <c r="O90" s="71" t="s">
        <v>164</v>
      </c>
      <c r="P90" s="71" t="s">
        <v>165</v>
      </c>
      <c r="Q90" s="71" t="s">
        <v>166</v>
      </c>
      <c r="R90" s="71" t="s">
        <v>167</v>
      </c>
      <c r="S90" s="71" t="s">
        <v>168</v>
      </c>
      <c r="T90" s="72" t="s">
        <v>169</v>
      </c>
      <c r="U90" s="166"/>
      <c r="V90" s="166"/>
      <c r="W90" s="166"/>
      <c r="X90" s="166"/>
      <c r="Y90" s="166"/>
      <c r="Z90" s="166"/>
      <c r="AA90" s="166"/>
      <c r="AB90" s="166"/>
      <c r="AC90" s="166"/>
      <c r="AD90" s="166"/>
      <c r="AE90" s="166"/>
    </row>
    <row r="91" spans="1:65" s="2" customFormat="1" ht="22.9" customHeight="1" x14ac:dyDescent="0.25">
      <c r="A91" s="36"/>
      <c r="B91" s="37"/>
      <c r="C91" s="77" t="s">
        <v>170</v>
      </c>
      <c r="D91" s="38"/>
      <c r="E91" s="38"/>
      <c r="F91" s="38"/>
      <c r="G91" s="38"/>
      <c r="H91" s="38"/>
      <c r="I91" s="117"/>
      <c r="J91" s="173">
        <f>BK91</f>
        <v>0</v>
      </c>
      <c r="K91" s="38"/>
      <c r="L91" s="41"/>
      <c r="M91" s="73"/>
      <c r="N91" s="174"/>
      <c r="O91" s="74"/>
      <c r="P91" s="175">
        <f>P92+P101+P115</f>
        <v>0</v>
      </c>
      <c r="Q91" s="74"/>
      <c r="R91" s="175">
        <f>R92+R101+R115</f>
        <v>3.61008</v>
      </c>
      <c r="S91" s="74"/>
      <c r="T91" s="176">
        <f>T92+T101+T115</f>
        <v>0</v>
      </c>
      <c r="U91" s="36"/>
      <c r="V91" s="36"/>
      <c r="W91" s="36"/>
      <c r="X91" s="36"/>
      <c r="Y91" s="36"/>
      <c r="Z91" s="36"/>
      <c r="AA91" s="36"/>
      <c r="AB91" s="36"/>
      <c r="AC91" s="36"/>
      <c r="AD91" s="36"/>
      <c r="AE91" s="36"/>
      <c r="AT91" s="18" t="s">
        <v>80</v>
      </c>
      <c r="AU91" s="18" t="s">
        <v>150</v>
      </c>
      <c r="BK91" s="177">
        <f>BK92+BK101+BK115</f>
        <v>0</v>
      </c>
    </row>
    <row r="92" spans="1:65" s="12" customFormat="1" ht="25.9" customHeight="1" x14ac:dyDescent="0.2">
      <c r="B92" s="178"/>
      <c r="C92" s="179"/>
      <c r="D92" s="180" t="s">
        <v>80</v>
      </c>
      <c r="E92" s="181" t="s">
        <v>171</v>
      </c>
      <c r="F92" s="181" t="s">
        <v>172</v>
      </c>
      <c r="G92" s="179"/>
      <c r="H92" s="179"/>
      <c r="I92" s="182"/>
      <c r="J92" s="183">
        <f>BK92</f>
        <v>0</v>
      </c>
      <c r="K92" s="179"/>
      <c r="L92" s="184"/>
      <c r="M92" s="185"/>
      <c r="N92" s="186"/>
      <c r="O92" s="186"/>
      <c r="P92" s="187">
        <f>P93</f>
        <v>0</v>
      </c>
      <c r="Q92" s="186"/>
      <c r="R92" s="187">
        <f>R93</f>
        <v>0</v>
      </c>
      <c r="S92" s="186"/>
      <c r="T92" s="188">
        <f>T93</f>
        <v>0</v>
      </c>
      <c r="AR92" s="189" t="s">
        <v>89</v>
      </c>
      <c r="AT92" s="190" t="s">
        <v>80</v>
      </c>
      <c r="AU92" s="190" t="s">
        <v>81</v>
      </c>
      <c r="AY92" s="189" t="s">
        <v>173</v>
      </c>
      <c r="BK92" s="191">
        <f>BK93</f>
        <v>0</v>
      </c>
    </row>
    <row r="93" spans="1:65" s="12" customFormat="1" ht="22.9" customHeight="1" x14ac:dyDescent="0.2">
      <c r="B93" s="178"/>
      <c r="C93" s="179"/>
      <c r="D93" s="180" t="s">
        <v>80</v>
      </c>
      <c r="E93" s="192" t="s">
        <v>316</v>
      </c>
      <c r="F93" s="192" t="s">
        <v>317</v>
      </c>
      <c r="G93" s="179"/>
      <c r="H93" s="179"/>
      <c r="I93" s="182"/>
      <c r="J93" s="193">
        <f>BK93</f>
        <v>0</v>
      </c>
      <c r="K93" s="179"/>
      <c r="L93" s="184"/>
      <c r="M93" s="185"/>
      <c r="N93" s="186"/>
      <c r="O93" s="186"/>
      <c r="P93" s="187">
        <f>SUM(P94:P100)</f>
        <v>0</v>
      </c>
      <c r="Q93" s="186"/>
      <c r="R93" s="187">
        <f>SUM(R94:R100)</f>
        <v>0</v>
      </c>
      <c r="S93" s="186"/>
      <c r="T93" s="188">
        <f>SUM(T94:T100)</f>
        <v>0</v>
      </c>
      <c r="AR93" s="189" t="s">
        <v>89</v>
      </c>
      <c r="AT93" s="190" t="s">
        <v>80</v>
      </c>
      <c r="AU93" s="190" t="s">
        <v>89</v>
      </c>
      <c r="AY93" s="189" t="s">
        <v>173</v>
      </c>
      <c r="BK93" s="191">
        <f>SUM(BK94:BK100)</f>
        <v>0</v>
      </c>
    </row>
    <row r="94" spans="1:65" s="2" customFormat="1" ht="24" customHeight="1" x14ac:dyDescent="0.2">
      <c r="A94" s="36"/>
      <c r="B94" s="37"/>
      <c r="C94" s="194" t="s">
        <v>89</v>
      </c>
      <c r="D94" s="194" t="s">
        <v>175</v>
      </c>
      <c r="E94" s="195" t="s">
        <v>319</v>
      </c>
      <c r="F94" s="196" t="s">
        <v>320</v>
      </c>
      <c r="G94" s="197" t="s">
        <v>203</v>
      </c>
      <c r="H94" s="198">
        <v>1.792</v>
      </c>
      <c r="I94" s="199"/>
      <c r="J94" s="200">
        <f>ROUND(I94*H94,2)</f>
        <v>0</v>
      </c>
      <c r="K94" s="196" t="s">
        <v>179</v>
      </c>
      <c r="L94" s="41"/>
      <c r="M94" s="201" t="s">
        <v>79</v>
      </c>
      <c r="N94" s="202" t="s">
        <v>51</v>
      </c>
      <c r="O94" s="66"/>
      <c r="P94" s="203">
        <f>O94*H94</f>
        <v>0</v>
      </c>
      <c r="Q94" s="203">
        <v>0</v>
      </c>
      <c r="R94" s="203">
        <f>Q94*H94</f>
        <v>0</v>
      </c>
      <c r="S94" s="203">
        <v>0</v>
      </c>
      <c r="T94" s="204">
        <f>S94*H94</f>
        <v>0</v>
      </c>
      <c r="U94" s="36"/>
      <c r="V94" s="36"/>
      <c r="W94" s="36"/>
      <c r="X94" s="36"/>
      <c r="Y94" s="36"/>
      <c r="Z94" s="36"/>
      <c r="AA94" s="36"/>
      <c r="AB94" s="36"/>
      <c r="AC94" s="36"/>
      <c r="AD94" s="36"/>
      <c r="AE94" s="36"/>
      <c r="AR94" s="205" t="s">
        <v>180</v>
      </c>
      <c r="AT94" s="205" t="s">
        <v>175</v>
      </c>
      <c r="AU94" s="205" t="s">
        <v>91</v>
      </c>
      <c r="AY94" s="18" t="s">
        <v>173</v>
      </c>
      <c r="BE94" s="206">
        <f>IF(N94="základní",J94,0)</f>
        <v>0</v>
      </c>
      <c r="BF94" s="206">
        <f>IF(N94="snížená",J94,0)</f>
        <v>0</v>
      </c>
      <c r="BG94" s="206">
        <f>IF(N94="zákl. přenesená",J94,0)</f>
        <v>0</v>
      </c>
      <c r="BH94" s="206">
        <f>IF(N94="sníž. přenesená",J94,0)</f>
        <v>0</v>
      </c>
      <c r="BI94" s="206">
        <f>IF(N94="nulová",J94,0)</f>
        <v>0</v>
      </c>
      <c r="BJ94" s="18" t="s">
        <v>89</v>
      </c>
      <c r="BK94" s="206">
        <f>ROUND(I94*H94,2)</f>
        <v>0</v>
      </c>
      <c r="BL94" s="18" t="s">
        <v>180</v>
      </c>
      <c r="BM94" s="205" t="s">
        <v>1279</v>
      </c>
    </row>
    <row r="95" spans="1:65" s="13" customFormat="1" ht="11.25" x14ac:dyDescent="0.2">
      <c r="B95" s="207"/>
      <c r="C95" s="208"/>
      <c r="D95" s="209" t="s">
        <v>182</v>
      </c>
      <c r="E95" s="210" t="s">
        <v>79</v>
      </c>
      <c r="F95" s="211" t="s">
        <v>1280</v>
      </c>
      <c r="G95" s="208"/>
      <c r="H95" s="212">
        <v>1.792</v>
      </c>
      <c r="I95" s="213"/>
      <c r="J95" s="208"/>
      <c r="K95" s="208"/>
      <c r="L95" s="214"/>
      <c r="M95" s="215"/>
      <c r="N95" s="216"/>
      <c r="O95" s="216"/>
      <c r="P95" s="216"/>
      <c r="Q95" s="216"/>
      <c r="R95" s="216"/>
      <c r="S95" s="216"/>
      <c r="T95" s="217"/>
      <c r="AT95" s="218" t="s">
        <v>182</v>
      </c>
      <c r="AU95" s="218" t="s">
        <v>91</v>
      </c>
      <c r="AV95" s="13" t="s">
        <v>91</v>
      </c>
      <c r="AW95" s="13" t="s">
        <v>42</v>
      </c>
      <c r="AX95" s="13" t="s">
        <v>89</v>
      </c>
      <c r="AY95" s="218" t="s">
        <v>173</v>
      </c>
    </row>
    <row r="96" spans="1:65" s="2" customFormat="1" ht="24" customHeight="1" x14ac:dyDescent="0.2">
      <c r="A96" s="36"/>
      <c r="B96" s="37"/>
      <c r="C96" s="194" t="s">
        <v>91</v>
      </c>
      <c r="D96" s="194" t="s">
        <v>175</v>
      </c>
      <c r="E96" s="195" t="s">
        <v>323</v>
      </c>
      <c r="F96" s="196" t="s">
        <v>324</v>
      </c>
      <c r="G96" s="197" t="s">
        <v>203</v>
      </c>
      <c r="H96" s="198">
        <v>43.008000000000003</v>
      </c>
      <c r="I96" s="199"/>
      <c r="J96" s="200">
        <f>ROUND(I96*H96,2)</f>
        <v>0</v>
      </c>
      <c r="K96" s="196" t="s">
        <v>179</v>
      </c>
      <c r="L96" s="41"/>
      <c r="M96" s="201" t="s">
        <v>79</v>
      </c>
      <c r="N96" s="202" t="s">
        <v>51</v>
      </c>
      <c r="O96" s="66"/>
      <c r="P96" s="203">
        <f>O96*H96</f>
        <v>0</v>
      </c>
      <c r="Q96" s="203">
        <v>0</v>
      </c>
      <c r="R96" s="203">
        <f>Q96*H96</f>
        <v>0</v>
      </c>
      <c r="S96" s="203">
        <v>0</v>
      </c>
      <c r="T96" s="204">
        <f>S96*H96</f>
        <v>0</v>
      </c>
      <c r="U96" s="36"/>
      <c r="V96" s="36"/>
      <c r="W96" s="36"/>
      <c r="X96" s="36"/>
      <c r="Y96" s="36"/>
      <c r="Z96" s="36"/>
      <c r="AA96" s="36"/>
      <c r="AB96" s="36"/>
      <c r="AC96" s="36"/>
      <c r="AD96" s="36"/>
      <c r="AE96" s="36"/>
      <c r="AR96" s="205" t="s">
        <v>180</v>
      </c>
      <c r="AT96" s="205" t="s">
        <v>175</v>
      </c>
      <c r="AU96" s="205" t="s">
        <v>91</v>
      </c>
      <c r="AY96" s="18" t="s">
        <v>173</v>
      </c>
      <c r="BE96" s="206">
        <f>IF(N96="základní",J96,0)</f>
        <v>0</v>
      </c>
      <c r="BF96" s="206">
        <f>IF(N96="snížená",J96,0)</f>
        <v>0</v>
      </c>
      <c r="BG96" s="206">
        <f>IF(N96="zákl. přenesená",J96,0)</f>
        <v>0</v>
      </c>
      <c r="BH96" s="206">
        <f>IF(N96="sníž. přenesená",J96,0)</f>
        <v>0</v>
      </c>
      <c r="BI96" s="206">
        <f>IF(N96="nulová",J96,0)</f>
        <v>0</v>
      </c>
      <c r="BJ96" s="18" t="s">
        <v>89</v>
      </c>
      <c r="BK96" s="206">
        <f>ROUND(I96*H96,2)</f>
        <v>0</v>
      </c>
      <c r="BL96" s="18" t="s">
        <v>180</v>
      </c>
      <c r="BM96" s="205" t="s">
        <v>1281</v>
      </c>
    </row>
    <row r="97" spans="1:65" s="13" customFormat="1" ht="11.25" x14ac:dyDescent="0.2">
      <c r="B97" s="207"/>
      <c r="C97" s="208"/>
      <c r="D97" s="209" t="s">
        <v>182</v>
      </c>
      <c r="E97" s="208"/>
      <c r="F97" s="211" t="s">
        <v>1282</v>
      </c>
      <c r="G97" s="208"/>
      <c r="H97" s="212">
        <v>43.008000000000003</v>
      </c>
      <c r="I97" s="213"/>
      <c r="J97" s="208"/>
      <c r="K97" s="208"/>
      <c r="L97" s="214"/>
      <c r="M97" s="215"/>
      <c r="N97" s="216"/>
      <c r="O97" s="216"/>
      <c r="P97" s="216"/>
      <c r="Q97" s="216"/>
      <c r="R97" s="216"/>
      <c r="S97" s="216"/>
      <c r="T97" s="217"/>
      <c r="AT97" s="218" t="s">
        <v>182</v>
      </c>
      <c r="AU97" s="218" t="s">
        <v>91</v>
      </c>
      <c r="AV97" s="13" t="s">
        <v>91</v>
      </c>
      <c r="AW97" s="13" t="s">
        <v>4</v>
      </c>
      <c r="AX97" s="13" t="s">
        <v>89</v>
      </c>
      <c r="AY97" s="218" t="s">
        <v>173</v>
      </c>
    </row>
    <row r="98" spans="1:65" s="2" customFormat="1" ht="16.5" customHeight="1" x14ac:dyDescent="0.2">
      <c r="A98" s="36"/>
      <c r="B98" s="37"/>
      <c r="C98" s="194" t="s">
        <v>189</v>
      </c>
      <c r="D98" s="194" t="s">
        <v>175</v>
      </c>
      <c r="E98" s="195" t="s">
        <v>1166</v>
      </c>
      <c r="F98" s="196" t="s">
        <v>1167</v>
      </c>
      <c r="G98" s="197" t="s">
        <v>203</v>
      </c>
      <c r="H98" s="198">
        <v>1.792</v>
      </c>
      <c r="I98" s="199"/>
      <c r="J98" s="200">
        <f>ROUND(I98*H98,2)</f>
        <v>0</v>
      </c>
      <c r="K98" s="196" t="s">
        <v>179</v>
      </c>
      <c r="L98" s="41"/>
      <c r="M98" s="201" t="s">
        <v>79</v>
      </c>
      <c r="N98" s="202" t="s">
        <v>51</v>
      </c>
      <c r="O98" s="66"/>
      <c r="P98" s="203">
        <f>O98*H98</f>
        <v>0</v>
      </c>
      <c r="Q98" s="203">
        <v>0</v>
      </c>
      <c r="R98" s="203">
        <f>Q98*H98</f>
        <v>0</v>
      </c>
      <c r="S98" s="203">
        <v>0</v>
      </c>
      <c r="T98" s="204">
        <f>S98*H98</f>
        <v>0</v>
      </c>
      <c r="U98" s="36"/>
      <c r="V98" s="36"/>
      <c r="W98" s="36"/>
      <c r="X98" s="36"/>
      <c r="Y98" s="36"/>
      <c r="Z98" s="36"/>
      <c r="AA98" s="36"/>
      <c r="AB98" s="36"/>
      <c r="AC98" s="36"/>
      <c r="AD98" s="36"/>
      <c r="AE98" s="36"/>
      <c r="AR98" s="205" t="s">
        <v>180</v>
      </c>
      <c r="AT98" s="205" t="s">
        <v>175</v>
      </c>
      <c r="AU98" s="205" t="s">
        <v>91</v>
      </c>
      <c r="AY98" s="18" t="s">
        <v>173</v>
      </c>
      <c r="BE98" s="206">
        <f>IF(N98="základní",J98,0)</f>
        <v>0</v>
      </c>
      <c r="BF98" s="206">
        <f>IF(N98="snížená",J98,0)</f>
        <v>0</v>
      </c>
      <c r="BG98" s="206">
        <f>IF(N98="zákl. přenesená",J98,0)</f>
        <v>0</v>
      </c>
      <c r="BH98" s="206">
        <f>IF(N98="sníž. přenesená",J98,0)</f>
        <v>0</v>
      </c>
      <c r="BI98" s="206">
        <f>IF(N98="nulová",J98,0)</f>
        <v>0</v>
      </c>
      <c r="BJ98" s="18" t="s">
        <v>89</v>
      </c>
      <c r="BK98" s="206">
        <f>ROUND(I98*H98,2)</f>
        <v>0</v>
      </c>
      <c r="BL98" s="18" t="s">
        <v>180</v>
      </c>
      <c r="BM98" s="205" t="s">
        <v>1283</v>
      </c>
    </row>
    <row r="99" spans="1:65" s="13" customFormat="1" ht="11.25" x14ac:dyDescent="0.2">
      <c r="B99" s="207"/>
      <c r="C99" s="208"/>
      <c r="D99" s="209" t="s">
        <v>182</v>
      </c>
      <c r="E99" s="210" t="s">
        <v>79</v>
      </c>
      <c r="F99" s="211" t="s">
        <v>1284</v>
      </c>
      <c r="G99" s="208"/>
      <c r="H99" s="212">
        <v>1.792</v>
      </c>
      <c r="I99" s="213"/>
      <c r="J99" s="208"/>
      <c r="K99" s="208"/>
      <c r="L99" s="214"/>
      <c r="M99" s="215"/>
      <c r="N99" s="216"/>
      <c r="O99" s="216"/>
      <c r="P99" s="216"/>
      <c r="Q99" s="216"/>
      <c r="R99" s="216"/>
      <c r="S99" s="216"/>
      <c r="T99" s="217"/>
      <c r="AT99" s="218" t="s">
        <v>182</v>
      </c>
      <c r="AU99" s="218" t="s">
        <v>91</v>
      </c>
      <c r="AV99" s="13" t="s">
        <v>91</v>
      </c>
      <c r="AW99" s="13" t="s">
        <v>42</v>
      </c>
      <c r="AX99" s="13" t="s">
        <v>89</v>
      </c>
      <c r="AY99" s="218" t="s">
        <v>173</v>
      </c>
    </row>
    <row r="100" spans="1:65" s="2" customFormat="1" ht="24" customHeight="1" x14ac:dyDescent="0.2">
      <c r="A100" s="36"/>
      <c r="B100" s="37"/>
      <c r="C100" s="194" t="s">
        <v>180</v>
      </c>
      <c r="D100" s="194" t="s">
        <v>175</v>
      </c>
      <c r="E100" s="195" t="s">
        <v>1170</v>
      </c>
      <c r="F100" s="196" t="s">
        <v>1171</v>
      </c>
      <c r="G100" s="197" t="s">
        <v>203</v>
      </c>
      <c r="H100" s="198">
        <v>1.792</v>
      </c>
      <c r="I100" s="199"/>
      <c r="J100" s="200">
        <f>ROUND(I100*H100,2)</f>
        <v>0</v>
      </c>
      <c r="K100" s="196" t="s">
        <v>179</v>
      </c>
      <c r="L100" s="41"/>
      <c r="M100" s="201" t="s">
        <v>79</v>
      </c>
      <c r="N100" s="202" t="s">
        <v>51</v>
      </c>
      <c r="O100" s="66"/>
      <c r="P100" s="203">
        <f>O100*H100</f>
        <v>0</v>
      </c>
      <c r="Q100" s="203">
        <v>0</v>
      </c>
      <c r="R100" s="203">
        <f>Q100*H100</f>
        <v>0</v>
      </c>
      <c r="S100" s="203">
        <v>0</v>
      </c>
      <c r="T100" s="204">
        <f>S100*H100</f>
        <v>0</v>
      </c>
      <c r="U100" s="36"/>
      <c r="V100" s="36"/>
      <c r="W100" s="36"/>
      <c r="X100" s="36"/>
      <c r="Y100" s="36"/>
      <c r="Z100" s="36"/>
      <c r="AA100" s="36"/>
      <c r="AB100" s="36"/>
      <c r="AC100" s="36"/>
      <c r="AD100" s="36"/>
      <c r="AE100" s="36"/>
      <c r="AR100" s="205" t="s">
        <v>180</v>
      </c>
      <c r="AT100" s="205" t="s">
        <v>175</v>
      </c>
      <c r="AU100" s="205" t="s">
        <v>91</v>
      </c>
      <c r="AY100" s="18" t="s">
        <v>173</v>
      </c>
      <c r="BE100" s="206">
        <f>IF(N100="základní",J100,0)</f>
        <v>0</v>
      </c>
      <c r="BF100" s="206">
        <f>IF(N100="snížená",J100,0)</f>
        <v>0</v>
      </c>
      <c r="BG100" s="206">
        <f>IF(N100="zákl. přenesená",J100,0)</f>
        <v>0</v>
      </c>
      <c r="BH100" s="206">
        <f>IF(N100="sníž. přenesená",J100,0)</f>
        <v>0</v>
      </c>
      <c r="BI100" s="206">
        <f>IF(N100="nulová",J100,0)</f>
        <v>0</v>
      </c>
      <c r="BJ100" s="18" t="s">
        <v>89</v>
      </c>
      <c r="BK100" s="206">
        <f>ROUND(I100*H100,2)</f>
        <v>0</v>
      </c>
      <c r="BL100" s="18" t="s">
        <v>180</v>
      </c>
      <c r="BM100" s="205" t="s">
        <v>1285</v>
      </c>
    </row>
    <row r="101" spans="1:65" s="12" customFormat="1" ht="25.9" customHeight="1" x14ac:dyDescent="0.2">
      <c r="B101" s="178"/>
      <c r="C101" s="179"/>
      <c r="D101" s="180" t="s">
        <v>80</v>
      </c>
      <c r="E101" s="181" t="s">
        <v>200</v>
      </c>
      <c r="F101" s="181" t="s">
        <v>528</v>
      </c>
      <c r="G101" s="179"/>
      <c r="H101" s="179"/>
      <c r="I101" s="182"/>
      <c r="J101" s="183">
        <f>BK101</f>
        <v>0</v>
      </c>
      <c r="K101" s="179"/>
      <c r="L101" s="184"/>
      <c r="M101" s="185"/>
      <c r="N101" s="186"/>
      <c r="O101" s="186"/>
      <c r="P101" s="187">
        <f>P102+P104</f>
        <v>0</v>
      </c>
      <c r="Q101" s="186"/>
      <c r="R101" s="187">
        <f>R102+R104</f>
        <v>3.61008</v>
      </c>
      <c r="S101" s="186"/>
      <c r="T101" s="188">
        <f>T102+T104</f>
        <v>0</v>
      </c>
      <c r="AR101" s="189" t="s">
        <v>189</v>
      </c>
      <c r="AT101" s="190" t="s">
        <v>80</v>
      </c>
      <c r="AU101" s="190" t="s">
        <v>81</v>
      </c>
      <c r="AY101" s="189" t="s">
        <v>173</v>
      </c>
      <c r="BK101" s="191">
        <f>BK102+BK104</f>
        <v>0</v>
      </c>
    </row>
    <row r="102" spans="1:65" s="12" customFormat="1" ht="22.9" customHeight="1" x14ac:dyDescent="0.2">
      <c r="B102" s="178"/>
      <c r="C102" s="179"/>
      <c r="D102" s="180" t="s">
        <v>80</v>
      </c>
      <c r="E102" s="192" t="s">
        <v>969</v>
      </c>
      <c r="F102" s="192" t="s">
        <v>970</v>
      </c>
      <c r="G102" s="179"/>
      <c r="H102" s="179"/>
      <c r="I102" s="182"/>
      <c r="J102" s="193">
        <f>BK102</f>
        <v>0</v>
      </c>
      <c r="K102" s="179"/>
      <c r="L102" s="184"/>
      <c r="M102" s="185"/>
      <c r="N102" s="186"/>
      <c r="O102" s="186"/>
      <c r="P102" s="187">
        <f>P103</f>
        <v>0</v>
      </c>
      <c r="Q102" s="186"/>
      <c r="R102" s="187">
        <f>R103</f>
        <v>0</v>
      </c>
      <c r="S102" s="186"/>
      <c r="T102" s="188">
        <f>T103</f>
        <v>0</v>
      </c>
      <c r="AR102" s="189" t="s">
        <v>189</v>
      </c>
      <c r="AT102" s="190" t="s">
        <v>80</v>
      </c>
      <c r="AU102" s="190" t="s">
        <v>89</v>
      </c>
      <c r="AY102" s="189" t="s">
        <v>173</v>
      </c>
      <c r="BK102" s="191">
        <f>BK103</f>
        <v>0</v>
      </c>
    </row>
    <row r="103" spans="1:65" s="2" customFormat="1" ht="24" customHeight="1" x14ac:dyDescent="0.2">
      <c r="A103" s="36"/>
      <c r="B103" s="37"/>
      <c r="C103" s="194" t="s">
        <v>199</v>
      </c>
      <c r="D103" s="194" t="s">
        <v>175</v>
      </c>
      <c r="E103" s="195" t="s">
        <v>1173</v>
      </c>
      <c r="F103" s="196" t="s">
        <v>1174</v>
      </c>
      <c r="G103" s="197" t="s">
        <v>447</v>
      </c>
      <c r="H103" s="198">
        <v>1</v>
      </c>
      <c r="I103" s="199"/>
      <c r="J103" s="200">
        <f>ROUND(I103*H103,2)</f>
        <v>0</v>
      </c>
      <c r="K103" s="196" t="s">
        <v>179</v>
      </c>
      <c r="L103" s="41"/>
      <c r="M103" s="201" t="s">
        <v>79</v>
      </c>
      <c r="N103" s="202" t="s">
        <v>51</v>
      </c>
      <c r="O103" s="66"/>
      <c r="P103" s="203">
        <f>O103*H103</f>
        <v>0</v>
      </c>
      <c r="Q103" s="203">
        <v>0</v>
      </c>
      <c r="R103" s="203">
        <f>Q103*H103</f>
        <v>0</v>
      </c>
      <c r="S103" s="203">
        <v>0</v>
      </c>
      <c r="T103" s="204">
        <f>S103*H103</f>
        <v>0</v>
      </c>
      <c r="U103" s="36"/>
      <c r="V103" s="36"/>
      <c r="W103" s="36"/>
      <c r="X103" s="36"/>
      <c r="Y103" s="36"/>
      <c r="Z103" s="36"/>
      <c r="AA103" s="36"/>
      <c r="AB103" s="36"/>
      <c r="AC103" s="36"/>
      <c r="AD103" s="36"/>
      <c r="AE103" s="36"/>
      <c r="AR103" s="205" t="s">
        <v>486</v>
      </c>
      <c r="AT103" s="205" t="s">
        <v>175</v>
      </c>
      <c r="AU103" s="205" t="s">
        <v>91</v>
      </c>
      <c r="AY103" s="18" t="s">
        <v>173</v>
      </c>
      <c r="BE103" s="206">
        <f>IF(N103="základní",J103,0)</f>
        <v>0</v>
      </c>
      <c r="BF103" s="206">
        <f>IF(N103="snížená",J103,0)</f>
        <v>0</v>
      </c>
      <c r="BG103" s="206">
        <f>IF(N103="zákl. přenesená",J103,0)</f>
        <v>0</v>
      </c>
      <c r="BH103" s="206">
        <f>IF(N103="sníž. přenesená",J103,0)</f>
        <v>0</v>
      </c>
      <c r="BI103" s="206">
        <f>IF(N103="nulová",J103,0)</f>
        <v>0</v>
      </c>
      <c r="BJ103" s="18" t="s">
        <v>89</v>
      </c>
      <c r="BK103" s="206">
        <f>ROUND(I103*H103,2)</f>
        <v>0</v>
      </c>
      <c r="BL103" s="18" t="s">
        <v>486</v>
      </c>
      <c r="BM103" s="205" t="s">
        <v>1286</v>
      </c>
    </row>
    <row r="104" spans="1:65" s="12" customFormat="1" ht="22.9" customHeight="1" x14ac:dyDescent="0.2">
      <c r="B104" s="178"/>
      <c r="C104" s="179"/>
      <c r="D104" s="180" t="s">
        <v>80</v>
      </c>
      <c r="E104" s="192" t="s">
        <v>992</v>
      </c>
      <c r="F104" s="192" t="s">
        <v>993</v>
      </c>
      <c r="G104" s="179"/>
      <c r="H104" s="179"/>
      <c r="I104" s="182"/>
      <c r="J104" s="193">
        <f>BK104</f>
        <v>0</v>
      </c>
      <c r="K104" s="179"/>
      <c r="L104" s="184"/>
      <c r="M104" s="185"/>
      <c r="N104" s="186"/>
      <c r="O104" s="186"/>
      <c r="P104" s="187">
        <f>SUM(P105:P114)</f>
        <v>0</v>
      </c>
      <c r="Q104" s="186"/>
      <c r="R104" s="187">
        <f>SUM(R105:R114)</f>
        <v>3.61008</v>
      </c>
      <c r="S104" s="186"/>
      <c r="T104" s="188">
        <f>SUM(T105:T114)</f>
        <v>0</v>
      </c>
      <c r="AR104" s="189" t="s">
        <v>189</v>
      </c>
      <c r="AT104" s="190" t="s">
        <v>80</v>
      </c>
      <c r="AU104" s="190" t="s">
        <v>89</v>
      </c>
      <c r="AY104" s="189" t="s">
        <v>173</v>
      </c>
      <c r="BK104" s="191">
        <f>SUM(BK105:BK114)</f>
        <v>0</v>
      </c>
    </row>
    <row r="105" spans="1:65" s="2" customFormat="1" ht="36" customHeight="1" x14ac:dyDescent="0.2">
      <c r="A105" s="36"/>
      <c r="B105" s="37"/>
      <c r="C105" s="194" t="s">
        <v>207</v>
      </c>
      <c r="D105" s="194" t="s">
        <v>175</v>
      </c>
      <c r="E105" s="195" t="s">
        <v>1176</v>
      </c>
      <c r="F105" s="196" t="s">
        <v>1177</v>
      </c>
      <c r="G105" s="197" t="s">
        <v>186</v>
      </c>
      <c r="H105" s="198">
        <v>16</v>
      </c>
      <c r="I105" s="199"/>
      <c r="J105" s="200">
        <f>ROUND(I105*H105,2)</f>
        <v>0</v>
      </c>
      <c r="K105" s="196" t="s">
        <v>179</v>
      </c>
      <c r="L105" s="41"/>
      <c r="M105" s="201" t="s">
        <v>79</v>
      </c>
      <c r="N105" s="202" t="s">
        <v>51</v>
      </c>
      <c r="O105" s="66"/>
      <c r="P105" s="203">
        <f>O105*H105</f>
        <v>0</v>
      </c>
      <c r="Q105" s="203">
        <v>0</v>
      </c>
      <c r="R105" s="203">
        <f>Q105*H105</f>
        <v>0</v>
      </c>
      <c r="S105" s="203">
        <v>0</v>
      </c>
      <c r="T105" s="204">
        <f>S105*H105</f>
        <v>0</v>
      </c>
      <c r="U105" s="36"/>
      <c r="V105" s="36"/>
      <c r="W105" s="36"/>
      <c r="X105" s="36"/>
      <c r="Y105" s="36"/>
      <c r="Z105" s="36"/>
      <c r="AA105" s="36"/>
      <c r="AB105" s="36"/>
      <c r="AC105" s="36"/>
      <c r="AD105" s="36"/>
      <c r="AE105" s="36"/>
      <c r="AR105" s="205" t="s">
        <v>486</v>
      </c>
      <c r="AT105" s="205" t="s">
        <v>175</v>
      </c>
      <c r="AU105" s="205" t="s">
        <v>91</v>
      </c>
      <c r="AY105" s="18" t="s">
        <v>173</v>
      </c>
      <c r="BE105" s="206">
        <f>IF(N105="základní",J105,0)</f>
        <v>0</v>
      </c>
      <c r="BF105" s="206">
        <f>IF(N105="snížená",J105,0)</f>
        <v>0</v>
      </c>
      <c r="BG105" s="206">
        <f>IF(N105="zákl. přenesená",J105,0)</f>
        <v>0</v>
      </c>
      <c r="BH105" s="206">
        <f>IF(N105="sníž. přenesená",J105,0)</f>
        <v>0</v>
      </c>
      <c r="BI105" s="206">
        <f>IF(N105="nulová",J105,0)</f>
        <v>0</v>
      </c>
      <c r="BJ105" s="18" t="s">
        <v>89</v>
      </c>
      <c r="BK105" s="206">
        <f>ROUND(I105*H105,2)</f>
        <v>0</v>
      </c>
      <c r="BL105" s="18" t="s">
        <v>486</v>
      </c>
      <c r="BM105" s="205" t="s">
        <v>1287</v>
      </c>
    </row>
    <row r="106" spans="1:65" s="13" customFormat="1" ht="11.25" x14ac:dyDescent="0.2">
      <c r="B106" s="207"/>
      <c r="C106" s="208"/>
      <c r="D106" s="209" t="s">
        <v>182</v>
      </c>
      <c r="E106" s="210" t="s">
        <v>79</v>
      </c>
      <c r="F106" s="211" t="s">
        <v>256</v>
      </c>
      <c r="G106" s="208"/>
      <c r="H106" s="212">
        <v>16</v>
      </c>
      <c r="I106" s="213"/>
      <c r="J106" s="208"/>
      <c r="K106" s="208"/>
      <c r="L106" s="214"/>
      <c r="M106" s="215"/>
      <c r="N106" s="216"/>
      <c r="O106" s="216"/>
      <c r="P106" s="216"/>
      <c r="Q106" s="216"/>
      <c r="R106" s="216"/>
      <c r="S106" s="216"/>
      <c r="T106" s="217"/>
      <c r="AT106" s="218" t="s">
        <v>182</v>
      </c>
      <c r="AU106" s="218" t="s">
        <v>91</v>
      </c>
      <c r="AV106" s="13" t="s">
        <v>91</v>
      </c>
      <c r="AW106" s="13" t="s">
        <v>42</v>
      </c>
      <c r="AX106" s="13" t="s">
        <v>89</v>
      </c>
      <c r="AY106" s="218" t="s">
        <v>173</v>
      </c>
    </row>
    <row r="107" spans="1:65" s="2" customFormat="1" ht="16.5" customHeight="1" x14ac:dyDescent="0.2">
      <c r="A107" s="36"/>
      <c r="B107" s="37"/>
      <c r="C107" s="194" t="s">
        <v>212</v>
      </c>
      <c r="D107" s="194" t="s">
        <v>175</v>
      </c>
      <c r="E107" s="195" t="s">
        <v>1179</v>
      </c>
      <c r="F107" s="196" t="s">
        <v>1180</v>
      </c>
      <c r="G107" s="197" t="s">
        <v>196</v>
      </c>
      <c r="H107" s="198">
        <v>10.24</v>
      </c>
      <c r="I107" s="199"/>
      <c r="J107" s="200">
        <f>ROUND(I107*H107,2)</f>
        <v>0</v>
      </c>
      <c r="K107" s="196" t="s">
        <v>179</v>
      </c>
      <c r="L107" s="41"/>
      <c r="M107" s="201" t="s">
        <v>79</v>
      </c>
      <c r="N107" s="202" t="s">
        <v>51</v>
      </c>
      <c r="O107" s="66"/>
      <c r="P107" s="203">
        <f>O107*H107</f>
        <v>0</v>
      </c>
      <c r="Q107" s="203">
        <v>0</v>
      </c>
      <c r="R107" s="203">
        <f>Q107*H107</f>
        <v>0</v>
      </c>
      <c r="S107" s="203">
        <v>0</v>
      </c>
      <c r="T107" s="204">
        <f>S107*H107</f>
        <v>0</v>
      </c>
      <c r="U107" s="36"/>
      <c r="V107" s="36"/>
      <c r="W107" s="36"/>
      <c r="X107" s="36"/>
      <c r="Y107" s="36"/>
      <c r="Z107" s="36"/>
      <c r="AA107" s="36"/>
      <c r="AB107" s="36"/>
      <c r="AC107" s="36"/>
      <c r="AD107" s="36"/>
      <c r="AE107" s="36"/>
      <c r="AR107" s="205" t="s">
        <v>486</v>
      </c>
      <c r="AT107" s="205" t="s">
        <v>175</v>
      </c>
      <c r="AU107" s="205" t="s">
        <v>91</v>
      </c>
      <c r="AY107" s="18" t="s">
        <v>173</v>
      </c>
      <c r="BE107" s="206">
        <f>IF(N107="základní",J107,0)</f>
        <v>0</v>
      </c>
      <c r="BF107" s="206">
        <f>IF(N107="snížená",J107,0)</f>
        <v>0</v>
      </c>
      <c r="BG107" s="206">
        <f>IF(N107="zákl. přenesená",J107,0)</f>
        <v>0</v>
      </c>
      <c r="BH107" s="206">
        <f>IF(N107="sníž. přenesená",J107,0)</f>
        <v>0</v>
      </c>
      <c r="BI107" s="206">
        <f>IF(N107="nulová",J107,0)</f>
        <v>0</v>
      </c>
      <c r="BJ107" s="18" t="s">
        <v>89</v>
      </c>
      <c r="BK107" s="206">
        <f>ROUND(I107*H107,2)</f>
        <v>0</v>
      </c>
      <c r="BL107" s="18" t="s">
        <v>486</v>
      </c>
      <c r="BM107" s="205" t="s">
        <v>1288</v>
      </c>
    </row>
    <row r="108" spans="1:65" s="13" customFormat="1" ht="11.25" x14ac:dyDescent="0.2">
      <c r="B108" s="207"/>
      <c r="C108" s="208"/>
      <c r="D108" s="209" t="s">
        <v>182</v>
      </c>
      <c r="E108" s="210" t="s">
        <v>79</v>
      </c>
      <c r="F108" s="211" t="s">
        <v>1289</v>
      </c>
      <c r="G108" s="208"/>
      <c r="H108" s="212">
        <v>10.24</v>
      </c>
      <c r="I108" s="213"/>
      <c r="J108" s="208"/>
      <c r="K108" s="208"/>
      <c r="L108" s="214"/>
      <c r="M108" s="215"/>
      <c r="N108" s="216"/>
      <c r="O108" s="216"/>
      <c r="P108" s="216"/>
      <c r="Q108" s="216"/>
      <c r="R108" s="216"/>
      <c r="S108" s="216"/>
      <c r="T108" s="217"/>
      <c r="AT108" s="218" t="s">
        <v>182</v>
      </c>
      <c r="AU108" s="218" t="s">
        <v>91</v>
      </c>
      <c r="AV108" s="13" t="s">
        <v>91</v>
      </c>
      <c r="AW108" s="13" t="s">
        <v>42</v>
      </c>
      <c r="AX108" s="13" t="s">
        <v>89</v>
      </c>
      <c r="AY108" s="218" t="s">
        <v>173</v>
      </c>
    </row>
    <row r="109" spans="1:65" s="2" customFormat="1" ht="24" customHeight="1" x14ac:dyDescent="0.2">
      <c r="A109" s="36"/>
      <c r="B109" s="37"/>
      <c r="C109" s="194" t="s">
        <v>204</v>
      </c>
      <c r="D109" s="194" t="s">
        <v>175</v>
      </c>
      <c r="E109" s="195" t="s">
        <v>1183</v>
      </c>
      <c r="F109" s="196" t="s">
        <v>1184</v>
      </c>
      <c r="G109" s="197" t="s">
        <v>186</v>
      </c>
      <c r="H109" s="198">
        <v>16</v>
      </c>
      <c r="I109" s="199"/>
      <c r="J109" s="200">
        <f>ROUND(I109*H109,2)</f>
        <v>0</v>
      </c>
      <c r="K109" s="196" t="s">
        <v>179</v>
      </c>
      <c r="L109" s="41"/>
      <c r="M109" s="201" t="s">
        <v>79</v>
      </c>
      <c r="N109" s="202" t="s">
        <v>51</v>
      </c>
      <c r="O109" s="66"/>
      <c r="P109" s="203">
        <f>O109*H109</f>
        <v>0</v>
      </c>
      <c r="Q109" s="203">
        <v>0.22563</v>
      </c>
      <c r="R109" s="203">
        <f>Q109*H109</f>
        <v>3.61008</v>
      </c>
      <c r="S109" s="203">
        <v>0</v>
      </c>
      <c r="T109" s="204">
        <f>S109*H109</f>
        <v>0</v>
      </c>
      <c r="U109" s="36"/>
      <c r="V109" s="36"/>
      <c r="W109" s="36"/>
      <c r="X109" s="36"/>
      <c r="Y109" s="36"/>
      <c r="Z109" s="36"/>
      <c r="AA109" s="36"/>
      <c r="AB109" s="36"/>
      <c r="AC109" s="36"/>
      <c r="AD109" s="36"/>
      <c r="AE109" s="36"/>
      <c r="AR109" s="205" t="s">
        <v>486</v>
      </c>
      <c r="AT109" s="205" t="s">
        <v>175</v>
      </c>
      <c r="AU109" s="205" t="s">
        <v>91</v>
      </c>
      <c r="AY109" s="18" t="s">
        <v>173</v>
      </c>
      <c r="BE109" s="206">
        <f>IF(N109="základní",J109,0)</f>
        <v>0</v>
      </c>
      <c r="BF109" s="206">
        <f>IF(N109="snížená",J109,0)</f>
        <v>0</v>
      </c>
      <c r="BG109" s="206">
        <f>IF(N109="zákl. přenesená",J109,0)</f>
        <v>0</v>
      </c>
      <c r="BH109" s="206">
        <f>IF(N109="sníž. přenesená",J109,0)</f>
        <v>0</v>
      </c>
      <c r="BI109" s="206">
        <f>IF(N109="nulová",J109,0)</f>
        <v>0</v>
      </c>
      <c r="BJ109" s="18" t="s">
        <v>89</v>
      </c>
      <c r="BK109" s="206">
        <f>ROUND(I109*H109,2)</f>
        <v>0</v>
      </c>
      <c r="BL109" s="18" t="s">
        <v>486</v>
      </c>
      <c r="BM109" s="205" t="s">
        <v>1290</v>
      </c>
    </row>
    <row r="110" spans="1:65" s="13" customFormat="1" ht="11.25" x14ac:dyDescent="0.2">
      <c r="B110" s="207"/>
      <c r="C110" s="208"/>
      <c r="D110" s="209" t="s">
        <v>182</v>
      </c>
      <c r="E110" s="210" t="s">
        <v>79</v>
      </c>
      <c r="F110" s="211" t="s">
        <v>1291</v>
      </c>
      <c r="G110" s="208"/>
      <c r="H110" s="212">
        <v>16</v>
      </c>
      <c r="I110" s="213"/>
      <c r="J110" s="208"/>
      <c r="K110" s="208"/>
      <c r="L110" s="214"/>
      <c r="M110" s="215"/>
      <c r="N110" s="216"/>
      <c r="O110" s="216"/>
      <c r="P110" s="216"/>
      <c r="Q110" s="216"/>
      <c r="R110" s="216"/>
      <c r="S110" s="216"/>
      <c r="T110" s="217"/>
      <c r="AT110" s="218" t="s">
        <v>182</v>
      </c>
      <c r="AU110" s="218" t="s">
        <v>91</v>
      </c>
      <c r="AV110" s="13" t="s">
        <v>91</v>
      </c>
      <c r="AW110" s="13" t="s">
        <v>42</v>
      </c>
      <c r="AX110" s="13" t="s">
        <v>81</v>
      </c>
      <c r="AY110" s="218" t="s">
        <v>173</v>
      </c>
    </row>
    <row r="111" spans="1:65" s="15" customFormat="1" ht="11.25" x14ac:dyDescent="0.2">
      <c r="B111" s="244"/>
      <c r="C111" s="245"/>
      <c r="D111" s="209" t="s">
        <v>182</v>
      </c>
      <c r="E111" s="246" t="s">
        <v>79</v>
      </c>
      <c r="F111" s="247" t="s">
        <v>362</v>
      </c>
      <c r="G111" s="245"/>
      <c r="H111" s="248">
        <v>16</v>
      </c>
      <c r="I111" s="249"/>
      <c r="J111" s="245"/>
      <c r="K111" s="245"/>
      <c r="L111" s="250"/>
      <c r="M111" s="251"/>
      <c r="N111" s="252"/>
      <c r="O111" s="252"/>
      <c r="P111" s="252"/>
      <c r="Q111" s="252"/>
      <c r="R111" s="252"/>
      <c r="S111" s="252"/>
      <c r="T111" s="253"/>
      <c r="AT111" s="254" t="s">
        <v>182</v>
      </c>
      <c r="AU111" s="254" t="s">
        <v>91</v>
      </c>
      <c r="AV111" s="15" t="s">
        <v>180</v>
      </c>
      <c r="AW111" s="15" t="s">
        <v>42</v>
      </c>
      <c r="AX111" s="15" t="s">
        <v>89</v>
      </c>
      <c r="AY111" s="254" t="s">
        <v>173</v>
      </c>
    </row>
    <row r="112" spans="1:65" s="2" customFormat="1" ht="24" customHeight="1" x14ac:dyDescent="0.2">
      <c r="A112" s="36"/>
      <c r="B112" s="37"/>
      <c r="C112" s="194" t="s">
        <v>221</v>
      </c>
      <c r="D112" s="194" t="s">
        <v>175</v>
      </c>
      <c r="E112" s="195" t="s">
        <v>1186</v>
      </c>
      <c r="F112" s="196" t="s">
        <v>1187</v>
      </c>
      <c r="G112" s="197" t="s">
        <v>186</v>
      </c>
      <c r="H112" s="198">
        <v>16</v>
      </c>
      <c r="I112" s="199"/>
      <c r="J112" s="200">
        <f>ROUND(I112*H112,2)</f>
        <v>0</v>
      </c>
      <c r="K112" s="196" t="s">
        <v>179</v>
      </c>
      <c r="L112" s="41"/>
      <c r="M112" s="201" t="s">
        <v>79</v>
      </c>
      <c r="N112" s="202" t="s">
        <v>51</v>
      </c>
      <c r="O112" s="66"/>
      <c r="P112" s="203">
        <f>O112*H112</f>
        <v>0</v>
      </c>
      <c r="Q112" s="203">
        <v>0</v>
      </c>
      <c r="R112" s="203">
        <f>Q112*H112</f>
        <v>0</v>
      </c>
      <c r="S112" s="203">
        <v>0</v>
      </c>
      <c r="T112" s="204">
        <f>S112*H112</f>
        <v>0</v>
      </c>
      <c r="U112" s="36"/>
      <c r="V112" s="36"/>
      <c r="W112" s="36"/>
      <c r="X112" s="36"/>
      <c r="Y112" s="36"/>
      <c r="Z112" s="36"/>
      <c r="AA112" s="36"/>
      <c r="AB112" s="36"/>
      <c r="AC112" s="36"/>
      <c r="AD112" s="36"/>
      <c r="AE112" s="36"/>
      <c r="AR112" s="205" t="s">
        <v>486</v>
      </c>
      <c r="AT112" s="205" t="s">
        <v>175</v>
      </c>
      <c r="AU112" s="205" t="s">
        <v>91</v>
      </c>
      <c r="AY112" s="18" t="s">
        <v>173</v>
      </c>
      <c r="BE112" s="206">
        <f>IF(N112="základní",J112,0)</f>
        <v>0</v>
      </c>
      <c r="BF112" s="206">
        <f>IF(N112="snížená",J112,0)</f>
        <v>0</v>
      </c>
      <c r="BG112" s="206">
        <f>IF(N112="zákl. přenesená",J112,0)</f>
        <v>0</v>
      </c>
      <c r="BH112" s="206">
        <f>IF(N112="sníž. přenesená",J112,0)</f>
        <v>0</v>
      </c>
      <c r="BI112" s="206">
        <f>IF(N112="nulová",J112,0)</f>
        <v>0</v>
      </c>
      <c r="BJ112" s="18" t="s">
        <v>89</v>
      </c>
      <c r="BK112" s="206">
        <f>ROUND(I112*H112,2)</f>
        <v>0</v>
      </c>
      <c r="BL112" s="18" t="s">
        <v>486</v>
      </c>
      <c r="BM112" s="205" t="s">
        <v>1292</v>
      </c>
    </row>
    <row r="113" spans="1:65" s="2" customFormat="1" ht="16.5" customHeight="1" x14ac:dyDescent="0.2">
      <c r="A113" s="36"/>
      <c r="B113" s="37"/>
      <c r="C113" s="219" t="s">
        <v>226</v>
      </c>
      <c r="D113" s="219" t="s">
        <v>200</v>
      </c>
      <c r="E113" s="220" t="s">
        <v>1217</v>
      </c>
      <c r="F113" s="221" t="s">
        <v>1218</v>
      </c>
      <c r="G113" s="222" t="s">
        <v>186</v>
      </c>
      <c r="H113" s="223">
        <v>16</v>
      </c>
      <c r="I113" s="224"/>
      <c r="J113" s="225">
        <f>ROUND(I113*H113,2)</f>
        <v>0</v>
      </c>
      <c r="K113" s="221" t="s">
        <v>79</v>
      </c>
      <c r="L113" s="226"/>
      <c r="M113" s="227" t="s">
        <v>79</v>
      </c>
      <c r="N113" s="228" t="s">
        <v>51</v>
      </c>
      <c r="O113" s="66"/>
      <c r="P113" s="203">
        <f>O113*H113</f>
        <v>0</v>
      </c>
      <c r="Q113" s="203">
        <v>0</v>
      </c>
      <c r="R113" s="203">
        <f>Q113*H113</f>
        <v>0</v>
      </c>
      <c r="S113" s="203">
        <v>0</v>
      </c>
      <c r="T113" s="204">
        <f>S113*H113</f>
        <v>0</v>
      </c>
      <c r="U113" s="36"/>
      <c r="V113" s="36"/>
      <c r="W113" s="36"/>
      <c r="X113" s="36"/>
      <c r="Y113" s="36"/>
      <c r="Z113" s="36"/>
      <c r="AA113" s="36"/>
      <c r="AB113" s="36"/>
      <c r="AC113" s="36"/>
      <c r="AD113" s="36"/>
      <c r="AE113" s="36"/>
      <c r="AR113" s="205" t="s">
        <v>492</v>
      </c>
      <c r="AT113" s="205" t="s">
        <v>200</v>
      </c>
      <c r="AU113" s="205" t="s">
        <v>91</v>
      </c>
      <c r="AY113" s="18" t="s">
        <v>173</v>
      </c>
      <c r="BE113" s="206">
        <f>IF(N113="základní",J113,0)</f>
        <v>0</v>
      </c>
      <c r="BF113" s="206">
        <f>IF(N113="snížená",J113,0)</f>
        <v>0</v>
      </c>
      <c r="BG113" s="206">
        <f>IF(N113="zákl. přenesená",J113,0)</f>
        <v>0</v>
      </c>
      <c r="BH113" s="206">
        <f>IF(N113="sníž. přenesená",J113,0)</f>
        <v>0</v>
      </c>
      <c r="BI113" s="206">
        <f>IF(N113="nulová",J113,0)</f>
        <v>0</v>
      </c>
      <c r="BJ113" s="18" t="s">
        <v>89</v>
      </c>
      <c r="BK113" s="206">
        <f>ROUND(I113*H113,2)</f>
        <v>0</v>
      </c>
      <c r="BL113" s="18" t="s">
        <v>486</v>
      </c>
      <c r="BM113" s="205" t="s">
        <v>1293</v>
      </c>
    </row>
    <row r="114" spans="1:65" s="13" customFormat="1" ht="11.25" x14ac:dyDescent="0.2">
      <c r="B114" s="207"/>
      <c r="C114" s="208"/>
      <c r="D114" s="209" t="s">
        <v>182</v>
      </c>
      <c r="E114" s="210" t="s">
        <v>79</v>
      </c>
      <c r="F114" s="211" t="s">
        <v>256</v>
      </c>
      <c r="G114" s="208"/>
      <c r="H114" s="212">
        <v>16</v>
      </c>
      <c r="I114" s="213"/>
      <c r="J114" s="208"/>
      <c r="K114" s="208"/>
      <c r="L114" s="214"/>
      <c r="M114" s="215"/>
      <c r="N114" s="216"/>
      <c r="O114" s="216"/>
      <c r="P114" s="216"/>
      <c r="Q114" s="216"/>
      <c r="R114" s="216"/>
      <c r="S114" s="216"/>
      <c r="T114" s="217"/>
      <c r="AT114" s="218" t="s">
        <v>182</v>
      </c>
      <c r="AU114" s="218" t="s">
        <v>91</v>
      </c>
      <c r="AV114" s="13" t="s">
        <v>91</v>
      </c>
      <c r="AW114" s="13" t="s">
        <v>42</v>
      </c>
      <c r="AX114" s="13" t="s">
        <v>89</v>
      </c>
      <c r="AY114" s="218" t="s">
        <v>173</v>
      </c>
    </row>
    <row r="115" spans="1:65" s="12" customFormat="1" ht="25.9" customHeight="1" x14ac:dyDescent="0.2">
      <c r="B115" s="178"/>
      <c r="C115" s="179"/>
      <c r="D115" s="180" t="s">
        <v>80</v>
      </c>
      <c r="E115" s="181" t="s">
        <v>1192</v>
      </c>
      <c r="F115" s="181" t="s">
        <v>1193</v>
      </c>
      <c r="G115" s="179"/>
      <c r="H115" s="179"/>
      <c r="I115" s="182"/>
      <c r="J115" s="183">
        <f>BK115</f>
        <v>0</v>
      </c>
      <c r="K115" s="179"/>
      <c r="L115" s="184"/>
      <c r="M115" s="185"/>
      <c r="N115" s="186"/>
      <c r="O115" s="186"/>
      <c r="P115" s="187">
        <f>SUM(P116:P118)</f>
        <v>0</v>
      </c>
      <c r="Q115" s="186"/>
      <c r="R115" s="187">
        <f>SUM(R116:R118)</f>
        <v>0</v>
      </c>
      <c r="S115" s="186"/>
      <c r="T115" s="188">
        <f>SUM(T116:T118)</f>
        <v>0</v>
      </c>
      <c r="AR115" s="189" t="s">
        <v>180</v>
      </c>
      <c r="AT115" s="190" t="s">
        <v>80</v>
      </c>
      <c r="AU115" s="190" t="s">
        <v>81</v>
      </c>
      <c r="AY115" s="189" t="s">
        <v>173</v>
      </c>
      <c r="BK115" s="191">
        <f>SUM(BK116:BK118)</f>
        <v>0</v>
      </c>
    </row>
    <row r="116" spans="1:65" s="2" customFormat="1" ht="16.5" customHeight="1" x14ac:dyDescent="0.2">
      <c r="A116" s="36"/>
      <c r="B116" s="37"/>
      <c r="C116" s="194" t="s">
        <v>230</v>
      </c>
      <c r="D116" s="194" t="s">
        <v>175</v>
      </c>
      <c r="E116" s="195" t="s">
        <v>1194</v>
      </c>
      <c r="F116" s="196" t="s">
        <v>1195</v>
      </c>
      <c r="G116" s="197" t="s">
        <v>1196</v>
      </c>
      <c r="H116" s="198">
        <v>4</v>
      </c>
      <c r="I116" s="199"/>
      <c r="J116" s="200">
        <f>ROUND(I116*H116,2)</f>
        <v>0</v>
      </c>
      <c r="K116" s="196" t="s">
        <v>179</v>
      </c>
      <c r="L116" s="41"/>
      <c r="M116" s="201" t="s">
        <v>79</v>
      </c>
      <c r="N116" s="202" t="s">
        <v>51</v>
      </c>
      <c r="O116" s="66"/>
      <c r="P116" s="203">
        <f>O116*H116</f>
        <v>0</v>
      </c>
      <c r="Q116" s="203">
        <v>0</v>
      </c>
      <c r="R116" s="203">
        <f>Q116*H116</f>
        <v>0</v>
      </c>
      <c r="S116" s="203">
        <v>0</v>
      </c>
      <c r="T116" s="204">
        <f>S116*H116</f>
        <v>0</v>
      </c>
      <c r="U116" s="36"/>
      <c r="V116" s="36"/>
      <c r="W116" s="36"/>
      <c r="X116" s="36"/>
      <c r="Y116" s="36"/>
      <c r="Z116" s="36"/>
      <c r="AA116" s="36"/>
      <c r="AB116" s="36"/>
      <c r="AC116" s="36"/>
      <c r="AD116" s="36"/>
      <c r="AE116" s="36"/>
      <c r="AR116" s="205" t="s">
        <v>1197</v>
      </c>
      <c r="AT116" s="205" t="s">
        <v>175</v>
      </c>
      <c r="AU116" s="205" t="s">
        <v>89</v>
      </c>
      <c r="AY116" s="18" t="s">
        <v>173</v>
      </c>
      <c r="BE116" s="206">
        <f>IF(N116="základní",J116,0)</f>
        <v>0</v>
      </c>
      <c r="BF116" s="206">
        <f>IF(N116="snížená",J116,0)</f>
        <v>0</v>
      </c>
      <c r="BG116" s="206">
        <f>IF(N116="zákl. přenesená",J116,0)</f>
        <v>0</v>
      </c>
      <c r="BH116" s="206">
        <f>IF(N116="sníž. přenesená",J116,0)</f>
        <v>0</v>
      </c>
      <c r="BI116" s="206">
        <f>IF(N116="nulová",J116,0)</f>
        <v>0</v>
      </c>
      <c r="BJ116" s="18" t="s">
        <v>89</v>
      </c>
      <c r="BK116" s="206">
        <f>ROUND(I116*H116,2)</f>
        <v>0</v>
      </c>
      <c r="BL116" s="18" t="s">
        <v>1197</v>
      </c>
      <c r="BM116" s="205" t="s">
        <v>1294</v>
      </c>
    </row>
    <row r="117" spans="1:65" s="2" customFormat="1" ht="16.5" customHeight="1" x14ac:dyDescent="0.2">
      <c r="A117" s="36"/>
      <c r="B117" s="37"/>
      <c r="C117" s="194" t="s">
        <v>236</v>
      </c>
      <c r="D117" s="194" t="s">
        <v>175</v>
      </c>
      <c r="E117" s="195" t="s">
        <v>1199</v>
      </c>
      <c r="F117" s="196" t="s">
        <v>1200</v>
      </c>
      <c r="G117" s="197" t="s">
        <v>1196</v>
      </c>
      <c r="H117" s="198">
        <v>1</v>
      </c>
      <c r="I117" s="199"/>
      <c r="J117" s="200">
        <f>ROUND(I117*H117,2)</f>
        <v>0</v>
      </c>
      <c r="K117" s="196" t="s">
        <v>179</v>
      </c>
      <c r="L117" s="41"/>
      <c r="M117" s="201" t="s">
        <v>79</v>
      </c>
      <c r="N117" s="202" t="s">
        <v>51</v>
      </c>
      <c r="O117" s="66"/>
      <c r="P117" s="203">
        <f>O117*H117</f>
        <v>0</v>
      </c>
      <c r="Q117" s="203">
        <v>0</v>
      </c>
      <c r="R117" s="203">
        <f>Q117*H117</f>
        <v>0</v>
      </c>
      <c r="S117" s="203">
        <v>0</v>
      </c>
      <c r="T117" s="204">
        <f>S117*H117</f>
        <v>0</v>
      </c>
      <c r="U117" s="36"/>
      <c r="V117" s="36"/>
      <c r="W117" s="36"/>
      <c r="X117" s="36"/>
      <c r="Y117" s="36"/>
      <c r="Z117" s="36"/>
      <c r="AA117" s="36"/>
      <c r="AB117" s="36"/>
      <c r="AC117" s="36"/>
      <c r="AD117" s="36"/>
      <c r="AE117" s="36"/>
      <c r="AR117" s="205" t="s">
        <v>1197</v>
      </c>
      <c r="AT117" s="205" t="s">
        <v>175</v>
      </c>
      <c r="AU117" s="205" t="s">
        <v>89</v>
      </c>
      <c r="AY117" s="18" t="s">
        <v>173</v>
      </c>
      <c r="BE117" s="206">
        <f>IF(N117="základní",J117,0)</f>
        <v>0</v>
      </c>
      <c r="BF117" s="206">
        <f>IF(N117="snížená",J117,0)</f>
        <v>0</v>
      </c>
      <c r="BG117" s="206">
        <f>IF(N117="zákl. přenesená",J117,0)</f>
        <v>0</v>
      </c>
      <c r="BH117" s="206">
        <f>IF(N117="sníž. přenesená",J117,0)</f>
        <v>0</v>
      </c>
      <c r="BI117" s="206">
        <f>IF(N117="nulová",J117,0)</f>
        <v>0</v>
      </c>
      <c r="BJ117" s="18" t="s">
        <v>89</v>
      </c>
      <c r="BK117" s="206">
        <f>ROUND(I117*H117,2)</f>
        <v>0</v>
      </c>
      <c r="BL117" s="18" t="s">
        <v>1197</v>
      </c>
      <c r="BM117" s="205" t="s">
        <v>1295</v>
      </c>
    </row>
    <row r="118" spans="1:65" s="2" customFormat="1" ht="16.5" customHeight="1" x14ac:dyDescent="0.2">
      <c r="A118" s="36"/>
      <c r="B118" s="37"/>
      <c r="C118" s="194" t="s">
        <v>241</v>
      </c>
      <c r="D118" s="194" t="s">
        <v>175</v>
      </c>
      <c r="E118" s="195" t="s">
        <v>1202</v>
      </c>
      <c r="F118" s="196" t="s">
        <v>1203</v>
      </c>
      <c r="G118" s="197" t="s">
        <v>1196</v>
      </c>
      <c r="H118" s="198">
        <v>2</v>
      </c>
      <c r="I118" s="199"/>
      <c r="J118" s="200">
        <f>ROUND(I118*H118,2)</f>
        <v>0</v>
      </c>
      <c r="K118" s="196" t="s">
        <v>179</v>
      </c>
      <c r="L118" s="41"/>
      <c r="M118" s="229" t="s">
        <v>79</v>
      </c>
      <c r="N118" s="230" t="s">
        <v>51</v>
      </c>
      <c r="O118" s="231"/>
      <c r="P118" s="232">
        <f>O118*H118</f>
        <v>0</v>
      </c>
      <c r="Q118" s="232">
        <v>0</v>
      </c>
      <c r="R118" s="232">
        <f>Q118*H118</f>
        <v>0</v>
      </c>
      <c r="S118" s="232">
        <v>0</v>
      </c>
      <c r="T118" s="233">
        <f>S118*H118</f>
        <v>0</v>
      </c>
      <c r="U118" s="36"/>
      <c r="V118" s="36"/>
      <c r="W118" s="36"/>
      <c r="X118" s="36"/>
      <c r="Y118" s="36"/>
      <c r="Z118" s="36"/>
      <c r="AA118" s="36"/>
      <c r="AB118" s="36"/>
      <c r="AC118" s="36"/>
      <c r="AD118" s="36"/>
      <c r="AE118" s="36"/>
      <c r="AR118" s="205" t="s">
        <v>1197</v>
      </c>
      <c r="AT118" s="205" t="s">
        <v>175</v>
      </c>
      <c r="AU118" s="205" t="s">
        <v>89</v>
      </c>
      <c r="AY118" s="18" t="s">
        <v>173</v>
      </c>
      <c r="BE118" s="206">
        <f>IF(N118="základní",J118,0)</f>
        <v>0</v>
      </c>
      <c r="BF118" s="206">
        <f>IF(N118="snížená",J118,0)</f>
        <v>0</v>
      </c>
      <c r="BG118" s="206">
        <f>IF(N118="zákl. přenesená",J118,0)</f>
        <v>0</v>
      </c>
      <c r="BH118" s="206">
        <f>IF(N118="sníž. přenesená",J118,0)</f>
        <v>0</v>
      </c>
      <c r="BI118" s="206">
        <f>IF(N118="nulová",J118,0)</f>
        <v>0</v>
      </c>
      <c r="BJ118" s="18" t="s">
        <v>89</v>
      </c>
      <c r="BK118" s="206">
        <f>ROUND(I118*H118,2)</f>
        <v>0</v>
      </c>
      <c r="BL118" s="18" t="s">
        <v>1197</v>
      </c>
      <c r="BM118" s="205" t="s">
        <v>1296</v>
      </c>
    </row>
    <row r="119" spans="1:65" s="2" customFormat="1" ht="6.95" customHeight="1" x14ac:dyDescent="0.2">
      <c r="A119" s="36"/>
      <c r="B119" s="49"/>
      <c r="C119" s="50"/>
      <c r="D119" s="50"/>
      <c r="E119" s="50"/>
      <c r="F119" s="50"/>
      <c r="G119" s="50"/>
      <c r="H119" s="50"/>
      <c r="I119" s="144"/>
      <c r="J119" s="50"/>
      <c r="K119" s="50"/>
      <c r="L119" s="41"/>
      <c r="M119" s="36"/>
      <c r="O119" s="36"/>
      <c r="P119" s="36"/>
      <c r="Q119" s="36"/>
      <c r="R119" s="36"/>
      <c r="S119" s="36"/>
      <c r="T119" s="36"/>
      <c r="U119" s="36"/>
      <c r="V119" s="36"/>
      <c r="W119" s="36"/>
      <c r="X119" s="36"/>
      <c r="Y119" s="36"/>
      <c r="Z119" s="36"/>
      <c r="AA119" s="36"/>
      <c r="AB119" s="36"/>
      <c r="AC119" s="36"/>
      <c r="AD119" s="36"/>
      <c r="AE119" s="36"/>
    </row>
  </sheetData>
  <sheetProtection algorithmName="SHA-512" hashValue="UGR0WfyhcROQXGlJ8aSpuwmEt1vQ2xDs4M9LhBj3Z0zmJs20r5qnhRKE0MPPnqW3IaiWfTru4g2WwTL6Yuelnw==" saltValue="24lPbv2VyTsG1WnA1dXH4pOjfCaeRZJe/3z34wjy+tw+kjDUWIRTCrqpSPrWoE8cynX7KMSShisZJxUx9FXwfA==" spinCount="100000" sheet="1" objects="1" scenarios="1" formatColumns="0" formatRows="0" autoFilter="0"/>
  <autoFilter ref="C90:K118"/>
  <mergeCells count="12">
    <mergeCell ref="E83:H83"/>
    <mergeCell ref="L2:V2"/>
    <mergeCell ref="E50:H50"/>
    <mergeCell ref="E52:H52"/>
    <mergeCell ref="E54:H54"/>
    <mergeCell ref="E79:H79"/>
    <mergeCell ref="E81:H8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18"/>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131</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1" customFormat="1" ht="12" hidden="1" customHeight="1" x14ac:dyDescent="0.2">
      <c r="B8" s="21"/>
      <c r="D8" s="116" t="s">
        <v>145</v>
      </c>
      <c r="I8" s="110"/>
      <c r="L8" s="21"/>
    </row>
    <row r="9" spans="1:46" s="2" customFormat="1" ht="16.5" hidden="1" customHeight="1" x14ac:dyDescent="0.2">
      <c r="A9" s="36"/>
      <c r="B9" s="41"/>
      <c r="C9" s="36"/>
      <c r="D9" s="36"/>
      <c r="E9" s="316" t="s">
        <v>1157</v>
      </c>
      <c r="F9" s="319"/>
      <c r="G9" s="319"/>
      <c r="H9" s="319"/>
      <c r="I9" s="117"/>
      <c r="J9" s="36"/>
      <c r="K9" s="36"/>
      <c r="L9" s="118"/>
      <c r="S9" s="36"/>
      <c r="T9" s="36"/>
      <c r="U9" s="36"/>
      <c r="V9" s="36"/>
      <c r="W9" s="36"/>
      <c r="X9" s="36"/>
      <c r="Y9" s="36"/>
      <c r="Z9" s="36"/>
      <c r="AA9" s="36"/>
      <c r="AB9" s="36"/>
      <c r="AC9" s="36"/>
      <c r="AD9" s="36"/>
      <c r="AE9" s="36"/>
    </row>
    <row r="10" spans="1:46" s="2" customFormat="1" ht="12" hidden="1" customHeight="1" x14ac:dyDescent="0.2">
      <c r="A10" s="36"/>
      <c r="B10" s="41"/>
      <c r="C10" s="36"/>
      <c r="D10" s="116" t="s">
        <v>1158</v>
      </c>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6.5" hidden="1" customHeight="1" x14ac:dyDescent="0.2">
      <c r="A11" s="36"/>
      <c r="B11" s="41"/>
      <c r="C11" s="36"/>
      <c r="D11" s="36"/>
      <c r="E11" s="318" t="s">
        <v>1297</v>
      </c>
      <c r="F11" s="319"/>
      <c r="G11" s="319"/>
      <c r="H11" s="319"/>
      <c r="I11" s="117"/>
      <c r="J11" s="36"/>
      <c r="K11" s="36"/>
      <c r="L11" s="118"/>
      <c r="S11" s="36"/>
      <c r="T11" s="36"/>
      <c r="U11" s="36"/>
      <c r="V11" s="36"/>
      <c r="W11" s="36"/>
      <c r="X11" s="36"/>
      <c r="Y11" s="36"/>
      <c r="Z11" s="36"/>
      <c r="AA11" s="36"/>
      <c r="AB11" s="36"/>
      <c r="AC11" s="36"/>
      <c r="AD11" s="36"/>
      <c r="AE11" s="36"/>
    </row>
    <row r="12" spans="1:46" s="2" customFormat="1" ht="11.25" hidden="1" x14ac:dyDescent="0.2">
      <c r="A12" s="36"/>
      <c r="B12" s="41"/>
      <c r="C12" s="36"/>
      <c r="D12" s="36"/>
      <c r="E12" s="36"/>
      <c r="F12" s="36"/>
      <c r="G12" s="36"/>
      <c r="H12" s="36"/>
      <c r="I12" s="117"/>
      <c r="J12" s="36"/>
      <c r="K12" s="36"/>
      <c r="L12" s="118"/>
      <c r="S12" s="36"/>
      <c r="T12" s="36"/>
      <c r="U12" s="36"/>
      <c r="V12" s="36"/>
      <c r="W12" s="36"/>
      <c r="X12" s="36"/>
      <c r="Y12" s="36"/>
      <c r="Z12" s="36"/>
      <c r="AA12" s="36"/>
      <c r="AB12" s="36"/>
      <c r="AC12" s="36"/>
      <c r="AD12" s="36"/>
      <c r="AE12" s="36"/>
    </row>
    <row r="13" spans="1:46" s="2" customFormat="1" ht="12" hidden="1" customHeight="1" x14ac:dyDescent="0.2">
      <c r="A13" s="36"/>
      <c r="B13" s="41"/>
      <c r="C13" s="36"/>
      <c r="D13" s="116" t="s">
        <v>18</v>
      </c>
      <c r="E13" s="36"/>
      <c r="F13" s="105" t="s">
        <v>79</v>
      </c>
      <c r="G13" s="36"/>
      <c r="H13" s="36"/>
      <c r="I13" s="119" t="s">
        <v>20</v>
      </c>
      <c r="J13" s="105" t="s">
        <v>79</v>
      </c>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22</v>
      </c>
      <c r="E14" s="36"/>
      <c r="F14" s="105" t="s">
        <v>23</v>
      </c>
      <c r="G14" s="36"/>
      <c r="H14" s="36"/>
      <c r="I14" s="119" t="s">
        <v>24</v>
      </c>
      <c r="J14" s="120" t="str">
        <f>'Rekapitulace stavby'!AN8</f>
        <v>11. 11. 2019</v>
      </c>
      <c r="K14" s="36"/>
      <c r="L14" s="118"/>
      <c r="S14" s="36"/>
      <c r="T14" s="36"/>
      <c r="U14" s="36"/>
      <c r="V14" s="36"/>
      <c r="W14" s="36"/>
      <c r="X14" s="36"/>
      <c r="Y14" s="36"/>
      <c r="Z14" s="36"/>
      <c r="AA14" s="36"/>
      <c r="AB14" s="36"/>
      <c r="AC14" s="36"/>
      <c r="AD14" s="36"/>
      <c r="AE14" s="36"/>
    </row>
    <row r="15" spans="1:46" s="2" customFormat="1" ht="10.9" hidden="1" customHeight="1" x14ac:dyDescent="0.2">
      <c r="A15" s="36"/>
      <c r="B15" s="41"/>
      <c r="C15" s="36"/>
      <c r="D15" s="36"/>
      <c r="E15" s="36"/>
      <c r="F15" s="36"/>
      <c r="G15" s="36"/>
      <c r="H15" s="36"/>
      <c r="I15" s="117"/>
      <c r="J15" s="36"/>
      <c r="K15" s="36"/>
      <c r="L15" s="118"/>
      <c r="S15" s="36"/>
      <c r="T15" s="36"/>
      <c r="U15" s="36"/>
      <c r="V15" s="36"/>
      <c r="W15" s="36"/>
      <c r="X15" s="36"/>
      <c r="Y15" s="36"/>
      <c r="Z15" s="36"/>
      <c r="AA15" s="36"/>
      <c r="AB15" s="36"/>
      <c r="AC15" s="36"/>
      <c r="AD15" s="36"/>
      <c r="AE15" s="36"/>
    </row>
    <row r="16" spans="1:46" s="2" customFormat="1" ht="12" hidden="1" customHeight="1" x14ac:dyDescent="0.2">
      <c r="A16" s="36"/>
      <c r="B16" s="41"/>
      <c r="C16" s="36"/>
      <c r="D16" s="116" t="s">
        <v>30</v>
      </c>
      <c r="E16" s="36"/>
      <c r="F16" s="36"/>
      <c r="G16" s="36"/>
      <c r="H16" s="36"/>
      <c r="I16" s="119" t="s">
        <v>31</v>
      </c>
      <c r="J16" s="105" t="s">
        <v>32</v>
      </c>
      <c r="K16" s="36"/>
      <c r="L16" s="118"/>
      <c r="S16" s="36"/>
      <c r="T16" s="36"/>
      <c r="U16" s="36"/>
      <c r="V16" s="36"/>
      <c r="W16" s="36"/>
      <c r="X16" s="36"/>
      <c r="Y16" s="36"/>
      <c r="Z16" s="36"/>
      <c r="AA16" s="36"/>
      <c r="AB16" s="36"/>
      <c r="AC16" s="36"/>
      <c r="AD16" s="36"/>
      <c r="AE16" s="36"/>
    </row>
    <row r="17" spans="1:31" s="2" customFormat="1" ht="18" hidden="1" customHeight="1" x14ac:dyDescent="0.2">
      <c r="A17" s="36"/>
      <c r="B17" s="41"/>
      <c r="C17" s="36"/>
      <c r="D17" s="36"/>
      <c r="E17" s="105" t="s">
        <v>33</v>
      </c>
      <c r="F17" s="36"/>
      <c r="G17" s="36"/>
      <c r="H17" s="36"/>
      <c r="I17" s="119" t="s">
        <v>34</v>
      </c>
      <c r="J17" s="105" t="s">
        <v>35</v>
      </c>
      <c r="K17" s="36"/>
      <c r="L17" s="118"/>
      <c r="S17" s="36"/>
      <c r="T17" s="36"/>
      <c r="U17" s="36"/>
      <c r="V17" s="36"/>
      <c r="W17" s="36"/>
      <c r="X17" s="36"/>
      <c r="Y17" s="36"/>
      <c r="Z17" s="36"/>
      <c r="AA17" s="36"/>
      <c r="AB17" s="36"/>
      <c r="AC17" s="36"/>
      <c r="AD17" s="36"/>
      <c r="AE17" s="36"/>
    </row>
    <row r="18" spans="1:31" s="2" customFormat="1" ht="6.95" hidden="1" customHeight="1" x14ac:dyDescent="0.2">
      <c r="A18" s="36"/>
      <c r="B18" s="41"/>
      <c r="C18" s="36"/>
      <c r="D18" s="36"/>
      <c r="E18" s="36"/>
      <c r="F18" s="36"/>
      <c r="G18" s="36"/>
      <c r="H18" s="36"/>
      <c r="I18" s="117"/>
      <c r="J18" s="36"/>
      <c r="K18" s="36"/>
      <c r="L18" s="118"/>
      <c r="S18" s="36"/>
      <c r="T18" s="36"/>
      <c r="U18" s="36"/>
      <c r="V18" s="36"/>
      <c r="W18" s="36"/>
      <c r="X18" s="36"/>
      <c r="Y18" s="36"/>
      <c r="Z18" s="36"/>
      <c r="AA18" s="36"/>
      <c r="AB18" s="36"/>
      <c r="AC18" s="36"/>
      <c r="AD18" s="36"/>
      <c r="AE18" s="36"/>
    </row>
    <row r="19" spans="1:31" s="2" customFormat="1" ht="12" hidden="1" customHeight="1" x14ac:dyDescent="0.2">
      <c r="A19" s="36"/>
      <c r="B19" s="41"/>
      <c r="C19" s="36"/>
      <c r="D19" s="116" t="s">
        <v>36</v>
      </c>
      <c r="E19" s="36"/>
      <c r="F19" s="36"/>
      <c r="G19" s="36"/>
      <c r="H19" s="36"/>
      <c r="I19" s="119" t="s">
        <v>31</v>
      </c>
      <c r="J19" s="31" t="str">
        <f>'Rekapitulace stavby'!AN13</f>
        <v>Vyplň údaj</v>
      </c>
      <c r="K19" s="36"/>
      <c r="L19" s="118"/>
      <c r="S19" s="36"/>
      <c r="T19" s="36"/>
      <c r="U19" s="36"/>
      <c r="V19" s="36"/>
      <c r="W19" s="36"/>
      <c r="X19" s="36"/>
      <c r="Y19" s="36"/>
      <c r="Z19" s="36"/>
      <c r="AA19" s="36"/>
      <c r="AB19" s="36"/>
      <c r="AC19" s="36"/>
      <c r="AD19" s="36"/>
      <c r="AE19" s="36"/>
    </row>
    <row r="20" spans="1:31" s="2" customFormat="1" ht="18" hidden="1" customHeight="1" x14ac:dyDescent="0.2">
      <c r="A20" s="36"/>
      <c r="B20" s="41"/>
      <c r="C20" s="36"/>
      <c r="D20" s="36"/>
      <c r="E20" s="320" t="str">
        <f>'Rekapitulace stavby'!E14</f>
        <v>Vyplň údaj</v>
      </c>
      <c r="F20" s="321"/>
      <c r="G20" s="321"/>
      <c r="H20" s="321"/>
      <c r="I20" s="119" t="s">
        <v>34</v>
      </c>
      <c r="J20" s="31" t="str">
        <f>'Rekapitulace stavby'!AN14</f>
        <v>Vyplň údaj</v>
      </c>
      <c r="K20" s="36"/>
      <c r="L20" s="118"/>
      <c r="S20" s="36"/>
      <c r="T20" s="36"/>
      <c r="U20" s="36"/>
      <c r="V20" s="36"/>
      <c r="W20" s="36"/>
      <c r="X20" s="36"/>
      <c r="Y20" s="36"/>
      <c r="Z20" s="36"/>
      <c r="AA20" s="36"/>
      <c r="AB20" s="36"/>
      <c r="AC20" s="36"/>
      <c r="AD20" s="36"/>
      <c r="AE20" s="36"/>
    </row>
    <row r="21" spans="1:31" s="2" customFormat="1" ht="6.95" hidden="1" customHeight="1" x14ac:dyDescent="0.2">
      <c r="A21" s="36"/>
      <c r="B21" s="41"/>
      <c r="C21" s="36"/>
      <c r="D21" s="36"/>
      <c r="E21" s="36"/>
      <c r="F21" s="36"/>
      <c r="G21" s="36"/>
      <c r="H21" s="36"/>
      <c r="I21" s="117"/>
      <c r="J21" s="36"/>
      <c r="K21" s="36"/>
      <c r="L21" s="118"/>
      <c r="S21" s="36"/>
      <c r="T21" s="36"/>
      <c r="U21" s="36"/>
      <c r="V21" s="36"/>
      <c r="W21" s="36"/>
      <c r="X21" s="36"/>
      <c r="Y21" s="36"/>
      <c r="Z21" s="36"/>
      <c r="AA21" s="36"/>
      <c r="AB21" s="36"/>
      <c r="AC21" s="36"/>
      <c r="AD21" s="36"/>
      <c r="AE21" s="36"/>
    </row>
    <row r="22" spans="1:31" s="2" customFormat="1" ht="12" hidden="1" customHeight="1" x14ac:dyDescent="0.2">
      <c r="A22" s="36"/>
      <c r="B22" s="41"/>
      <c r="C22" s="36"/>
      <c r="D22" s="116" t="s">
        <v>38</v>
      </c>
      <c r="E22" s="36"/>
      <c r="F22" s="36"/>
      <c r="G22" s="36"/>
      <c r="H22" s="36"/>
      <c r="I22" s="119" t="s">
        <v>31</v>
      </c>
      <c r="J22" s="105" t="s">
        <v>39</v>
      </c>
      <c r="K22" s="36"/>
      <c r="L22" s="118"/>
      <c r="S22" s="36"/>
      <c r="T22" s="36"/>
      <c r="U22" s="36"/>
      <c r="V22" s="36"/>
      <c r="W22" s="36"/>
      <c r="X22" s="36"/>
      <c r="Y22" s="36"/>
      <c r="Z22" s="36"/>
      <c r="AA22" s="36"/>
      <c r="AB22" s="36"/>
      <c r="AC22" s="36"/>
      <c r="AD22" s="36"/>
      <c r="AE22" s="36"/>
    </row>
    <row r="23" spans="1:31" s="2" customFormat="1" ht="18" hidden="1" customHeight="1" x14ac:dyDescent="0.2">
      <c r="A23" s="36"/>
      <c r="B23" s="41"/>
      <c r="C23" s="36"/>
      <c r="D23" s="36"/>
      <c r="E23" s="105" t="s">
        <v>40</v>
      </c>
      <c r="F23" s="36"/>
      <c r="G23" s="36"/>
      <c r="H23" s="36"/>
      <c r="I23" s="119" t="s">
        <v>34</v>
      </c>
      <c r="J23" s="105" t="s">
        <v>41</v>
      </c>
      <c r="K23" s="36"/>
      <c r="L23" s="118"/>
      <c r="S23" s="36"/>
      <c r="T23" s="36"/>
      <c r="U23" s="36"/>
      <c r="V23" s="36"/>
      <c r="W23" s="36"/>
      <c r="X23" s="36"/>
      <c r="Y23" s="36"/>
      <c r="Z23" s="36"/>
      <c r="AA23" s="36"/>
      <c r="AB23" s="36"/>
      <c r="AC23" s="36"/>
      <c r="AD23" s="36"/>
      <c r="AE23" s="36"/>
    </row>
    <row r="24" spans="1:31" s="2" customFormat="1" ht="6.95" hidden="1" customHeight="1" x14ac:dyDescent="0.2">
      <c r="A24" s="36"/>
      <c r="B24" s="41"/>
      <c r="C24" s="36"/>
      <c r="D24" s="36"/>
      <c r="E24" s="36"/>
      <c r="F24" s="36"/>
      <c r="G24" s="36"/>
      <c r="H24" s="36"/>
      <c r="I24" s="117"/>
      <c r="J24" s="36"/>
      <c r="K24" s="36"/>
      <c r="L24" s="118"/>
      <c r="S24" s="36"/>
      <c r="T24" s="36"/>
      <c r="U24" s="36"/>
      <c r="V24" s="36"/>
      <c r="W24" s="36"/>
      <c r="X24" s="36"/>
      <c r="Y24" s="36"/>
      <c r="Z24" s="36"/>
      <c r="AA24" s="36"/>
      <c r="AB24" s="36"/>
      <c r="AC24" s="36"/>
      <c r="AD24" s="36"/>
      <c r="AE24" s="36"/>
    </row>
    <row r="25" spans="1:31" s="2" customFormat="1" ht="12" hidden="1" customHeight="1" x14ac:dyDescent="0.2">
      <c r="A25" s="36"/>
      <c r="B25" s="41"/>
      <c r="C25" s="36"/>
      <c r="D25" s="116" t="s">
        <v>43</v>
      </c>
      <c r="E25" s="36"/>
      <c r="F25" s="36"/>
      <c r="G25" s="36"/>
      <c r="H25" s="36"/>
      <c r="I25" s="119" t="s">
        <v>31</v>
      </c>
      <c r="J25" s="105" t="s">
        <v>79</v>
      </c>
      <c r="K25" s="36"/>
      <c r="L25" s="118"/>
      <c r="S25" s="36"/>
      <c r="T25" s="36"/>
      <c r="U25" s="36"/>
      <c r="V25" s="36"/>
      <c r="W25" s="36"/>
      <c r="X25" s="36"/>
      <c r="Y25" s="36"/>
      <c r="Z25" s="36"/>
      <c r="AA25" s="36"/>
      <c r="AB25" s="36"/>
      <c r="AC25" s="36"/>
      <c r="AD25" s="36"/>
      <c r="AE25" s="36"/>
    </row>
    <row r="26" spans="1:31" s="2" customFormat="1" ht="18" hidden="1" customHeight="1" x14ac:dyDescent="0.2">
      <c r="A26" s="36"/>
      <c r="B26" s="41"/>
      <c r="C26" s="36"/>
      <c r="D26" s="36"/>
      <c r="E26" s="105" t="s">
        <v>1160</v>
      </c>
      <c r="F26" s="36"/>
      <c r="G26" s="36"/>
      <c r="H26" s="36"/>
      <c r="I26" s="119" t="s">
        <v>34</v>
      </c>
      <c r="J26" s="105" t="s">
        <v>79</v>
      </c>
      <c r="K26" s="36"/>
      <c r="L26" s="118"/>
      <c r="S26" s="36"/>
      <c r="T26" s="36"/>
      <c r="U26" s="36"/>
      <c r="V26" s="36"/>
      <c r="W26" s="36"/>
      <c r="X26" s="36"/>
      <c r="Y26" s="36"/>
      <c r="Z26" s="36"/>
      <c r="AA26" s="36"/>
      <c r="AB26" s="36"/>
      <c r="AC26" s="36"/>
      <c r="AD26" s="36"/>
      <c r="AE26" s="36"/>
    </row>
    <row r="27" spans="1:31" s="2" customFormat="1" ht="6.95" hidden="1" customHeight="1" x14ac:dyDescent="0.2">
      <c r="A27" s="36"/>
      <c r="B27" s="41"/>
      <c r="C27" s="36"/>
      <c r="D27" s="36"/>
      <c r="E27" s="36"/>
      <c r="F27" s="36"/>
      <c r="G27" s="36"/>
      <c r="H27" s="36"/>
      <c r="I27" s="117"/>
      <c r="J27" s="36"/>
      <c r="K27" s="36"/>
      <c r="L27" s="118"/>
      <c r="S27" s="36"/>
      <c r="T27" s="36"/>
      <c r="U27" s="36"/>
      <c r="V27" s="36"/>
      <c r="W27" s="36"/>
      <c r="X27" s="36"/>
      <c r="Y27" s="36"/>
      <c r="Z27" s="36"/>
      <c r="AA27" s="36"/>
      <c r="AB27" s="36"/>
      <c r="AC27" s="36"/>
      <c r="AD27" s="36"/>
      <c r="AE27" s="36"/>
    </row>
    <row r="28" spans="1:31" s="2" customFormat="1" ht="12" hidden="1" customHeight="1" x14ac:dyDescent="0.2">
      <c r="A28" s="36"/>
      <c r="B28" s="41"/>
      <c r="C28" s="36"/>
      <c r="D28" s="116" t="s">
        <v>44</v>
      </c>
      <c r="E28" s="36"/>
      <c r="F28" s="36"/>
      <c r="G28" s="36"/>
      <c r="H28" s="36"/>
      <c r="I28" s="117"/>
      <c r="J28" s="36"/>
      <c r="K28" s="36"/>
      <c r="L28" s="118"/>
      <c r="S28" s="36"/>
      <c r="T28" s="36"/>
      <c r="U28" s="36"/>
      <c r="V28" s="36"/>
      <c r="W28" s="36"/>
      <c r="X28" s="36"/>
      <c r="Y28" s="36"/>
      <c r="Z28" s="36"/>
      <c r="AA28" s="36"/>
      <c r="AB28" s="36"/>
      <c r="AC28" s="36"/>
      <c r="AD28" s="36"/>
      <c r="AE28" s="36"/>
    </row>
    <row r="29" spans="1:31" s="8" customFormat="1" ht="51" hidden="1" customHeight="1" x14ac:dyDescent="0.2">
      <c r="A29" s="121"/>
      <c r="B29" s="122"/>
      <c r="C29" s="121"/>
      <c r="D29" s="121"/>
      <c r="E29" s="322" t="s">
        <v>45</v>
      </c>
      <c r="F29" s="322"/>
      <c r="G29" s="322"/>
      <c r="H29" s="322"/>
      <c r="I29" s="123"/>
      <c r="J29" s="121"/>
      <c r="K29" s="121"/>
      <c r="L29" s="124"/>
      <c r="S29" s="121"/>
      <c r="T29" s="121"/>
      <c r="U29" s="121"/>
      <c r="V29" s="121"/>
      <c r="W29" s="121"/>
      <c r="X29" s="121"/>
      <c r="Y29" s="121"/>
      <c r="Z29" s="121"/>
      <c r="AA29" s="121"/>
      <c r="AB29" s="121"/>
      <c r="AC29" s="121"/>
      <c r="AD29" s="121"/>
      <c r="AE29" s="121"/>
    </row>
    <row r="30" spans="1:31" s="2" customFormat="1" ht="6.95" hidden="1" customHeight="1" x14ac:dyDescent="0.2">
      <c r="A30" s="36"/>
      <c r="B30" s="41"/>
      <c r="C30" s="36"/>
      <c r="D30" s="36"/>
      <c r="E30" s="36"/>
      <c r="F30" s="36"/>
      <c r="G30" s="36"/>
      <c r="H30" s="36"/>
      <c r="I30" s="117"/>
      <c r="J30" s="36"/>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25.35" hidden="1" customHeight="1" x14ac:dyDescent="0.2">
      <c r="A32" s="36"/>
      <c r="B32" s="41"/>
      <c r="C32" s="36"/>
      <c r="D32" s="127" t="s">
        <v>46</v>
      </c>
      <c r="E32" s="36"/>
      <c r="F32" s="36"/>
      <c r="G32" s="36"/>
      <c r="H32" s="36"/>
      <c r="I32" s="117"/>
      <c r="J32" s="128">
        <f>ROUND(J91, 2)</f>
        <v>0</v>
      </c>
      <c r="K32" s="36"/>
      <c r="L32" s="118"/>
      <c r="S32" s="36"/>
      <c r="T32" s="36"/>
      <c r="U32" s="36"/>
      <c r="V32" s="36"/>
      <c r="W32" s="36"/>
      <c r="X32" s="36"/>
      <c r="Y32" s="36"/>
      <c r="Z32" s="36"/>
      <c r="AA32" s="36"/>
      <c r="AB32" s="36"/>
      <c r="AC32" s="36"/>
      <c r="AD32" s="36"/>
      <c r="AE32" s="36"/>
    </row>
    <row r="33" spans="1:31" s="2" customFormat="1" ht="6.95" hidden="1" customHeight="1" x14ac:dyDescent="0.2">
      <c r="A33" s="36"/>
      <c r="B33" s="41"/>
      <c r="C33" s="36"/>
      <c r="D33" s="125"/>
      <c r="E33" s="125"/>
      <c r="F33" s="125"/>
      <c r="G33" s="125"/>
      <c r="H33" s="125"/>
      <c r="I33" s="126"/>
      <c r="J33" s="125"/>
      <c r="K33" s="125"/>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36"/>
      <c r="F34" s="129" t="s">
        <v>48</v>
      </c>
      <c r="G34" s="36"/>
      <c r="H34" s="36"/>
      <c r="I34" s="130" t="s">
        <v>47</v>
      </c>
      <c r="J34" s="129" t="s">
        <v>49</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131" t="s">
        <v>50</v>
      </c>
      <c r="E35" s="116" t="s">
        <v>51</v>
      </c>
      <c r="F35" s="132">
        <f>ROUND((SUM(BE91:BE117)),  2)</f>
        <v>0</v>
      </c>
      <c r="G35" s="36"/>
      <c r="H35" s="36"/>
      <c r="I35" s="133">
        <v>0.21</v>
      </c>
      <c r="J35" s="132">
        <f>ROUND(((SUM(BE91:BE117))*I35),  2)</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52</v>
      </c>
      <c r="F36" s="132">
        <f>ROUND((SUM(BF91:BF117)),  2)</f>
        <v>0</v>
      </c>
      <c r="G36" s="36"/>
      <c r="H36" s="36"/>
      <c r="I36" s="133">
        <v>0.15</v>
      </c>
      <c r="J36" s="132">
        <f>ROUND(((SUM(BF91:BF117))*I36),  2)</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53</v>
      </c>
      <c r="F37" s="132">
        <f>ROUND((SUM(BG91:BG117)),  2)</f>
        <v>0</v>
      </c>
      <c r="G37" s="36"/>
      <c r="H37" s="36"/>
      <c r="I37" s="133">
        <v>0.21</v>
      </c>
      <c r="J37" s="132">
        <f>0</f>
        <v>0</v>
      </c>
      <c r="K37" s="36"/>
      <c r="L37" s="118"/>
      <c r="S37" s="36"/>
      <c r="T37" s="36"/>
      <c r="U37" s="36"/>
      <c r="V37" s="36"/>
      <c r="W37" s="36"/>
      <c r="X37" s="36"/>
      <c r="Y37" s="36"/>
      <c r="Z37" s="36"/>
      <c r="AA37" s="36"/>
      <c r="AB37" s="36"/>
      <c r="AC37" s="36"/>
      <c r="AD37" s="36"/>
      <c r="AE37" s="36"/>
    </row>
    <row r="38" spans="1:31" s="2" customFormat="1" ht="14.45" hidden="1" customHeight="1" x14ac:dyDescent="0.2">
      <c r="A38" s="36"/>
      <c r="B38" s="41"/>
      <c r="C38" s="36"/>
      <c r="D38" s="36"/>
      <c r="E38" s="116" t="s">
        <v>54</v>
      </c>
      <c r="F38" s="132">
        <f>ROUND((SUM(BH91:BH117)),  2)</f>
        <v>0</v>
      </c>
      <c r="G38" s="36"/>
      <c r="H38" s="36"/>
      <c r="I38" s="133">
        <v>0.15</v>
      </c>
      <c r="J38" s="132">
        <f>0</f>
        <v>0</v>
      </c>
      <c r="K38" s="36"/>
      <c r="L38" s="118"/>
      <c r="S38" s="36"/>
      <c r="T38" s="36"/>
      <c r="U38" s="36"/>
      <c r="V38" s="36"/>
      <c r="W38" s="36"/>
      <c r="X38" s="36"/>
      <c r="Y38" s="36"/>
      <c r="Z38" s="36"/>
      <c r="AA38" s="36"/>
      <c r="AB38" s="36"/>
      <c r="AC38" s="36"/>
      <c r="AD38" s="36"/>
      <c r="AE38" s="36"/>
    </row>
    <row r="39" spans="1:31" s="2" customFormat="1" ht="14.45" hidden="1" customHeight="1" x14ac:dyDescent="0.2">
      <c r="A39" s="36"/>
      <c r="B39" s="41"/>
      <c r="C39" s="36"/>
      <c r="D39" s="36"/>
      <c r="E39" s="116" t="s">
        <v>55</v>
      </c>
      <c r="F39" s="132">
        <f>ROUND((SUM(BI91:BI117)),  2)</f>
        <v>0</v>
      </c>
      <c r="G39" s="36"/>
      <c r="H39" s="36"/>
      <c r="I39" s="133">
        <v>0</v>
      </c>
      <c r="J39" s="132">
        <f>0</f>
        <v>0</v>
      </c>
      <c r="K39" s="36"/>
      <c r="L39" s="118"/>
      <c r="S39" s="36"/>
      <c r="T39" s="36"/>
      <c r="U39" s="36"/>
      <c r="V39" s="36"/>
      <c r="W39" s="36"/>
      <c r="X39" s="36"/>
      <c r="Y39" s="36"/>
      <c r="Z39" s="36"/>
      <c r="AA39" s="36"/>
      <c r="AB39" s="36"/>
      <c r="AC39" s="36"/>
      <c r="AD39" s="36"/>
      <c r="AE39" s="36"/>
    </row>
    <row r="40" spans="1:31" s="2" customFormat="1" ht="6.95" hidden="1" customHeight="1" x14ac:dyDescent="0.2">
      <c r="A40" s="36"/>
      <c r="B40" s="41"/>
      <c r="C40" s="36"/>
      <c r="D40" s="36"/>
      <c r="E40" s="36"/>
      <c r="F40" s="36"/>
      <c r="G40" s="36"/>
      <c r="H40" s="36"/>
      <c r="I40" s="117"/>
      <c r="J40" s="36"/>
      <c r="K40" s="36"/>
      <c r="L40" s="118"/>
      <c r="S40" s="36"/>
      <c r="T40" s="36"/>
      <c r="U40" s="36"/>
      <c r="V40" s="36"/>
      <c r="W40" s="36"/>
      <c r="X40" s="36"/>
      <c r="Y40" s="36"/>
      <c r="Z40" s="36"/>
      <c r="AA40" s="36"/>
      <c r="AB40" s="36"/>
      <c r="AC40" s="36"/>
      <c r="AD40" s="36"/>
      <c r="AE40" s="36"/>
    </row>
    <row r="41" spans="1:31" s="2" customFormat="1" ht="25.35" hidden="1" customHeight="1" x14ac:dyDescent="0.2">
      <c r="A41" s="36"/>
      <c r="B41" s="41"/>
      <c r="C41" s="134"/>
      <c r="D41" s="135" t="s">
        <v>56</v>
      </c>
      <c r="E41" s="136"/>
      <c r="F41" s="136"/>
      <c r="G41" s="137" t="s">
        <v>57</v>
      </c>
      <c r="H41" s="138" t="s">
        <v>58</v>
      </c>
      <c r="I41" s="139"/>
      <c r="J41" s="140">
        <f>SUM(J32:J39)</f>
        <v>0</v>
      </c>
      <c r="K41" s="141"/>
      <c r="L41" s="118"/>
      <c r="S41" s="36"/>
      <c r="T41" s="36"/>
      <c r="U41" s="36"/>
      <c r="V41" s="36"/>
      <c r="W41" s="36"/>
      <c r="X41" s="36"/>
      <c r="Y41" s="36"/>
      <c r="Z41" s="36"/>
      <c r="AA41" s="36"/>
      <c r="AB41" s="36"/>
      <c r="AC41" s="36"/>
      <c r="AD41" s="36"/>
      <c r="AE41" s="36"/>
    </row>
    <row r="42" spans="1:31" s="2" customFormat="1" ht="14.45" hidden="1" customHeight="1" x14ac:dyDescent="0.2">
      <c r="A42" s="36"/>
      <c r="B42" s="142"/>
      <c r="C42" s="143"/>
      <c r="D42" s="143"/>
      <c r="E42" s="143"/>
      <c r="F42" s="143"/>
      <c r="G42" s="143"/>
      <c r="H42" s="143"/>
      <c r="I42" s="144"/>
      <c r="J42" s="143"/>
      <c r="K42" s="143"/>
      <c r="L42" s="118"/>
      <c r="S42" s="36"/>
      <c r="T42" s="36"/>
      <c r="U42" s="36"/>
      <c r="V42" s="36"/>
      <c r="W42" s="36"/>
      <c r="X42" s="36"/>
      <c r="Y42" s="36"/>
      <c r="Z42" s="36"/>
      <c r="AA42" s="36"/>
      <c r="AB42" s="36"/>
      <c r="AC42" s="36"/>
      <c r="AD42" s="36"/>
      <c r="AE42" s="36"/>
    </row>
    <row r="43" spans="1:31" ht="11.25" hidden="1" x14ac:dyDescent="0.2"/>
    <row r="44" spans="1:31" ht="11.25" hidden="1" x14ac:dyDescent="0.2"/>
    <row r="45" spans="1:31" ht="11.25" hidden="1" x14ac:dyDescent="0.2"/>
    <row r="46" spans="1:31" s="2" customFormat="1" ht="6.95" customHeight="1" x14ac:dyDescent="0.2">
      <c r="A46" s="36"/>
      <c r="B46" s="145"/>
      <c r="C46" s="146"/>
      <c r="D46" s="146"/>
      <c r="E46" s="146"/>
      <c r="F46" s="146"/>
      <c r="G46" s="146"/>
      <c r="H46" s="146"/>
      <c r="I46" s="147"/>
      <c r="J46" s="146"/>
      <c r="K46" s="146"/>
      <c r="L46" s="118"/>
      <c r="S46" s="36"/>
      <c r="T46" s="36"/>
      <c r="U46" s="36"/>
      <c r="V46" s="36"/>
      <c r="W46" s="36"/>
      <c r="X46" s="36"/>
      <c r="Y46" s="36"/>
      <c r="Z46" s="36"/>
      <c r="AA46" s="36"/>
      <c r="AB46" s="36"/>
      <c r="AC46" s="36"/>
      <c r="AD46" s="36"/>
      <c r="AE46" s="36"/>
    </row>
    <row r="47" spans="1:31" s="2" customFormat="1" ht="24.95" customHeight="1" x14ac:dyDescent="0.2">
      <c r="A47" s="36"/>
      <c r="B47" s="37"/>
      <c r="C47" s="24" t="s">
        <v>147</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6.95" customHeight="1" x14ac:dyDescent="0.2">
      <c r="A48" s="36"/>
      <c r="B48" s="37"/>
      <c r="C48" s="38"/>
      <c r="D48" s="38"/>
      <c r="E48" s="38"/>
      <c r="F48" s="38"/>
      <c r="G48" s="38"/>
      <c r="H48" s="38"/>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16</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323" t="str">
        <f>E7</f>
        <v>PJD na ul. Výškovická - 1. úsek (ul. Čujkovova - ul. Svornosti)</v>
      </c>
      <c r="F50" s="324"/>
      <c r="G50" s="324"/>
      <c r="H50" s="324"/>
      <c r="I50" s="117"/>
      <c r="J50" s="38"/>
      <c r="K50" s="38"/>
      <c r="L50" s="118"/>
      <c r="S50" s="36"/>
      <c r="T50" s="36"/>
      <c r="U50" s="36"/>
      <c r="V50" s="36"/>
      <c r="W50" s="36"/>
      <c r="X50" s="36"/>
      <c r="Y50" s="36"/>
      <c r="Z50" s="36"/>
      <c r="AA50" s="36"/>
      <c r="AB50" s="36"/>
      <c r="AC50" s="36"/>
      <c r="AD50" s="36"/>
      <c r="AE50" s="36"/>
    </row>
    <row r="51" spans="1:47" s="1" customFormat="1" ht="12" customHeight="1" x14ac:dyDescent="0.2">
      <c r="B51" s="22"/>
      <c r="C51" s="30" t="s">
        <v>145</v>
      </c>
      <c r="D51" s="23"/>
      <c r="E51" s="23"/>
      <c r="F51" s="23"/>
      <c r="G51" s="23"/>
      <c r="H51" s="23"/>
      <c r="I51" s="110"/>
      <c r="J51" s="23"/>
      <c r="K51" s="23"/>
      <c r="L51" s="21"/>
    </row>
    <row r="52" spans="1:47" s="2" customFormat="1" ht="16.5" customHeight="1" x14ac:dyDescent="0.2">
      <c r="A52" s="36"/>
      <c r="B52" s="37"/>
      <c r="C52" s="38"/>
      <c r="D52" s="38"/>
      <c r="E52" s="323" t="s">
        <v>1157</v>
      </c>
      <c r="F52" s="325"/>
      <c r="G52" s="325"/>
      <c r="H52" s="325"/>
      <c r="I52" s="117"/>
      <c r="J52" s="38"/>
      <c r="K52" s="38"/>
      <c r="L52" s="118"/>
      <c r="S52" s="36"/>
      <c r="T52" s="36"/>
      <c r="U52" s="36"/>
      <c r="V52" s="36"/>
      <c r="W52" s="36"/>
      <c r="X52" s="36"/>
      <c r="Y52" s="36"/>
      <c r="Z52" s="36"/>
      <c r="AA52" s="36"/>
      <c r="AB52" s="36"/>
      <c r="AC52" s="36"/>
      <c r="AD52" s="36"/>
      <c r="AE52" s="36"/>
    </row>
    <row r="53" spans="1:47" s="2" customFormat="1" ht="12" customHeight="1" x14ac:dyDescent="0.2">
      <c r="A53" s="36"/>
      <c r="B53" s="37"/>
      <c r="C53" s="30" t="s">
        <v>1158</v>
      </c>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16.5" customHeight="1" x14ac:dyDescent="0.2">
      <c r="A54" s="36"/>
      <c r="B54" s="37"/>
      <c r="C54" s="38"/>
      <c r="D54" s="38"/>
      <c r="E54" s="292" t="str">
        <f>E11</f>
        <v>SO 454 - Ochrana sdělovacích kabelů SSZ</v>
      </c>
      <c r="F54" s="325"/>
      <c r="G54" s="325"/>
      <c r="H54" s="325"/>
      <c r="I54" s="117"/>
      <c r="J54" s="38"/>
      <c r="K54" s="38"/>
      <c r="L54" s="118"/>
      <c r="S54" s="36"/>
      <c r="T54" s="36"/>
      <c r="U54" s="36"/>
      <c r="V54" s="36"/>
      <c r="W54" s="36"/>
      <c r="X54" s="36"/>
      <c r="Y54" s="36"/>
      <c r="Z54" s="36"/>
      <c r="AA54" s="36"/>
      <c r="AB54" s="36"/>
      <c r="AC54" s="36"/>
      <c r="AD54" s="36"/>
      <c r="AE54" s="36"/>
    </row>
    <row r="55" spans="1:47" s="2" customFormat="1" ht="6.95" customHeight="1" x14ac:dyDescent="0.2">
      <c r="A55" s="36"/>
      <c r="B55" s="37"/>
      <c r="C55" s="38"/>
      <c r="D55" s="38"/>
      <c r="E55" s="38"/>
      <c r="F55" s="38"/>
      <c r="G55" s="38"/>
      <c r="H55" s="38"/>
      <c r="I55" s="117"/>
      <c r="J55" s="38"/>
      <c r="K55" s="38"/>
      <c r="L55" s="118"/>
      <c r="S55" s="36"/>
      <c r="T55" s="36"/>
      <c r="U55" s="36"/>
      <c r="V55" s="36"/>
      <c r="W55" s="36"/>
      <c r="X55" s="36"/>
      <c r="Y55" s="36"/>
      <c r="Z55" s="36"/>
      <c r="AA55" s="36"/>
      <c r="AB55" s="36"/>
      <c r="AC55" s="36"/>
      <c r="AD55" s="36"/>
      <c r="AE55" s="36"/>
    </row>
    <row r="56" spans="1:47" s="2" customFormat="1" ht="12" customHeight="1" x14ac:dyDescent="0.2">
      <c r="A56" s="36"/>
      <c r="B56" s="37"/>
      <c r="C56" s="30" t="s">
        <v>22</v>
      </c>
      <c r="D56" s="38"/>
      <c r="E56" s="38"/>
      <c r="F56" s="28" t="str">
        <f>F14</f>
        <v>Ostrava</v>
      </c>
      <c r="G56" s="38"/>
      <c r="H56" s="38"/>
      <c r="I56" s="119" t="s">
        <v>24</v>
      </c>
      <c r="J56" s="61" t="str">
        <f>IF(J14="","",J14)</f>
        <v>11. 11. 2019</v>
      </c>
      <c r="K56" s="38"/>
      <c r="L56" s="118"/>
      <c r="S56" s="36"/>
      <c r="T56" s="36"/>
      <c r="U56" s="36"/>
      <c r="V56" s="36"/>
      <c r="W56" s="36"/>
      <c r="X56" s="36"/>
      <c r="Y56" s="36"/>
      <c r="Z56" s="36"/>
      <c r="AA56" s="36"/>
      <c r="AB56" s="36"/>
      <c r="AC56" s="36"/>
      <c r="AD56" s="36"/>
      <c r="AE56" s="36"/>
    </row>
    <row r="57" spans="1:47" s="2" customFormat="1" ht="6.95" customHeight="1" x14ac:dyDescent="0.2">
      <c r="A57" s="36"/>
      <c r="B57" s="37"/>
      <c r="C57" s="38"/>
      <c r="D57" s="38"/>
      <c r="E57" s="38"/>
      <c r="F57" s="38"/>
      <c r="G57" s="38"/>
      <c r="H57" s="38"/>
      <c r="I57" s="117"/>
      <c r="J57" s="38"/>
      <c r="K57" s="38"/>
      <c r="L57" s="118"/>
      <c r="S57" s="36"/>
      <c r="T57" s="36"/>
      <c r="U57" s="36"/>
      <c r="V57" s="36"/>
      <c r="W57" s="36"/>
      <c r="X57" s="36"/>
      <c r="Y57" s="36"/>
      <c r="Z57" s="36"/>
      <c r="AA57" s="36"/>
      <c r="AB57" s="36"/>
      <c r="AC57" s="36"/>
      <c r="AD57" s="36"/>
      <c r="AE57" s="36"/>
    </row>
    <row r="58" spans="1:47" s="2" customFormat="1" ht="27.95" customHeight="1" x14ac:dyDescent="0.2">
      <c r="A58" s="36"/>
      <c r="B58" s="37"/>
      <c r="C58" s="30" t="s">
        <v>30</v>
      </c>
      <c r="D58" s="38"/>
      <c r="E58" s="38"/>
      <c r="F58" s="28" t="str">
        <f>E17</f>
        <v>Dopravní podnik Ostrava a.s.</v>
      </c>
      <c r="G58" s="38"/>
      <c r="H58" s="38"/>
      <c r="I58" s="119" t="s">
        <v>38</v>
      </c>
      <c r="J58" s="34" t="str">
        <f>E23</f>
        <v>METROPROJEKT Praha a.s.</v>
      </c>
      <c r="K58" s="38"/>
      <c r="L58" s="118"/>
      <c r="S58" s="36"/>
      <c r="T58" s="36"/>
      <c r="U58" s="36"/>
      <c r="V58" s="36"/>
      <c r="W58" s="36"/>
      <c r="X58" s="36"/>
      <c r="Y58" s="36"/>
      <c r="Z58" s="36"/>
      <c r="AA58" s="36"/>
      <c r="AB58" s="36"/>
      <c r="AC58" s="36"/>
      <c r="AD58" s="36"/>
      <c r="AE58" s="36"/>
    </row>
    <row r="59" spans="1:47" s="2" customFormat="1" ht="15.2" customHeight="1" x14ac:dyDescent="0.2">
      <c r="A59" s="36"/>
      <c r="B59" s="37"/>
      <c r="C59" s="30" t="s">
        <v>36</v>
      </c>
      <c r="D59" s="38"/>
      <c r="E59" s="38"/>
      <c r="F59" s="28" t="str">
        <f>IF(E20="","",E20)</f>
        <v>Vyplň údaj</v>
      </c>
      <c r="G59" s="38"/>
      <c r="H59" s="38"/>
      <c r="I59" s="119" t="s">
        <v>43</v>
      </c>
      <c r="J59" s="34" t="str">
        <f>E26</f>
        <v>ALMAPRO s.r.o.</v>
      </c>
      <c r="K59" s="38"/>
      <c r="L59" s="118"/>
      <c r="S59" s="36"/>
      <c r="T59" s="36"/>
      <c r="U59" s="36"/>
      <c r="V59" s="36"/>
      <c r="W59" s="36"/>
      <c r="X59" s="36"/>
      <c r="Y59" s="36"/>
      <c r="Z59" s="36"/>
      <c r="AA59" s="36"/>
      <c r="AB59" s="36"/>
      <c r="AC59" s="36"/>
      <c r="AD59" s="36"/>
      <c r="AE59" s="36"/>
    </row>
    <row r="60" spans="1:47" s="2" customFormat="1" ht="10.35" customHeight="1" x14ac:dyDescent="0.2">
      <c r="A60" s="36"/>
      <c r="B60" s="37"/>
      <c r="C60" s="38"/>
      <c r="D60" s="38"/>
      <c r="E60" s="38"/>
      <c r="F60" s="38"/>
      <c r="G60" s="38"/>
      <c r="H60" s="38"/>
      <c r="I60" s="117"/>
      <c r="J60" s="38"/>
      <c r="K60" s="38"/>
      <c r="L60" s="118"/>
      <c r="S60" s="36"/>
      <c r="T60" s="36"/>
      <c r="U60" s="36"/>
      <c r="V60" s="36"/>
      <c r="W60" s="36"/>
      <c r="X60" s="36"/>
      <c r="Y60" s="36"/>
      <c r="Z60" s="36"/>
      <c r="AA60" s="36"/>
      <c r="AB60" s="36"/>
      <c r="AC60" s="36"/>
      <c r="AD60" s="36"/>
      <c r="AE60" s="36"/>
    </row>
    <row r="61" spans="1:47" s="2" customFormat="1" ht="29.25" customHeight="1" x14ac:dyDescent="0.2">
      <c r="A61" s="36"/>
      <c r="B61" s="37"/>
      <c r="C61" s="148" t="s">
        <v>148</v>
      </c>
      <c r="D61" s="149"/>
      <c r="E61" s="149"/>
      <c r="F61" s="149"/>
      <c r="G61" s="149"/>
      <c r="H61" s="149"/>
      <c r="I61" s="150"/>
      <c r="J61" s="151" t="s">
        <v>149</v>
      </c>
      <c r="K61" s="149"/>
      <c r="L61" s="118"/>
      <c r="S61" s="36"/>
      <c r="T61" s="36"/>
      <c r="U61" s="36"/>
      <c r="V61" s="36"/>
      <c r="W61" s="36"/>
      <c r="X61" s="36"/>
      <c r="Y61" s="36"/>
      <c r="Z61" s="36"/>
      <c r="AA61" s="36"/>
      <c r="AB61" s="36"/>
      <c r="AC61" s="36"/>
      <c r="AD61" s="36"/>
      <c r="AE61" s="36"/>
    </row>
    <row r="62" spans="1:47" s="2" customFormat="1" ht="10.35" customHeight="1" x14ac:dyDescent="0.2">
      <c r="A62" s="36"/>
      <c r="B62" s="37"/>
      <c r="C62" s="38"/>
      <c r="D62" s="38"/>
      <c r="E62" s="38"/>
      <c r="F62" s="38"/>
      <c r="G62" s="38"/>
      <c r="H62" s="38"/>
      <c r="I62" s="117"/>
      <c r="J62" s="38"/>
      <c r="K62" s="38"/>
      <c r="L62" s="118"/>
      <c r="S62" s="36"/>
      <c r="T62" s="36"/>
      <c r="U62" s="36"/>
      <c r="V62" s="36"/>
      <c r="W62" s="36"/>
      <c r="X62" s="36"/>
      <c r="Y62" s="36"/>
      <c r="Z62" s="36"/>
      <c r="AA62" s="36"/>
      <c r="AB62" s="36"/>
      <c r="AC62" s="36"/>
      <c r="AD62" s="36"/>
      <c r="AE62" s="36"/>
    </row>
    <row r="63" spans="1:47" s="2" customFormat="1" ht="22.9" customHeight="1" x14ac:dyDescent="0.2">
      <c r="A63" s="36"/>
      <c r="B63" s="37"/>
      <c r="C63" s="152" t="s">
        <v>78</v>
      </c>
      <c r="D63" s="38"/>
      <c r="E63" s="38"/>
      <c r="F63" s="38"/>
      <c r="G63" s="38"/>
      <c r="H63" s="38"/>
      <c r="I63" s="117"/>
      <c r="J63" s="79">
        <f>J91</f>
        <v>0</v>
      </c>
      <c r="K63" s="38"/>
      <c r="L63" s="118"/>
      <c r="S63" s="36"/>
      <c r="T63" s="36"/>
      <c r="U63" s="36"/>
      <c r="V63" s="36"/>
      <c r="W63" s="36"/>
      <c r="X63" s="36"/>
      <c r="Y63" s="36"/>
      <c r="Z63" s="36"/>
      <c r="AA63" s="36"/>
      <c r="AB63" s="36"/>
      <c r="AC63" s="36"/>
      <c r="AD63" s="36"/>
      <c r="AE63" s="36"/>
      <c r="AU63" s="18" t="s">
        <v>150</v>
      </c>
    </row>
    <row r="64" spans="1:47" s="9" customFormat="1" ht="24.95" customHeight="1" x14ac:dyDescent="0.2">
      <c r="B64" s="153"/>
      <c r="C64" s="154"/>
      <c r="D64" s="155" t="s">
        <v>151</v>
      </c>
      <c r="E64" s="156"/>
      <c r="F64" s="156"/>
      <c r="G64" s="156"/>
      <c r="H64" s="156"/>
      <c r="I64" s="157"/>
      <c r="J64" s="158">
        <f>J92</f>
        <v>0</v>
      </c>
      <c r="K64" s="154"/>
      <c r="L64" s="159"/>
    </row>
    <row r="65" spans="1:31" s="10" customFormat="1" ht="19.899999999999999" customHeight="1" x14ac:dyDescent="0.2">
      <c r="B65" s="160"/>
      <c r="C65" s="99"/>
      <c r="D65" s="161" t="s">
        <v>156</v>
      </c>
      <c r="E65" s="162"/>
      <c r="F65" s="162"/>
      <c r="G65" s="162"/>
      <c r="H65" s="162"/>
      <c r="I65" s="163"/>
      <c r="J65" s="164">
        <f>J93</f>
        <v>0</v>
      </c>
      <c r="K65" s="99"/>
      <c r="L65" s="165"/>
    </row>
    <row r="66" spans="1:31" s="9" customFormat="1" ht="24.95" customHeight="1" x14ac:dyDescent="0.2">
      <c r="B66" s="153"/>
      <c r="C66" s="154"/>
      <c r="D66" s="155" t="s">
        <v>341</v>
      </c>
      <c r="E66" s="156"/>
      <c r="F66" s="156"/>
      <c r="G66" s="156"/>
      <c r="H66" s="156"/>
      <c r="I66" s="157"/>
      <c r="J66" s="158">
        <f>J101</f>
        <v>0</v>
      </c>
      <c r="K66" s="154"/>
      <c r="L66" s="159"/>
    </row>
    <row r="67" spans="1:31" s="10" customFormat="1" ht="19.899999999999999" customHeight="1" x14ac:dyDescent="0.2">
      <c r="B67" s="160"/>
      <c r="C67" s="99"/>
      <c r="D67" s="161" t="s">
        <v>965</v>
      </c>
      <c r="E67" s="162"/>
      <c r="F67" s="162"/>
      <c r="G67" s="162"/>
      <c r="H67" s="162"/>
      <c r="I67" s="163"/>
      <c r="J67" s="164">
        <f>J102</f>
        <v>0</v>
      </c>
      <c r="K67" s="99"/>
      <c r="L67" s="165"/>
    </row>
    <row r="68" spans="1:31" s="10" customFormat="1" ht="19.899999999999999" customHeight="1" x14ac:dyDescent="0.2">
      <c r="B68" s="160"/>
      <c r="C68" s="99"/>
      <c r="D68" s="161" t="s">
        <v>968</v>
      </c>
      <c r="E68" s="162"/>
      <c r="F68" s="162"/>
      <c r="G68" s="162"/>
      <c r="H68" s="162"/>
      <c r="I68" s="163"/>
      <c r="J68" s="164">
        <f>J104</f>
        <v>0</v>
      </c>
      <c r="K68" s="99"/>
      <c r="L68" s="165"/>
    </row>
    <row r="69" spans="1:31" s="9" customFormat="1" ht="24.95" customHeight="1" x14ac:dyDescent="0.2">
      <c r="B69" s="153"/>
      <c r="C69" s="154"/>
      <c r="D69" s="155" t="s">
        <v>1161</v>
      </c>
      <c r="E69" s="156"/>
      <c r="F69" s="156"/>
      <c r="G69" s="156"/>
      <c r="H69" s="156"/>
      <c r="I69" s="157"/>
      <c r="J69" s="158">
        <f>J114</f>
        <v>0</v>
      </c>
      <c r="K69" s="154"/>
      <c r="L69" s="159"/>
    </row>
    <row r="70" spans="1:31" s="2" customFormat="1" ht="21.75" customHeight="1" x14ac:dyDescent="0.2">
      <c r="A70" s="36"/>
      <c r="B70" s="37"/>
      <c r="C70" s="38"/>
      <c r="D70" s="38"/>
      <c r="E70" s="38"/>
      <c r="F70" s="38"/>
      <c r="G70" s="38"/>
      <c r="H70" s="38"/>
      <c r="I70" s="117"/>
      <c r="J70" s="38"/>
      <c r="K70" s="38"/>
      <c r="L70" s="118"/>
      <c r="S70" s="36"/>
      <c r="T70" s="36"/>
      <c r="U70" s="36"/>
      <c r="V70" s="36"/>
      <c r="W70" s="36"/>
      <c r="X70" s="36"/>
      <c r="Y70" s="36"/>
      <c r="Z70" s="36"/>
      <c r="AA70" s="36"/>
      <c r="AB70" s="36"/>
      <c r="AC70" s="36"/>
      <c r="AD70" s="36"/>
      <c r="AE70" s="36"/>
    </row>
    <row r="71" spans="1:31" s="2" customFormat="1" ht="6.95" customHeight="1" x14ac:dyDescent="0.2">
      <c r="A71" s="36"/>
      <c r="B71" s="49"/>
      <c r="C71" s="50"/>
      <c r="D71" s="50"/>
      <c r="E71" s="50"/>
      <c r="F71" s="50"/>
      <c r="G71" s="50"/>
      <c r="H71" s="50"/>
      <c r="I71" s="144"/>
      <c r="J71" s="50"/>
      <c r="K71" s="50"/>
      <c r="L71" s="118"/>
      <c r="S71" s="36"/>
      <c r="T71" s="36"/>
      <c r="U71" s="36"/>
      <c r="V71" s="36"/>
      <c r="W71" s="36"/>
      <c r="X71" s="36"/>
      <c r="Y71" s="36"/>
      <c r="Z71" s="36"/>
      <c r="AA71" s="36"/>
      <c r="AB71" s="36"/>
      <c r="AC71" s="36"/>
      <c r="AD71" s="36"/>
      <c r="AE71" s="36"/>
    </row>
    <row r="75" spans="1:31" s="2" customFormat="1" ht="6.95" customHeight="1" x14ac:dyDescent="0.2">
      <c r="A75" s="36"/>
      <c r="B75" s="51"/>
      <c r="C75" s="52"/>
      <c r="D75" s="52"/>
      <c r="E75" s="52"/>
      <c r="F75" s="52"/>
      <c r="G75" s="52"/>
      <c r="H75" s="52"/>
      <c r="I75" s="147"/>
      <c r="J75" s="52"/>
      <c r="K75" s="52"/>
      <c r="L75" s="118"/>
      <c r="S75" s="36"/>
      <c r="T75" s="36"/>
      <c r="U75" s="36"/>
      <c r="V75" s="36"/>
      <c r="W75" s="36"/>
      <c r="X75" s="36"/>
      <c r="Y75" s="36"/>
      <c r="Z75" s="36"/>
      <c r="AA75" s="36"/>
      <c r="AB75" s="36"/>
      <c r="AC75" s="36"/>
      <c r="AD75" s="36"/>
      <c r="AE75" s="36"/>
    </row>
    <row r="76" spans="1:31" s="2" customFormat="1" ht="24.95" customHeight="1" x14ac:dyDescent="0.2">
      <c r="A76" s="36"/>
      <c r="B76" s="37"/>
      <c r="C76" s="24" t="s">
        <v>158</v>
      </c>
      <c r="D76" s="38"/>
      <c r="E76" s="38"/>
      <c r="F76" s="38"/>
      <c r="G76" s="38"/>
      <c r="H76" s="38"/>
      <c r="I76" s="117"/>
      <c r="J76" s="38"/>
      <c r="K76" s="38"/>
      <c r="L76" s="118"/>
      <c r="S76" s="36"/>
      <c r="T76" s="36"/>
      <c r="U76" s="36"/>
      <c r="V76" s="36"/>
      <c r="W76" s="36"/>
      <c r="X76" s="36"/>
      <c r="Y76" s="36"/>
      <c r="Z76" s="36"/>
      <c r="AA76" s="36"/>
      <c r="AB76" s="36"/>
      <c r="AC76" s="36"/>
      <c r="AD76" s="36"/>
      <c r="AE76" s="36"/>
    </row>
    <row r="77" spans="1:31" s="2" customFormat="1" ht="6.95" customHeight="1" x14ac:dyDescent="0.2">
      <c r="A77" s="36"/>
      <c r="B77" s="37"/>
      <c r="C77" s="38"/>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2" customHeight="1" x14ac:dyDescent="0.2">
      <c r="A78" s="36"/>
      <c r="B78" s="37"/>
      <c r="C78" s="30" t="s">
        <v>16</v>
      </c>
      <c r="D78" s="38"/>
      <c r="E78" s="38"/>
      <c r="F78" s="38"/>
      <c r="G78" s="38"/>
      <c r="H78" s="38"/>
      <c r="I78" s="117"/>
      <c r="J78" s="38"/>
      <c r="K78" s="38"/>
      <c r="L78" s="118"/>
      <c r="S78" s="36"/>
      <c r="T78" s="36"/>
      <c r="U78" s="36"/>
      <c r="V78" s="36"/>
      <c r="W78" s="36"/>
      <c r="X78" s="36"/>
      <c r="Y78" s="36"/>
      <c r="Z78" s="36"/>
      <c r="AA78" s="36"/>
      <c r="AB78" s="36"/>
      <c r="AC78" s="36"/>
      <c r="AD78" s="36"/>
      <c r="AE78" s="36"/>
    </row>
    <row r="79" spans="1:31" s="2" customFormat="1" ht="16.5" customHeight="1" x14ac:dyDescent="0.2">
      <c r="A79" s="36"/>
      <c r="B79" s="37"/>
      <c r="C79" s="38"/>
      <c r="D79" s="38"/>
      <c r="E79" s="323" t="str">
        <f>E7</f>
        <v>PJD na ul. Výškovická - 1. úsek (ul. Čujkovova - ul. Svornosti)</v>
      </c>
      <c r="F79" s="324"/>
      <c r="G79" s="324"/>
      <c r="H79" s="324"/>
      <c r="I79" s="117"/>
      <c r="J79" s="38"/>
      <c r="K79" s="38"/>
      <c r="L79" s="118"/>
      <c r="S79" s="36"/>
      <c r="T79" s="36"/>
      <c r="U79" s="36"/>
      <c r="V79" s="36"/>
      <c r="W79" s="36"/>
      <c r="X79" s="36"/>
      <c r="Y79" s="36"/>
      <c r="Z79" s="36"/>
      <c r="AA79" s="36"/>
      <c r="AB79" s="36"/>
      <c r="AC79" s="36"/>
      <c r="AD79" s="36"/>
      <c r="AE79" s="36"/>
    </row>
    <row r="80" spans="1:31" s="1" customFormat="1" ht="12" customHeight="1" x14ac:dyDescent="0.2">
      <c r="B80" s="22"/>
      <c r="C80" s="30" t="s">
        <v>145</v>
      </c>
      <c r="D80" s="23"/>
      <c r="E80" s="23"/>
      <c r="F80" s="23"/>
      <c r="G80" s="23"/>
      <c r="H80" s="23"/>
      <c r="I80" s="110"/>
      <c r="J80" s="23"/>
      <c r="K80" s="23"/>
      <c r="L80" s="21"/>
    </row>
    <row r="81" spans="1:65" s="2" customFormat="1" ht="16.5" customHeight="1" x14ac:dyDescent="0.2">
      <c r="A81" s="36"/>
      <c r="B81" s="37"/>
      <c r="C81" s="38"/>
      <c r="D81" s="38"/>
      <c r="E81" s="323" t="s">
        <v>1157</v>
      </c>
      <c r="F81" s="325"/>
      <c r="G81" s="325"/>
      <c r="H81" s="325"/>
      <c r="I81" s="117"/>
      <c r="J81" s="38"/>
      <c r="K81" s="38"/>
      <c r="L81" s="118"/>
      <c r="S81" s="36"/>
      <c r="T81" s="36"/>
      <c r="U81" s="36"/>
      <c r="V81" s="36"/>
      <c r="W81" s="36"/>
      <c r="X81" s="36"/>
      <c r="Y81" s="36"/>
      <c r="Z81" s="36"/>
      <c r="AA81" s="36"/>
      <c r="AB81" s="36"/>
      <c r="AC81" s="36"/>
      <c r="AD81" s="36"/>
      <c r="AE81" s="36"/>
    </row>
    <row r="82" spans="1:65" s="2" customFormat="1" ht="12" customHeight="1" x14ac:dyDescent="0.2">
      <c r="A82" s="36"/>
      <c r="B82" s="37"/>
      <c r="C82" s="30" t="s">
        <v>1158</v>
      </c>
      <c r="D82" s="38"/>
      <c r="E82" s="38"/>
      <c r="F82" s="38"/>
      <c r="G82" s="38"/>
      <c r="H82" s="38"/>
      <c r="I82" s="117"/>
      <c r="J82" s="38"/>
      <c r="K82" s="38"/>
      <c r="L82" s="118"/>
      <c r="S82" s="36"/>
      <c r="T82" s="36"/>
      <c r="U82" s="36"/>
      <c r="V82" s="36"/>
      <c r="W82" s="36"/>
      <c r="X82" s="36"/>
      <c r="Y82" s="36"/>
      <c r="Z82" s="36"/>
      <c r="AA82" s="36"/>
      <c r="AB82" s="36"/>
      <c r="AC82" s="36"/>
      <c r="AD82" s="36"/>
      <c r="AE82" s="36"/>
    </row>
    <row r="83" spans="1:65" s="2" customFormat="1" ht="16.5" customHeight="1" x14ac:dyDescent="0.2">
      <c r="A83" s="36"/>
      <c r="B83" s="37"/>
      <c r="C83" s="38"/>
      <c r="D83" s="38"/>
      <c r="E83" s="292" t="str">
        <f>E11</f>
        <v>SO 454 - Ochrana sdělovacích kabelů SSZ</v>
      </c>
      <c r="F83" s="325"/>
      <c r="G83" s="325"/>
      <c r="H83" s="325"/>
      <c r="I83" s="117"/>
      <c r="J83" s="38"/>
      <c r="K83" s="38"/>
      <c r="L83" s="118"/>
      <c r="S83" s="36"/>
      <c r="T83" s="36"/>
      <c r="U83" s="36"/>
      <c r="V83" s="36"/>
      <c r="W83" s="36"/>
      <c r="X83" s="36"/>
      <c r="Y83" s="36"/>
      <c r="Z83" s="36"/>
      <c r="AA83" s="36"/>
      <c r="AB83" s="36"/>
      <c r="AC83" s="36"/>
      <c r="AD83" s="36"/>
      <c r="AE83" s="36"/>
    </row>
    <row r="84" spans="1:65" s="2" customFormat="1" ht="6.95" customHeight="1" x14ac:dyDescent="0.2">
      <c r="A84" s="36"/>
      <c r="B84" s="37"/>
      <c r="C84" s="38"/>
      <c r="D84" s="38"/>
      <c r="E84" s="38"/>
      <c r="F84" s="38"/>
      <c r="G84" s="38"/>
      <c r="H84" s="38"/>
      <c r="I84" s="117"/>
      <c r="J84" s="38"/>
      <c r="K84" s="38"/>
      <c r="L84" s="118"/>
      <c r="S84" s="36"/>
      <c r="T84" s="36"/>
      <c r="U84" s="36"/>
      <c r="V84" s="36"/>
      <c r="W84" s="36"/>
      <c r="X84" s="36"/>
      <c r="Y84" s="36"/>
      <c r="Z84" s="36"/>
      <c r="AA84" s="36"/>
      <c r="AB84" s="36"/>
      <c r="AC84" s="36"/>
      <c r="AD84" s="36"/>
      <c r="AE84" s="36"/>
    </row>
    <row r="85" spans="1:65" s="2" customFormat="1" ht="12" customHeight="1" x14ac:dyDescent="0.2">
      <c r="A85" s="36"/>
      <c r="B85" s="37"/>
      <c r="C85" s="30" t="s">
        <v>22</v>
      </c>
      <c r="D85" s="38"/>
      <c r="E85" s="38"/>
      <c r="F85" s="28" t="str">
        <f>F14</f>
        <v>Ostrava</v>
      </c>
      <c r="G85" s="38"/>
      <c r="H85" s="38"/>
      <c r="I85" s="119" t="s">
        <v>24</v>
      </c>
      <c r="J85" s="61" t="str">
        <f>IF(J14="","",J14)</f>
        <v>11. 11. 2019</v>
      </c>
      <c r="K85" s="38"/>
      <c r="L85" s="118"/>
      <c r="S85" s="36"/>
      <c r="T85" s="36"/>
      <c r="U85" s="36"/>
      <c r="V85" s="36"/>
      <c r="W85" s="36"/>
      <c r="X85" s="36"/>
      <c r="Y85" s="36"/>
      <c r="Z85" s="36"/>
      <c r="AA85" s="36"/>
      <c r="AB85" s="36"/>
      <c r="AC85" s="36"/>
      <c r="AD85" s="36"/>
      <c r="AE85" s="36"/>
    </row>
    <row r="86" spans="1:65" s="2" customFormat="1" ht="6.95" customHeight="1" x14ac:dyDescent="0.2">
      <c r="A86" s="36"/>
      <c r="B86" s="37"/>
      <c r="C86" s="38"/>
      <c r="D86" s="38"/>
      <c r="E86" s="38"/>
      <c r="F86" s="38"/>
      <c r="G86" s="38"/>
      <c r="H86" s="38"/>
      <c r="I86" s="117"/>
      <c r="J86" s="38"/>
      <c r="K86" s="38"/>
      <c r="L86" s="118"/>
      <c r="S86" s="36"/>
      <c r="T86" s="36"/>
      <c r="U86" s="36"/>
      <c r="V86" s="36"/>
      <c r="W86" s="36"/>
      <c r="X86" s="36"/>
      <c r="Y86" s="36"/>
      <c r="Z86" s="36"/>
      <c r="AA86" s="36"/>
      <c r="AB86" s="36"/>
      <c r="AC86" s="36"/>
      <c r="AD86" s="36"/>
      <c r="AE86" s="36"/>
    </row>
    <row r="87" spans="1:65" s="2" customFormat="1" ht="27.95" customHeight="1" x14ac:dyDescent="0.2">
      <c r="A87" s="36"/>
      <c r="B87" s="37"/>
      <c r="C87" s="30" t="s">
        <v>30</v>
      </c>
      <c r="D87" s="38"/>
      <c r="E87" s="38"/>
      <c r="F87" s="28" t="str">
        <f>E17</f>
        <v>Dopravní podnik Ostrava a.s.</v>
      </c>
      <c r="G87" s="38"/>
      <c r="H87" s="38"/>
      <c r="I87" s="119" t="s">
        <v>38</v>
      </c>
      <c r="J87" s="34" t="str">
        <f>E23</f>
        <v>METROPROJEKT Praha a.s.</v>
      </c>
      <c r="K87" s="38"/>
      <c r="L87" s="118"/>
      <c r="S87" s="36"/>
      <c r="T87" s="36"/>
      <c r="U87" s="36"/>
      <c r="V87" s="36"/>
      <c r="W87" s="36"/>
      <c r="X87" s="36"/>
      <c r="Y87" s="36"/>
      <c r="Z87" s="36"/>
      <c r="AA87" s="36"/>
      <c r="AB87" s="36"/>
      <c r="AC87" s="36"/>
      <c r="AD87" s="36"/>
      <c r="AE87" s="36"/>
    </row>
    <row r="88" spans="1:65" s="2" customFormat="1" ht="15.2" customHeight="1" x14ac:dyDescent="0.2">
      <c r="A88" s="36"/>
      <c r="B88" s="37"/>
      <c r="C88" s="30" t="s">
        <v>36</v>
      </c>
      <c r="D88" s="38"/>
      <c r="E88" s="38"/>
      <c r="F88" s="28" t="str">
        <f>IF(E20="","",E20)</f>
        <v>Vyplň údaj</v>
      </c>
      <c r="G88" s="38"/>
      <c r="H88" s="38"/>
      <c r="I88" s="119" t="s">
        <v>43</v>
      </c>
      <c r="J88" s="34" t="str">
        <f>E26</f>
        <v>ALMAPRO s.r.o.</v>
      </c>
      <c r="K88" s="38"/>
      <c r="L88" s="118"/>
      <c r="S88" s="36"/>
      <c r="T88" s="36"/>
      <c r="U88" s="36"/>
      <c r="V88" s="36"/>
      <c r="W88" s="36"/>
      <c r="X88" s="36"/>
      <c r="Y88" s="36"/>
      <c r="Z88" s="36"/>
      <c r="AA88" s="36"/>
      <c r="AB88" s="36"/>
      <c r="AC88" s="36"/>
      <c r="AD88" s="36"/>
      <c r="AE88" s="36"/>
    </row>
    <row r="89" spans="1:65" s="2" customFormat="1" ht="10.35" customHeight="1" x14ac:dyDescent="0.2">
      <c r="A89" s="36"/>
      <c r="B89" s="37"/>
      <c r="C89" s="38"/>
      <c r="D89" s="38"/>
      <c r="E89" s="38"/>
      <c r="F89" s="38"/>
      <c r="G89" s="38"/>
      <c r="H89" s="38"/>
      <c r="I89" s="117"/>
      <c r="J89" s="38"/>
      <c r="K89" s="38"/>
      <c r="L89" s="118"/>
      <c r="S89" s="36"/>
      <c r="T89" s="36"/>
      <c r="U89" s="36"/>
      <c r="V89" s="36"/>
      <c r="W89" s="36"/>
      <c r="X89" s="36"/>
      <c r="Y89" s="36"/>
      <c r="Z89" s="36"/>
      <c r="AA89" s="36"/>
      <c r="AB89" s="36"/>
      <c r="AC89" s="36"/>
      <c r="AD89" s="36"/>
      <c r="AE89" s="36"/>
    </row>
    <row r="90" spans="1:65" s="11" customFormat="1" ht="29.25" customHeight="1" x14ac:dyDescent="0.2">
      <c r="A90" s="166"/>
      <c r="B90" s="167"/>
      <c r="C90" s="168" t="s">
        <v>159</v>
      </c>
      <c r="D90" s="169" t="s">
        <v>65</v>
      </c>
      <c r="E90" s="169" t="s">
        <v>61</v>
      </c>
      <c r="F90" s="169" t="s">
        <v>62</v>
      </c>
      <c r="G90" s="169" t="s">
        <v>160</v>
      </c>
      <c r="H90" s="169" t="s">
        <v>161</v>
      </c>
      <c r="I90" s="170" t="s">
        <v>162</v>
      </c>
      <c r="J90" s="169" t="s">
        <v>149</v>
      </c>
      <c r="K90" s="171" t="s">
        <v>163</v>
      </c>
      <c r="L90" s="172"/>
      <c r="M90" s="70" t="s">
        <v>79</v>
      </c>
      <c r="N90" s="71" t="s">
        <v>50</v>
      </c>
      <c r="O90" s="71" t="s">
        <v>164</v>
      </c>
      <c r="P90" s="71" t="s">
        <v>165</v>
      </c>
      <c r="Q90" s="71" t="s">
        <v>166</v>
      </c>
      <c r="R90" s="71" t="s">
        <v>167</v>
      </c>
      <c r="S90" s="71" t="s">
        <v>168</v>
      </c>
      <c r="T90" s="72" t="s">
        <v>169</v>
      </c>
      <c r="U90" s="166"/>
      <c r="V90" s="166"/>
      <c r="W90" s="166"/>
      <c r="X90" s="166"/>
      <c r="Y90" s="166"/>
      <c r="Z90" s="166"/>
      <c r="AA90" s="166"/>
      <c r="AB90" s="166"/>
      <c r="AC90" s="166"/>
      <c r="AD90" s="166"/>
      <c r="AE90" s="166"/>
    </row>
    <row r="91" spans="1:65" s="2" customFormat="1" ht="22.9" customHeight="1" x14ac:dyDescent="0.25">
      <c r="A91" s="36"/>
      <c r="B91" s="37"/>
      <c r="C91" s="77" t="s">
        <v>170</v>
      </c>
      <c r="D91" s="38"/>
      <c r="E91" s="38"/>
      <c r="F91" s="38"/>
      <c r="G91" s="38"/>
      <c r="H91" s="38"/>
      <c r="I91" s="117"/>
      <c r="J91" s="173">
        <f>BK91</f>
        <v>0</v>
      </c>
      <c r="K91" s="38"/>
      <c r="L91" s="41"/>
      <c r="M91" s="73"/>
      <c r="N91" s="174"/>
      <c r="O91" s="74"/>
      <c r="P91" s="175">
        <f>P92+P101+P114</f>
        <v>0</v>
      </c>
      <c r="Q91" s="74"/>
      <c r="R91" s="175">
        <f>R92+R101+R114</f>
        <v>14.44032</v>
      </c>
      <c r="S91" s="74"/>
      <c r="T91" s="176">
        <f>T92+T101+T114</f>
        <v>0</v>
      </c>
      <c r="U91" s="36"/>
      <c r="V91" s="36"/>
      <c r="W91" s="36"/>
      <c r="X91" s="36"/>
      <c r="Y91" s="36"/>
      <c r="Z91" s="36"/>
      <c r="AA91" s="36"/>
      <c r="AB91" s="36"/>
      <c r="AC91" s="36"/>
      <c r="AD91" s="36"/>
      <c r="AE91" s="36"/>
      <c r="AT91" s="18" t="s">
        <v>80</v>
      </c>
      <c r="AU91" s="18" t="s">
        <v>150</v>
      </c>
      <c r="BK91" s="177">
        <f>BK92+BK101+BK114</f>
        <v>0</v>
      </c>
    </row>
    <row r="92" spans="1:65" s="12" customFormat="1" ht="25.9" customHeight="1" x14ac:dyDescent="0.2">
      <c r="B92" s="178"/>
      <c r="C92" s="179"/>
      <c r="D92" s="180" t="s">
        <v>80</v>
      </c>
      <c r="E92" s="181" t="s">
        <v>171</v>
      </c>
      <c r="F92" s="181" t="s">
        <v>172</v>
      </c>
      <c r="G92" s="179"/>
      <c r="H92" s="179"/>
      <c r="I92" s="182"/>
      <c r="J92" s="183">
        <f>BK92</f>
        <v>0</v>
      </c>
      <c r="K92" s="179"/>
      <c r="L92" s="184"/>
      <c r="M92" s="185"/>
      <c r="N92" s="186"/>
      <c r="O92" s="186"/>
      <c r="P92" s="187">
        <f>P93</f>
        <v>0</v>
      </c>
      <c r="Q92" s="186"/>
      <c r="R92" s="187">
        <f>R93</f>
        <v>0</v>
      </c>
      <c r="S92" s="186"/>
      <c r="T92" s="188">
        <f>T93</f>
        <v>0</v>
      </c>
      <c r="AR92" s="189" t="s">
        <v>89</v>
      </c>
      <c r="AT92" s="190" t="s">
        <v>80</v>
      </c>
      <c r="AU92" s="190" t="s">
        <v>81</v>
      </c>
      <c r="AY92" s="189" t="s">
        <v>173</v>
      </c>
      <c r="BK92" s="191">
        <f>BK93</f>
        <v>0</v>
      </c>
    </row>
    <row r="93" spans="1:65" s="12" customFormat="1" ht="22.9" customHeight="1" x14ac:dyDescent="0.2">
      <c r="B93" s="178"/>
      <c r="C93" s="179"/>
      <c r="D93" s="180" t="s">
        <v>80</v>
      </c>
      <c r="E93" s="192" t="s">
        <v>316</v>
      </c>
      <c r="F93" s="192" t="s">
        <v>317</v>
      </c>
      <c r="G93" s="179"/>
      <c r="H93" s="179"/>
      <c r="I93" s="182"/>
      <c r="J93" s="193">
        <f>BK93</f>
        <v>0</v>
      </c>
      <c r="K93" s="179"/>
      <c r="L93" s="184"/>
      <c r="M93" s="185"/>
      <c r="N93" s="186"/>
      <c r="O93" s="186"/>
      <c r="P93" s="187">
        <f>SUM(P94:P100)</f>
        <v>0</v>
      </c>
      <c r="Q93" s="186"/>
      <c r="R93" s="187">
        <f>SUM(R94:R100)</f>
        <v>0</v>
      </c>
      <c r="S93" s="186"/>
      <c r="T93" s="188">
        <f>SUM(T94:T100)</f>
        <v>0</v>
      </c>
      <c r="AR93" s="189" t="s">
        <v>89</v>
      </c>
      <c r="AT93" s="190" t="s">
        <v>80</v>
      </c>
      <c r="AU93" s="190" t="s">
        <v>89</v>
      </c>
      <c r="AY93" s="189" t="s">
        <v>173</v>
      </c>
      <c r="BK93" s="191">
        <f>SUM(BK94:BK100)</f>
        <v>0</v>
      </c>
    </row>
    <row r="94" spans="1:65" s="2" customFormat="1" ht="24" customHeight="1" x14ac:dyDescent="0.2">
      <c r="A94" s="36"/>
      <c r="B94" s="37"/>
      <c r="C94" s="194" t="s">
        <v>89</v>
      </c>
      <c r="D94" s="194" t="s">
        <v>175</v>
      </c>
      <c r="E94" s="195" t="s">
        <v>319</v>
      </c>
      <c r="F94" s="196" t="s">
        <v>320</v>
      </c>
      <c r="G94" s="197" t="s">
        <v>203</v>
      </c>
      <c r="H94" s="198">
        <v>1.792</v>
      </c>
      <c r="I94" s="199"/>
      <c r="J94" s="200">
        <f>ROUND(I94*H94,2)</f>
        <v>0</v>
      </c>
      <c r="K94" s="196" t="s">
        <v>179</v>
      </c>
      <c r="L94" s="41"/>
      <c r="M94" s="201" t="s">
        <v>79</v>
      </c>
      <c r="N94" s="202" t="s">
        <v>51</v>
      </c>
      <c r="O94" s="66"/>
      <c r="P94" s="203">
        <f>O94*H94</f>
        <v>0</v>
      </c>
      <c r="Q94" s="203">
        <v>0</v>
      </c>
      <c r="R94" s="203">
        <f>Q94*H94</f>
        <v>0</v>
      </c>
      <c r="S94" s="203">
        <v>0</v>
      </c>
      <c r="T94" s="204">
        <f>S94*H94</f>
        <v>0</v>
      </c>
      <c r="U94" s="36"/>
      <c r="V94" s="36"/>
      <c r="W94" s="36"/>
      <c r="X94" s="36"/>
      <c r="Y94" s="36"/>
      <c r="Z94" s="36"/>
      <c r="AA94" s="36"/>
      <c r="AB94" s="36"/>
      <c r="AC94" s="36"/>
      <c r="AD94" s="36"/>
      <c r="AE94" s="36"/>
      <c r="AR94" s="205" t="s">
        <v>180</v>
      </c>
      <c r="AT94" s="205" t="s">
        <v>175</v>
      </c>
      <c r="AU94" s="205" t="s">
        <v>91</v>
      </c>
      <c r="AY94" s="18" t="s">
        <v>173</v>
      </c>
      <c r="BE94" s="206">
        <f>IF(N94="základní",J94,0)</f>
        <v>0</v>
      </c>
      <c r="BF94" s="206">
        <f>IF(N94="snížená",J94,0)</f>
        <v>0</v>
      </c>
      <c r="BG94" s="206">
        <f>IF(N94="zákl. přenesená",J94,0)</f>
        <v>0</v>
      </c>
      <c r="BH94" s="206">
        <f>IF(N94="sníž. přenesená",J94,0)</f>
        <v>0</v>
      </c>
      <c r="BI94" s="206">
        <f>IF(N94="nulová",J94,0)</f>
        <v>0</v>
      </c>
      <c r="BJ94" s="18" t="s">
        <v>89</v>
      </c>
      <c r="BK94" s="206">
        <f>ROUND(I94*H94,2)</f>
        <v>0</v>
      </c>
      <c r="BL94" s="18" t="s">
        <v>180</v>
      </c>
      <c r="BM94" s="205" t="s">
        <v>1298</v>
      </c>
    </row>
    <row r="95" spans="1:65" s="13" customFormat="1" ht="11.25" x14ac:dyDescent="0.2">
      <c r="B95" s="207"/>
      <c r="C95" s="208"/>
      <c r="D95" s="209" t="s">
        <v>182</v>
      </c>
      <c r="E95" s="210" t="s">
        <v>79</v>
      </c>
      <c r="F95" s="211" t="s">
        <v>1280</v>
      </c>
      <c r="G95" s="208"/>
      <c r="H95" s="212">
        <v>1.792</v>
      </c>
      <c r="I95" s="213"/>
      <c r="J95" s="208"/>
      <c r="K95" s="208"/>
      <c r="L95" s="214"/>
      <c r="M95" s="215"/>
      <c r="N95" s="216"/>
      <c r="O95" s="216"/>
      <c r="P95" s="216"/>
      <c r="Q95" s="216"/>
      <c r="R95" s="216"/>
      <c r="S95" s="216"/>
      <c r="T95" s="217"/>
      <c r="AT95" s="218" t="s">
        <v>182</v>
      </c>
      <c r="AU95" s="218" t="s">
        <v>91</v>
      </c>
      <c r="AV95" s="13" t="s">
        <v>91</v>
      </c>
      <c r="AW95" s="13" t="s">
        <v>42</v>
      </c>
      <c r="AX95" s="13" t="s">
        <v>89</v>
      </c>
      <c r="AY95" s="218" t="s">
        <v>173</v>
      </c>
    </row>
    <row r="96" spans="1:65" s="2" customFormat="1" ht="24" customHeight="1" x14ac:dyDescent="0.2">
      <c r="A96" s="36"/>
      <c r="B96" s="37"/>
      <c r="C96" s="194" t="s">
        <v>91</v>
      </c>
      <c r="D96" s="194" t="s">
        <v>175</v>
      </c>
      <c r="E96" s="195" t="s">
        <v>323</v>
      </c>
      <c r="F96" s="196" t="s">
        <v>324</v>
      </c>
      <c r="G96" s="197" t="s">
        <v>203</v>
      </c>
      <c r="H96" s="198">
        <v>43.008000000000003</v>
      </c>
      <c r="I96" s="199"/>
      <c r="J96" s="200">
        <f>ROUND(I96*H96,2)</f>
        <v>0</v>
      </c>
      <c r="K96" s="196" t="s">
        <v>179</v>
      </c>
      <c r="L96" s="41"/>
      <c r="M96" s="201" t="s">
        <v>79</v>
      </c>
      <c r="N96" s="202" t="s">
        <v>51</v>
      </c>
      <c r="O96" s="66"/>
      <c r="P96" s="203">
        <f>O96*H96</f>
        <v>0</v>
      </c>
      <c r="Q96" s="203">
        <v>0</v>
      </c>
      <c r="R96" s="203">
        <f>Q96*H96</f>
        <v>0</v>
      </c>
      <c r="S96" s="203">
        <v>0</v>
      </c>
      <c r="T96" s="204">
        <f>S96*H96</f>
        <v>0</v>
      </c>
      <c r="U96" s="36"/>
      <c r="V96" s="36"/>
      <c r="W96" s="36"/>
      <c r="X96" s="36"/>
      <c r="Y96" s="36"/>
      <c r="Z96" s="36"/>
      <c r="AA96" s="36"/>
      <c r="AB96" s="36"/>
      <c r="AC96" s="36"/>
      <c r="AD96" s="36"/>
      <c r="AE96" s="36"/>
      <c r="AR96" s="205" t="s">
        <v>180</v>
      </c>
      <c r="AT96" s="205" t="s">
        <v>175</v>
      </c>
      <c r="AU96" s="205" t="s">
        <v>91</v>
      </c>
      <c r="AY96" s="18" t="s">
        <v>173</v>
      </c>
      <c r="BE96" s="206">
        <f>IF(N96="základní",J96,0)</f>
        <v>0</v>
      </c>
      <c r="BF96" s="206">
        <f>IF(N96="snížená",J96,0)</f>
        <v>0</v>
      </c>
      <c r="BG96" s="206">
        <f>IF(N96="zákl. přenesená",J96,0)</f>
        <v>0</v>
      </c>
      <c r="BH96" s="206">
        <f>IF(N96="sníž. přenesená",J96,0)</f>
        <v>0</v>
      </c>
      <c r="BI96" s="206">
        <f>IF(N96="nulová",J96,0)</f>
        <v>0</v>
      </c>
      <c r="BJ96" s="18" t="s">
        <v>89</v>
      </c>
      <c r="BK96" s="206">
        <f>ROUND(I96*H96,2)</f>
        <v>0</v>
      </c>
      <c r="BL96" s="18" t="s">
        <v>180</v>
      </c>
      <c r="BM96" s="205" t="s">
        <v>1299</v>
      </c>
    </row>
    <row r="97" spans="1:65" s="13" customFormat="1" ht="11.25" x14ac:dyDescent="0.2">
      <c r="B97" s="207"/>
      <c r="C97" s="208"/>
      <c r="D97" s="209" t="s">
        <v>182</v>
      </c>
      <c r="E97" s="208"/>
      <c r="F97" s="211" t="s">
        <v>1282</v>
      </c>
      <c r="G97" s="208"/>
      <c r="H97" s="212">
        <v>43.008000000000003</v>
      </c>
      <c r="I97" s="213"/>
      <c r="J97" s="208"/>
      <c r="K97" s="208"/>
      <c r="L97" s="214"/>
      <c r="M97" s="215"/>
      <c r="N97" s="216"/>
      <c r="O97" s="216"/>
      <c r="P97" s="216"/>
      <c r="Q97" s="216"/>
      <c r="R97" s="216"/>
      <c r="S97" s="216"/>
      <c r="T97" s="217"/>
      <c r="AT97" s="218" t="s">
        <v>182</v>
      </c>
      <c r="AU97" s="218" t="s">
        <v>91</v>
      </c>
      <c r="AV97" s="13" t="s">
        <v>91</v>
      </c>
      <c r="AW97" s="13" t="s">
        <v>4</v>
      </c>
      <c r="AX97" s="13" t="s">
        <v>89</v>
      </c>
      <c r="AY97" s="218" t="s">
        <v>173</v>
      </c>
    </row>
    <row r="98" spans="1:65" s="2" customFormat="1" ht="16.5" customHeight="1" x14ac:dyDescent="0.2">
      <c r="A98" s="36"/>
      <c r="B98" s="37"/>
      <c r="C98" s="194" t="s">
        <v>189</v>
      </c>
      <c r="D98" s="194" t="s">
        <v>175</v>
      </c>
      <c r="E98" s="195" t="s">
        <v>1166</v>
      </c>
      <c r="F98" s="196" t="s">
        <v>1167</v>
      </c>
      <c r="G98" s="197" t="s">
        <v>203</v>
      </c>
      <c r="H98" s="198">
        <v>1.792</v>
      </c>
      <c r="I98" s="199"/>
      <c r="J98" s="200">
        <f>ROUND(I98*H98,2)</f>
        <v>0</v>
      </c>
      <c r="K98" s="196" t="s">
        <v>179</v>
      </c>
      <c r="L98" s="41"/>
      <c r="M98" s="201" t="s">
        <v>79</v>
      </c>
      <c r="N98" s="202" t="s">
        <v>51</v>
      </c>
      <c r="O98" s="66"/>
      <c r="P98" s="203">
        <f>O98*H98</f>
        <v>0</v>
      </c>
      <c r="Q98" s="203">
        <v>0</v>
      </c>
      <c r="R98" s="203">
        <f>Q98*H98</f>
        <v>0</v>
      </c>
      <c r="S98" s="203">
        <v>0</v>
      </c>
      <c r="T98" s="204">
        <f>S98*H98</f>
        <v>0</v>
      </c>
      <c r="U98" s="36"/>
      <c r="V98" s="36"/>
      <c r="W98" s="36"/>
      <c r="X98" s="36"/>
      <c r="Y98" s="36"/>
      <c r="Z98" s="36"/>
      <c r="AA98" s="36"/>
      <c r="AB98" s="36"/>
      <c r="AC98" s="36"/>
      <c r="AD98" s="36"/>
      <c r="AE98" s="36"/>
      <c r="AR98" s="205" t="s">
        <v>180</v>
      </c>
      <c r="AT98" s="205" t="s">
        <v>175</v>
      </c>
      <c r="AU98" s="205" t="s">
        <v>91</v>
      </c>
      <c r="AY98" s="18" t="s">
        <v>173</v>
      </c>
      <c r="BE98" s="206">
        <f>IF(N98="základní",J98,0)</f>
        <v>0</v>
      </c>
      <c r="BF98" s="206">
        <f>IF(N98="snížená",J98,0)</f>
        <v>0</v>
      </c>
      <c r="BG98" s="206">
        <f>IF(N98="zákl. přenesená",J98,0)</f>
        <v>0</v>
      </c>
      <c r="BH98" s="206">
        <f>IF(N98="sníž. přenesená",J98,0)</f>
        <v>0</v>
      </c>
      <c r="BI98" s="206">
        <f>IF(N98="nulová",J98,0)</f>
        <v>0</v>
      </c>
      <c r="BJ98" s="18" t="s">
        <v>89</v>
      </c>
      <c r="BK98" s="206">
        <f>ROUND(I98*H98,2)</f>
        <v>0</v>
      </c>
      <c r="BL98" s="18" t="s">
        <v>180</v>
      </c>
      <c r="BM98" s="205" t="s">
        <v>1300</v>
      </c>
    </row>
    <row r="99" spans="1:65" s="13" customFormat="1" ht="11.25" x14ac:dyDescent="0.2">
      <c r="B99" s="207"/>
      <c r="C99" s="208"/>
      <c r="D99" s="209" t="s">
        <v>182</v>
      </c>
      <c r="E99" s="210" t="s">
        <v>79</v>
      </c>
      <c r="F99" s="211" t="s">
        <v>1301</v>
      </c>
      <c r="G99" s="208"/>
      <c r="H99" s="212">
        <v>1.792</v>
      </c>
      <c r="I99" s="213"/>
      <c r="J99" s="208"/>
      <c r="K99" s="208"/>
      <c r="L99" s="214"/>
      <c r="M99" s="215"/>
      <c r="N99" s="216"/>
      <c r="O99" s="216"/>
      <c r="P99" s="216"/>
      <c r="Q99" s="216"/>
      <c r="R99" s="216"/>
      <c r="S99" s="216"/>
      <c r="T99" s="217"/>
      <c r="AT99" s="218" t="s">
        <v>182</v>
      </c>
      <c r="AU99" s="218" t="s">
        <v>91</v>
      </c>
      <c r="AV99" s="13" t="s">
        <v>91</v>
      </c>
      <c r="AW99" s="13" t="s">
        <v>42</v>
      </c>
      <c r="AX99" s="13" t="s">
        <v>89</v>
      </c>
      <c r="AY99" s="218" t="s">
        <v>173</v>
      </c>
    </row>
    <row r="100" spans="1:65" s="2" customFormat="1" ht="24" customHeight="1" x14ac:dyDescent="0.2">
      <c r="A100" s="36"/>
      <c r="B100" s="37"/>
      <c r="C100" s="194" t="s">
        <v>180</v>
      </c>
      <c r="D100" s="194" t="s">
        <v>175</v>
      </c>
      <c r="E100" s="195" t="s">
        <v>1170</v>
      </c>
      <c r="F100" s="196" t="s">
        <v>1171</v>
      </c>
      <c r="G100" s="197" t="s">
        <v>203</v>
      </c>
      <c r="H100" s="198">
        <v>1.792</v>
      </c>
      <c r="I100" s="199"/>
      <c r="J100" s="200">
        <f>ROUND(I100*H100,2)</f>
        <v>0</v>
      </c>
      <c r="K100" s="196" t="s">
        <v>179</v>
      </c>
      <c r="L100" s="41"/>
      <c r="M100" s="201" t="s">
        <v>79</v>
      </c>
      <c r="N100" s="202" t="s">
        <v>51</v>
      </c>
      <c r="O100" s="66"/>
      <c r="P100" s="203">
        <f>O100*H100</f>
        <v>0</v>
      </c>
      <c r="Q100" s="203">
        <v>0</v>
      </c>
      <c r="R100" s="203">
        <f>Q100*H100</f>
        <v>0</v>
      </c>
      <c r="S100" s="203">
        <v>0</v>
      </c>
      <c r="T100" s="204">
        <f>S100*H100</f>
        <v>0</v>
      </c>
      <c r="U100" s="36"/>
      <c r="V100" s="36"/>
      <c r="W100" s="36"/>
      <c r="X100" s="36"/>
      <c r="Y100" s="36"/>
      <c r="Z100" s="36"/>
      <c r="AA100" s="36"/>
      <c r="AB100" s="36"/>
      <c r="AC100" s="36"/>
      <c r="AD100" s="36"/>
      <c r="AE100" s="36"/>
      <c r="AR100" s="205" t="s">
        <v>180</v>
      </c>
      <c r="AT100" s="205" t="s">
        <v>175</v>
      </c>
      <c r="AU100" s="205" t="s">
        <v>91</v>
      </c>
      <c r="AY100" s="18" t="s">
        <v>173</v>
      </c>
      <c r="BE100" s="206">
        <f>IF(N100="základní",J100,0)</f>
        <v>0</v>
      </c>
      <c r="BF100" s="206">
        <f>IF(N100="snížená",J100,0)</f>
        <v>0</v>
      </c>
      <c r="BG100" s="206">
        <f>IF(N100="zákl. přenesená",J100,0)</f>
        <v>0</v>
      </c>
      <c r="BH100" s="206">
        <f>IF(N100="sníž. přenesená",J100,0)</f>
        <v>0</v>
      </c>
      <c r="BI100" s="206">
        <f>IF(N100="nulová",J100,0)</f>
        <v>0</v>
      </c>
      <c r="BJ100" s="18" t="s">
        <v>89</v>
      </c>
      <c r="BK100" s="206">
        <f>ROUND(I100*H100,2)</f>
        <v>0</v>
      </c>
      <c r="BL100" s="18" t="s">
        <v>180</v>
      </c>
      <c r="BM100" s="205" t="s">
        <v>1302</v>
      </c>
    </row>
    <row r="101" spans="1:65" s="12" customFormat="1" ht="25.9" customHeight="1" x14ac:dyDescent="0.2">
      <c r="B101" s="178"/>
      <c r="C101" s="179"/>
      <c r="D101" s="180" t="s">
        <v>80</v>
      </c>
      <c r="E101" s="181" t="s">
        <v>200</v>
      </c>
      <c r="F101" s="181" t="s">
        <v>528</v>
      </c>
      <c r="G101" s="179"/>
      <c r="H101" s="179"/>
      <c r="I101" s="182"/>
      <c r="J101" s="183">
        <f>BK101</f>
        <v>0</v>
      </c>
      <c r="K101" s="179"/>
      <c r="L101" s="184"/>
      <c r="M101" s="185"/>
      <c r="N101" s="186"/>
      <c r="O101" s="186"/>
      <c r="P101" s="187">
        <f>P102+P104</f>
        <v>0</v>
      </c>
      <c r="Q101" s="186"/>
      <c r="R101" s="187">
        <f>R102+R104</f>
        <v>14.44032</v>
      </c>
      <c r="S101" s="186"/>
      <c r="T101" s="188">
        <f>T102+T104</f>
        <v>0</v>
      </c>
      <c r="AR101" s="189" t="s">
        <v>189</v>
      </c>
      <c r="AT101" s="190" t="s">
        <v>80</v>
      </c>
      <c r="AU101" s="190" t="s">
        <v>81</v>
      </c>
      <c r="AY101" s="189" t="s">
        <v>173</v>
      </c>
      <c r="BK101" s="191">
        <f>BK102+BK104</f>
        <v>0</v>
      </c>
    </row>
    <row r="102" spans="1:65" s="12" customFormat="1" ht="22.9" customHeight="1" x14ac:dyDescent="0.2">
      <c r="B102" s="178"/>
      <c r="C102" s="179"/>
      <c r="D102" s="180" t="s">
        <v>80</v>
      </c>
      <c r="E102" s="192" t="s">
        <v>969</v>
      </c>
      <c r="F102" s="192" t="s">
        <v>970</v>
      </c>
      <c r="G102" s="179"/>
      <c r="H102" s="179"/>
      <c r="I102" s="182"/>
      <c r="J102" s="193">
        <f>BK102</f>
        <v>0</v>
      </c>
      <c r="K102" s="179"/>
      <c r="L102" s="184"/>
      <c r="M102" s="185"/>
      <c r="N102" s="186"/>
      <c r="O102" s="186"/>
      <c r="P102" s="187">
        <f>P103</f>
        <v>0</v>
      </c>
      <c r="Q102" s="186"/>
      <c r="R102" s="187">
        <f>R103</f>
        <v>0</v>
      </c>
      <c r="S102" s="186"/>
      <c r="T102" s="188">
        <f>T103</f>
        <v>0</v>
      </c>
      <c r="AR102" s="189" t="s">
        <v>189</v>
      </c>
      <c r="AT102" s="190" t="s">
        <v>80</v>
      </c>
      <c r="AU102" s="190" t="s">
        <v>89</v>
      </c>
      <c r="AY102" s="189" t="s">
        <v>173</v>
      </c>
      <c r="BK102" s="191">
        <f>BK103</f>
        <v>0</v>
      </c>
    </row>
    <row r="103" spans="1:65" s="2" customFormat="1" ht="24" customHeight="1" x14ac:dyDescent="0.2">
      <c r="A103" s="36"/>
      <c r="B103" s="37"/>
      <c r="C103" s="194" t="s">
        <v>199</v>
      </c>
      <c r="D103" s="194" t="s">
        <v>175</v>
      </c>
      <c r="E103" s="195" t="s">
        <v>1258</v>
      </c>
      <c r="F103" s="196" t="s">
        <v>1259</v>
      </c>
      <c r="G103" s="197" t="s">
        <v>447</v>
      </c>
      <c r="H103" s="198">
        <v>1</v>
      </c>
      <c r="I103" s="199"/>
      <c r="J103" s="200">
        <f>ROUND(I103*H103,2)</f>
        <v>0</v>
      </c>
      <c r="K103" s="196" t="s">
        <v>179</v>
      </c>
      <c r="L103" s="41"/>
      <c r="M103" s="201" t="s">
        <v>79</v>
      </c>
      <c r="N103" s="202" t="s">
        <v>51</v>
      </c>
      <c r="O103" s="66"/>
      <c r="P103" s="203">
        <f>O103*H103</f>
        <v>0</v>
      </c>
      <c r="Q103" s="203">
        <v>0</v>
      </c>
      <c r="R103" s="203">
        <f>Q103*H103</f>
        <v>0</v>
      </c>
      <c r="S103" s="203">
        <v>0</v>
      </c>
      <c r="T103" s="204">
        <f>S103*H103</f>
        <v>0</v>
      </c>
      <c r="U103" s="36"/>
      <c r="V103" s="36"/>
      <c r="W103" s="36"/>
      <c r="X103" s="36"/>
      <c r="Y103" s="36"/>
      <c r="Z103" s="36"/>
      <c r="AA103" s="36"/>
      <c r="AB103" s="36"/>
      <c r="AC103" s="36"/>
      <c r="AD103" s="36"/>
      <c r="AE103" s="36"/>
      <c r="AR103" s="205" t="s">
        <v>486</v>
      </c>
      <c r="AT103" s="205" t="s">
        <v>175</v>
      </c>
      <c r="AU103" s="205" t="s">
        <v>91</v>
      </c>
      <c r="AY103" s="18" t="s">
        <v>173</v>
      </c>
      <c r="BE103" s="206">
        <f>IF(N103="základní",J103,0)</f>
        <v>0</v>
      </c>
      <c r="BF103" s="206">
        <f>IF(N103="snížená",J103,0)</f>
        <v>0</v>
      </c>
      <c r="BG103" s="206">
        <f>IF(N103="zákl. přenesená",J103,0)</f>
        <v>0</v>
      </c>
      <c r="BH103" s="206">
        <f>IF(N103="sníž. přenesená",J103,0)</f>
        <v>0</v>
      </c>
      <c r="BI103" s="206">
        <f>IF(N103="nulová",J103,0)</f>
        <v>0</v>
      </c>
      <c r="BJ103" s="18" t="s">
        <v>89</v>
      </c>
      <c r="BK103" s="206">
        <f>ROUND(I103*H103,2)</f>
        <v>0</v>
      </c>
      <c r="BL103" s="18" t="s">
        <v>486</v>
      </c>
      <c r="BM103" s="205" t="s">
        <v>1303</v>
      </c>
    </row>
    <row r="104" spans="1:65" s="12" customFormat="1" ht="22.9" customHeight="1" x14ac:dyDescent="0.2">
      <c r="B104" s="178"/>
      <c r="C104" s="179"/>
      <c r="D104" s="180" t="s">
        <v>80</v>
      </c>
      <c r="E104" s="192" t="s">
        <v>992</v>
      </c>
      <c r="F104" s="192" t="s">
        <v>993</v>
      </c>
      <c r="G104" s="179"/>
      <c r="H104" s="179"/>
      <c r="I104" s="182"/>
      <c r="J104" s="193">
        <f>BK104</f>
        <v>0</v>
      </c>
      <c r="K104" s="179"/>
      <c r="L104" s="184"/>
      <c r="M104" s="185"/>
      <c r="N104" s="186"/>
      <c r="O104" s="186"/>
      <c r="P104" s="187">
        <f>SUM(P105:P113)</f>
        <v>0</v>
      </c>
      <c r="Q104" s="186"/>
      <c r="R104" s="187">
        <f>SUM(R105:R113)</f>
        <v>14.44032</v>
      </c>
      <c r="S104" s="186"/>
      <c r="T104" s="188">
        <f>SUM(T105:T113)</f>
        <v>0</v>
      </c>
      <c r="AR104" s="189" t="s">
        <v>189</v>
      </c>
      <c r="AT104" s="190" t="s">
        <v>80</v>
      </c>
      <c r="AU104" s="190" t="s">
        <v>89</v>
      </c>
      <c r="AY104" s="189" t="s">
        <v>173</v>
      </c>
      <c r="BK104" s="191">
        <f>SUM(BK105:BK113)</f>
        <v>0</v>
      </c>
    </row>
    <row r="105" spans="1:65" s="2" customFormat="1" ht="36" customHeight="1" x14ac:dyDescent="0.2">
      <c r="A105" s="36"/>
      <c r="B105" s="37"/>
      <c r="C105" s="194" t="s">
        <v>207</v>
      </c>
      <c r="D105" s="194" t="s">
        <v>175</v>
      </c>
      <c r="E105" s="195" t="s">
        <v>1176</v>
      </c>
      <c r="F105" s="196" t="s">
        <v>1177</v>
      </c>
      <c r="G105" s="197" t="s">
        <v>186</v>
      </c>
      <c r="H105" s="198">
        <v>64</v>
      </c>
      <c r="I105" s="199"/>
      <c r="J105" s="200">
        <f>ROUND(I105*H105,2)</f>
        <v>0</v>
      </c>
      <c r="K105" s="196" t="s">
        <v>179</v>
      </c>
      <c r="L105" s="41"/>
      <c r="M105" s="201" t="s">
        <v>79</v>
      </c>
      <c r="N105" s="202" t="s">
        <v>51</v>
      </c>
      <c r="O105" s="66"/>
      <c r="P105" s="203">
        <f>O105*H105</f>
        <v>0</v>
      </c>
      <c r="Q105" s="203">
        <v>0</v>
      </c>
      <c r="R105" s="203">
        <f>Q105*H105</f>
        <v>0</v>
      </c>
      <c r="S105" s="203">
        <v>0</v>
      </c>
      <c r="T105" s="204">
        <f>S105*H105</f>
        <v>0</v>
      </c>
      <c r="U105" s="36"/>
      <c r="V105" s="36"/>
      <c r="W105" s="36"/>
      <c r="X105" s="36"/>
      <c r="Y105" s="36"/>
      <c r="Z105" s="36"/>
      <c r="AA105" s="36"/>
      <c r="AB105" s="36"/>
      <c r="AC105" s="36"/>
      <c r="AD105" s="36"/>
      <c r="AE105" s="36"/>
      <c r="AR105" s="205" t="s">
        <v>486</v>
      </c>
      <c r="AT105" s="205" t="s">
        <v>175</v>
      </c>
      <c r="AU105" s="205" t="s">
        <v>91</v>
      </c>
      <c r="AY105" s="18" t="s">
        <v>173</v>
      </c>
      <c r="BE105" s="206">
        <f>IF(N105="základní",J105,0)</f>
        <v>0</v>
      </c>
      <c r="BF105" s="206">
        <f>IF(N105="snížená",J105,0)</f>
        <v>0</v>
      </c>
      <c r="BG105" s="206">
        <f>IF(N105="zákl. přenesená",J105,0)</f>
        <v>0</v>
      </c>
      <c r="BH105" s="206">
        <f>IF(N105="sníž. přenesená",J105,0)</f>
        <v>0</v>
      </c>
      <c r="BI105" s="206">
        <f>IF(N105="nulová",J105,0)</f>
        <v>0</v>
      </c>
      <c r="BJ105" s="18" t="s">
        <v>89</v>
      </c>
      <c r="BK105" s="206">
        <f>ROUND(I105*H105,2)</f>
        <v>0</v>
      </c>
      <c r="BL105" s="18" t="s">
        <v>486</v>
      </c>
      <c r="BM105" s="205" t="s">
        <v>1304</v>
      </c>
    </row>
    <row r="106" spans="1:65" s="13" customFormat="1" ht="11.25" x14ac:dyDescent="0.2">
      <c r="B106" s="207"/>
      <c r="C106" s="208"/>
      <c r="D106" s="209" t="s">
        <v>182</v>
      </c>
      <c r="E106" s="210" t="s">
        <v>79</v>
      </c>
      <c r="F106" s="211" t="s">
        <v>1305</v>
      </c>
      <c r="G106" s="208"/>
      <c r="H106" s="212">
        <v>64</v>
      </c>
      <c r="I106" s="213"/>
      <c r="J106" s="208"/>
      <c r="K106" s="208"/>
      <c r="L106" s="214"/>
      <c r="M106" s="215"/>
      <c r="N106" s="216"/>
      <c r="O106" s="216"/>
      <c r="P106" s="216"/>
      <c r="Q106" s="216"/>
      <c r="R106" s="216"/>
      <c r="S106" s="216"/>
      <c r="T106" s="217"/>
      <c r="AT106" s="218" t="s">
        <v>182</v>
      </c>
      <c r="AU106" s="218" t="s">
        <v>91</v>
      </c>
      <c r="AV106" s="13" t="s">
        <v>91</v>
      </c>
      <c r="AW106" s="13" t="s">
        <v>42</v>
      </c>
      <c r="AX106" s="13" t="s">
        <v>89</v>
      </c>
      <c r="AY106" s="218" t="s">
        <v>173</v>
      </c>
    </row>
    <row r="107" spans="1:65" s="2" customFormat="1" ht="16.5" customHeight="1" x14ac:dyDescent="0.2">
      <c r="A107" s="36"/>
      <c r="B107" s="37"/>
      <c r="C107" s="194" t="s">
        <v>212</v>
      </c>
      <c r="D107" s="194" t="s">
        <v>175</v>
      </c>
      <c r="E107" s="195" t="s">
        <v>1179</v>
      </c>
      <c r="F107" s="196" t="s">
        <v>1180</v>
      </c>
      <c r="G107" s="197" t="s">
        <v>196</v>
      </c>
      <c r="H107" s="198">
        <v>40.96</v>
      </c>
      <c r="I107" s="199"/>
      <c r="J107" s="200">
        <f>ROUND(I107*H107,2)</f>
        <v>0</v>
      </c>
      <c r="K107" s="196" t="s">
        <v>179</v>
      </c>
      <c r="L107" s="41"/>
      <c r="M107" s="201" t="s">
        <v>79</v>
      </c>
      <c r="N107" s="202" t="s">
        <v>51</v>
      </c>
      <c r="O107" s="66"/>
      <c r="P107" s="203">
        <f>O107*H107</f>
        <v>0</v>
      </c>
      <c r="Q107" s="203">
        <v>0</v>
      </c>
      <c r="R107" s="203">
        <f>Q107*H107</f>
        <v>0</v>
      </c>
      <c r="S107" s="203">
        <v>0</v>
      </c>
      <c r="T107" s="204">
        <f>S107*H107</f>
        <v>0</v>
      </c>
      <c r="U107" s="36"/>
      <c r="V107" s="36"/>
      <c r="W107" s="36"/>
      <c r="X107" s="36"/>
      <c r="Y107" s="36"/>
      <c r="Z107" s="36"/>
      <c r="AA107" s="36"/>
      <c r="AB107" s="36"/>
      <c r="AC107" s="36"/>
      <c r="AD107" s="36"/>
      <c r="AE107" s="36"/>
      <c r="AR107" s="205" t="s">
        <v>486</v>
      </c>
      <c r="AT107" s="205" t="s">
        <v>175</v>
      </c>
      <c r="AU107" s="205" t="s">
        <v>91</v>
      </c>
      <c r="AY107" s="18" t="s">
        <v>173</v>
      </c>
      <c r="BE107" s="206">
        <f>IF(N107="základní",J107,0)</f>
        <v>0</v>
      </c>
      <c r="BF107" s="206">
        <f>IF(N107="snížená",J107,0)</f>
        <v>0</v>
      </c>
      <c r="BG107" s="206">
        <f>IF(N107="zákl. přenesená",J107,0)</f>
        <v>0</v>
      </c>
      <c r="BH107" s="206">
        <f>IF(N107="sníž. přenesená",J107,0)</f>
        <v>0</v>
      </c>
      <c r="BI107" s="206">
        <f>IF(N107="nulová",J107,0)</f>
        <v>0</v>
      </c>
      <c r="BJ107" s="18" t="s">
        <v>89</v>
      </c>
      <c r="BK107" s="206">
        <f>ROUND(I107*H107,2)</f>
        <v>0</v>
      </c>
      <c r="BL107" s="18" t="s">
        <v>486</v>
      </c>
      <c r="BM107" s="205" t="s">
        <v>1306</v>
      </c>
    </row>
    <row r="108" spans="1:65" s="13" customFormat="1" ht="11.25" x14ac:dyDescent="0.2">
      <c r="B108" s="207"/>
      <c r="C108" s="208"/>
      <c r="D108" s="209" t="s">
        <v>182</v>
      </c>
      <c r="E108" s="210" t="s">
        <v>79</v>
      </c>
      <c r="F108" s="211" t="s">
        <v>1307</v>
      </c>
      <c r="G108" s="208"/>
      <c r="H108" s="212">
        <v>40.96</v>
      </c>
      <c r="I108" s="213"/>
      <c r="J108" s="208"/>
      <c r="K108" s="208"/>
      <c r="L108" s="214"/>
      <c r="M108" s="215"/>
      <c r="N108" s="216"/>
      <c r="O108" s="216"/>
      <c r="P108" s="216"/>
      <c r="Q108" s="216"/>
      <c r="R108" s="216"/>
      <c r="S108" s="216"/>
      <c r="T108" s="217"/>
      <c r="AT108" s="218" t="s">
        <v>182</v>
      </c>
      <c r="AU108" s="218" t="s">
        <v>91</v>
      </c>
      <c r="AV108" s="13" t="s">
        <v>91</v>
      </c>
      <c r="AW108" s="13" t="s">
        <v>42</v>
      </c>
      <c r="AX108" s="13" t="s">
        <v>89</v>
      </c>
      <c r="AY108" s="218" t="s">
        <v>173</v>
      </c>
    </row>
    <row r="109" spans="1:65" s="2" customFormat="1" ht="24" customHeight="1" x14ac:dyDescent="0.2">
      <c r="A109" s="36"/>
      <c r="B109" s="37"/>
      <c r="C109" s="194" t="s">
        <v>204</v>
      </c>
      <c r="D109" s="194" t="s">
        <v>175</v>
      </c>
      <c r="E109" s="195" t="s">
        <v>1183</v>
      </c>
      <c r="F109" s="196" t="s">
        <v>1184</v>
      </c>
      <c r="G109" s="197" t="s">
        <v>186</v>
      </c>
      <c r="H109" s="198">
        <v>64</v>
      </c>
      <c r="I109" s="199"/>
      <c r="J109" s="200">
        <f>ROUND(I109*H109,2)</f>
        <v>0</v>
      </c>
      <c r="K109" s="196" t="s">
        <v>179</v>
      </c>
      <c r="L109" s="41"/>
      <c r="M109" s="201" t="s">
        <v>79</v>
      </c>
      <c r="N109" s="202" t="s">
        <v>51</v>
      </c>
      <c r="O109" s="66"/>
      <c r="P109" s="203">
        <f>O109*H109</f>
        <v>0</v>
      </c>
      <c r="Q109" s="203">
        <v>0.22563</v>
      </c>
      <c r="R109" s="203">
        <f>Q109*H109</f>
        <v>14.44032</v>
      </c>
      <c r="S109" s="203">
        <v>0</v>
      </c>
      <c r="T109" s="204">
        <f>S109*H109</f>
        <v>0</v>
      </c>
      <c r="U109" s="36"/>
      <c r="V109" s="36"/>
      <c r="W109" s="36"/>
      <c r="X109" s="36"/>
      <c r="Y109" s="36"/>
      <c r="Z109" s="36"/>
      <c r="AA109" s="36"/>
      <c r="AB109" s="36"/>
      <c r="AC109" s="36"/>
      <c r="AD109" s="36"/>
      <c r="AE109" s="36"/>
      <c r="AR109" s="205" t="s">
        <v>486</v>
      </c>
      <c r="AT109" s="205" t="s">
        <v>175</v>
      </c>
      <c r="AU109" s="205" t="s">
        <v>91</v>
      </c>
      <c r="AY109" s="18" t="s">
        <v>173</v>
      </c>
      <c r="BE109" s="206">
        <f>IF(N109="základní",J109,0)</f>
        <v>0</v>
      </c>
      <c r="BF109" s="206">
        <f>IF(N109="snížená",J109,0)</f>
        <v>0</v>
      </c>
      <c r="BG109" s="206">
        <f>IF(N109="zákl. přenesená",J109,0)</f>
        <v>0</v>
      </c>
      <c r="BH109" s="206">
        <f>IF(N109="sníž. přenesená",J109,0)</f>
        <v>0</v>
      </c>
      <c r="BI109" s="206">
        <f>IF(N109="nulová",J109,0)</f>
        <v>0</v>
      </c>
      <c r="BJ109" s="18" t="s">
        <v>89</v>
      </c>
      <c r="BK109" s="206">
        <f>ROUND(I109*H109,2)</f>
        <v>0</v>
      </c>
      <c r="BL109" s="18" t="s">
        <v>486</v>
      </c>
      <c r="BM109" s="205" t="s">
        <v>1308</v>
      </c>
    </row>
    <row r="110" spans="1:65" s="13" customFormat="1" ht="11.25" x14ac:dyDescent="0.2">
      <c r="B110" s="207"/>
      <c r="C110" s="208"/>
      <c r="D110" s="209" t="s">
        <v>182</v>
      </c>
      <c r="E110" s="210" t="s">
        <v>79</v>
      </c>
      <c r="F110" s="211" t="s">
        <v>1309</v>
      </c>
      <c r="G110" s="208"/>
      <c r="H110" s="212">
        <v>64</v>
      </c>
      <c r="I110" s="213"/>
      <c r="J110" s="208"/>
      <c r="K110" s="208"/>
      <c r="L110" s="214"/>
      <c r="M110" s="215"/>
      <c r="N110" s="216"/>
      <c r="O110" s="216"/>
      <c r="P110" s="216"/>
      <c r="Q110" s="216"/>
      <c r="R110" s="216"/>
      <c r="S110" s="216"/>
      <c r="T110" s="217"/>
      <c r="AT110" s="218" t="s">
        <v>182</v>
      </c>
      <c r="AU110" s="218" t="s">
        <v>91</v>
      </c>
      <c r="AV110" s="13" t="s">
        <v>91</v>
      </c>
      <c r="AW110" s="13" t="s">
        <v>42</v>
      </c>
      <c r="AX110" s="13" t="s">
        <v>89</v>
      </c>
      <c r="AY110" s="218" t="s">
        <v>173</v>
      </c>
    </row>
    <row r="111" spans="1:65" s="2" customFormat="1" ht="24" customHeight="1" x14ac:dyDescent="0.2">
      <c r="A111" s="36"/>
      <c r="B111" s="37"/>
      <c r="C111" s="194" t="s">
        <v>221</v>
      </c>
      <c r="D111" s="194" t="s">
        <v>175</v>
      </c>
      <c r="E111" s="195" t="s">
        <v>1186</v>
      </c>
      <c r="F111" s="196" t="s">
        <v>1187</v>
      </c>
      <c r="G111" s="197" t="s">
        <v>186</v>
      </c>
      <c r="H111" s="198">
        <v>64</v>
      </c>
      <c r="I111" s="199"/>
      <c r="J111" s="200">
        <f>ROUND(I111*H111,2)</f>
        <v>0</v>
      </c>
      <c r="K111" s="196" t="s">
        <v>179</v>
      </c>
      <c r="L111" s="41"/>
      <c r="M111" s="201" t="s">
        <v>79</v>
      </c>
      <c r="N111" s="202" t="s">
        <v>51</v>
      </c>
      <c r="O111" s="66"/>
      <c r="P111" s="203">
        <f>O111*H111</f>
        <v>0</v>
      </c>
      <c r="Q111" s="203">
        <v>0</v>
      </c>
      <c r="R111" s="203">
        <f>Q111*H111</f>
        <v>0</v>
      </c>
      <c r="S111" s="203">
        <v>0</v>
      </c>
      <c r="T111" s="204">
        <f>S111*H111</f>
        <v>0</v>
      </c>
      <c r="U111" s="36"/>
      <c r="V111" s="36"/>
      <c r="W111" s="36"/>
      <c r="X111" s="36"/>
      <c r="Y111" s="36"/>
      <c r="Z111" s="36"/>
      <c r="AA111" s="36"/>
      <c r="AB111" s="36"/>
      <c r="AC111" s="36"/>
      <c r="AD111" s="36"/>
      <c r="AE111" s="36"/>
      <c r="AR111" s="205" t="s">
        <v>486</v>
      </c>
      <c r="AT111" s="205" t="s">
        <v>175</v>
      </c>
      <c r="AU111" s="205" t="s">
        <v>91</v>
      </c>
      <c r="AY111" s="18" t="s">
        <v>173</v>
      </c>
      <c r="BE111" s="206">
        <f>IF(N111="základní",J111,0)</f>
        <v>0</v>
      </c>
      <c r="BF111" s="206">
        <f>IF(N111="snížená",J111,0)</f>
        <v>0</v>
      </c>
      <c r="BG111" s="206">
        <f>IF(N111="zákl. přenesená",J111,0)</f>
        <v>0</v>
      </c>
      <c r="BH111" s="206">
        <f>IF(N111="sníž. přenesená",J111,0)</f>
        <v>0</v>
      </c>
      <c r="BI111" s="206">
        <f>IF(N111="nulová",J111,0)</f>
        <v>0</v>
      </c>
      <c r="BJ111" s="18" t="s">
        <v>89</v>
      </c>
      <c r="BK111" s="206">
        <f>ROUND(I111*H111,2)</f>
        <v>0</v>
      </c>
      <c r="BL111" s="18" t="s">
        <v>486</v>
      </c>
      <c r="BM111" s="205" t="s">
        <v>1310</v>
      </c>
    </row>
    <row r="112" spans="1:65" s="2" customFormat="1" ht="16.5" customHeight="1" x14ac:dyDescent="0.2">
      <c r="A112" s="36"/>
      <c r="B112" s="37"/>
      <c r="C112" s="219" t="s">
        <v>226</v>
      </c>
      <c r="D112" s="219" t="s">
        <v>200</v>
      </c>
      <c r="E112" s="220" t="s">
        <v>1217</v>
      </c>
      <c r="F112" s="221" t="s">
        <v>1218</v>
      </c>
      <c r="G112" s="222" t="s">
        <v>186</v>
      </c>
      <c r="H112" s="223">
        <v>64</v>
      </c>
      <c r="I112" s="224"/>
      <c r="J112" s="225">
        <f>ROUND(I112*H112,2)</f>
        <v>0</v>
      </c>
      <c r="K112" s="221" t="s">
        <v>79</v>
      </c>
      <c r="L112" s="226"/>
      <c r="M112" s="227" t="s">
        <v>79</v>
      </c>
      <c r="N112" s="228" t="s">
        <v>51</v>
      </c>
      <c r="O112" s="66"/>
      <c r="P112" s="203">
        <f>O112*H112</f>
        <v>0</v>
      </c>
      <c r="Q112" s="203">
        <v>0</v>
      </c>
      <c r="R112" s="203">
        <f>Q112*H112</f>
        <v>0</v>
      </c>
      <c r="S112" s="203">
        <v>0</v>
      </c>
      <c r="T112" s="204">
        <f>S112*H112</f>
        <v>0</v>
      </c>
      <c r="U112" s="36"/>
      <c r="V112" s="36"/>
      <c r="W112" s="36"/>
      <c r="X112" s="36"/>
      <c r="Y112" s="36"/>
      <c r="Z112" s="36"/>
      <c r="AA112" s="36"/>
      <c r="AB112" s="36"/>
      <c r="AC112" s="36"/>
      <c r="AD112" s="36"/>
      <c r="AE112" s="36"/>
      <c r="AR112" s="205" t="s">
        <v>492</v>
      </c>
      <c r="AT112" s="205" t="s">
        <v>200</v>
      </c>
      <c r="AU112" s="205" t="s">
        <v>91</v>
      </c>
      <c r="AY112" s="18" t="s">
        <v>173</v>
      </c>
      <c r="BE112" s="206">
        <f>IF(N112="základní",J112,0)</f>
        <v>0</v>
      </c>
      <c r="BF112" s="206">
        <f>IF(N112="snížená",J112,0)</f>
        <v>0</v>
      </c>
      <c r="BG112" s="206">
        <f>IF(N112="zákl. přenesená",J112,0)</f>
        <v>0</v>
      </c>
      <c r="BH112" s="206">
        <f>IF(N112="sníž. přenesená",J112,0)</f>
        <v>0</v>
      </c>
      <c r="BI112" s="206">
        <f>IF(N112="nulová",J112,0)</f>
        <v>0</v>
      </c>
      <c r="BJ112" s="18" t="s">
        <v>89</v>
      </c>
      <c r="BK112" s="206">
        <f>ROUND(I112*H112,2)</f>
        <v>0</v>
      </c>
      <c r="BL112" s="18" t="s">
        <v>486</v>
      </c>
      <c r="BM112" s="205" t="s">
        <v>1311</v>
      </c>
    </row>
    <row r="113" spans="1:65" s="13" customFormat="1" ht="11.25" x14ac:dyDescent="0.2">
      <c r="B113" s="207"/>
      <c r="C113" s="208"/>
      <c r="D113" s="209" t="s">
        <v>182</v>
      </c>
      <c r="E113" s="210" t="s">
        <v>79</v>
      </c>
      <c r="F113" s="211" t="s">
        <v>1312</v>
      </c>
      <c r="G113" s="208"/>
      <c r="H113" s="212">
        <v>64</v>
      </c>
      <c r="I113" s="213"/>
      <c r="J113" s="208"/>
      <c r="K113" s="208"/>
      <c r="L113" s="214"/>
      <c r="M113" s="215"/>
      <c r="N113" s="216"/>
      <c r="O113" s="216"/>
      <c r="P113" s="216"/>
      <c r="Q113" s="216"/>
      <c r="R113" s="216"/>
      <c r="S113" s="216"/>
      <c r="T113" s="217"/>
      <c r="AT113" s="218" t="s">
        <v>182</v>
      </c>
      <c r="AU113" s="218" t="s">
        <v>91</v>
      </c>
      <c r="AV113" s="13" t="s">
        <v>91</v>
      </c>
      <c r="AW113" s="13" t="s">
        <v>42</v>
      </c>
      <c r="AX113" s="13" t="s">
        <v>89</v>
      </c>
      <c r="AY113" s="218" t="s">
        <v>173</v>
      </c>
    </row>
    <row r="114" spans="1:65" s="12" customFormat="1" ht="25.9" customHeight="1" x14ac:dyDescent="0.2">
      <c r="B114" s="178"/>
      <c r="C114" s="179"/>
      <c r="D114" s="180" t="s">
        <v>80</v>
      </c>
      <c r="E114" s="181" t="s">
        <v>1192</v>
      </c>
      <c r="F114" s="181" t="s">
        <v>1193</v>
      </c>
      <c r="G114" s="179"/>
      <c r="H114" s="179"/>
      <c r="I114" s="182"/>
      <c r="J114" s="183">
        <f>BK114</f>
        <v>0</v>
      </c>
      <c r="K114" s="179"/>
      <c r="L114" s="184"/>
      <c r="M114" s="185"/>
      <c r="N114" s="186"/>
      <c r="O114" s="186"/>
      <c r="P114" s="187">
        <f>SUM(P115:P117)</f>
        <v>0</v>
      </c>
      <c r="Q114" s="186"/>
      <c r="R114" s="187">
        <f>SUM(R115:R117)</f>
        <v>0</v>
      </c>
      <c r="S114" s="186"/>
      <c r="T114" s="188">
        <f>SUM(T115:T117)</f>
        <v>0</v>
      </c>
      <c r="AR114" s="189" t="s">
        <v>180</v>
      </c>
      <c r="AT114" s="190" t="s">
        <v>80</v>
      </c>
      <c r="AU114" s="190" t="s">
        <v>81</v>
      </c>
      <c r="AY114" s="189" t="s">
        <v>173</v>
      </c>
      <c r="BK114" s="191">
        <f>SUM(BK115:BK117)</f>
        <v>0</v>
      </c>
    </row>
    <row r="115" spans="1:65" s="2" customFormat="1" ht="16.5" customHeight="1" x14ac:dyDescent="0.2">
      <c r="A115" s="36"/>
      <c r="B115" s="37"/>
      <c r="C115" s="194" t="s">
        <v>230</v>
      </c>
      <c r="D115" s="194" t="s">
        <v>175</v>
      </c>
      <c r="E115" s="195" t="s">
        <v>1194</v>
      </c>
      <c r="F115" s="196" t="s">
        <v>1195</v>
      </c>
      <c r="G115" s="197" t="s">
        <v>1196</v>
      </c>
      <c r="H115" s="198">
        <v>4</v>
      </c>
      <c r="I115" s="199"/>
      <c r="J115" s="200">
        <f>ROUND(I115*H115,2)</f>
        <v>0</v>
      </c>
      <c r="K115" s="196" t="s">
        <v>179</v>
      </c>
      <c r="L115" s="41"/>
      <c r="M115" s="201" t="s">
        <v>79</v>
      </c>
      <c r="N115" s="202" t="s">
        <v>51</v>
      </c>
      <c r="O115" s="66"/>
      <c r="P115" s="203">
        <f>O115*H115</f>
        <v>0</v>
      </c>
      <c r="Q115" s="203">
        <v>0</v>
      </c>
      <c r="R115" s="203">
        <f>Q115*H115</f>
        <v>0</v>
      </c>
      <c r="S115" s="203">
        <v>0</v>
      </c>
      <c r="T115" s="204">
        <f>S115*H115</f>
        <v>0</v>
      </c>
      <c r="U115" s="36"/>
      <c r="V115" s="36"/>
      <c r="W115" s="36"/>
      <c r="X115" s="36"/>
      <c r="Y115" s="36"/>
      <c r="Z115" s="36"/>
      <c r="AA115" s="36"/>
      <c r="AB115" s="36"/>
      <c r="AC115" s="36"/>
      <c r="AD115" s="36"/>
      <c r="AE115" s="36"/>
      <c r="AR115" s="205" t="s">
        <v>1197</v>
      </c>
      <c r="AT115" s="205" t="s">
        <v>175</v>
      </c>
      <c r="AU115" s="205" t="s">
        <v>89</v>
      </c>
      <c r="AY115" s="18" t="s">
        <v>173</v>
      </c>
      <c r="BE115" s="206">
        <f>IF(N115="základní",J115,0)</f>
        <v>0</v>
      </c>
      <c r="BF115" s="206">
        <f>IF(N115="snížená",J115,0)</f>
        <v>0</v>
      </c>
      <c r="BG115" s="206">
        <f>IF(N115="zákl. přenesená",J115,0)</f>
        <v>0</v>
      </c>
      <c r="BH115" s="206">
        <f>IF(N115="sníž. přenesená",J115,0)</f>
        <v>0</v>
      </c>
      <c r="BI115" s="206">
        <f>IF(N115="nulová",J115,0)</f>
        <v>0</v>
      </c>
      <c r="BJ115" s="18" t="s">
        <v>89</v>
      </c>
      <c r="BK115" s="206">
        <f>ROUND(I115*H115,2)</f>
        <v>0</v>
      </c>
      <c r="BL115" s="18" t="s">
        <v>1197</v>
      </c>
      <c r="BM115" s="205" t="s">
        <v>1313</v>
      </c>
    </row>
    <row r="116" spans="1:65" s="2" customFormat="1" ht="16.5" customHeight="1" x14ac:dyDescent="0.2">
      <c r="A116" s="36"/>
      <c r="B116" s="37"/>
      <c r="C116" s="194" t="s">
        <v>236</v>
      </c>
      <c r="D116" s="194" t="s">
        <v>175</v>
      </c>
      <c r="E116" s="195" t="s">
        <v>1199</v>
      </c>
      <c r="F116" s="196" t="s">
        <v>1200</v>
      </c>
      <c r="G116" s="197" t="s">
        <v>1196</v>
      </c>
      <c r="H116" s="198">
        <v>1</v>
      </c>
      <c r="I116" s="199"/>
      <c r="J116" s="200">
        <f>ROUND(I116*H116,2)</f>
        <v>0</v>
      </c>
      <c r="K116" s="196" t="s">
        <v>179</v>
      </c>
      <c r="L116" s="41"/>
      <c r="M116" s="201" t="s">
        <v>79</v>
      </c>
      <c r="N116" s="202" t="s">
        <v>51</v>
      </c>
      <c r="O116" s="66"/>
      <c r="P116" s="203">
        <f>O116*H116</f>
        <v>0</v>
      </c>
      <c r="Q116" s="203">
        <v>0</v>
      </c>
      <c r="R116" s="203">
        <f>Q116*H116</f>
        <v>0</v>
      </c>
      <c r="S116" s="203">
        <v>0</v>
      </c>
      <c r="T116" s="204">
        <f>S116*H116</f>
        <v>0</v>
      </c>
      <c r="U116" s="36"/>
      <c r="V116" s="36"/>
      <c r="W116" s="36"/>
      <c r="X116" s="36"/>
      <c r="Y116" s="36"/>
      <c r="Z116" s="36"/>
      <c r="AA116" s="36"/>
      <c r="AB116" s="36"/>
      <c r="AC116" s="36"/>
      <c r="AD116" s="36"/>
      <c r="AE116" s="36"/>
      <c r="AR116" s="205" t="s">
        <v>1197</v>
      </c>
      <c r="AT116" s="205" t="s">
        <v>175</v>
      </c>
      <c r="AU116" s="205" t="s">
        <v>89</v>
      </c>
      <c r="AY116" s="18" t="s">
        <v>173</v>
      </c>
      <c r="BE116" s="206">
        <f>IF(N116="základní",J116,0)</f>
        <v>0</v>
      </c>
      <c r="BF116" s="206">
        <f>IF(N116="snížená",J116,0)</f>
        <v>0</v>
      </c>
      <c r="BG116" s="206">
        <f>IF(N116="zákl. přenesená",J116,0)</f>
        <v>0</v>
      </c>
      <c r="BH116" s="206">
        <f>IF(N116="sníž. přenesená",J116,0)</f>
        <v>0</v>
      </c>
      <c r="BI116" s="206">
        <f>IF(N116="nulová",J116,0)</f>
        <v>0</v>
      </c>
      <c r="BJ116" s="18" t="s">
        <v>89</v>
      </c>
      <c r="BK116" s="206">
        <f>ROUND(I116*H116,2)</f>
        <v>0</v>
      </c>
      <c r="BL116" s="18" t="s">
        <v>1197</v>
      </c>
      <c r="BM116" s="205" t="s">
        <v>1314</v>
      </c>
    </row>
    <row r="117" spans="1:65" s="2" customFormat="1" ht="16.5" customHeight="1" x14ac:dyDescent="0.2">
      <c r="A117" s="36"/>
      <c r="B117" s="37"/>
      <c r="C117" s="194" t="s">
        <v>241</v>
      </c>
      <c r="D117" s="194" t="s">
        <v>175</v>
      </c>
      <c r="E117" s="195" t="s">
        <v>1202</v>
      </c>
      <c r="F117" s="196" t="s">
        <v>1203</v>
      </c>
      <c r="G117" s="197" t="s">
        <v>1196</v>
      </c>
      <c r="H117" s="198">
        <v>2</v>
      </c>
      <c r="I117" s="199"/>
      <c r="J117" s="200">
        <f>ROUND(I117*H117,2)</f>
        <v>0</v>
      </c>
      <c r="K117" s="196" t="s">
        <v>179</v>
      </c>
      <c r="L117" s="41"/>
      <c r="M117" s="229" t="s">
        <v>79</v>
      </c>
      <c r="N117" s="230" t="s">
        <v>51</v>
      </c>
      <c r="O117" s="231"/>
      <c r="P117" s="232">
        <f>O117*H117</f>
        <v>0</v>
      </c>
      <c r="Q117" s="232">
        <v>0</v>
      </c>
      <c r="R117" s="232">
        <f>Q117*H117</f>
        <v>0</v>
      </c>
      <c r="S117" s="232">
        <v>0</v>
      </c>
      <c r="T117" s="233">
        <f>S117*H117</f>
        <v>0</v>
      </c>
      <c r="U117" s="36"/>
      <c r="V117" s="36"/>
      <c r="W117" s="36"/>
      <c r="X117" s="36"/>
      <c r="Y117" s="36"/>
      <c r="Z117" s="36"/>
      <c r="AA117" s="36"/>
      <c r="AB117" s="36"/>
      <c r="AC117" s="36"/>
      <c r="AD117" s="36"/>
      <c r="AE117" s="36"/>
      <c r="AR117" s="205" t="s">
        <v>1197</v>
      </c>
      <c r="AT117" s="205" t="s">
        <v>175</v>
      </c>
      <c r="AU117" s="205" t="s">
        <v>89</v>
      </c>
      <c r="AY117" s="18" t="s">
        <v>173</v>
      </c>
      <c r="BE117" s="206">
        <f>IF(N117="základní",J117,0)</f>
        <v>0</v>
      </c>
      <c r="BF117" s="206">
        <f>IF(N117="snížená",J117,0)</f>
        <v>0</v>
      </c>
      <c r="BG117" s="206">
        <f>IF(N117="zákl. přenesená",J117,0)</f>
        <v>0</v>
      </c>
      <c r="BH117" s="206">
        <f>IF(N117="sníž. přenesená",J117,0)</f>
        <v>0</v>
      </c>
      <c r="BI117" s="206">
        <f>IF(N117="nulová",J117,0)</f>
        <v>0</v>
      </c>
      <c r="BJ117" s="18" t="s">
        <v>89</v>
      </c>
      <c r="BK117" s="206">
        <f>ROUND(I117*H117,2)</f>
        <v>0</v>
      </c>
      <c r="BL117" s="18" t="s">
        <v>1197</v>
      </c>
      <c r="BM117" s="205" t="s">
        <v>1315</v>
      </c>
    </row>
    <row r="118" spans="1:65" s="2" customFormat="1" ht="6.95" customHeight="1" x14ac:dyDescent="0.2">
      <c r="A118" s="36"/>
      <c r="B118" s="49"/>
      <c r="C118" s="50"/>
      <c r="D118" s="50"/>
      <c r="E118" s="50"/>
      <c r="F118" s="50"/>
      <c r="G118" s="50"/>
      <c r="H118" s="50"/>
      <c r="I118" s="144"/>
      <c r="J118" s="50"/>
      <c r="K118" s="50"/>
      <c r="L118" s="41"/>
      <c r="M118" s="36"/>
      <c r="O118" s="36"/>
      <c r="P118" s="36"/>
      <c r="Q118" s="36"/>
      <c r="R118" s="36"/>
      <c r="S118" s="36"/>
      <c r="T118" s="36"/>
      <c r="U118" s="36"/>
      <c r="V118" s="36"/>
      <c r="W118" s="36"/>
      <c r="X118" s="36"/>
      <c r="Y118" s="36"/>
      <c r="Z118" s="36"/>
      <c r="AA118" s="36"/>
      <c r="AB118" s="36"/>
      <c r="AC118" s="36"/>
      <c r="AD118" s="36"/>
      <c r="AE118" s="36"/>
    </row>
  </sheetData>
  <sheetProtection algorithmName="SHA-512" hashValue="eKTiiC2uI9PgnHcYrI59UgMoc0c6oQsbtM9pKOuTNGauxdFTHycPNXU1+fuO2fhwZH5imvuB6Js+mKcFKRkFHA==" saltValue="grF2isZRZvnR6Zcg1SzxYU98Hv7uTY1OdDaK0TI6KNBty2tI5Uicu8G6G2Dq1Qu1E8DHqoqOBYKc/76dVIZF1Q==" spinCount="100000" sheet="1" objects="1" scenarios="1" formatColumns="0" formatRows="0" autoFilter="0"/>
  <autoFilter ref="C90:K117"/>
  <mergeCells count="12">
    <mergeCell ref="E83:H83"/>
    <mergeCell ref="L2:V2"/>
    <mergeCell ref="E50:H50"/>
    <mergeCell ref="E52:H52"/>
    <mergeCell ref="E54:H54"/>
    <mergeCell ref="E79:H79"/>
    <mergeCell ref="E81:H8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310"/>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2.83203125" style="1" customWidth="1"/>
    <col min="9" max="9" width="20.1640625" style="110" customWidth="1"/>
    <col min="10" max="10" width="20.1640625" style="1" customWidth="1"/>
    <col min="11" max="11" width="18.8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134</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2" customFormat="1" ht="12" hidden="1" customHeight="1" x14ac:dyDescent="0.2">
      <c r="A8" s="36"/>
      <c r="B8" s="41"/>
      <c r="C8" s="36"/>
      <c r="D8" s="116" t="s">
        <v>145</v>
      </c>
      <c r="E8" s="36"/>
      <c r="F8" s="36"/>
      <c r="G8" s="36"/>
      <c r="H8" s="36"/>
      <c r="I8" s="117"/>
      <c r="J8" s="36"/>
      <c r="K8" s="36"/>
      <c r="L8" s="118"/>
      <c r="S8" s="36"/>
      <c r="T8" s="36"/>
      <c r="U8" s="36"/>
      <c r="V8" s="36"/>
      <c r="W8" s="36"/>
      <c r="X8" s="36"/>
      <c r="Y8" s="36"/>
      <c r="Z8" s="36"/>
      <c r="AA8" s="36"/>
      <c r="AB8" s="36"/>
      <c r="AC8" s="36"/>
      <c r="AD8" s="36"/>
      <c r="AE8" s="36"/>
    </row>
    <row r="9" spans="1:46" s="2" customFormat="1" ht="16.5" hidden="1" customHeight="1" x14ac:dyDescent="0.2">
      <c r="A9" s="36"/>
      <c r="B9" s="41"/>
      <c r="C9" s="36"/>
      <c r="D9" s="36"/>
      <c r="E9" s="318" t="s">
        <v>1316</v>
      </c>
      <c r="F9" s="319"/>
      <c r="G9" s="319"/>
      <c r="H9" s="319"/>
      <c r="I9" s="117"/>
      <c r="J9" s="36"/>
      <c r="K9" s="36"/>
      <c r="L9" s="118"/>
      <c r="S9" s="36"/>
      <c r="T9" s="36"/>
      <c r="U9" s="36"/>
      <c r="V9" s="36"/>
      <c r="W9" s="36"/>
      <c r="X9" s="36"/>
      <c r="Y9" s="36"/>
      <c r="Z9" s="36"/>
      <c r="AA9" s="36"/>
      <c r="AB9" s="36"/>
      <c r="AC9" s="36"/>
      <c r="AD9" s="36"/>
      <c r="AE9" s="36"/>
    </row>
    <row r="10" spans="1:46" s="2" customFormat="1" ht="11.25" hidden="1" x14ac:dyDescent="0.2">
      <c r="A10" s="36"/>
      <c r="B10" s="41"/>
      <c r="C10" s="36"/>
      <c r="D10" s="36"/>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2" hidden="1" customHeight="1" x14ac:dyDescent="0.2">
      <c r="A11" s="36"/>
      <c r="B11" s="41"/>
      <c r="C11" s="36"/>
      <c r="D11" s="116" t="s">
        <v>18</v>
      </c>
      <c r="E11" s="36"/>
      <c r="F11" s="105" t="s">
        <v>79</v>
      </c>
      <c r="G11" s="36"/>
      <c r="H11" s="36"/>
      <c r="I11" s="119" t="s">
        <v>20</v>
      </c>
      <c r="J11" s="105" t="s">
        <v>79</v>
      </c>
      <c r="K11" s="36"/>
      <c r="L11" s="118"/>
      <c r="S11" s="36"/>
      <c r="T11" s="36"/>
      <c r="U11" s="36"/>
      <c r="V11" s="36"/>
      <c r="W11" s="36"/>
      <c r="X11" s="36"/>
      <c r="Y11" s="36"/>
      <c r="Z11" s="36"/>
      <c r="AA11" s="36"/>
      <c r="AB11" s="36"/>
      <c r="AC11" s="36"/>
      <c r="AD11" s="36"/>
      <c r="AE11" s="36"/>
    </row>
    <row r="12" spans="1:46" s="2" customFormat="1" ht="12" hidden="1" customHeight="1" x14ac:dyDescent="0.2">
      <c r="A12" s="36"/>
      <c r="B12" s="41"/>
      <c r="C12" s="36"/>
      <c r="D12" s="116" t="s">
        <v>22</v>
      </c>
      <c r="E12" s="36"/>
      <c r="F12" s="105" t="s">
        <v>23</v>
      </c>
      <c r="G12" s="36"/>
      <c r="H12" s="36"/>
      <c r="I12" s="119" t="s">
        <v>24</v>
      </c>
      <c r="J12" s="120" t="str">
        <f>'Rekapitulace stavby'!AN8</f>
        <v>11. 11. 2019</v>
      </c>
      <c r="K12" s="36"/>
      <c r="L12" s="118"/>
      <c r="S12" s="36"/>
      <c r="T12" s="36"/>
      <c r="U12" s="36"/>
      <c r="V12" s="36"/>
      <c r="W12" s="36"/>
      <c r="X12" s="36"/>
      <c r="Y12" s="36"/>
      <c r="Z12" s="36"/>
      <c r="AA12" s="36"/>
      <c r="AB12" s="36"/>
      <c r="AC12" s="36"/>
      <c r="AD12" s="36"/>
      <c r="AE12" s="36"/>
    </row>
    <row r="13" spans="1:46" s="2" customFormat="1" ht="10.9" hidden="1" customHeight="1" x14ac:dyDescent="0.2">
      <c r="A13" s="36"/>
      <c r="B13" s="41"/>
      <c r="C13" s="36"/>
      <c r="D13" s="36"/>
      <c r="E13" s="36"/>
      <c r="F13" s="36"/>
      <c r="G13" s="36"/>
      <c r="H13" s="36"/>
      <c r="I13" s="117"/>
      <c r="J13" s="36"/>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30</v>
      </c>
      <c r="E14" s="36"/>
      <c r="F14" s="36"/>
      <c r="G14" s="36"/>
      <c r="H14" s="36"/>
      <c r="I14" s="119" t="s">
        <v>31</v>
      </c>
      <c r="J14" s="105" t="s">
        <v>32</v>
      </c>
      <c r="K14" s="36"/>
      <c r="L14" s="118"/>
      <c r="S14" s="36"/>
      <c r="T14" s="36"/>
      <c r="U14" s="36"/>
      <c r="V14" s="36"/>
      <c r="W14" s="36"/>
      <c r="X14" s="36"/>
      <c r="Y14" s="36"/>
      <c r="Z14" s="36"/>
      <c r="AA14" s="36"/>
      <c r="AB14" s="36"/>
      <c r="AC14" s="36"/>
      <c r="AD14" s="36"/>
      <c r="AE14" s="36"/>
    </row>
    <row r="15" spans="1:46" s="2" customFormat="1" ht="18" hidden="1" customHeight="1" x14ac:dyDescent="0.2">
      <c r="A15" s="36"/>
      <c r="B15" s="41"/>
      <c r="C15" s="36"/>
      <c r="D15" s="36"/>
      <c r="E15" s="105" t="s">
        <v>33</v>
      </c>
      <c r="F15" s="36"/>
      <c r="G15" s="36"/>
      <c r="H15" s="36"/>
      <c r="I15" s="119" t="s">
        <v>34</v>
      </c>
      <c r="J15" s="105" t="s">
        <v>35</v>
      </c>
      <c r="K15" s="36"/>
      <c r="L15" s="118"/>
      <c r="S15" s="36"/>
      <c r="T15" s="36"/>
      <c r="U15" s="36"/>
      <c r="V15" s="36"/>
      <c r="W15" s="36"/>
      <c r="X15" s="36"/>
      <c r="Y15" s="36"/>
      <c r="Z15" s="36"/>
      <c r="AA15" s="36"/>
      <c r="AB15" s="36"/>
      <c r="AC15" s="36"/>
      <c r="AD15" s="36"/>
      <c r="AE15" s="36"/>
    </row>
    <row r="16" spans="1:46" s="2" customFormat="1" ht="6.95" hidden="1" customHeight="1" x14ac:dyDescent="0.2">
      <c r="A16" s="36"/>
      <c r="B16" s="41"/>
      <c r="C16" s="36"/>
      <c r="D16" s="36"/>
      <c r="E16" s="36"/>
      <c r="F16" s="36"/>
      <c r="G16" s="36"/>
      <c r="H16" s="36"/>
      <c r="I16" s="117"/>
      <c r="J16" s="36"/>
      <c r="K16" s="36"/>
      <c r="L16" s="118"/>
      <c r="S16" s="36"/>
      <c r="T16" s="36"/>
      <c r="U16" s="36"/>
      <c r="V16" s="36"/>
      <c r="W16" s="36"/>
      <c r="X16" s="36"/>
      <c r="Y16" s="36"/>
      <c r="Z16" s="36"/>
      <c r="AA16" s="36"/>
      <c r="AB16" s="36"/>
      <c r="AC16" s="36"/>
      <c r="AD16" s="36"/>
      <c r="AE16" s="36"/>
    </row>
    <row r="17" spans="1:31" s="2" customFormat="1" ht="12" hidden="1" customHeight="1" x14ac:dyDescent="0.2">
      <c r="A17" s="36"/>
      <c r="B17" s="41"/>
      <c r="C17" s="36"/>
      <c r="D17" s="116" t="s">
        <v>36</v>
      </c>
      <c r="E17" s="36"/>
      <c r="F17" s="36"/>
      <c r="G17" s="36"/>
      <c r="H17" s="36"/>
      <c r="I17" s="119" t="s">
        <v>31</v>
      </c>
      <c r="J17" s="31" t="str">
        <f>'Rekapitulace stavby'!AN13</f>
        <v>Vyplň údaj</v>
      </c>
      <c r="K17" s="36"/>
      <c r="L17" s="118"/>
      <c r="S17" s="36"/>
      <c r="T17" s="36"/>
      <c r="U17" s="36"/>
      <c r="V17" s="36"/>
      <c r="W17" s="36"/>
      <c r="X17" s="36"/>
      <c r="Y17" s="36"/>
      <c r="Z17" s="36"/>
      <c r="AA17" s="36"/>
      <c r="AB17" s="36"/>
      <c r="AC17" s="36"/>
      <c r="AD17" s="36"/>
      <c r="AE17" s="36"/>
    </row>
    <row r="18" spans="1:31" s="2" customFormat="1" ht="18" hidden="1" customHeight="1" x14ac:dyDescent="0.2">
      <c r="A18" s="36"/>
      <c r="B18" s="41"/>
      <c r="C18" s="36"/>
      <c r="D18" s="36"/>
      <c r="E18" s="320" t="str">
        <f>'Rekapitulace stavby'!E14</f>
        <v>Vyplň údaj</v>
      </c>
      <c r="F18" s="321"/>
      <c r="G18" s="321"/>
      <c r="H18" s="321"/>
      <c r="I18" s="119" t="s">
        <v>34</v>
      </c>
      <c r="J18" s="31" t="str">
        <f>'Rekapitulace stavby'!AN14</f>
        <v>Vyplň údaj</v>
      </c>
      <c r="K18" s="36"/>
      <c r="L18" s="118"/>
      <c r="S18" s="36"/>
      <c r="T18" s="36"/>
      <c r="U18" s="36"/>
      <c r="V18" s="36"/>
      <c r="W18" s="36"/>
      <c r="X18" s="36"/>
      <c r="Y18" s="36"/>
      <c r="Z18" s="36"/>
      <c r="AA18" s="36"/>
      <c r="AB18" s="36"/>
      <c r="AC18" s="36"/>
      <c r="AD18" s="36"/>
      <c r="AE18" s="36"/>
    </row>
    <row r="19" spans="1:31" s="2" customFormat="1" ht="6.95" hidden="1" customHeight="1" x14ac:dyDescent="0.2">
      <c r="A19" s="36"/>
      <c r="B19" s="41"/>
      <c r="C19" s="36"/>
      <c r="D19" s="36"/>
      <c r="E19" s="36"/>
      <c r="F19" s="36"/>
      <c r="G19" s="36"/>
      <c r="H19" s="36"/>
      <c r="I19" s="117"/>
      <c r="J19" s="36"/>
      <c r="K19" s="36"/>
      <c r="L19" s="118"/>
      <c r="S19" s="36"/>
      <c r="T19" s="36"/>
      <c r="U19" s="36"/>
      <c r="V19" s="36"/>
      <c r="W19" s="36"/>
      <c r="X19" s="36"/>
      <c r="Y19" s="36"/>
      <c r="Z19" s="36"/>
      <c r="AA19" s="36"/>
      <c r="AB19" s="36"/>
      <c r="AC19" s="36"/>
      <c r="AD19" s="36"/>
      <c r="AE19" s="36"/>
    </row>
    <row r="20" spans="1:31" s="2" customFormat="1" ht="12" hidden="1" customHeight="1" x14ac:dyDescent="0.2">
      <c r="A20" s="36"/>
      <c r="B20" s="41"/>
      <c r="C20" s="36"/>
      <c r="D20" s="116" t="s">
        <v>38</v>
      </c>
      <c r="E20" s="36"/>
      <c r="F20" s="36"/>
      <c r="G20" s="36"/>
      <c r="H20" s="36"/>
      <c r="I20" s="119" t="s">
        <v>31</v>
      </c>
      <c r="J20" s="105" t="s">
        <v>39</v>
      </c>
      <c r="K20" s="36"/>
      <c r="L20" s="118"/>
      <c r="S20" s="36"/>
      <c r="T20" s="36"/>
      <c r="U20" s="36"/>
      <c r="V20" s="36"/>
      <c r="W20" s="36"/>
      <c r="X20" s="36"/>
      <c r="Y20" s="36"/>
      <c r="Z20" s="36"/>
      <c r="AA20" s="36"/>
      <c r="AB20" s="36"/>
      <c r="AC20" s="36"/>
      <c r="AD20" s="36"/>
      <c r="AE20" s="36"/>
    </row>
    <row r="21" spans="1:31" s="2" customFormat="1" ht="18" hidden="1" customHeight="1" x14ac:dyDescent="0.2">
      <c r="A21" s="36"/>
      <c r="B21" s="41"/>
      <c r="C21" s="36"/>
      <c r="D21" s="36"/>
      <c r="E21" s="105" t="s">
        <v>40</v>
      </c>
      <c r="F21" s="36"/>
      <c r="G21" s="36"/>
      <c r="H21" s="36"/>
      <c r="I21" s="119" t="s">
        <v>34</v>
      </c>
      <c r="J21" s="105" t="s">
        <v>41</v>
      </c>
      <c r="K21" s="36"/>
      <c r="L21" s="118"/>
      <c r="S21" s="36"/>
      <c r="T21" s="36"/>
      <c r="U21" s="36"/>
      <c r="V21" s="36"/>
      <c r="W21" s="36"/>
      <c r="X21" s="36"/>
      <c r="Y21" s="36"/>
      <c r="Z21" s="36"/>
      <c r="AA21" s="36"/>
      <c r="AB21" s="36"/>
      <c r="AC21" s="36"/>
      <c r="AD21" s="36"/>
      <c r="AE21" s="36"/>
    </row>
    <row r="22" spans="1:31" s="2" customFormat="1" ht="6.95" hidden="1" customHeight="1" x14ac:dyDescent="0.2">
      <c r="A22" s="36"/>
      <c r="B22" s="41"/>
      <c r="C22" s="36"/>
      <c r="D22" s="36"/>
      <c r="E22" s="36"/>
      <c r="F22" s="36"/>
      <c r="G22" s="36"/>
      <c r="H22" s="36"/>
      <c r="I22" s="117"/>
      <c r="J22" s="36"/>
      <c r="K22" s="36"/>
      <c r="L22" s="118"/>
      <c r="S22" s="36"/>
      <c r="T22" s="36"/>
      <c r="U22" s="36"/>
      <c r="V22" s="36"/>
      <c r="W22" s="36"/>
      <c r="X22" s="36"/>
      <c r="Y22" s="36"/>
      <c r="Z22" s="36"/>
      <c r="AA22" s="36"/>
      <c r="AB22" s="36"/>
      <c r="AC22" s="36"/>
      <c r="AD22" s="36"/>
      <c r="AE22" s="36"/>
    </row>
    <row r="23" spans="1:31" s="2" customFormat="1" ht="12" hidden="1" customHeight="1" x14ac:dyDescent="0.2">
      <c r="A23" s="36"/>
      <c r="B23" s="41"/>
      <c r="C23" s="36"/>
      <c r="D23" s="116" t="s">
        <v>43</v>
      </c>
      <c r="E23" s="36"/>
      <c r="F23" s="36"/>
      <c r="G23" s="36"/>
      <c r="H23" s="36"/>
      <c r="I23" s="119" t="s">
        <v>31</v>
      </c>
      <c r="J23" s="105" t="s">
        <v>79</v>
      </c>
      <c r="K23" s="36"/>
      <c r="L23" s="118"/>
      <c r="S23" s="36"/>
      <c r="T23" s="36"/>
      <c r="U23" s="36"/>
      <c r="V23" s="36"/>
      <c r="W23" s="36"/>
      <c r="X23" s="36"/>
      <c r="Y23" s="36"/>
      <c r="Z23" s="36"/>
      <c r="AA23" s="36"/>
      <c r="AB23" s="36"/>
      <c r="AC23" s="36"/>
      <c r="AD23" s="36"/>
      <c r="AE23" s="36"/>
    </row>
    <row r="24" spans="1:31" s="2" customFormat="1" ht="18" hidden="1" customHeight="1" x14ac:dyDescent="0.2">
      <c r="A24" s="36"/>
      <c r="B24" s="41"/>
      <c r="C24" s="36"/>
      <c r="D24" s="36"/>
      <c r="E24" s="105" t="s">
        <v>40</v>
      </c>
      <c r="F24" s="36"/>
      <c r="G24" s="36"/>
      <c r="H24" s="36"/>
      <c r="I24" s="119" t="s">
        <v>34</v>
      </c>
      <c r="J24" s="105" t="s">
        <v>79</v>
      </c>
      <c r="K24" s="36"/>
      <c r="L24" s="118"/>
      <c r="S24" s="36"/>
      <c r="T24" s="36"/>
      <c r="U24" s="36"/>
      <c r="V24" s="36"/>
      <c r="W24" s="36"/>
      <c r="X24" s="36"/>
      <c r="Y24" s="36"/>
      <c r="Z24" s="36"/>
      <c r="AA24" s="36"/>
      <c r="AB24" s="36"/>
      <c r="AC24" s="36"/>
      <c r="AD24" s="36"/>
      <c r="AE24" s="36"/>
    </row>
    <row r="25" spans="1:31" s="2" customFormat="1" ht="6.95" hidden="1" customHeight="1" x14ac:dyDescent="0.2">
      <c r="A25" s="36"/>
      <c r="B25" s="41"/>
      <c r="C25" s="36"/>
      <c r="D25" s="36"/>
      <c r="E25" s="36"/>
      <c r="F25" s="36"/>
      <c r="G25" s="36"/>
      <c r="H25" s="36"/>
      <c r="I25" s="117"/>
      <c r="J25" s="36"/>
      <c r="K25" s="36"/>
      <c r="L25" s="118"/>
      <c r="S25" s="36"/>
      <c r="T25" s="36"/>
      <c r="U25" s="36"/>
      <c r="V25" s="36"/>
      <c r="W25" s="36"/>
      <c r="X25" s="36"/>
      <c r="Y25" s="36"/>
      <c r="Z25" s="36"/>
      <c r="AA25" s="36"/>
      <c r="AB25" s="36"/>
      <c r="AC25" s="36"/>
      <c r="AD25" s="36"/>
      <c r="AE25" s="36"/>
    </row>
    <row r="26" spans="1:31" s="2" customFormat="1" ht="12" hidden="1" customHeight="1" x14ac:dyDescent="0.2">
      <c r="A26" s="36"/>
      <c r="B26" s="41"/>
      <c r="C26" s="36"/>
      <c r="D26" s="116" t="s">
        <v>44</v>
      </c>
      <c r="E26" s="36"/>
      <c r="F26" s="36"/>
      <c r="G26" s="36"/>
      <c r="H26" s="36"/>
      <c r="I26" s="117"/>
      <c r="J26" s="36"/>
      <c r="K26" s="36"/>
      <c r="L26" s="118"/>
      <c r="S26" s="36"/>
      <c r="T26" s="36"/>
      <c r="U26" s="36"/>
      <c r="V26" s="36"/>
      <c r="W26" s="36"/>
      <c r="X26" s="36"/>
      <c r="Y26" s="36"/>
      <c r="Z26" s="36"/>
      <c r="AA26" s="36"/>
      <c r="AB26" s="36"/>
      <c r="AC26" s="36"/>
      <c r="AD26" s="36"/>
      <c r="AE26" s="36"/>
    </row>
    <row r="27" spans="1:31" s="8" customFormat="1" ht="51" hidden="1" customHeight="1" x14ac:dyDescent="0.2">
      <c r="A27" s="121"/>
      <c r="B27" s="122"/>
      <c r="C27" s="121"/>
      <c r="D27" s="121"/>
      <c r="E27" s="322" t="s">
        <v>45</v>
      </c>
      <c r="F27" s="322"/>
      <c r="G27" s="322"/>
      <c r="H27" s="322"/>
      <c r="I27" s="123"/>
      <c r="J27" s="121"/>
      <c r="K27" s="121"/>
      <c r="L27" s="124"/>
      <c r="S27" s="121"/>
      <c r="T27" s="121"/>
      <c r="U27" s="121"/>
      <c r="V27" s="121"/>
      <c r="W27" s="121"/>
      <c r="X27" s="121"/>
      <c r="Y27" s="121"/>
      <c r="Z27" s="121"/>
      <c r="AA27" s="121"/>
      <c r="AB27" s="121"/>
      <c r="AC27" s="121"/>
      <c r="AD27" s="121"/>
      <c r="AE27" s="121"/>
    </row>
    <row r="28" spans="1:31" s="2" customFormat="1" ht="6.95" hidden="1" customHeight="1" x14ac:dyDescent="0.2">
      <c r="A28" s="36"/>
      <c r="B28" s="41"/>
      <c r="C28" s="36"/>
      <c r="D28" s="36"/>
      <c r="E28" s="36"/>
      <c r="F28" s="36"/>
      <c r="G28" s="36"/>
      <c r="H28" s="36"/>
      <c r="I28" s="117"/>
      <c r="J28" s="36"/>
      <c r="K28" s="36"/>
      <c r="L28" s="118"/>
      <c r="S28" s="36"/>
      <c r="T28" s="36"/>
      <c r="U28" s="36"/>
      <c r="V28" s="36"/>
      <c r="W28" s="36"/>
      <c r="X28" s="36"/>
      <c r="Y28" s="36"/>
      <c r="Z28" s="36"/>
      <c r="AA28" s="36"/>
      <c r="AB28" s="36"/>
      <c r="AC28" s="36"/>
      <c r="AD28" s="36"/>
      <c r="AE28" s="36"/>
    </row>
    <row r="29" spans="1:31" s="2" customFormat="1" ht="6.95" hidden="1" customHeight="1" x14ac:dyDescent="0.2">
      <c r="A29" s="36"/>
      <c r="B29" s="41"/>
      <c r="C29" s="36"/>
      <c r="D29" s="125"/>
      <c r="E29" s="125"/>
      <c r="F29" s="125"/>
      <c r="G29" s="125"/>
      <c r="H29" s="125"/>
      <c r="I29" s="126"/>
      <c r="J29" s="125"/>
      <c r="K29" s="125"/>
      <c r="L29" s="118"/>
      <c r="S29" s="36"/>
      <c r="T29" s="36"/>
      <c r="U29" s="36"/>
      <c r="V29" s="36"/>
      <c r="W29" s="36"/>
      <c r="X29" s="36"/>
      <c r="Y29" s="36"/>
      <c r="Z29" s="36"/>
      <c r="AA29" s="36"/>
      <c r="AB29" s="36"/>
      <c r="AC29" s="36"/>
      <c r="AD29" s="36"/>
      <c r="AE29" s="36"/>
    </row>
    <row r="30" spans="1:31" s="2" customFormat="1" ht="25.35" hidden="1" customHeight="1" x14ac:dyDescent="0.2">
      <c r="A30" s="36"/>
      <c r="B30" s="41"/>
      <c r="C30" s="36"/>
      <c r="D30" s="127" t="s">
        <v>46</v>
      </c>
      <c r="E30" s="36"/>
      <c r="F30" s="36"/>
      <c r="G30" s="36"/>
      <c r="H30" s="36"/>
      <c r="I30" s="117"/>
      <c r="J30" s="128">
        <f>ROUND(J88, 2)</f>
        <v>0</v>
      </c>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14.45" hidden="1" customHeight="1" x14ac:dyDescent="0.2">
      <c r="A32" s="36"/>
      <c r="B32" s="41"/>
      <c r="C32" s="36"/>
      <c r="D32" s="36"/>
      <c r="E32" s="36"/>
      <c r="F32" s="129" t="s">
        <v>48</v>
      </c>
      <c r="G32" s="36"/>
      <c r="H32" s="36"/>
      <c r="I32" s="130" t="s">
        <v>47</v>
      </c>
      <c r="J32" s="129" t="s">
        <v>49</v>
      </c>
      <c r="K32" s="36"/>
      <c r="L32" s="118"/>
      <c r="S32" s="36"/>
      <c r="T32" s="36"/>
      <c r="U32" s="36"/>
      <c r="V32" s="36"/>
      <c r="W32" s="36"/>
      <c r="X32" s="36"/>
      <c r="Y32" s="36"/>
      <c r="Z32" s="36"/>
      <c r="AA32" s="36"/>
      <c r="AB32" s="36"/>
      <c r="AC32" s="36"/>
      <c r="AD32" s="36"/>
      <c r="AE32" s="36"/>
    </row>
    <row r="33" spans="1:31" s="2" customFormat="1" ht="14.45" hidden="1" customHeight="1" x14ac:dyDescent="0.2">
      <c r="A33" s="36"/>
      <c r="B33" s="41"/>
      <c r="C33" s="36"/>
      <c r="D33" s="131" t="s">
        <v>50</v>
      </c>
      <c r="E33" s="116" t="s">
        <v>51</v>
      </c>
      <c r="F33" s="132">
        <f>ROUND((SUM(BE88:BE309)),  2)</f>
        <v>0</v>
      </c>
      <c r="G33" s="36"/>
      <c r="H33" s="36"/>
      <c r="I33" s="133">
        <v>0.21</v>
      </c>
      <c r="J33" s="132">
        <f>ROUND(((SUM(BE88:BE309))*I33),  2)</f>
        <v>0</v>
      </c>
      <c r="K33" s="36"/>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116" t="s">
        <v>52</v>
      </c>
      <c r="F34" s="132">
        <f>ROUND((SUM(BF88:BF309)),  2)</f>
        <v>0</v>
      </c>
      <c r="G34" s="36"/>
      <c r="H34" s="36"/>
      <c r="I34" s="133">
        <v>0.15</v>
      </c>
      <c r="J34" s="132">
        <f>ROUND(((SUM(BF88:BF309))*I34),  2)</f>
        <v>0</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36"/>
      <c r="E35" s="116" t="s">
        <v>53</v>
      </c>
      <c r="F35" s="132">
        <f>ROUND((SUM(BG88:BG309)),  2)</f>
        <v>0</v>
      </c>
      <c r="G35" s="36"/>
      <c r="H35" s="36"/>
      <c r="I35" s="133">
        <v>0.21</v>
      </c>
      <c r="J35" s="132">
        <f>0</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54</v>
      </c>
      <c r="F36" s="132">
        <f>ROUND((SUM(BH88:BH309)),  2)</f>
        <v>0</v>
      </c>
      <c r="G36" s="36"/>
      <c r="H36" s="36"/>
      <c r="I36" s="133">
        <v>0.15</v>
      </c>
      <c r="J36" s="132">
        <f>0</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55</v>
      </c>
      <c r="F37" s="132">
        <f>ROUND((SUM(BI88:BI309)),  2)</f>
        <v>0</v>
      </c>
      <c r="G37" s="36"/>
      <c r="H37" s="36"/>
      <c r="I37" s="133">
        <v>0</v>
      </c>
      <c r="J37" s="132">
        <f>0</f>
        <v>0</v>
      </c>
      <c r="K37" s="36"/>
      <c r="L37" s="118"/>
      <c r="S37" s="36"/>
      <c r="T37" s="36"/>
      <c r="U37" s="36"/>
      <c r="V37" s="36"/>
      <c r="W37" s="36"/>
      <c r="X37" s="36"/>
      <c r="Y37" s="36"/>
      <c r="Z37" s="36"/>
      <c r="AA37" s="36"/>
      <c r="AB37" s="36"/>
      <c r="AC37" s="36"/>
      <c r="AD37" s="36"/>
      <c r="AE37" s="36"/>
    </row>
    <row r="38" spans="1:31" s="2" customFormat="1" ht="6.95" hidden="1" customHeight="1" x14ac:dyDescent="0.2">
      <c r="A38" s="36"/>
      <c r="B38" s="41"/>
      <c r="C38" s="36"/>
      <c r="D38" s="36"/>
      <c r="E38" s="36"/>
      <c r="F38" s="36"/>
      <c r="G38" s="36"/>
      <c r="H38" s="36"/>
      <c r="I38" s="117"/>
      <c r="J38" s="36"/>
      <c r="K38" s="36"/>
      <c r="L38" s="118"/>
      <c r="S38" s="36"/>
      <c r="T38" s="36"/>
      <c r="U38" s="36"/>
      <c r="V38" s="36"/>
      <c r="W38" s="36"/>
      <c r="X38" s="36"/>
      <c r="Y38" s="36"/>
      <c r="Z38" s="36"/>
      <c r="AA38" s="36"/>
      <c r="AB38" s="36"/>
      <c r="AC38" s="36"/>
      <c r="AD38" s="36"/>
      <c r="AE38" s="36"/>
    </row>
    <row r="39" spans="1:31" s="2" customFormat="1" ht="25.35" hidden="1" customHeight="1" x14ac:dyDescent="0.2">
      <c r="A39" s="36"/>
      <c r="B39" s="41"/>
      <c r="C39" s="134"/>
      <c r="D39" s="135" t="s">
        <v>56</v>
      </c>
      <c r="E39" s="136"/>
      <c r="F39" s="136"/>
      <c r="G39" s="137" t="s">
        <v>57</v>
      </c>
      <c r="H39" s="138" t="s">
        <v>58</v>
      </c>
      <c r="I39" s="139"/>
      <c r="J39" s="140">
        <f>SUM(J30:J37)</f>
        <v>0</v>
      </c>
      <c r="K39" s="141"/>
      <c r="L39" s="118"/>
      <c r="S39" s="36"/>
      <c r="T39" s="36"/>
      <c r="U39" s="36"/>
      <c r="V39" s="36"/>
      <c r="W39" s="36"/>
      <c r="X39" s="36"/>
      <c r="Y39" s="36"/>
      <c r="Z39" s="36"/>
      <c r="AA39" s="36"/>
      <c r="AB39" s="36"/>
      <c r="AC39" s="36"/>
      <c r="AD39" s="36"/>
      <c r="AE39" s="36"/>
    </row>
    <row r="40" spans="1:31" s="2" customFormat="1" ht="14.45" hidden="1" customHeight="1" x14ac:dyDescent="0.2">
      <c r="A40" s="36"/>
      <c r="B40" s="142"/>
      <c r="C40" s="143"/>
      <c r="D40" s="143"/>
      <c r="E40" s="143"/>
      <c r="F40" s="143"/>
      <c r="G40" s="143"/>
      <c r="H40" s="143"/>
      <c r="I40" s="144"/>
      <c r="J40" s="143"/>
      <c r="K40" s="143"/>
      <c r="L40" s="118"/>
      <c r="S40" s="36"/>
      <c r="T40" s="36"/>
      <c r="U40" s="36"/>
      <c r="V40" s="36"/>
      <c r="W40" s="36"/>
      <c r="X40" s="36"/>
      <c r="Y40" s="36"/>
      <c r="Z40" s="36"/>
      <c r="AA40" s="36"/>
      <c r="AB40" s="36"/>
      <c r="AC40" s="36"/>
      <c r="AD40" s="36"/>
      <c r="AE40" s="36"/>
    </row>
    <row r="41" spans="1:31" ht="11.25" hidden="1" x14ac:dyDescent="0.2"/>
    <row r="42" spans="1:31" ht="11.25" hidden="1" x14ac:dyDescent="0.2"/>
    <row r="43" spans="1:31" ht="11.25" hidden="1" x14ac:dyDescent="0.2"/>
    <row r="44" spans="1:31" s="2" customFormat="1" ht="6.95" customHeight="1" x14ac:dyDescent="0.2">
      <c r="A44" s="36"/>
      <c r="B44" s="145"/>
      <c r="C44" s="146"/>
      <c r="D44" s="146"/>
      <c r="E44" s="146"/>
      <c r="F44" s="146"/>
      <c r="G44" s="146"/>
      <c r="H44" s="146"/>
      <c r="I44" s="147"/>
      <c r="J44" s="146"/>
      <c r="K44" s="146"/>
      <c r="L44" s="118"/>
      <c r="S44" s="36"/>
      <c r="T44" s="36"/>
      <c r="U44" s="36"/>
      <c r="V44" s="36"/>
      <c r="W44" s="36"/>
      <c r="X44" s="36"/>
      <c r="Y44" s="36"/>
      <c r="Z44" s="36"/>
      <c r="AA44" s="36"/>
      <c r="AB44" s="36"/>
      <c r="AC44" s="36"/>
      <c r="AD44" s="36"/>
      <c r="AE44" s="36"/>
    </row>
    <row r="45" spans="1:31" s="2" customFormat="1" ht="24.95" customHeight="1" x14ac:dyDescent="0.2">
      <c r="A45" s="36"/>
      <c r="B45" s="37"/>
      <c r="C45" s="24" t="s">
        <v>147</v>
      </c>
      <c r="D45" s="38"/>
      <c r="E45" s="38"/>
      <c r="F45" s="38"/>
      <c r="G45" s="38"/>
      <c r="H45" s="38"/>
      <c r="I45" s="117"/>
      <c r="J45" s="38"/>
      <c r="K45" s="38"/>
      <c r="L45" s="118"/>
      <c r="S45" s="36"/>
      <c r="T45" s="36"/>
      <c r="U45" s="36"/>
      <c r="V45" s="36"/>
      <c r="W45" s="36"/>
      <c r="X45" s="36"/>
      <c r="Y45" s="36"/>
      <c r="Z45" s="36"/>
      <c r="AA45" s="36"/>
      <c r="AB45" s="36"/>
      <c r="AC45" s="36"/>
      <c r="AD45" s="36"/>
      <c r="AE45" s="36"/>
    </row>
    <row r="46" spans="1:31" s="2" customFormat="1" ht="6.95" customHeight="1" x14ac:dyDescent="0.2">
      <c r="A46" s="36"/>
      <c r="B46" s="37"/>
      <c r="C46" s="38"/>
      <c r="D46" s="38"/>
      <c r="E46" s="38"/>
      <c r="F46" s="38"/>
      <c r="G46" s="38"/>
      <c r="H46" s="38"/>
      <c r="I46" s="117"/>
      <c r="J46" s="38"/>
      <c r="K46" s="38"/>
      <c r="L46" s="118"/>
      <c r="S46" s="36"/>
      <c r="T46" s="36"/>
      <c r="U46" s="36"/>
      <c r="V46" s="36"/>
      <c r="W46" s="36"/>
      <c r="X46" s="36"/>
      <c r="Y46" s="36"/>
      <c r="Z46" s="36"/>
      <c r="AA46" s="36"/>
      <c r="AB46" s="36"/>
      <c r="AC46" s="36"/>
      <c r="AD46" s="36"/>
      <c r="AE46" s="36"/>
    </row>
    <row r="47" spans="1:31" s="2" customFormat="1" ht="12" customHeight="1" x14ac:dyDescent="0.2">
      <c r="A47" s="36"/>
      <c r="B47" s="37"/>
      <c r="C47" s="30" t="s">
        <v>16</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16.5" customHeight="1" x14ac:dyDescent="0.2">
      <c r="A48" s="36"/>
      <c r="B48" s="37"/>
      <c r="C48" s="38"/>
      <c r="D48" s="38"/>
      <c r="E48" s="323" t="str">
        <f>E7</f>
        <v>PJD na ul. Výškovická - 1. úsek (ul. Čujkovova - ul. Svornosti)</v>
      </c>
      <c r="F48" s="324"/>
      <c r="G48" s="324"/>
      <c r="H48" s="324"/>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145</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292" t="str">
        <f>E9</f>
        <v>SO 661 - Tramvajová trať</v>
      </c>
      <c r="F50" s="325"/>
      <c r="G50" s="325"/>
      <c r="H50" s="325"/>
      <c r="I50" s="117"/>
      <c r="J50" s="38"/>
      <c r="K50" s="38"/>
      <c r="L50" s="118"/>
      <c r="S50" s="36"/>
      <c r="T50" s="36"/>
      <c r="U50" s="36"/>
      <c r="V50" s="36"/>
      <c r="W50" s="36"/>
      <c r="X50" s="36"/>
      <c r="Y50" s="36"/>
      <c r="Z50" s="36"/>
      <c r="AA50" s="36"/>
      <c r="AB50" s="36"/>
      <c r="AC50" s="36"/>
      <c r="AD50" s="36"/>
      <c r="AE50" s="36"/>
    </row>
    <row r="51" spans="1:47" s="2" customFormat="1" ht="6.95" customHeight="1" x14ac:dyDescent="0.2">
      <c r="A51" s="36"/>
      <c r="B51" s="37"/>
      <c r="C51" s="38"/>
      <c r="D51" s="38"/>
      <c r="E51" s="38"/>
      <c r="F51" s="38"/>
      <c r="G51" s="38"/>
      <c r="H51" s="38"/>
      <c r="I51" s="117"/>
      <c r="J51" s="38"/>
      <c r="K51" s="38"/>
      <c r="L51" s="118"/>
      <c r="S51" s="36"/>
      <c r="T51" s="36"/>
      <c r="U51" s="36"/>
      <c r="V51" s="36"/>
      <c r="W51" s="36"/>
      <c r="X51" s="36"/>
      <c r="Y51" s="36"/>
      <c r="Z51" s="36"/>
      <c r="AA51" s="36"/>
      <c r="AB51" s="36"/>
      <c r="AC51" s="36"/>
      <c r="AD51" s="36"/>
      <c r="AE51" s="36"/>
    </row>
    <row r="52" spans="1:47" s="2" customFormat="1" ht="12" customHeight="1" x14ac:dyDescent="0.2">
      <c r="A52" s="36"/>
      <c r="B52" s="37"/>
      <c r="C52" s="30" t="s">
        <v>22</v>
      </c>
      <c r="D52" s="38"/>
      <c r="E52" s="38"/>
      <c r="F52" s="28" t="str">
        <f>F12</f>
        <v>Ostrava</v>
      </c>
      <c r="G52" s="38"/>
      <c r="H52" s="38"/>
      <c r="I52" s="119" t="s">
        <v>24</v>
      </c>
      <c r="J52" s="61" t="str">
        <f>IF(J12="","",J12)</f>
        <v>11. 11. 2019</v>
      </c>
      <c r="K52" s="38"/>
      <c r="L52" s="118"/>
      <c r="S52" s="36"/>
      <c r="T52" s="36"/>
      <c r="U52" s="36"/>
      <c r="V52" s="36"/>
      <c r="W52" s="36"/>
      <c r="X52" s="36"/>
      <c r="Y52" s="36"/>
      <c r="Z52" s="36"/>
      <c r="AA52" s="36"/>
      <c r="AB52" s="36"/>
      <c r="AC52" s="36"/>
      <c r="AD52" s="36"/>
      <c r="AE52" s="36"/>
    </row>
    <row r="53" spans="1:47" s="2" customFormat="1" ht="6.95" customHeight="1" x14ac:dyDescent="0.2">
      <c r="A53" s="36"/>
      <c r="B53" s="37"/>
      <c r="C53" s="38"/>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27.95" customHeight="1" x14ac:dyDescent="0.2">
      <c r="A54" s="36"/>
      <c r="B54" s="37"/>
      <c r="C54" s="30" t="s">
        <v>30</v>
      </c>
      <c r="D54" s="38"/>
      <c r="E54" s="38"/>
      <c r="F54" s="28" t="str">
        <f>E15</f>
        <v>Dopravní podnik Ostrava a.s.</v>
      </c>
      <c r="G54" s="38"/>
      <c r="H54" s="38"/>
      <c r="I54" s="119" t="s">
        <v>38</v>
      </c>
      <c r="J54" s="34" t="str">
        <f>E21</f>
        <v>METROPROJEKT Praha a.s.</v>
      </c>
      <c r="K54" s="38"/>
      <c r="L54" s="118"/>
      <c r="S54" s="36"/>
      <c r="T54" s="36"/>
      <c r="U54" s="36"/>
      <c r="V54" s="36"/>
      <c r="W54" s="36"/>
      <c r="X54" s="36"/>
      <c r="Y54" s="36"/>
      <c r="Z54" s="36"/>
      <c r="AA54" s="36"/>
      <c r="AB54" s="36"/>
      <c r="AC54" s="36"/>
      <c r="AD54" s="36"/>
      <c r="AE54" s="36"/>
    </row>
    <row r="55" spans="1:47" s="2" customFormat="1" ht="27.95" customHeight="1" x14ac:dyDescent="0.2">
      <c r="A55" s="36"/>
      <c r="B55" s="37"/>
      <c r="C55" s="30" t="s">
        <v>36</v>
      </c>
      <c r="D55" s="38"/>
      <c r="E55" s="38"/>
      <c r="F55" s="28" t="str">
        <f>IF(E18="","",E18)</f>
        <v>Vyplň údaj</v>
      </c>
      <c r="G55" s="38"/>
      <c r="H55" s="38"/>
      <c r="I55" s="119" t="s">
        <v>43</v>
      </c>
      <c r="J55" s="34" t="str">
        <f>E24</f>
        <v>METROPROJEKT Praha a.s.</v>
      </c>
      <c r="K55" s="38"/>
      <c r="L55" s="118"/>
      <c r="S55" s="36"/>
      <c r="T55" s="36"/>
      <c r="U55" s="36"/>
      <c r="V55" s="36"/>
      <c r="W55" s="36"/>
      <c r="X55" s="36"/>
      <c r="Y55" s="36"/>
      <c r="Z55" s="36"/>
      <c r="AA55" s="36"/>
      <c r="AB55" s="36"/>
      <c r="AC55" s="36"/>
      <c r="AD55" s="36"/>
      <c r="AE55" s="36"/>
    </row>
    <row r="56" spans="1:47" s="2" customFormat="1" ht="10.35" customHeight="1" x14ac:dyDescent="0.2">
      <c r="A56" s="36"/>
      <c r="B56" s="37"/>
      <c r="C56" s="38"/>
      <c r="D56" s="38"/>
      <c r="E56" s="38"/>
      <c r="F56" s="38"/>
      <c r="G56" s="38"/>
      <c r="H56" s="38"/>
      <c r="I56" s="117"/>
      <c r="J56" s="38"/>
      <c r="K56" s="38"/>
      <c r="L56" s="118"/>
      <c r="S56" s="36"/>
      <c r="T56" s="36"/>
      <c r="U56" s="36"/>
      <c r="V56" s="36"/>
      <c r="W56" s="36"/>
      <c r="X56" s="36"/>
      <c r="Y56" s="36"/>
      <c r="Z56" s="36"/>
      <c r="AA56" s="36"/>
      <c r="AB56" s="36"/>
      <c r="AC56" s="36"/>
      <c r="AD56" s="36"/>
      <c r="AE56" s="36"/>
    </row>
    <row r="57" spans="1:47" s="2" customFormat="1" ht="29.25" customHeight="1" x14ac:dyDescent="0.2">
      <c r="A57" s="36"/>
      <c r="B57" s="37"/>
      <c r="C57" s="148" t="s">
        <v>148</v>
      </c>
      <c r="D57" s="149"/>
      <c r="E57" s="149"/>
      <c r="F57" s="149"/>
      <c r="G57" s="149"/>
      <c r="H57" s="149"/>
      <c r="I57" s="150"/>
      <c r="J57" s="151" t="s">
        <v>149</v>
      </c>
      <c r="K57" s="149"/>
      <c r="L57" s="118"/>
      <c r="S57" s="36"/>
      <c r="T57" s="36"/>
      <c r="U57" s="36"/>
      <c r="V57" s="36"/>
      <c r="W57" s="36"/>
      <c r="X57" s="36"/>
      <c r="Y57" s="36"/>
      <c r="Z57" s="36"/>
      <c r="AA57" s="36"/>
      <c r="AB57" s="36"/>
      <c r="AC57" s="36"/>
      <c r="AD57" s="36"/>
      <c r="AE57" s="36"/>
    </row>
    <row r="58" spans="1:47" s="2" customFormat="1" ht="10.35" customHeight="1" x14ac:dyDescent="0.2">
      <c r="A58" s="36"/>
      <c r="B58" s="37"/>
      <c r="C58" s="38"/>
      <c r="D58" s="38"/>
      <c r="E58" s="38"/>
      <c r="F58" s="38"/>
      <c r="G58" s="38"/>
      <c r="H58" s="38"/>
      <c r="I58" s="117"/>
      <c r="J58" s="38"/>
      <c r="K58" s="38"/>
      <c r="L58" s="118"/>
      <c r="S58" s="36"/>
      <c r="T58" s="36"/>
      <c r="U58" s="36"/>
      <c r="V58" s="36"/>
      <c r="W58" s="36"/>
      <c r="X58" s="36"/>
      <c r="Y58" s="36"/>
      <c r="Z58" s="36"/>
      <c r="AA58" s="36"/>
      <c r="AB58" s="36"/>
      <c r="AC58" s="36"/>
      <c r="AD58" s="36"/>
      <c r="AE58" s="36"/>
    </row>
    <row r="59" spans="1:47" s="2" customFormat="1" ht="22.9" customHeight="1" x14ac:dyDescent="0.2">
      <c r="A59" s="36"/>
      <c r="B59" s="37"/>
      <c r="C59" s="152" t="s">
        <v>78</v>
      </c>
      <c r="D59" s="38"/>
      <c r="E59" s="38"/>
      <c r="F59" s="38"/>
      <c r="G59" s="38"/>
      <c r="H59" s="38"/>
      <c r="I59" s="117"/>
      <c r="J59" s="79">
        <f>J88</f>
        <v>0</v>
      </c>
      <c r="K59" s="38"/>
      <c r="L59" s="118"/>
      <c r="S59" s="36"/>
      <c r="T59" s="36"/>
      <c r="U59" s="36"/>
      <c r="V59" s="36"/>
      <c r="W59" s="36"/>
      <c r="X59" s="36"/>
      <c r="Y59" s="36"/>
      <c r="Z59" s="36"/>
      <c r="AA59" s="36"/>
      <c r="AB59" s="36"/>
      <c r="AC59" s="36"/>
      <c r="AD59" s="36"/>
      <c r="AE59" s="36"/>
      <c r="AU59" s="18" t="s">
        <v>150</v>
      </c>
    </row>
    <row r="60" spans="1:47" s="9" customFormat="1" ht="24.95" customHeight="1" x14ac:dyDescent="0.2">
      <c r="B60" s="153"/>
      <c r="C60" s="154"/>
      <c r="D60" s="155" t="s">
        <v>151</v>
      </c>
      <c r="E60" s="156"/>
      <c r="F60" s="156"/>
      <c r="G60" s="156"/>
      <c r="H60" s="156"/>
      <c r="I60" s="157"/>
      <c r="J60" s="158">
        <f>J89</f>
        <v>0</v>
      </c>
      <c r="K60" s="154"/>
      <c r="L60" s="159"/>
    </row>
    <row r="61" spans="1:47" s="10" customFormat="1" ht="19.899999999999999" customHeight="1" x14ac:dyDescent="0.2">
      <c r="B61" s="160"/>
      <c r="C61" s="99"/>
      <c r="D61" s="161" t="s">
        <v>152</v>
      </c>
      <c r="E61" s="162"/>
      <c r="F61" s="162"/>
      <c r="G61" s="162"/>
      <c r="H61" s="162"/>
      <c r="I61" s="163"/>
      <c r="J61" s="164">
        <f>J90</f>
        <v>0</v>
      </c>
      <c r="K61" s="99"/>
      <c r="L61" s="165"/>
    </row>
    <row r="62" spans="1:47" s="10" customFormat="1" ht="19.899999999999999" customHeight="1" x14ac:dyDescent="0.2">
      <c r="B62" s="160"/>
      <c r="C62" s="99"/>
      <c r="D62" s="161" t="s">
        <v>1317</v>
      </c>
      <c r="E62" s="162"/>
      <c r="F62" s="162"/>
      <c r="G62" s="162"/>
      <c r="H62" s="162"/>
      <c r="I62" s="163"/>
      <c r="J62" s="164">
        <f>J152</f>
        <v>0</v>
      </c>
      <c r="K62" s="99"/>
      <c r="L62" s="165"/>
    </row>
    <row r="63" spans="1:47" s="10" customFormat="1" ht="19.899999999999999" customHeight="1" x14ac:dyDescent="0.2">
      <c r="B63" s="160"/>
      <c r="C63" s="99"/>
      <c r="D63" s="161" t="s">
        <v>153</v>
      </c>
      <c r="E63" s="162"/>
      <c r="F63" s="162"/>
      <c r="G63" s="162"/>
      <c r="H63" s="162"/>
      <c r="I63" s="163"/>
      <c r="J63" s="164">
        <f>J180</f>
        <v>0</v>
      </c>
      <c r="K63" s="99"/>
      <c r="L63" s="165"/>
    </row>
    <row r="64" spans="1:47" s="10" customFormat="1" ht="19.899999999999999" customHeight="1" x14ac:dyDescent="0.2">
      <c r="B64" s="160"/>
      <c r="C64" s="99"/>
      <c r="D64" s="161" t="s">
        <v>154</v>
      </c>
      <c r="E64" s="162"/>
      <c r="F64" s="162"/>
      <c r="G64" s="162"/>
      <c r="H64" s="162"/>
      <c r="I64" s="163"/>
      <c r="J64" s="164">
        <f>J185</f>
        <v>0</v>
      </c>
      <c r="K64" s="99"/>
      <c r="L64" s="165"/>
    </row>
    <row r="65" spans="1:31" s="10" customFormat="1" ht="19.899999999999999" customHeight="1" x14ac:dyDescent="0.2">
      <c r="B65" s="160"/>
      <c r="C65" s="99"/>
      <c r="D65" s="161" t="s">
        <v>340</v>
      </c>
      <c r="E65" s="162"/>
      <c r="F65" s="162"/>
      <c r="G65" s="162"/>
      <c r="H65" s="162"/>
      <c r="I65" s="163"/>
      <c r="J65" s="164">
        <f>J248</f>
        <v>0</v>
      </c>
      <c r="K65" s="99"/>
      <c r="L65" s="165"/>
    </row>
    <row r="66" spans="1:31" s="10" customFormat="1" ht="19.899999999999999" customHeight="1" x14ac:dyDescent="0.2">
      <c r="B66" s="160"/>
      <c r="C66" s="99"/>
      <c r="D66" s="161" t="s">
        <v>155</v>
      </c>
      <c r="E66" s="162"/>
      <c r="F66" s="162"/>
      <c r="G66" s="162"/>
      <c r="H66" s="162"/>
      <c r="I66" s="163"/>
      <c r="J66" s="164">
        <f>J252</f>
        <v>0</v>
      </c>
      <c r="K66" s="99"/>
      <c r="L66" s="165"/>
    </row>
    <row r="67" spans="1:31" s="10" customFormat="1" ht="19.899999999999999" customHeight="1" x14ac:dyDescent="0.2">
      <c r="B67" s="160"/>
      <c r="C67" s="99"/>
      <c r="D67" s="161" t="s">
        <v>156</v>
      </c>
      <c r="E67" s="162"/>
      <c r="F67" s="162"/>
      <c r="G67" s="162"/>
      <c r="H67" s="162"/>
      <c r="I67" s="163"/>
      <c r="J67" s="164">
        <f>J282</f>
        <v>0</v>
      </c>
      <c r="K67" s="99"/>
      <c r="L67" s="165"/>
    </row>
    <row r="68" spans="1:31" s="10" customFormat="1" ht="19.899999999999999" customHeight="1" x14ac:dyDescent="0.2">
      <c r="B68" s="160"/>
      <c r="C68" s="99"/>
      <c r="D68" s="161" t="s">
        <v>157</v>
      </c>
      <c r="E68" s="162"/>
      <c r="F68" s="162"/>
      <c r="G68" s="162"/>
      <c r="H68" s="162"/>
      <c r="I68" s="163"/>
      <c r="J68" s="164">
        <f>J308</f>
        <v>0</v>
      </c>
      <c r="K68" s="99"/>
      <c r="L68" s="165"/>
    </row>
    <row r="69" spans="1:31" s="2" customFormat="1" ht="21.75" customHeight="1" x14ac:dyDescent="0.2">
      <c r="A69" s="36"/>
      <c r="B69" s="37"/>
      <c r="C69" s="38"/>
      <c r="D69" s="38"/>
      <c r="E69" s="38"/>
      <c r="F69" s="38"/>
      <c r="G69" s="38"/>
      <c r="H69" s="38"/>
      <c r="I69" s="117"/>
      <c r="J69" s="38"/>
      <c r="K69" s="38"/>
      <c r="L69" s="118"/>
      <c r="S69" s="36"/>
      <c r="T69" s="36"/>
      <c r="U69" s="36"/>
      <c r="V69" s="36"/>
      <c r="W69" s="36"/>
      <c r="X69" s="36"/>
      <c r="Y69" s="36"/>
      <c r="Z69" s="36"/>
      <c r="AA69" s="36"/>
      <c r="AB69" s="36"/>
      <c r="AC69" s="36"/>
      <c r="AD69" s="36"/>
      <c r="AE69" s="36"/>
    </row>
    <row r="70" spans="1:31" s="2" customFormat="1" ht="6.95" customHeight="1" x14ac:dyDescent="0.2">
      <c r="A70" s="36"/>
      <c r="B70" s="49"/>
      <c r="C70" s="50"/>
      <c r="D70" s="50"/>
      <c r="E70" s="50"/>
      <c r="F70" s="50"/>
      <c r="G70" s="50"/>
      <c r="H70" s="50"/>
      <c r="I70" s="144"/>
      <c r="J70" s="50"/>
      <c r="K70" s="50"/>
      <c r="L70" s="118"/>
      <c r="S70" s="36"/>
      <c r="T70" s="36"/>
      <c r="U70" s="36"/>
      <c r="V70" s="36"/>
      <c r="W70" s="36"/>
      <c r="X70" s="36"/>
      <c r="Y70" s="36"/>
      <c r="Z70" s="36"/>
      <c r="AA70" s="36"/>
      <c r="AB70" s="36"/>
      <c r="AC70" s="36"/>
      <c r="AD70" s="36"/>
      <c r="AE70" s="36"/>
    </row>
    <row r="74" spans="1:31" s="2" customFormat="1" ht="6.95" customHeight="1" x14ac:dyDescent="0.2">
      <c r="A74" s="36"/>
      <c r="B74" s="51"/>
      <c r="C74" s="52"/>
      <c r="D74" s="52"/>
      <c r="E74" s="52"/>
      <c r="F74" s="52"/>
      <c r="G74" s="52"/>
      <c r="H74" s="52"/>
      <c r="I74" s="147"/>
      <c r="J74" s="52"/>
      <c r="K74" s="52"/>
      <c r="L74" s="118"/>
      <c r="S74" s="36"/>
      <c r="T74" s="36"/>
      <c r="U74" s="36"/>
      <c r="V74" s="36"/>
      <c r="W74" s="36"/>
      <c r="X74" s="36"/>
      <c r="Y74" s="36"/>
      <c r="Z74" s="36"/>
      <c r="AA74" s="36"/>
      <c r="AB74" s="36"/>
      <c r="AC74" s="36"/>
      <c r="AD74" s="36"/>
      <c r="AE74" s="36"/>
    </row>
    <row r="75" spans="1:31" s="2" customFormat="1" ht="24.95" customHeight="1" x14ac:dyDescent="0.2">
      <c r="A75" s="36"/>
      <c r="B75" s="37"/>
      <c r="C75" s="24" t="s">
        <v>158</v>
      </c>
      <c r="D75" s="38"/>
      <c r="E75" s="38"/>
      <c r="F75" s="38"/>
      <c r="G75" s="38"/>
      <c r="H75" s="38"/>
      <c r="I75" s="117"/>
      <c r="J75" s="38"/>
      <c r="K75" s="38"/>
      <c r="L75" s="118"/>
      <c r="S75" s="36"/>
      <c r="T75" s="36"/>
      <c r="U75" s="36"/>
      <c r="V75" s="36"/>
      <c r="W75" s="36"/>
      <c r="X75" s="36"/>
      <c r="Y75" s="36"/>
      <c r="Z75" s="36"/>
      <c r="AA75" s="36"/>
      <c r="AB75" s="36"/>
      <c r="AC75" s="36"/>
      <c r="AD75" s="36"/>
      <c r="AE75" s="36"/>
    </row>
    <row r="76" spans="1:31" s="2" customFormat="1" ht="6.95" customHeight="1" x14ac:dyDescent="0.2">
      <c r="A76" s="36"/>
      <c r="B76" s="37"/>
      <c r="C76" s="38"/>
      <c r="D76" s="38"/>
      <c r="E76" s="38"/>
      <c r="F76" s="38"/>
      <c r="G76" s="38"/>
      <c r="H76" s="38"/>
      <c r="I76" s="117"/>
      <c r="J76" s="38"/>
      <c r="K76" s="38"/>
      <c r="L76" s="118"/>
      <c r="S76" s="36"/>
      <c r="T76" s="36"/>
      <c r="U76" s="36"/>
      <c r="V76" s="36"/>
      <c r="W76" s="36"/>
      <c r="X76" s="36"/>
      <c r="Y76" s="36"/>
      <c r="Z76" s="36"/>
      <c r="AA76" s="36"/>
      <c r="AB76" s="36"/>
      <c r="AC76" s="36"/>
      <c r="AD76" s="36"/>
      <c r="AE76" s="36"/>
    </row>
    <row r="77" spans="1:31" s="2" customFormat="1" ht="12" customHeight="1" x14ac:dyDescent="0.2">
      <c r="A77" s="36"/>
      <c r="B77" s="37"/>
      <c r="C77" s="30" t="s">
        <v>16</v>
      </c>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6.5" customHeight="1" x14ac:dyDescent="0.2">
      <c r="A78" s="36"/>
      <c r="B78" s="37"/>
      <c r="C78" s="38"/>
      <c r="D78" s="38"/>
      <c r="E78" s="323" t="str">
        <f>E7</f>
        <v>PJD na ul. Výškovická - 1. úsek (ul. Čujkovova - ul. Svornosti)</v>
      </c>
      <c r="F78" s="324"/>
      <c r="G78" s="324"/>
      <c r="H78" s="324"/>
      <c r="I78" s="117"/>
      <c r="J78" s="38"/>
      <c r="K78" s="38"/>
      <c r="L78" s="118"/>
      <c r="S78" s="36"/>
      <c r="T78" s="36"/>
      <c r="U78" s="36"/>
      <c r="V78" s="36"/>
      <c r="W78" s="36"/>
      <c r="X78" s="36"/>
      <c r="Y78" s="36"/>
      <c r="Z78" s="36"/>
      <c r="AA78" s="36"/>
      <c r="AB78" s="36"/>
      <c r="AC78" s="36"/>
      <c r="AD78" s="36"/>
      <c r="AE78" s="36"/>
    </row>
    <row r="79" spans="1:31" s="2" customFormat="1" ht="12" customHeight="1" x14ac:dyDescent="0.2">
      <c r="A79" s="36"/>
      <c r="B79" s="37"/>
      <c r="C79" s="30" t="s">
        <v>145</v>
      </c>
      <c r="D79" s="38"/>
      <c r="E79" s="38"/>
      <c r="F79" s="38"/>
      <c r="G79" s="38"/>
      <c r="H79" s="38"/>
      <c r="I79" s="117"/>
      <c r="J79" s="38"/>
      <c r="K79" s="38"/>
      <c r="L79" s="118"/>
      <c r="S79" s="36"/>
      <c r="T79" s="36"/>
      <c r="U79" s="36"/>
      <c r="V79" s="36"/>
      <c r="W79" s="36"/>
      <c r="X79" s="36"/>
      <c r="Y79" s="36"/>
      <c r="Z79" s="36"/>
      <c r="AA79" s="36"/>
      <c r="AB79" s="36"/>
      <c r="AC79" s="36"/>
      <c r="AD79" s="36"/>
      <c r="AE79" s="36"/>
    </row>
    <row r="80" spans="1:31" s="2" customFormat="1" ht="16.5" customHeight="1" x14ac:dyDescent="0.2">
      <c r="A80" s="36"/>
      <c r="B80" s="37"/>
      <c r="C80" s="38"/>
      <c r="D80" s="38"/>
      <c r="E80" s="292" t="str">
        <f>E9</f>
        <v>SO 661 - Tramvajová trať</v>
      </c>
      <c r="F80" s="325"/>
      <c r="G80" s="325"/>
      <c r="H80" s="325"/>
      <c r="I80" s="117"/>
      <c r="J80" s="38"/>
      <c r="K80" s="38"/>
      <c r="L80" s="118"/>
      <c r="S80" s="36"/>
      <c r="T80" s="36"/>
      <c r="U80" s="36"/>
      <c r="V80" s="36"/>
      <c r="W80" s="36"/>
      <c r="X80" s="36"/>
      <c r="Y80" s="36"/>
      <c r="Z80" s="36"/>
      <c r="AA80" s="36"/>
      <c r="AB80" s="36"/>
      <c r="AC80" s="36"/>
      <c r="AD80" s="36"/>
      <c r="AE80" s="36"/>
    </row>
    <row r="81" spans="1:65" s="2" customFormat="1" ht="6.95" customHeight="1" x14ac:dyDescent="0.2">
      <c r="A81" s="36"/>
      <c r="B81" s="37"/>
      <c r="C81" s="38"/>
      <c r="D81" s="38"/>
      <c r="E81" s="38"/>
      <c r="F81" s="38"/>
      <c r="G81" s="38"/>
      <c r="H81" s="38"/>
      <c r="I81" s="117"/>
      <c r="J81" s="38"/>
      <c r="K81" s="38"/>
      <c r="L81" s="118"/>
      <c r="S81" s="36"/>
      <c r="T81" s="36"/>
      <c r="U81" s="36"/>
      <c r="V81" s="36"/>
      <c r="W81" s="36"/>
      <c r="X81" s="36"/>
      <c r="Y81" s="36"/>
      <c r="Z81" s="36"/>
      <c r="AA81" s="36"/>
      <c r="AB81" s="36"/>
      <c r="AC81" s="36"/>
      <c r="AD81" s="36"/>
      <c r="AE81" s="36"/>
    </row>
    <row r="82" spans="1:65" s="2" customFormat="1" ht="12" customHeight="1" x14ac:dyDescent="0.2">
      <c r="A82" s="36"/>
      <c r="B82" s="37"/>
      <c r="C82" s="30" t="s">
        <v>22</v>
      </c>
      <c r="D82" s="38"/>
      <c r="E82" s="38"/>
      <c r="F82" s="28" t="str">
        <f>F12</f>
        <v>Ostrava</v>
      </c>
      <c r="G82" s="38"/>
      <c r="H82" s="38"/>
      <c r="I82" s="119" t="s">
        <v>24</v>
      </c>
      <c r="J82" s="61" t="str">
        <f>IF(J12="","",J12)</f>
        <v>11. 11. 2019</v>
      </c>
      <c r="K82" s="38"/>
      <c r="L82" s="118"/>
      <c r="S82" s="36"/>
      <c r="T82" s="36"/>
      <c r="U82" s="36"/>
      <c r="V82" s="36"/>
      <c r="W82" s="36"/>
      <c r="X82" s="36"/>
      <c r="Y82" s="36"/>
      <c r="Z82" s="36"/>
      <c r="AA82" s="36"/>
      <c r="AB82" s="36"/>
      <c r="AC82" s="36"/>
      <c r="AD82" s="36"/>
      <c r="AE82" s="36"/>
    </row>
    <row r="83" spans="1:65" s="2" customFormat="1" ht="6.95" customHeight="1" x14ac:dyDescent="0.2">
      <c r="A83" s="36"/>
      <c r="B83" s="37"/>
      <c r="C83" s="38"/>
      <c r="D83" s="38"/>
      <c r="E83" s="38"/>
      <c r="F83" s="38"/>
      <c r="G83" s="38"/>
      <c r="H83" s="38"/>
      <c r="I83" s="117"/>
      <c r="J83" s="38"/>
      <c r="K83" s="38"/>
      <c r="L83" s="118"/>
      <c r="S83" s="36"/>
      <c r="T83" s="36"/>
      <c r="U83" s="36"/>
      <c r="V83" s="36"/>
      <c r="W83" s="36"/>
      <c r="X83" s="36"/>
      <c r="Y83" s="36"/>
      <c r="Z83" s="36"/>
      <c r="AA83" s="36"/>
      <c r="AB83" s="36"/>
      <c r="AC83" s="36"/>
      <c r="AD83" s="36"/>
      <c r="AE83" s="36"/>
    </row>
    <row r="84" spans="1:65" s="2" customFormat="1" ht="27.95" customHeight="1" x14ac:dyDescent="0.2">
      <c r="A84" s="36"/>
      <c r="B84" s="37"/>
      <c r="C84" s="30" t="s">
        <v>30</v>
      </c>
      <c r="D84" s="38"/>
      <c r="E84" s="38"/>
      <c r="F84" s="28" t="str">
        <f>E15</f>
        <v>Dopravní podnik Ostrava a.s.</v>
      </c>
      <c r="G84" s="38"/>
      <c r="H84" s="38"/>
      <c r="I84" s="119" t="s">
        <v>38</v>
      </c>
      <c r="J84" s="34" t="str">
        <f>E21</f>
        <v>METROPROJEKT Praha a.s.</v>
      </c>
      <c r="K84" s="38"/>
      <c r="L84" s="118"/>
      <c r="S84" s="36"/>
      <c r="T84" s="36"/>
      <c r="U84" s="36"/>
      <c r="V84" s="36"/>
      <c r="W84" s="36"/>
      <c r="X84" s="36"/>
      <c r="Y84" s="36"/>
      <c r="Z84" s="36"/>
      <c r="AA84" s="36"/>
      <c r="AB84" s="36"/>
      <c r="AC84" s="36"/>
      <c r="AD84" s="36"/>
      <c r="AE84" s="36"/>
    </row>
    <row r="85" spans="1:65" s="2" customFormat="1" ht="27.95" customHeight="1" x14ac:dyDescent="0.2">
      <c r="A85" s="36"/>
      <c r="B85" s="37"/>
      <c r="C85" s="30" t="s">
        <v>36</v>
      </c>
      <c r="D85" s="38"/>
      <c r="E85" s="38"/>
      <c r="F85" s="28" t="str">
        <f>IF(E18="","",E18)</f>
        <v>Vyplň údaj</v>
      </c>
      <c r="G85" s="38"/>
      <c r="H85" s="38"/>
      <c r="I85" s="119" t="s">
        <v>43</v>
      </c>
      <c r="J85" s="34" t="str">
        <f>E24</f>
        <v>METROPROJEKT Praha a.s.</v>
      </c>
      <c r="K85" s="38"/>
      <c r="L85" s="118"/>
      <c r="S85" s="36"/>
      <c r="T85" s="36"/>
      <c r="U85" s="36"/>
      <c r="V85" s="36"/>
      <c r="W85" s="36"/>
      <c r="X85" s="36"/>
      <c r="Y85" s="36"/>
      <c r="Z85" s="36"/>
      <c r="AA85" s="36"/>
      <c r="AB85" s="36"/>
      <c r="AC85" s="36"/>
      <c r="AD85" s="36"/>
      <c r="AE85" s="36"/>
    </row>
    <row r="86" spans="1:65" s="2" customFormat="1" ht="10.35" customHeight="1" x14ac:dyDescent="0.2">
      <c r="A86" s="36"/>
      <c r="B86" s="37"/>
      <c r="C86" s="38"/>
      <c r="D86" s="38"/>
      <c r="E86" s="38"/>
      <c r="F86" s="38"/>
      <c r="G86" s="38"/>
      <c r="H86" s="38"/>
      <c r="I86" s="117"/>
      <c r="J86" s="38"/>
      <c r="K86" s="38"/>
      <c r="L86" s="118"/>
      <c r="S86" s="36"/>
      <c r="T86" s="36"/>
      <c r="U86" s="36"/>
      <c r="V86" s="36"/>
      <c r="W86" s="36"/>
      <c r="X86" s="36"/>
      <c r="Y86" s="36"/>
      <c r="Z86" s="36"/>
      <c r="AA86" s="36"/>
      <c r="AB86" s="36"/>
      <c r="AC86" s="36"/>
      <c r="AD86" s="36"/>
      <c r="AE86" s="36"/>
    </row>
    <row r="87" spans="1:65" s="11" customFormat="1" ht="29.25" customHeight="1" x14ac:dyDescent="0.2">
      <c r="A87" s="166"/>
      <c r="B87" s="167"/>
      <c r="C87" s="168" t="s">
        <v>159</v>
      </c>
      <c r="D87" s="169" t="s">
        <v>65</v>
      </c>
      <c r="E87" s="169" t="s">
        <v>61</v>
      </c>
      <c r="F87" s="169" t="s">
        <v>62</v>
      </c>
      <c r="G87" s="169" t="s">
        <v>160</v>
      </c>
      <c r="H87" s="169" t="s">
        <v>161</v>
      </c>
      <c r="I87" s="170" t="s">
        <v>162</v>
      </c>
      <c r="J87" s="169" t="s">
        <v>149</v>
      </c>
      <c r="K87" s="171" t="s">
        <v>163</v>
      </c>
      <c r="L87" s="172"/>
      <c r="M87" s="70" t="s">
        <v>79</v>
      </c>
      <c r="N87" s="71" t="s">
        <v>50</v>
      </c>
      <c r="O87" s="71" t="s">
        <v>164</v>
      </c>
      <c r="P87" s="71" t="s">
        <v>165</v>
      </c>
      <c r="Q87" s="71" t="s">
        <v>166</v>
      </c>
      <c r="R87" s="71" t="s">
        <v>167</v>
      </c>
      <c r="S87" s="71" t="s">
        <v>168</v>
      </c>
      <c r="T87" s="72" t="s">
        <v>169</v>
      </c>
      <c r="U87" s="166"/>
      <c r="V87" s="166"/>
      <c r="W87" s="166"/>
      <c r="X87" s="166"/>
      <c r="Y87" s="166"/>
      <c r="Z87" s="166"/>
      <c r="AA87" s="166"/>
      <c r="AB87" s="166"/>
      <c r="AC87" s="166"/>
      <c r="AD87" s="166"/>
      <c r="AE87" s="166"/>
    </row>
    <row r="88" spans="1:65" s="2" customFormat="1" ht="22.9" customHeight="1" x14ac:dyDescent="0.25">
      <c r="A88" s="36"/>
      <c r="B88" s="37"/>
      <c r="C88" s="77" t="s">
        <v>170</v>
      </c>
      <c r="D88" s="38"/>
      <c r="E88" s="38"/>
      <c r="F88" s="38"/>
      <c r="G88" s="38"/>
      <c r="H88" s="38"/>
      <c r="I88" s="117"/>
      <c r="J88" s="173">
        <f>BK88</f>
        <v>0</v>
      </c>
      <c r="K88" s="38"/>
      <c r="L88" s="41"/>
      <c r="M88" s="73"/>
      <c r="N88" s="174"/>
      <c r="O88" s="74"/>
      <c r="P88" s="175">
        <f>P89</f>
        <v>0</v>
      </c>
      <c r="Q88" s="74"/>
      <c r="R88" s="175">
        <f>R89</f>
        <v>1380.9450895999998</v>
      </c>
      <c r="S88" s="74"/>
      <c r="T88" s="176">
        <f>T89</f>
        <v>7198.5255000000006</v>
      </c>
      <c r="U88" s="36"/>
      <c r="V88" s="36"/>
      <c r="W88" s="36"/>
      <c r="X88" s="36"/>
      <c r="Y88" s="36"/>
      <c r="Z88" s="36"/>
      <c r="AA88" s="36"/>
      <c r="AB88" s="36"/>
      <c r="AC88" s="36"/>
      <c r="AD88" s="36"/>
      <c r="AE88" s="36"/>
      <c r="AT88" s="18" t="s">
        <v>80</v>
      </c>
      <c r="AU88" s="18" t="s">
        <v>150</v>
      </c>
      <c r="BK88" s="177">
        <f>BK89</f>
        <v>0</v>
      </c>
    </row>
    <row r="89" spans="1:65" s="12" customFormat="1" ht="25.9" customHeight="1" x14ac:dyDescent="0.2">
      <c r="B89" s="178"/>
      <c r="C89" s="179"/>
      <c r="D89" s="180" t="s">
        <v>80</v>
      </c>
      <c r="E89" s="181" t="s">
        <v>171</v>
      </c>
      <c r="F89" s="181" t="s">
        <v>172</v>
      </c>
      <c r="G89" s="179"/>
      <c r="H89" s="179"/>
      <c r="I89" s="182"/>
      <c r="J89" s="183">
        <f>BK89</f>
        <v>0</v>
      </c>
      <c r="K89" s="179"/>
      <c r="L89" s="184"/>
      <c r="M89" s="185"/>
      <c r="N89" s="186"/>
      <c r="O89" s="186"/>
      <c r="P89" s="187">
        <f>P90+P152+P180+P185+P248+P252+P282+P308</f>
        <v>0</v>
      </c>
      <c r="Q89" s="186"/>
      <c r="R89" s="187">
        <f>R90+R152+R180+R185+R248+R252+R282+R308</f>
        <v>1380.9450895999998</v>
      </c>
      <c r="S89" s="186"/>
      <c r="T89" s="188">
        <f>T90+T152+T180+T185+T248+T252+T282+T308</f>
        <v>7198.5255000000006</v>
      </c>
      <c r="AR89" s="189" t="s">
        <v>89</v>
      </c>
      <c r="AT89" s="190" t="s">
        <v>80</v>
      </c>
      <c r="AU89" s="190" t="s">
        <v>81</v>
      </c>
      <c r="AY89" s="189" t="s">
        <v>173</v>
      </c>
      <c r="BK89" s="191">
        <f>BK90+BK152+BK180+BK185+BK248+BK252+BK282+BK308</f>
        <v>0</v>
      </c>
    </row>
    <row r="90" spans="1:65" s="12" customFormat="1" ht="22.9" customHeight="1" x14ac:dyDescent="0.2">
      <c r="B90" s="178"/>
      <c r="C90" s="179"/>
      <c r="D90" s="180" t="s">
        <v>80</v>
      </c>
      <c r="E90" s="192" t="s">
        <v>89</v>
      </c>
      <c r="F90" s="192" t="s">
        <v>174</v>
      </c>
      <c r="G90" s="179"/>
      <c r="H90" s="179"/>
      <c r="I90" s="182"/>
      <c r="J90" s="193">
        <f>BK90</f>
        <v>0</v>
      </c>
      <c r="K90" s="179"/>
      <c r="L90" s="184"/>
      <c r="M90" s="185"/>
      <c r="N90" s="186"/>
      <c r="O90" s="186"/>
      <c r="P90" s="187">
        <f>SUM(P91:P151)</f>
        <v>0</v>
      </c>
      <c r="Q90" s="186"/>
      <c r="R90" s="187">
        <f>SUM(R91:R151)</f>
        <v>95.763117199999996</v>
      </c>
      <c r="S90" s="186"/>
      <c r="T90" s="188">
        <f>SUM(T91:T151)</f>
        <v>297.6825</v>
      </c>
      <c r="AR90" s="189" t="s">
        <v>89</v>
      </c>
      <c r="AT90" s="190" t="s">
        <v>80</v>
      </c>
      <c r="AU90" s="190" t="s">
        <v>89</v>
      </c>
      <c r="AY90" s="189" t="s">
        <v>173</v>
      </c>
      <c r="BK90" s="191">
        <f>SUM(BK91:BK151)</f>
        <v>0</v>
      </c>
    </row>
    <row r="91" spans="1:65" s="2" customFormat="1" ht="16.5" customHeight="1" x14ac:dyDescent="0.2">
      <c r="A91" s="36"/>
      <c r="B91" s="37"/>
      <c r="C91" s="194" t="s">
        <v>89</v>
      </c>
      <c r="D91" s="194" t="s">
        <v>175</v>
      </c>
      <c r="E91" s="195" t="s">
        <v>176</v>
      </c>
      <c r="F91" s="196" t="s">
        <v>177</v>
      </c>
      <c r="G91" s="197" t="s">
        <v>178</v>
      </c>
      <c r="H91" s="198">
        <v>8237.2199999999993</v>
      </c>
      <c r="I91" s="199"/>
      <c r="J91" s="200">
        <f>ROUND(I91*H91,2)</f>
        <v>0</v>
      </c>
      <c r="K91" s="196" t="s">
        <v>179</v>
      </c>
      <c r="L91" s="41"/>
      <c r="M91" s="201" t="s">
        <v>79</v>
      </c>
      <c r="N91" s="202" t="s">
        <v>51</v>
      </c>
      <c r="O91" s="66"/>
      <c r="P91" s="203">
        <f>O91*H91</f>
        <v>0</v>
      </c>
      <c r="Q91" s="203">
        <v>0</v>
      </c>
      <c r="R91" s="203">
        <f>Q91*H91</f>
        <v>0</v>
      </c>
      <c r="S91" s="203">
        <v>0</v>
      </c>
      <c r="T91" s="204">
        <f>S91*H91</f>
        <v>0</v>
      </c>
      <c r="U91" s="36"/>
      <c r="V91" s="36"/>
      <c r="W91" s="36"/>
      <c r="X91" s="36"/>
      <c r="Y91" s="36"/>
      <c r="Z91" s="36"/>
      <c r="AA91" s="36"/>
      <c r="AB91" s="36"/>
      <c r="AC91" s="36"/>
      <c r="AD91" s="36"/>
      <c r="AE91" s="36"/>
      <c r="AR91" s="205" t="s">
        <v>180</v>
      </c>
      <c r="AT91" s="205" t="s">
        <v>175</v>
      </c>
      <c r="AU91" s="205" t="s">
        <v>91</v>
      </c>
      <c r="AY91" s="18" t="s">
        <v>173</v>
      </c>
      <c r="BE91" s="206">
        <f>IF(N91="základní",J91,0)</f>
        <v>0</v>
      </c>
      <c r="BF91" s="206">
        <f>IF(N91="snížená",J91,0)</f>
        <v>0</v>
      </c>
      <c r="BG91" s="206">
        <f>IF(N91="zákl. přenesená",J91,0)</f>
        <v>0</v>
      </c>
      <c r="BH91" s="206">
        <f>IF(N91="sníž. přenesená",J91,0)</f>
        <v>0</v>
      </c>
      <c r="BI91" s="206">
        <f>IF(N91="nulová",J91,0)</f>
        <v>0</v>
      </c>
      <c r="BJ91" s="18" t="s">
        <v>89</v>
      </c>
      <c r="BK91" s="206">
        <f>ROUND(I91*H91,2)</f>
        <v>0</v>
      </c>
      <c r="BL91" s="18" t="s">
        <v>180</v>
      </c>
      <c r="BM91" s="205" t="s">
        <v>1318</v>
      </c>
    </row>
    <row r="92" spans="1:65" s="13" customFormat="1" ht="11.25" x14ac:dyDescent="0.2">
      <c r="B92" s="207"/>
      <c r="C92" s="208"/>
      <c r="D92" s="209" t="s">
        <v>182</v>
      </c>
      <c r="E92" s="210" t="s">
        <v>79</v>
      </c>
      <c r="F92" s="211" t="s">
        <v>1319</v>
      </c>
      <c r="G92" s="208"/>
      <c r="H92" s="212">
        <v>8237.2199999999993</v>
      </c>
      <c r="I92" s="213"/>
      <c r="J92" s="208"/>
      <c r="K92" s="208"/>
      <c r="L92" s="214"/>
      <c r="M92" s="215"/>
      <c r="N92" s="216"/>
      <c r="O92" s="216"/>
      <c r="P92" s="216"/>
      <c r="Q92" s="216"/>
      <c r="R92" s="216"/>
      <c r="S92" s="216"/>
      <c r="T92" s="217"/>
      <c r="AT92" s="218" t="s">
        <v>182</v>
      </c>
      <c r="AU92" s="218" t="s">
        <v>91</v>
      </c>
      <c r="AV92" s="13" t="s">
        <v>91</v>
      </c>
      <c r="AW92" s="13" t="s">
        <v>42</v>
      </c>
      <c r="AX92" s="13" t="s">
        <v>89</v>
      </c>
      <c r="AY92" s="218" t="s">
        <v>173</v>
      </c>
    </row>
    <row r="93" spans="1:65" s="2" customFormat="1" ht="24" customHeight="1" x14ac:dyDescent="0.2">
      <c r="A93" s="36"/>
      <c r="B93" s="37"/>
      <c r="C93" s="194" t="s">
        <v>91</v>
      </c>
      <c r="D93" s="194" t="s">
        <v>175</v>
      </c>
      <c r="E93" s="195" t="s">
        <v>1320</v>
      </c>
      <c r="F93" s="196" t="s">
        <v>1321</v>
      </c>
      <c r="G93" s="197" t="s">
        <v>178</v>
      </c>
      <c r="H93" s="198">
        <v>280</v>
      </c>
      <c r="I93" s="199"/>
      <c r="J93" s="200">
        <f>ROUND(I93*H93,2)</f>
        <v>0</v>
      </c>
      <c r="K93" s="196" t="s">
        <v>179</v>
      </c>
      <c r="L93" s="41"/>
      <c r="M93" s="201" t="s">
        <v>79</v>
      </c>
      <c r="N93" s="202" t="s">
        <v>51</v>
      </c>
      <c r="O93" s="66"/>
      <c r="P93" s="203">
        <f>O93*H93</f>
        <v>0</v>
      </c>
      <c r="Q93" s="203">
        <v>0</v>
      </c>
      <c r="R93" s="203">
        <f>Q93*H93</f>
        <v>0</v>
      </c>
      <c r="S93" s="203">
        <v>0.39800000000000002</v>
      </c>
      <c r="T93" s="204">
        <f>S93*H93</f>
        <v>111.44000000000001</v>
      </c>
      <c r="U93" s="36"/>
      <c r="V93" s="36"/>
      <c r="W93" s="36"/>
      <c r="X93" s="36"/>
      <c r="Y93" s="36"/>
      <c r="Z93" s="36"/>
      <c r="AA93" s="36"/>
      <c r="AB93" s="36"/>
      <c r="AC93" s="36"/>
      <c r="AD93" s="36"/>
      <c r="AE93" s="36"/>
      <c r="AR93" s="205" t="s">
        <v>180</v>
      </c>
      <c r="AT93" s="205" t="s">
        <v>175</v>
      </c>
      <c r="AU93" s="205" t="s">
        <v>91</v>
      </c>
      <c r="AY93" s="18" t="s">
        <v>173</v>
      </c>
      <c r="BE93" s="206">
        <f>IF(N93="základní",J93,0)</f>
        <v>0</v>
      </c>
      <c r="BF93" s="206">
        <f>IF(N93="snížená",J93,0)</f>
        <v>0</v>
      </c>
      <c r="BG93" s="206">
        <f>IF(N93="zákl. přenesená",J93,0)</f>
        <v>0</v>
      </c>
      <c r="BH93" s="206">
        <f>IF(N93="sníž. přenesená",J93,0)</f>
        <v>0</v>
      </c>
      <c r="BI93" s="206">
        <f>IF(N93="nulová",J93,0)</f>
        <v>0</v>
      </c>
      <c r="BJ93" s="18" t="s">
        <v>89</v>
      </c>
      <c r="BK93" s="206">
        <f>ROUND(I93*H93,2)</f>
        <v>0</v>
      </c>
      <c r="BL93" s="18" t="s">
        <v>180</v>
      </c>
      <c r="BM93" s="205" t="s">
        <v>1322</v>
      </c>
    </row>
    <row r="94" spans="1:65" s="13" customFormat="1" ht="11.25" x14ac:dyDescent="0.2">
      <c r="B94" s="207"/>
      <c r="C94" s="208"/>
      <c r="D94" s="209" t="s">
        <v>182</v>
      </c>
      <c r="E94" s="210" t="s">
        <v>79</v>
      </c>
      <c r="F94" s="211" t="s">
        <v>1323</v>
      </c>
      <c r="G94" s="208"/>
      <c r="H94" s="212">
        <v>280</v>
      </c>
      <c r="I94" s="213"/>
      <c r="J94" s="208"/>
      <c r="K94" s="208"/>
      <c r="L94" s="214"/>
      <c r="M94" s="215"/>
      <c r="N94" s="216"/>
      <c r="O94" s="216"/>
      <c r="P94" s="216"/>
      <c r="Q94" s="216"/>
      <c r="R94" s="216"/>
      <c r="S94" s="216"/>
      <c r="T94" s="217"/>
      <c r="AT94" s="218" t="s">
        <v>182</v>
      </c>
      <c r="AU94" s="218" t="s">
        <v>91</v>
      </c>
      <c r="AV94" s="13" t="s">
        <v>91</v>
      </c>
      <c r="AW94" s="13" t="s">
        <v>42</v>
      </c>
      <c r="AX94" s="13" t="s">
        <v>89</v>
      </c>
      <c r="AY94" s="218" t="s">
        <v>173</v>
      </c>
    </row>
    <row r="95" spans="1:65" s="2" customFormat="1" ht="24" customHeight="1" x14ac:dyDescent="0.2">
      <c r="A95" s="36"/>
      <c r="B95" s="37"/>
      <c r="C95" s="194" t="s">
        <v>189</v>
      </c>
      <c r="D95" s="194" t="s">
        <v>175</v>
      </c>
      <c r="E95" s="195" t="s">
        <v>184</v>
      </c>
      <c r="F95" s="196" t="s">
        <v>185</v>
      </c>
      <c r="G95" s="197" t="s">
        <v>186</v>
      </c>
      <c r="H95" s="198">
        <v>908.5</v>
      </c>
      <c r="I95" s="199"/>
      <c r="J95" s="200">
        <f>ROUND(I95*H95,2)</f>
        <v>0</v>
      </c>
      <c r="K95" s="196" t="s">
        <v>179</v>
      </c>
      <c r="L95" s="41"/>
      <c r="M95" s="201" t="s">
        <v>79</v>
      </c>
      <c r="N95" s="202" t="s">
        <v>51</v>
      </c>
      <c r="O95" s="66"/>
      <c r="P95" s="203">
        <f>O95*H95</f>
        <v>0</v>
      </c>
      <c r="Q95" s="203">
        <v>0</v>
      </c>
      <c r="R95" s="203">
        <f>Q95*H95</f>
        <v>0</v>
      </c>
      <c r="S95" s="203">
        <v>0.20499999999999999</v>
      </c>
      <c r="T95" s="204">
        <f>S95*H95</f>
        <v>186.24249999999998</v>
      </c>
      <c r="U95" s="36"/>
      <c r="V95" s="36"/>
      <c r="W95" s="36"/>
      <c r="X95" s="36"/>
      <c r="Y95" s="36"/>
      <c r="Z95" s="36"/>
      <c r="AA95" s="36"/>
      <c r="AB95" s="36"/>
      <c r="AC95" s="36"/>
      <c r="AD95" s="36"/>
      <c r="AE95" s="36"/>
      <c r="AR95" s="205" t="s">
        <v>180</v>
      </c>
      <c r="AT95" s="205" t="s">
        <v>175</v>
      </c>
      <c r="AU95" s="205" t="s">
        <v>91</v>
      </c>
      <c r="AY95" s="18" t="s">
        <v>173</v>
      </c>
      <c r="BE95" s="206">
        <f>IF(N95="základní",J95,0)</f>
        <v>0</v>
      </c>
      <c r="BF95" s="206">
        <f>IF(N95="snížená",J95,0)</f>
        <v>0</v>
      </c>
      <c r="BG95" s="206">
        <f>IF(N95="zákl. přenesená",J95,0)</f>
        <v>0</v>
      </c>
      <c r="BH95" s="206">
        <f>IF(N95="sníž. přenesená",J95,0)</f>
        <v>0</v>
      </c>
      <c r="BI95" s="206">
        <f>IF(N95="nulová",J95,0)</f>
        <v>0</v>
      </c>
      <c r="BJ95" s="18" t="s">
        <v>89</v>
      </c>
      <c r="BK95" s="206">
        <f>ROUND(I95*H95,2)</f>
        <v>0</v>
      </c>
      <c r="BL95" s="18" t="s">
        <v>180</v>
      </c>
      <c r="BM95" s="205" t="s">
        <v>1324</v>
      </c>
    </row>
    <row r="96" spans="1:65" s="13" customFormat="1" ht="11.25" x14ac:dyDescent="0.2">
      <c r="B96" s="207"/>
      <c r="C96" s="208"/>
      <c r="D96" s="209" t="s">
        <v>182</v>
      </c>
      <c r="E96" s="210" t="s">
        <v>79</v>
      </c>
      <c r="F96" s="211" t="s">
        <v>1325</v>
      </c>
      <c r="G96" s="208"/>
      <c r="H96" s="212">
        <v>908.5</v>
      </c>
      <c r="I96" s="213"/>
      <c r="J96" s="208"/>
      <c r="K96" s="208"/>
      <c r="L96" s="214"/>
      <c r="M96" s="215"/>
      <c r="N96" s="216"/>
      <c r="O96" s="216"/>
      <c r="P96" s="216"/>
      <c r="Q96" s="216"/>
      <c r="R96" s="216"/>
      <c r="S96" s="216"/>
      <c r="T96" s="217"/>
      <c r="AT96" s="218" t="s">
        <v>182</v>
      </c>
      <c r="AU96" s="218" t="s">
        <v>91</v>
      </c>
      <c r="AV96" s="13" t="s">
        <v>91</v>
      </c>
      <c r="AW96" s="13" t="s">
        <v>42</v>
      </c>
      <c r="AX96" s="13" t="s">
        <v>89</v>
      </c>
      <c r="AY96" s="218" t="s">
        <v>173</v>
      </c>
    </row>
    <row r="97" spans="1:65" s="2" customFormat="1" ht="24" customHeight="1" x14ac:dyDescent="0.2">
      <c r="A97" s="36"/>
      <c r="B97" s="37"/>
      <c r="C97" s="194" t="s">
        <v>180</v>
      </c>
      <c r="D97" s="194" t="s">
        <v>175</v>
      </c>
      <c r="E97" s="195" t="s">
        <v>1326</v>
      </c>
      <c r="F97" s="196" t="s">
        <v>1327</v>
      </c>
      <c r="G97" s="197" t="s">
        <v>196</v>
      </c>
      <c r="H97" s="198">
        <v>478.22500000000002</v>
      </c>
      <c r="I97" s="199"/>
      <c r="J97" s="200">
        <f>ROUND(I97*H97,2)</f>
        <v>0</v>
      </c>
      <c r="K97" s="196" t="s">
        <v>179</v>
      </c>
      <c r="L97" s="41"/>
      <c r="M97" s="201" t="s">
        <v>79</v>
      </c>
      <c r="N97" s="202" t="s">
        <v>51</v>
      </c>
      <c r="O97" s="66"/>
      <c r="P97" s="203">
        <f>O97*H97</f>
        <v>0</v>
      </c>
      <c r="Q97" s="203">
        <v>0</v>
      </c>
      <c r="R97" s="203">
        <f>Q97*H97</f>
        <v>0</v>
      </c>
      <c r="S97" s="203">
        <v>0</v>
      </c>
      <c r="T97" s="204">
        <f>S97*H97</f>
        <v>0</v>
      </c>
      <c r="U97" s="36"/>
      <c r="V97" s="36"/>
      <c r="W97" s="36"/>
      <c r="X97" s="36"/>
      <c r="Y97" s="36"/>
      <c r="Z97" s="36"/>
      <c r="AA97" s="36"/>
      <c r="AB97" s="36"/>
      <c r="AC97" s="36"/>
      <c r="AD97" s="36"/>
      <c r="AE97" s="36"/>
      <c r="AR97" s="205" t="s">
        <v>180</v>
      </c>
      <c r="AT97" s="205" t="s">
        <v>175</v>
      </c>
      <c r="AU97" s="205" t="s">
        <v>91</v>
      </c>
      <c r="AY97" s="18" t="s">
        <v>173</v>
      </c>
      <c r="BE97" s="206">
        <f>IF(N97="základní",J97,0)</f>
        <v>0</v>
      </c>
      <c r="BF97" s="206">
        <f>IF(N97="snížená",J97,0)</f>
        <v>0</v>
      </c>
      <c r="BG97" s="206">
        <f>IF(N97="zákl. přenesená",J97,0)</f>
        <v>0</v>
      </c>
      <c r="BH97" s="206">
        <f>IF(N97="sníž. přenesená",J97,0)</f>
        <v>0</v>
      </c>
      <c r="BI97" s="206">
        <f>IF(N97="nulová",J97,0)</f>
        <v>0</v>
      </c>
      <c r="BJ97" s="18" t="s">
        <v>89</v>
      </c>
      <c r="BK97" s="206">
        <f>ROUND(I97*H97,2)</f>
        <v>0</v>
      </c>
      <c r="BL97" s="18" t="s">
        <v>180</v>
      </c>
      <c r="BM97" s="205" t="s">
        <v>1328</v>
      </c>
    </row>
    <row r="98" spans="1:65" s="13" customFormat="1" ht="11.25" x14ac:dyDescent="0.2">
      <c r="B98" s="207"/>
      <c r="C98" s="208"/>
      <c r="D98" s="209" t="s">
        <v>182</v>
      </c>
      <c r="E98" s="210" t="s">
        <v>79</v>
      </c>
      <c r="F98" s="211" t="s">
        <v>1329</v>
      </c>
      <c r="G98" s="208"/>
      <c r="H98" s="212">
        <v>478.22500000000002</v>
      </c>
      <c r="I98" s="213"/>
      <c r="J98" s="208"/>
      <c r="K98" s="208"/>
      <c r="L98" s="214"/>
      <c r="M98" s="215"/>
      <c r="N98" s="216"/>
      <c r="O98" s="216"/>
      <c r="P98" s="216"/>
      <c r="Q98" s="216"/>
      <c r="R98" s="216"/>
      <c r="S98" s="216"/>
      <c r="T98" s="217"/>
      <c r="AT98" s="218" t="s">
        <v>182</v>
      </c>
      <c r="AU98" s="218" t="s">
        <v>91</v>
      </c>
      <c r="AV98" s="13" t="s">
        <v>91</v>
      </c>
      <c r="AW98" s="13" t="s">
        <v>42</v>
      </c>
      <c r="AX98" s="13" t="s">
        <v>89</v>
      </c>
      <c r="AY98" s="218" t="s">
        <v>173</v>
      </c>
    </row>
    <row r="99" spans="1:65" s="2" customFormat="1" ht="24" customHeight="1" x14ac:dyDescent="0.2">
      <c r="A99" s="36"/>
      <c r="B99" s="37"/>
      <c r="C99" s="194" t="s">
        <v>199</v>
      </c>
      <c r="D99" s="194" t="s">
        <v>175</v>
      </c>
      <c r="E99" s="195" t="s">
        <v>1330</v>
      </c>
      <c r="F99" s="196" t="s">
        <v>1331</v>
      </c>
      <c r="G99" s="197" t="s">
        <v>196</v>
      </c>
      <c r="H99" s="198">
        <v>2010</v>
      </c>
      <c r="I99" s="199"/>
      <c r="J99" s="200">
        <f>ROUND(I99*H99,2)</f>
        <v>0</v>
      </c>
      <c r="K99" s="196" t="s">
        <v>179</v>
      </c>
      <c r="L99" s="41"/>
      <c r="M99" s="201" t="s">
        <v>79</v>
      </c>
      <c r="N99" s="202" t="s">
        <v>51</v>
      </c>
      <c r="O99" s="66"/>
      <c r="P99" s="203">
        <f>O99*H99</f>
        <v>0</v>
      </c>
      <c r="Q99" s="203">
        <v>0</v>
      </c>
      <c r="R99" s="203">
        <f>Q99*H99</f>
        <v>0</v>
      </c>
      <c r="S99" s="203">
        <v>0</v>
      </c>
      <c r="T99" s="204">
        <f>S99*H99</f>
        <v>0</v>
      </c>
      <c r="U99" s="36"/>
      <c r="V99" s="36"/>
      <c r="W99" s="36"/>
      <c r="X99" s="36"/>
      <c r="Y99" s="36"/>
      <c r="Z99" s="36"/>
      <c r="AA99" s="36"/>
      <c r="AB99" s="36"/>
      <c r="AC99" s="36"/>
      <c r="AD99" s="36"/>
      <c r="AE99" s="36"/>
      <c r="AR99" s="205" t="s">
        <v>180</v>
      </c>
      <c r="AT99" s="205" t="s">
        <v>175</v>
      </c>
      <c r="AU99" s="205" t="s">
        <v>91</v>
      </c>
      <c r="AY99" s="18" t="s">
        <v>173</v>
      </c>
      <c r="BE99" s="206">
        <f>IF(N99="základní",J99,0)</f>
        <v>0</v>
      </c>
      <c r="BF99" s="206">
        <f>IF(N99="snížená",J99,0)</f>
        <v>0</v>
      </c>
      <c r="BG99" s="206">
        <f>IF(N99="zákl. přenesená",J99,0)</f>
        <v>0</v>
      </c>
      <c r="BH99" s="206">
        <f>IF(N99="sníž. přenesená",J99,0)</f>
        <v>0</v>
      </c>
      <c r="BI99" s="206">
        <f>IF(N99="nulová",J99,0)</f>
        <v>0</v>
      </c>
      <c r="BJ99" s="18" t="s">
        <v>89</v>
      </c>
      <c r="BK99" s="206">
        <f>ROUND(I99*H99,2)</f>
        <v>0</v>
      </c>
      <c r="BL99" s="18" t="s">
        <v>180</v>
      </c>
      <c r="BM99" s="205" t="s">
        <v>1332</v>
      </c>
    </row>
    <row r="100" spans="1:65" s="13" customFormat="1" ht="11.25" x14ac:dyDescent="0.2">
      <c r="B100" s="207"/>
      <c r="C100" s="208"/>
      <c r="D100" s="209" t="s">
        <v>182</v>
      </c>
      <c r="E100" s="210" t="s">
        <v>79</v>
      </c>
      <c r="F100" s="211" t="s">
        <v>1333</v>
      </c>
      <c r="G100" s="208"/>
      <c r="H100" s="212">
        <v>2010</v>
      </c>
      <c r="I100" s="213"/>
      <c r="J100" s="208"/>
      <c r="K100" s="208"/>
      <c r="L100" s="214"/>
      <c r="M100" s="215"/>
      <c r="N100" s="216"/>
      <c r="O100" s="216"/>
      <c r="P100" s="216"/>
      <c r="Q100" s="216"/>
      <c r="R100" s="216"/>
      <c r="S100" s="216"/>
      <c r="T100" s="217"/>
      <c r="AT100" s="218" t="s">
        <v>182</v>
      </c>
      <c r="AU100" s="218" t="s">
        <v>91</v>
      </c>
      <c r="AV100" s="13" t="s">
        <v>91</v>
      </c>
      <c r="AW100" s="13" t="s">
        <v>42</v>
      </c>
      <c r="AX100" s="13" t="s">
        <v>89</v>
      </c>
      <c r="AY100" s="218" t="s">
        <v>173</v>
      </c>
    </row>
    <row r="101" spans="1:65" s="2" customFormat="1" ht="24" customHeight="1" x14ac:dyDescent="0.2">
      <c r="A101" s="36"/>
      <c r="B101" s="37"/>
      <c r="C101" s="194" t="s">
        <v>207</v>
      </c>
      <c r="D101" s="194" t="s">
        <v>175</v>
      </c>
      <c r="E101" s="195" t="s">
        <v>1334</v>
      </c>
      <c r="F101" s="196" t="s">
        <v>1335</v>
      </c>
      <c r="G101" s="197" t="s">
        <v>196</v>
      </c>
      <c r="H101" s="198">
        <v>2488.2249999999999</v>
      </c>
      <c r="I101" s="199"/>
      <c r="J101" s="200">
        <f>ROUND(I101*H101,2)</f>
        <v>0</v>
      </c>
      <c r="K101" s="196" t="s">
        <v>179</v>
      </c>
      <c r="L101" s="41"/>
      <c r="M101" s="201" t="s">
        <v>79</v>
      </c>
      <c r="N101" s="202" t="s">
        <v>51</v>
      </c>
      <c r="O101" s="66"/>
      <c r="P101" s="203">
        <f>O101*H101</f>
        <v>0</v>
      </c>
      <c r="Q101" s="203">
        <v>0</v>
      </c>
      <c r="R101" s="203">
        <f>Q101*H101</f>
        <v>0</v>
      </c>
      <c r="S101" s="203">
        <v>0</v>
      </c>
      <c r="T101" s="204">
        <f>S101*H101</f>
        <v>0</v>
      </c>
      <c r="U101" s="36"/>
      <c r="V101" s="36"/>
      <c r="W101" s="36"/>
      <c r="X101" s="36"/>
      <c r="Y101" s="36"/>
      <c r="Z101" s="36"/>
      <c r="AA101" s="36"/>
      <c r="AB101" s="36"/>
      <c r="AC101" s="36"/>
      <c r="AD101" s="36"/>
      <c r="AE101" s="36"/>
      <c r="AR101" s="205" t="s">
        <v>180</v>
      </c>
      <c r="AT101" s="205" t="s">
        <v>175</v>
      </c>
      <c r="AU101" s="205" t="s">
        <v>91</v>
      </c>
      <c r="AY101" s="18" t="s">
        <v>173</v>
      </c>
      <c r="BE101" s="206">
        <f>IF(N101="základní",J101,0)</f>
        <v>0</v>
      </c>
      <c r="BF101" s="206">
        <f>IF(N101="snížená",J101,0)</f>
        <v>0</v>
      </c>
      <c r="BG101" s="206">
        <f>IF(N101="zákl. přenesená",J101,0)</f>
        <v>0</v>
      </c>
      <c r="BH101" s="206">
        <f>IF(N101="sníž. přenesená",J101,0)</f>
        <v>0</v>
      </c>
      <c r="BI101" s="206">
        <f>IF(N101="nulová",J101,0)</f>
        <v>0</v>
      </c>
      <c r="BJ101" s="18" t="s">
        <v>89</v>
      </c>
      <c r="BK101" s="206">
        <f>ROUND(I101*H101,2)</f>
        <v>0</v>
      </c>
      <c r="BL101" s="18" t="s">
        <v>180</v>
      </c>
      <c r="BM101" s="205" t="s">
        <v>1336</v>
      </c>
    </row>
    <row r="102" spans="1:65" s="13" customFormat="1" ht="11.25" x14ac:dyDescent="0.2">
      <c r="B102" s="207"/>
      <c r="C102" s="208"/>
      <c r="D102" s="209" t="s">
        <v>182</v>
      </c>
      <c r="E102" s="210" t="s">
        <v>79</v>
      </c>
      <c r="F102" s="211" t="s">
        <v>1337</v>
      </c>
      <c r="G102" s="208"/>
      <c r="H102" s="212">
        <v>2488.2249999999999</v>
      </c>
      <c r="I102" s="213"/>
      <c r="J102" s="208"/>
      <c r="K102" s="208"/>
      <c r="L102" s="214"/>
      <c r="M102" s="215"/>
      <c r="N102" s="216"/>
      <c r="O102" s="216"/>
      <c r="P102" s="216"/>
      <c r="Q102" s="216"/>
      <c r="R102" s="216"/>
      <c r="S102" s="216"/>
      <c r="T102" s="217"/>
      <c r="AT102" s="218" t="s">
        <v>182</v>
      </c>
      <c r="AU102" s="218" t="s">
        <v>91</v>
      </c>
      <c r="AV102" s="13" t="s">
        <v>91</v>
      </c>
      <c r="AW102" s="13" t="s">
        <v>42</v>
      </c>
      <c r="AX102" s="13" t="s">
        <v>89</v>
      </c>
      <c r="AY102" s="218" t="s">
        <v>173</v>
      </c>
    </row>
    <row r="103" spans="1:65" s="2" customFormat="1" ht="24" customHeight="1" x14ac:dyDescent="0.2">
      <c r="A103" s="36"/>
      <c r="B103" s="37"/>
      <c r="C103" s="194" t="s">
        <v>212</v>
      </c>
      <c r="D103" s="194" t="s">
        <v>175</v>
      </c>
      <c r="E103" s="195" t="s">
        <v>1338</v>
      </c>
      <c r="F103" s="196" t="s">
        <v>1339</v>
      </c>
      <c r="G103" s="197" t="s">
        <v>196</v>
      </c>
      <c r="H103" s="198">
        <v>196.928</v>
      </c>
      <c r="I103" s="199"/>
      <c r="J103" s="200">
        <f>ROUND(I103*H103,2)</f>
        <v>0</v>
      </c>
      <c r="K103" s="196" t="s">
        <v>179</v>
      </c>
      <c r="L103" s="41"/>
      <c r="M103" s="201" t="s">
        <v>79</v>
      </c>
      <c r="N103" s="202" t="s">
        <v>51</v>
      </c>
      <c r="O103" s="66"/>
      <c r="P103" s="203">
        <f>O103*H103</f>
        <v>0</v>
      </c>
      <c r="Q103" s="203">
        <v>0</v>
      </c>
      <c r="R103" s="203">
        <f>Q103*H103</f>
        <v>0</v>
      </c>
      <c r="S103" s="203">
        <v>0</v>
      </c>
      <c r="T103" s="204">
        <f>S103*H103</f>
        <v>0</v>
      </c>
      <c r="U103" s="36"/>
      <c r="V103" s="36"/>
      <c r="W103" s="36"/>
      <c r="X103" s="36"/>
      <c r="Y103" s="36"/>
      <c r="Z103" s="36"/>
      <c r="AA103" s="36"/>
      <c r="AB103" s="36"/>
      <c r="AC103" s="36"/>
      <c r="AD103" s="36"/>
      <c r="AE103" s="36"/>
      <c r="AR103" s="205" t="s">
        <v>180</v>
      </c>
      <c r="AT103" s="205" t="s">
        <v>175</v>
      </c>
      <c r="AU103" s="205" t="s">
        <v>91</v>
      </c>
      <c r="AY103" s="18" t="s">
        <v>173</v>
      </c>
      <c r="BE103" s="206">
        <f>IF(N103="základní",J103,0)</f>
        <v>0</v>
      </c>
      <c r="BF103" s="206">
        <f>IF(N103="snížená",J103,0)</f>
        <v>0</v>
      </c>
      <c r="BG103" s="206">
        <f>IF(N103="zákl. přenesená",J103,0)</f>
        <v>0</v>
      </c>
      <c r="BH103" s="206">
        <f>IF(N103="sníž. přenesená",J103,0)</f>
        <v>0</v>
      </c>
      <c r="BI103" s="206">
        <f>IF(N103="nulová",J103,0)</f>
        <v>0</v>
      </c>
      <c r="BJ103" s="18" t="s">
        <v>89</v>
      </c>
      <c r="BK103" s="206">
        <f>ROUND(I103*H103,2)</f>
        <v>0</v>
      </c>
      <c r="BL103" s="18" t="s">
        <v>180</v>
      </c>
      <c r="BM103" s="205" t="s">
        <v>1340</v>
      </c>
    </row>
    <row r="104" spans="1:65" s="13" customFormat="1" ht="11.25" x14ac:dyDescent="0.2">
      <c r="B104" s="207"/>
      <c r="C104" s="208"/>
      <c r="D104" s="209" t="s">
        <v>182</v>
      </c>
      <c r="E104" s="210" t="s">
        <v>79</v>
      </c>
      <c r="F104" s="211" t="s">
        <v>1341</v>
      </c>
      <c r="G104" s="208"/>
      <c r="H104" s="212">
        <v>196.928</v>
      </c>
      <c r="I104" s="213"/>
      <c r="J104" s="208"/>
      <c r="K104" s="208"/>
      <c r="L104" s="214"/>
      <c r="M104" s="215"/>
      <c r="N104" s="216"/>
      <c r="O104" s="216"/>
      <c r="P104" s="216"/>
      <c r="Q104" s="216"/>
      <c r="R104" s="216"/>
      <c r="S104" s="216"/>
      <c r="T104" s="217"/>
      <c r="AT104" s="218" t="s">
        <v>182</v>
      </c>
      <c r="AU104" s="218" t="s">
        <v>91</v>
      </c>
      <c r="AV104" s="13" t="s">
        <v>91</v>
      </c>
      <c r="AW104" s="13" t="s">
        <v>42</v>
      </c>
      <c r="AX104" s="13" t="s">
        <v>89</v>
      </c>
      <c r="AY104" s="218" t="s">
        <v>173</v>
      </c>
    </row>
    <row r="105" spans="1:65" s="2" customFormat="1" ht="24" customHeight="1" x14ac:dyDescent="0.2">
      <c r="A105" s="36"/>
      <c r="B105" s="37"/>
      <c r="C105" s="194" t="s">
        <v>204</v>
      </c>
      <c r="D105" s="194" t="s">
        <v>175</v>
      </c>
      <c r="E105" s="195" t="s">
        <v>1342</v>
      </c>
      <c r="F105" s="196" t="s">
        <v>1343</v>
      </c>
      <c r="G105" s="197" t="s">
        <v>196</v>
      </c>
      <c r="H105" s="198">
        <v>196.928</v>
      </c>
      <c r="I105" s="199"/>
      <c r="J105" s="200">
        <f>ROUND(I105*H105,2)</f>
        <v>0</v>
      </c>
      <c r="K105" s="196" t="s">
        <v>179</v>
      </c>
      <c r="L105" s="41"/>
      <c r="M105" s="201" t="s">
        <v>79</v>
      </c>
      <c r="N105" s="202" t="s">
        <v>51</v>
      </c>
      <c r="O105" s="66"/>
      <c r="P105" s="203">
        <f>O105*H105</f>
        <v>0</v>
      </c>
      <c r="Q105" s="203">
        <v>0</v>
      </c>
      <c r="R105" s="203">
        <f>Q105*H105</f>
        <v>0</v>
      </c>
      <c r="S105" s="203">
        <v>0</v>
      </c>
      <c r="T105" s="204">
        <f>S105*H105</f>
        <v>0</v>
      </c>
      <c r="U105" s="36"/>
      <c r="V105" s="36"/>
      <c r="W105" s="36"/>
      <c r="X105" s="36"/>
      <c r="Y105" s="36"/>
      <c r="Z105" s="36"/>
      <c r="AA105" s="36"/>
      <c r="AB105" s="36"/>
      <c r="AC105" s="36"/>
      <c r="AD105" s="36"/>
      <c r="AE105" s="36"/>
      <c r="AR105" s="205" t="s">
        <v>180</v>
      </c>
      <c r="AT105" s="205" t="s">
        <v>175</v>
      </c>
      <c r="AU105" s="205" t="s">
        <v>91</v>
      </c>
      <c r="AY105" s="18" t="s">
        <v>173</v>
      </c>
      <c r="BE105" s="206">
        <f>IF(N105="základní",J105,0)</f>
        <v>0</v>
      </c>
      <c r="BF105" s="206">
        <f>IF(N105="snížená",J105,0)</f>
        <v>0</v>
      </c>
      <c r="BG105" s="206">
        <f>IF(N105="zákl. přenesená",J105,0)</f>
        <v>0</v>
      </c>
      <c r="BH105" s="206">
        <f>IF(N105="sníž. přenesená",J105,0)</f>
        <v>0</v>
      </c>
      <c r="BI105" s="206">
        <f>IF(N105="nulová",J105,0)</f>
        <v>0</v>
      </c>
      <c r="BJ105" s="18" t="s">
        <v>89</v>
      </c>
      <c r="BK105" s="206">
        <f>ROUND(I105*H105,2)</f>
        <v>0</v>
      </c>
      <c r="BL105" s="18" t="s">
        <v>180</v>
      </c>
      <c r="BM105" s="205" t="s">
        <v>1344</v>
      </c>
    </row>
    <row r="106" spans="1:65" s="2" customFormat="1" ht="24" customHeight="1" x14ac:dyDescent="0.2">
      <c r="A106" s="36"/>
      <c r="B106" s="37"/>
      <c r="C106" s="194" t="s">
        <v>221</v>
      </c>
      <c r="D106" s="194" t="s">
        <v>175</v>
      </c>
      <c r="E106" s="195" t="s">
        <v>1345</v>
      </c>
      <c r="F106" s="196" t="s">
        <v>1346</v>
      </c>
      <c r="G106" s="197" t="s">
        <v>196</v>
      </c>
      <c r="H106" s="198">
        <v>2685.1529999999998</v>
      </c>
      <c r="I106" s="199"/>
      <c r="J106" s="200">
        <f>ROUND(I106*H106,2)</f>
        <v>0</v>
      </c>
      <c r="K106" s="196" t="s">
        <v>179</v>
      </c>
      <c r="L106" s="41"/>
      <c r="M106" s="201" t="s">
        <v>79</v>
      </c>
      <c r="N106" s="202" t="s">
        <v>51</v>
      </c>
      <c r="O106" s="66"/>
      <c r="P106" s="203">
        <f>O106*H106</f>
        <v>0</v>
      </c>
      <c r="Q106" s="203">
        <v>0</v>
      </c>
      <c r="R106" s="203">
        <f>Q106*H106</f>
        <v>0</v>
      </c>
      <c r="S106" s="203">
        <v>0</v>
      </c>
      <c r="T106" s="204">
        <f>S106*H106</f>
        <v>0</v>
      </c>
      <c r="U106" s="36"/>
      <c r="V106" s="36"/>
      <c r="W106" s="36"/>
      <c r="X106" s="36"/>
      <c r="Y106" s="36"/>
      <c r="Z106" s="36"/>
      <c r="AA106" s="36"/>
      <c r="AB106" s="36"/>
      <c r="AC106" s="36"/>
      <c r="AD106" s="36"/>
      <c r="AE106" s="36"/>
      <c r="AR106" s="205" t="s">
        <v>180</v>
      </c>
      <c r="AT106" s="205" t="s">
        <v>175</v>
      </c>
      <c r="AU106" s="205" t="s">
        <v>91</v>
      </c>
      <c r="AY106" s="18" t="s">
        <v>173</v>
      </c>
      <c r="BE106" s="206">
        <f>IF(N106="základní",J106,0)</f>
        <v>0</v>
      </c>
      <c r="BF106" s="206">
        <f>IF(N106="snížená",J106,0)</f>
        <v>0</v>
      </c>
      <c r="BG106" s="206">
        <f>IF(N106="zákl. přenesená",J106,0)</f>
        <v>0</v>
      </c>
      <c r="BH106" s="206">
        <f>IF(N106="sníž. přenesená",J106,0)</f>
        <v>0</v>
      </c>
      <c r="BI106" s="206">
        <f>IF(N106="nulová",J106,0)</f>
        <v>0</v>
      </c>
      <c r="BJ106" s="18" t="s">
        <v>89</v>
      </c>
      <c r="BK106" s="206">
        <f>ROUND(I106*H106,2)</f>
        <v>0</v>
      </c>
      <c r="BL106" s="18" t="s">
        <v>180</v>
      </c>
      <c r="BM106" s="205" t="s">
        <v>1347</v>
      </c>
    </row>
    <row r="107" spans="1:65" s="13" customFormat="1" ht="11.25" x14ac:dyDescent="0.2">
      <c r="B107" s="207"/>
      <c r="C107" s="208"/>
      <c r="D107" s="209" t="s">
        <v>182</v>
      </c>
      <c r="E107" s="210" t="s">
        <v>79</v>
      </c>
      <c r="F107" s="211" t="s">
        <v>1348</v>
      </c>
      <c r="G107" s="208"/>
      <c r="H107" s="212">
        <v>478.22500000000002</v>
      </c>
      <c r="I107" s="213"/>
      <c r="J107" s="208"/>
      <c r="K107" s="208"/>
      <c r="L107" s="214"/>
      <c r="M107" s="215"/>
      <c r="N107" s="216"/>
      <c r="O107" s="216"/>
      <c r="P107" s="216"/>
      <c r="Q107" s="216"/>
      <c r="R107" s="216"/>
      <c r="S107" s="216"/>
      <c r="T107" s="217"/>
      <c r="AT107" s="218" t="s">
        <v>182</v>
      </c>
      <c r="AU107" s="218" t="s">
        <v>91</v>
      </c>
      <c r="AV107" s="13" t="s">
        <v>91</v>
      </c>
      <c r="AW107" s="13" t="s">
        <v>42</v>
      </c>
      <c r="AX107" s="13" t="s">
        <v>81</v>
      </c>
      <c r="AY107" s="218" t="s">
        <v>173</v>
      </c>
    </row>
    <row r="108" spans="1:65" s="13" customFormat="1" ht="11.25" x14ac:dyDescent="0.2">
      <c r="B108" s="207"/>
      <c r="C108" s="208"/>
      <c r="D108" s="209" t="s">
        <v>182</v>
      </c>
      <c r="E108" s="210" t="s">
        <v>79</v>
      </c>
      <c r="F108" s="211" t="s">
        <v>1349</v>
      </c>
      <c r="G108" s="208"/>
      <c r="H108" s="212">
        <v>2010</v>
      </c>
      <c r="I108" s="213"/>
      <c r="J108" s="208"/>
      <c r="K108" s="208"/>
      <c r="L108" s="214"/>
      <c r="M108" s="215"/>
      <c r="N108" s="216"/>
      <c r="O108" s="216"/>
      <c r="P108" s="216"/>
      <c r="Q108" s="216"/>
      <c r="R108" s="216"/>
      <c r="S108" s="216"/>
      <c r="T108" s="217"/>
      <c r="AT108" s="218" t="s">
        <v>182</v>
      </c>
      <c r="AU108" s="218" t="s">
        <v>91</v>
      </c>
      <c r="AV108" s="13" t="s">
        <v>91</v>
      </c>
      <c r="AW108" s="13" t="s">
        <v>42</v>
      </c>
      <c r="AX108" s="13" t="s">
        <v>81</v>
      </c>
      <c r="AY108" s="218" t="s">
        <v>173</v>
      </c>
    </row>
    <row r="109" spans="1:65" s="13" customFormat="1" ht="11.25" x14ac:dyDescent="0.2">
      <c r="B109" s="207"/>
      <c r="C109" s="208"/>
      <c r="D109" s="209" t="s">
        <v>182</v>
      </c>
      <c r="E109" s="210" t="s">
        <v>79</v>
      </c>
      <c r="F109" s="211" t="s">
        <v>1350</v>
      </c>
      <c r="G109" s="208"/>
      <c r="H109" s="212">
        <v>196.928</v>
      </c>
      <c r="I109" s="213"/>
      <c r="J109" s="208"/>
      <c r="K109" s="208"/>
      <c r="L109" s="214"/>
      <c r="M109" s="215"/>
      <c r="N109" s="216"/>
      <c r="O109" s="216"/>
      <c r="P109" s="216"/>
      <c r="Q109" s="216"/>
      <c r="R109" s="216"/>
      <c r="S109" s="216"/>
      <c r="T109" s="217"/>
      <c r="AT109" s="218" t="s">
        <v>182</v>
      </c>
      <c r="AU109" s="218" t="s">
        <v>91</v>
      </c>
      <c r="AV109" s="13" t="s">
        <v>91</v>
      </c>
      <c r="AW109" s="13" t="s">
        <v>42</v>
      </c>
      <c r="AX109" s="13" t="s">
        <v>81</v>
      </c>
      <c r="AY109" s="218" t="s">
        <v>173</v>
      </c>
    </row>
    <row r="110" spans="1:65" s="15" customFormat="1" ht="11.25" x14ac:dyDescent="0.2">
      <c r="B110" s="244"/>
      <c r="C110" s="245"/>
      <c r="D110" s="209" t="s">
        <v>182</v>
      </c>
      <c r="E110" s="246" t="s">
        <v>79</v>
      </c>
      <c r="F110" s="247" t="s">
        <v>362</v>
      </c>
      <c r="G110" s="245"/>
      <c r="H110" s="248">
        <v>2685.1529999999998</v>
      </c>
      <c r="I110" s="249"/>
      <c r="J110" s="245"/>
      <c r="K110" s="245"/>
      <c r="L110" s="250"/>
      <c r="M110" s="251"/>
      <c r="N110" s="252"/>
      <c r="O110" s="252"/>
      <c r="P110" s="252"/>
      <c r="Q110" s="252"/>
      <c r="R110" s="252"/>
      <c r="S110" s="252"/>
      <c r="T110" s="253"/>
      <c r="AT110" s="254" t="s">
        <v>182</v>
      </c>
      <c r="AU110" s="254" t="s">
        <v>91</v>
      </c>
      <c r="AV110" s="15" t="s">
        <v>180</v>
      </c>
      <c r="AW110" s="15" t="s">
        <v>42</v>
      </c>
      <c r="AX110" s="15" t="s">
        <v>89</v>
      </c>
      <c r="AY110" s="254" t="s">
        <v>173</v>
      </c>
    </row>
    <row r="111" spans="1:65" s="2" customFormat="1" ht="36" customHeight="1" x14ac:dyDescent="0.2">
      <c r="A111" s="36"/>
      <c r="B111" s="37"/>
      <c r="C111" s="194" t="s">
        <v>226</v>
      </c>
      <c r="D111" s="194" t="s">
        <v>175</v>
      </c>
      <c r="E111" s="195" t="s">
        <v>1351</v>
      </c>
      <c r="F111" s="196" t="s">
        <v>1352</v>
      </c>
      <c r="G111" s="197" t="s">
        <v>196</v>
      </c>
      <c r="H111" s="198">
        <v>40277.294999999998</v>
      </c>
      <c r="I111" s="199"/>
      <c r="J111" s="200">
        <f>ROUND(I111*H111,2)</f>
        <v>0</v>
      </c>
      <c r="K111" s="196" t="s">
        <v>179</v>
      </c>
      <c r="L111" s="41"/>
      <c r="M111" s="201" t="s">
        <v>79</v>
      </c>
      <c r="N111" s="202" t="s">
        <v>51</v>
      </c>
      <c r="O111" s="66"/>
      <c r="P111" s="203">
        <f>O111*H111</f>
        <v>0</v>
      </c>
      <c r="Q111" s="203">
        <v>0</v>
      </c>
      <c r="R111" s="203">
        <f>Q111*H111</f>
        <v>0</v>
      </c>
      <c r="S111" s="203">
        <v>0</v>
      </c>
      <c r="T111" s="204">
        <f>S111*H111</f>
        <v>0</v>
      </c>
      <c r="U111" s="36"/>
      <c r="V111" s="36"/>
      <c r="W111" s="36"/>
      <c r="X111" s="36"/>
      <c r="Y111" s="36"/>
      <c r="Z111" s="36"/>
      <c r="AA111" s="36"/>
      <c r="AB111" s="36"/>
      <c r="AC111" s="36"/>
      <c r="AD111" s="36"/>
      <c r="AE111" s="36"/>
      <c r="AR111" s="205" t="s">
        <v>180</v>
      </c>
      <c r="AT111" s="205" t="s">
        <v>175</v>
      </c>
      <c r="AU111" s="205" t="s">
        <v>91</v>
      </c>
      <c r="AY111" s="18" t="s">
        <v>173</v>
      </c>
      <c r="BE111" s="206">
        <f>IF(N111="základní",J111,0)</f>
        <v>0</v>
      </c>
      <c r="BF111" s="206">
        <f>IF(N111="snížená",J111,0)</f>
        <v>0</v>
      </c>
      <c r="BG111" s="206">
        <f>IF(N111="zákl. přenesená",J111,0)</f>
        <v>0</v>
      </c>
      <c r="BH111" s="206">
        <f>IF(N111="sníž. přenesená",J111,0)</f>
        <v>0</v>
      </c>
      <c r="BI111" s="206">
        <f>IF(N111="nulová",J111,0)</f>
        <v>0</v>
      </c>
      <c r="BJ111" s="18" t="s">
        <v>89</v>
      </c>
      <c r="BK111" s="206">
        <f>ROUND(I111*H111,2)</f>
        <v>0</v>
      </c>
      <c r="BL111" s="18" t="s">
        <v>180</v>
      </c>
      <c r="BM111" s="205" t="s">
        <v>1353</v>
      </c>
    </row>
    <row r="112" spans="1:65" s="13" customFormat="1" ht="11.25" x14ac:dyDescent="0.2">
      <c r="B112" s="207"/>
      <c r="C112" s="208"/>
      <c r="D112" s="209" t="s">
        <v>182</v>
      </c>
      <c r="E112" s="208"/>
      <c r="F112" s="211" t="s">
        <v>1354</v>
      </c>
      <c r="G112" s="208"/>
      <c r="H112" s="212">
        <v>40277.294999999998</v>
      </c>
      <c r="I112" s="213"/>
      <c r="J112" s="208"/>
      <c r="K112" s="208"/>
      <c r="L112" s="214"/>
      <c r="M112" s="215"/>
      <c r="N112" s="216"/>
      <c r="O112" s="216"/>
      <c r="P112" s="216"/>
      <c r="Q112" s="216"/>
      <c r="R112" s="216"/>
      <c r="S112" s="216"/>
      <c r="T112" s="217"/>
      <c r="AT112" s="218" t="s">
        <v>182</v>
      </c>
      <c r="AU112" s="218" t="s">
        <v>91</v>
      </c>
      <c r="AV112" s="13" t="s">
        <v>91</v>
      </c>
      <c r="AW112" s="13" t="s">
        <v>4</v>
      </c>
      <c r="AX112" s="13" t="s">
        <v>89</v>
      </c>
      <c r="AY112" s="218" t="s">
        <v>173</v>
      </c>
    </row>
    <row r="113" spans="1:65" s="2" customFormat="1" ht="16.5" customHeight="1" x14ac:dyDescent="0.2">
      <c r="A113" s="36"/>
      <c r="B113" s="37"/>
      <c r="C113" s="194" t="s">
        <v>230</v>
      </c>
      <c r="D113" s="194" t="s">
        <v>175</v>
      </c>
      <c r="E113" s="195" t="s">
        <v>1355</v>
      </c>
      <c r="F113" s="196" t="s">
        <v>1356</v>
      </c>
      <c r="G113" s="197" t="s">
        <v>178</v>
      </c>
      <c r="H113" s="198">
        <v>4782.2299999999996</v>
      </c>
      <c r="I113" s="199"/>
      <c r="J113" s="200">
        <f>ROUND(I113*H113,2)</f>
        <v>0</v>
      </c>
      <c r="K113" s="196" t="s">
        <v>179</v>
      </c>
      <c r="L113" s="41"/>
      <c r="M113" s="201" t="s">
        <v>79</v>
      </c>
      <c r="N113" s="202" t="s">
        <v>51</v>
      </c>
      <c r="O113" s="66"/>
      <c r="P113" s="203">
        <f>O113*H113</f>
        <v>0</v>
      </c>
      <c r="Q113" s="203">
        <v>0</v>
      </c>
      <c r="R113" s="203">
        <f>Q113*H113</f>
        <v>0</v>
      </c>
      <c r="S113" s="203">
        <v>0</v>
      </c>
      <c r="T113" s="204">
        <f>S113*H113</f>
        <v>0</v>
      </c>
      <c r="U113" s="36"/>
      <c r="V113" s="36"/>
      <c r="W113" s="36"/>
      <c r="X113" s="36"/>
      <c r="Y113" s="36"/>
      <c r="Z113" s="36"/>
      <c r="AA113" s="36"/>
      <c r="AB113" s="36"/>
      <c r="AC113" s="36"/>
      <c r="AD113" s="36"/>
      <c r="AE113" s="36"/>
      <c r="AR113" s="205" t="s">
        <v>180</v>
      </c>
      <c r="AT113" s="205" t="s">
        <v>175</v>
      </c>
      <c r="AU113" s="205" t="s">
        <v>91</v>
      </c>
      <c r="AY113" s="18" t="s">
        <v>173</v>
      </c>
      <c r="BE113" s="206">
        <f>IF(N113="základní",J113,0)</f>
        <v>0</v>
      </c>
      <c r="BF113" s="206">
        <f>IF(N113="snížená",J113,0)</f>
        <v>0</v>
      </c>
      <c r="BG113" s="206">
        <f>IF(N113="zákl. přenesená",J113,0)</f>
        <v>0</v>
      </c>
      <c r="BH113" s="206">
        <f>IF(N113="sníž. přenesená",J113,0)</f>
        <v>0</v>
      </c>
      <c r="BI113" s="206">
        <f>IF(N113="nulová",J113,0)</f>
        <v>0</v>
      </c>
      <c r="BJ113" s="18" t="s">
        <v>89</v>
      </c>
      <c r="BK113" s="206">
        <f>ROUND(I113*H113,2)</f>
        <v>0</v>
      </c>
      <c r="BL113" s="18" t="s">
        <v>180</v>
      </c>
      <c r="BM113" s="205" t="s">
        <v>1357</v>
      </c>
    </row>
    <row r="114" spans="1:65" s="13" customFormat="1" ht="11.25" x14ac:dyDescent="0.2">
      <c r="B114" s="207"/>
      <c r="C114" s="208"/>
      <c r="D114" s="209" t="s">
        <v>182</v>
      </c>
      <c r="E114" s="210" t="s">
        <v>79</v>
      </c>
      <c r="F114" s="211" t="s">
        <v>1358</v>
      </c>
      <c r="G114" s="208"/>
      <c r="H114" s="212">
        <v>4782.2299999999996</v>
      </c>
      <c r="I114" s="213"/>
      <c r="J114" s="208"/>
      <c r="K114" s="208"/>
      <c r="L114" s="214"/>
      <c r="M114" s="215"/>
      <c r="N114" s="216"/>
      <c r="O114" s="216"/>
      <c r="P114" s="216"/>
      <c r="Q114" s="216"/>
      <c r="R114" s="216"/>
      <c r="S114" s="216"/>
      <c r="T114" s="217"/>
      <c r="AT114" s="218" t="s">
        <v>182</v>
      </c>
      <c r="AU114" s="218" t="s">
        <v>91</v>
      </c>
      <c r="AV114" s="13" t="s">
        <v>91</v>
      </c>
      <c r="AW114" s="13" t="s">
        <v>42</v>
      </c>
      <c r="AX114" s="13" t="s">
        <v>89</v>
      </c>
      <c r="AY114" s="218" t="s">
        <v>173</v>
      </c>
    </row>
    <row r="115" spans="1:65" s="2" customFormat="1" ht="16.5" customHeight="1" x14ac:dyDescent="0.2">
      <c r="A115" s="36"/>
      <c r="B115" s="37"/>
      <c r="C115" s="194" t="s">
        <v>236</v>
      </c>
      <c r="D115" s="194" t="s">
        <v>175</v>
      </c>
      <c r="E115" s="195" t="s">
        <v>393</v>
      </c>
      <c r="F115" s="196" t="s">
        <v>394</v>
      </c>
      <c r="G115" s="197" t="s">
        <v>196</v>
      </c>
      <c r="H115" s="198">
        <v>2685.1529999999998</v>
      </c>
      <c r="I115" s="199"/>
      <c r="J115" s="200">
        <f>ROUND(I115*H115,2)</f>
        <v>0</v>
      </c>
      <c r="K115" s="196" t="s">
        <v>179</v>
      </c>
      <c r="L115" s="41"/>
      <c r="M115" s="201" t="s">
        <v>79</v>
      </c>
      <c r="N115" s="202" t="s">
        <v>51</v>
      </c>
      <c r="O115" s="66"/>
      <c r="P115" s="203">
        <f>O115*H115</f>
        <v>0</v>
      </c>
      <c r="Q115" s="203">
        <v>0</v>
      </c>
      <c r="R115" s="203">
        <f>Q115*H115</f>
        <v>0</v>
      </c>
      <c r="S115" s="203">
        <v>0</v>
      </c>
      <c r="T115" s="204">
        <f>S115*H115</f>
        <v>0</v>
      </c>
      <c r="U115" s="36"/>
      <c r="V115" s="36"/>
      <c r="W115" s="36"/>
      <c r="X115" s="36"/>
      <c r="Y115" s="36"/>
      <c r="Z115" s="36"/>
      <c r="AA115" s="36"/>
      <c r="AB115" s="36"/>
      <c r="AC115" s="36"/>
      <c r="AD115" s="36"/>
      <c r="AE115" s="36"/>
      <c r="AR115" s="205" t="s">
        <v>180</v>
      </c>
      <c r="AT115" s="205" t="s">
        <v>175</v>
      </c>
      <c r="AU115" s="205" t="s">
        <v>91</v>
      </c>
      <c r="AY115" s="18" t="s">
        <v>173</v>
      </c>
      <c r="BE115" s="206">
        <f>IF(N115="základní",J115,0)</f>
        <v>0</v>
      </c>
      <c r="BF115" s="206">
        <f>IF(N115="snížená",J115,0)</f>
        <v>0</v>
      </c>
      <c r="BG115" s="206">
        <f>IF(N115="zákl. přenesená",J115,0)</f>
        <v>0</v>
      </c>
      <c r="BH115" s="206">
        <f>IF(N115="sníž. přenesená",J115,0)</f>
        <v>0</v>
      </c>
      <c r="BI115" s="206">
        <f>IF(N115="nulová",J115,0)</f>
        <v>0</v>
      </c>
      <c r="BJ115" s="18" t="s">
        <v>89</v>
      </c>
      <c r="BK115" s="206">
        <f>ROUND(I115*H115,2)</f>
        <v>0</v>
      </c>
      <c r="BL115" s="18" t="s">
        <v>180</v>
      </c>
      <c r="BM115" s="205" t="s">
        <v>1359</v>
      </c>
    </row>
    <row r="116" spans="1:65" s="13" customFormat="1" ht="11.25" x14ac:dyDescent="0.2">
      <c r="B116" s="207"/>
      <c r="C116" s="208"/>
      <c r="D116" s="209" t="s">
        <v>182</v>
      </c>
      <c r="E116" s="210" t="s">
        <v>79</v>
      </c>
      <c r="F116" s="211" t="s">
        <v>1360</v>
      </c>
      <c r="G116" s="208"/>
      <c r="H116" s="212">
        <v>2685.1529999999998</v>
      </c>
      <c r="I116" s="213"/>
      <c r="J116" s="208"/>
      <c r="K116" s="208"/>
      <c r="L116" s="214"/>
      <c r="M116" s="215"/>
      <c r="N116" s="216"/>
      <c r="O116" s="216"/>
      <c r="P116" s="216"/>
      <c r="Q116" s="216"/>
      <c r="R116" s="216"/>
      <c r="S116" s="216"/>
      <c r="T116" s="217"/>
      <c r="AT116" s="218" t="s">
        <v>182</v>
      </c>
      <c r="AU116" s="218" t="s">
        <v>91</v>
      </c>
      <c r="AV116" s="13" t="s">
        <v>91</v>
      </c>
      <c r="AW116" s="13" t="s">
        <v>42</v>
      </c>
      <c r="AX116" s="13" t="s">
        <v>89</v>
      </c>
      <c r="AY116" s="218" t="s">
        <v>173</v>
      </c>
    </row>
    <row r="117" spans="1:65" s="2" customFormat="1" ht="24" customHeight="1" x14ac:dyDescent="0.2">
      <c r="A117" s="36"/>
      <c r="B117" s="37"/>
      <c r="C117" s="194" t="s">
        <v>241</v>
      </c>
      <c r="D117" s="194" t="s">
        <v>175</v>
      </c>
      <c r="E117" s="195" t="s">
        <v>397</v>
      </c>
      <c r="F117" s="196" t="s">
        <v>329</v>
      </c>
      <c r="G117" s="197" t="s">
        <v>203</v>
      </c>
      <c r="H117" s="198">
        <v>4833.2749999999996</v>
      </c>
      <c r="I117" s="199"/>
      <c r="J117" s="200">
        <f>ROUND(I117*H117,2)</f>
        <v>0</v>
      </c>
      <c r="K117" s="196" t="s">
        <v>179</v>
      </c>
      <c r="L117" s="41"/>
      <c r="M117" s="201" t="s">
        <v>79</v>
      </c>
      <c r="N117" s="202" t="s">
        <v>51</v>
      </c>
      <c r="O117" s="66"/>
      <c r="P117" s="203">
        <f>O117*H117</f>
        <v>0</v>
      </c>
      <c r="Q117" s="203">
        <v>0</v>
      </c>
      <c r="R117" s="203">
        <f>Q117*H117</f>
        <v>0</v>
      </c>
      <c r="S117" s="203">
        <v>0</v>
      </c>
      <c r="T117" s="204">
        <f>S117*H117</f>
        <v>0</v>
      </c>
      <c r="U117" s="36"/>
      <c r="V117" s="36"/>
      <c r="W117" s="36"/>
      <c r="X117" s="36"/>
      <c r="Y117" s="36"/>
      <c r="Z117" s="36"/>
      <c r="AA117" s="36"/>
      <c r="AB117" s="36"/>
      <c r="AC117" s="36"/>
      <c r="AD117" s="36"/>
      <c r="AE117" s="36"/>
      <c r="AR117" s="205" t="s">
        <v>180</v>
      </c>
      <c r="AT117" s="205" t="s">
        <v>175</v>
      </c>
      <c r="AU117" s="205" t="s">
        <v>91</v>
      </c>
      <c r="AY117" s="18" t="s">
        <v>173</v>
      </c>
      <c r="BE117" s="206">
        <f>IF(N117="základní",J117,0)</f>
        <v>0</v>
      </c>
      <c r="BF117" s="206">
        <f>IF(N117="snížená",J117,0)</f>
        <v>0</v>
      </c>
      <c r="BG117" s="206">
        <f>IF(N117="zákl. přenesená",J117,0)</f>
        <v>0</v>
      </c>
      <c r="BH117" s="206">
        <f>IF(N117="sníž. přenesená",J117,0)</f>
        <v>0</v>
      </c>
      <c r="BI117" s="206">
        <f>IF(N117="nulová",J117,0)</f>
        <v>0</v>
      </c>
      <c r="BJ117" s="18" t="s">
        <v>89</v>
      </c>
      <c r="BK117" s="206">
        <f>ROUND(I117*H117,2)</f>
        <v>0</v>
      </c>
      <c r="BL117" s="18" t="s">
        <v>180</v>
      </c>
      <c r="BM117" s="205" t="s">
        <v>1361</v>
      </c>
    </row>
    <row r="118" spans="1:65" s="13" customFormat="1" ht="11.25" x14ac:dyDescent="0.2">
      <c r="B118" s="207"/>
      <c r="C118" s="208"/>
      <c r="D118" s="209" t="s">
        <v>182</v>
      </c>
      <c r="E118" s="208"/>
      <c r="F118" s="211" t="s">
        <v>1362</v>
      </c>
      <c r="G118" s="208"/>
      <c r="H118" s="212">
        <v>4833.2749999999996</v>
      </c>
      <c r="I118" s="213"/>
      <c r="J118" s="208"/>
      <c r="K118" s="208"/>
      <c r="L118" s="214"/>
      <c r="M118" s="215"/>
      <c r="N118" s="216"/>
      <c r="O118" s="216"/>
      <c r="P118" s="216"/>
      <c r="Q118" s="216"/>
      <c r="R118" s="216"/>
      <c r="S118" s="216"/>
      <c r="T118" s="217"/>
      <c r="AT118" s="218" t="s">
        <v>182</v>
      </c>
      <c r="AU118" s="218" t="s">
        <v>91</v>
      </c>
      <c r="AV118" s="13" t="s">
        <v>91</v>
      </c>
      <c r="AW118" s="13" t="s">
        <v>4</v>
      </c>
      <c r="AX118" s="13" t="s">
        <v>89</v>
      </c>
      <c r="AY118" s="218" t="s">
        <v>173</v>
      </c>
    </row>
    <row r="119" spans="1:65" s="2" customFormat="1" ht="16.5" customHeight="1" x14ac:dyDescent="0.2">
      <c r="A119" s="36"/>
      <c r="B119" s="37"/>
      <c r="C119" s="194" t="s">
        <v>247</v>
      </c>
      <c r="D119" s="194" t="s">
        <v>175</v>
      </c>
      <c r="E119" s="195" t="s">
        <v>1363</v>
      </c>
      <c r="F119" s="196" t="s">
        <v>1364</v>
      </c>
      <c r="G119" s="197" t="s">
        <v>196</v>
      </c>
      <c r="H119" s="198">
        <v>2285</v>
      </c>
      <c r="I119" s="199"/>
      <c r="J119" s="200">
        <f>ROUND(I119*H119,2)</f>
        <v>0</v>
      </c>
      <c r="K119" s="196" t="s">
        <v>179</v>
      </c>
      <c r="L119" s="41"/>
      <c r="M119" s="201" t="s">
        <v>79</v>
      </c>
      <c r="N119" s="202" t="s">
        <v>51</v>
      </c>
      <c r="O119" s="66"/>
      <c r="P119" s="203">
        <f>O119*H119</f>
        <v>0</v>
      </c>
      <c r="Q119" s="203">
        <v>0</v>
      </c>
      <c r="R119" s="203">
        <f>Q119*H119</f>
        <v>0</v>
      </c>
      <c r="S119" s="203">
        <v>0</v>
      </c>
      <c r="T119" s="204">
        <f>S119*H119</f>
        <v>0</v>
      </c>
      <c r="U119" s="36"/>
      <c r="V119" s="36"/>
      <c r="W119" s="36"/>
      <c r="X119" s="36"/>
      <c r="Y119" s="36"/>
      <c r="Z119" s="36"/>
      <c r="AA119" s="36"/>
      <c r="AB119" s="36"/>
      <c r="AC119" s="36"/>
      <c r="AD119" s="36"/>
      <c r="AE119" s="36"/>
      <c r="AR119" s="205" t="s">
        <v>180</v>
      </c>
      <c r="AT119" s="205" t="s">
        <v>175</v>
      </c>
      <c r="AU119" s="205" t="s">
        <v>91</v>
      </c>
      <c r="AY119" s="18" t="s">
        <v>173</v>
      </c>
      <c r="BE119" s="206">
        <f>IF(N119="základní",J119,0)</f>
        <v>0</v>
      </c>
      <c r="BF119" s="206">
        <f>IF(N119="snížená",J119,0)</f>
        <v>0</v>
      </c>
      <c r="BG119" s="206">
        <f>IF(N119="zákl. přenesená",J119,0)</f>
        <v>0</v>
      </c>
      <c r="BH119" s="206">
        <f>IF(N119="sníž. přenesená",J119,0)</f>
        <v>0</v>
      </c>
      <c r="BI119" s="206">
        <f>IF(N119="nulová",J119,0)</f>
        <v>0</v>
      </c>
      <c r="BJ119" s="18" t="s">
        <v>89</v>
      </c>
      <c r="BK119" s="206">
        <f>ROUND(I119*H119,2)</f>
        <v>0</v>
      </c>
      <c r="BL119" s="18" t="s">
        <v>180</v>
      </c>
      <c r="BM119" s="205" t="s">
        <v>1365</v>
      </c>
    </row>
    <row r="120" spans="1:65" s="2" customFormat="1" ht="16.5" customHeight="1" x14ac:dyDescent="0.2">
      <c r="A120" s="36"/>
      <c r="B120" s="37"/>
      <c r="C120" s="219" t="s">
        <v>8</v>
      </c>
      <c r="D120" s="219" t="s">
        <v>200</v>
      </c>
      <c r="E120" s="220" t="s">
        <v>1366</v>
      </c>
      <c r="F120" s="221" t="s">
        <v>1367</v>
      </c>
      <c r="G120" s="222" t="s">
        <v>203</v>
      </c>
      <c r="H120" s="223">
        <v>526.24</v>
      </c>
      <c r="I120" s="224"/>
      <c r="J120" s="225">
        <f>ROUND(I120*H120,2)</f>
        <v>0</v>
      </c>
      <c r="K120" s="221" t="s">
        <v>179</v>
      </c>
      <c r="L120" s="226"/>
      <c r="M120" s="227" t="s">
        <v>79</v>
      </c>
      <c r="N120" s="228" t="s">
        <v>51</v>
      </c>
      <c r="O120" s="66"/>
      <c r="P120" s="203">
        <f>O120*H120</f>
        <v>0</v>
      </c>
      <c r="Q120" s="203">
        <v>0</v>
      </c>
      <c r="R120" s="203">
        <f>Q120*H120</f>
        <v>0</v>
      </c>
      <c r="S120" s="203">
        <v>0</v>
      </c>
      <c r="T120" s="204">
        <f>S120*H120</f>
        <v>0</v>
      </c>
      <c r="U120" s="36"/>
      <c r="V120" s="36"/>
      <c r="W120" s="36"/>
      <c r="X120" s="36"/>
      <c r="Y120" s="36"/>
      <c r="Z120" s="36"/>
      <c r="AA120" s="36"/>
      <c r="AB120" s="36"/>
      <c r="AC120" s="36"/>
      <c r="AD120" s="36"/>
      <c r="AE120" s="36"/>
      <c r="AR120" s="205" t="s">
        <v>204</v>
      </c>
      <c r="AT120" s="205" t="s">
        <v>200</v>
      </c>
      <c r="AU120" s="205" t="s">
        <v>91</v>
      </c>
      <c r="AY120" s="18" t="s">
        <v>173</v>
      </c>
      <c r="BE120" s="206">
        <f>IF(N120="základní",J120,0)</f>
        <v>0</v>
      </c>
      <c r="BF120" s="206">
        <f>IF(N120="snížená",J120,0)</f>
        <v>0</v>
      </c>
      <c r="BG120" s="206">
        <f>IF(N120="zákl. přenesená",J120,0)</f>
        <v>0</v>
      </c>
      <c r="BH120" s="206">
        <f>IF(N120="sníž. přenesená",J120,0)</f>
        <v>0</v>
      </c>
      <c r="BI120" s="206">
        <f>IF(N120="nulová",J120,0)</f>
        <v>0</v>
      </c>
      <c r="BJ120" s="18" t="s">
        <v>89</v>
      </c>
      <c r="BK120" s="206">
        <f>ROUND(I120*H120,2)</f>
        <v>0</v>
      </c>
      <c r="BL120" s="18" t="s">
        <v>180</v>
      </c>
      <c r="BM120" s="205" t="s">
        <v>1368</v>
      </c>
    </row>
    <row r="121" spans="1:65" s="13" customFormat="1" ht="11.25" x14ac:dyDescent="0.2">
      <c r="B121" s="207"/>
      <c r="C121" s="208"/>
      <c r="D121" s="209" t="s">
        <v>182</v>
      </c>
      <c r="E121" s="210" t="s">
        <v>79</v>
      </c>
      <c r="F121" s="211" t="s">
        <v>1369</v>
      </c>
      <c r="G121" s="208"/>
      <c r="H121" s="212">
        <v>228.8</v>
      </c>
      <c r="I121" s="213"/>
      <c r="J121" s="208"/>
      <c r="K121" s="208"/>
      <c r="L121" s="214"/>
      <c r="M121" s="215"/>
      <c r="N121" s="216"/>
      <c r="O121" s="216"/>
      <c r="P121" s="216"/>
      <c r="Q121" s="216"/>
      <c r="R121" s="216"/>
      <c r="S121" s="216"/>
      <c r="T121" s="217"/>
      <c r="AT121" s="218" t="s">
        <v>182</v>
      </c>
      <c r="AU121" s="218" t="s">
        <v>91</v>
      </c>
      <c r="AV121" s="13" t="s">
        <v>91</v>
      </c>
      <c r="AW121" s="13" t="s">
        <v>42</v>
      </c>
      <c r="AX121" s="13" t="s">
        <v>89</v>
      </c>
      <c r="AY121" s="218" t="s">
        <v>173</v>
      </c>
    </row>
    <row r="122" spans="1:65" s="13" customFormat="1" ht="11.25" x14ac:dyDescent="0.2">
      <c r="B122" s="207"/>
      <c r="C122" s="208"/>
      <c r="D122" s="209" t="s">
        <v>182</v>
      </c>
      <c r="E122" s="208"/>
      <c r="F122" s="211" t="s">
        <v>1370</v>
      </c>
      <c r="G122" s="208"/>
      <c r="H122" s="212">
        <v>526.24</v>
      </c>
      <c r="I122" s="213"/>
      <c r="J122" s="208"/>
      <c r="K122" s="208"/>
      <c r="L122" s="214"/>
      <c r="M122" s="215"/>
      <c r="N122" s="216"/>
      <c r="O122" s="216"/>
      <c r="P122" s="216"/>
      <c r="Q122" s="216"/>
      <c r="R122" s="216"/>
      <c r="S122" s="216"/>
      <c r="T122" s="217"/>
      <c r="AT122" s="218" t="s">
        <v>182</v>
      </c>
      <c r="AU122" s="218" t="s">
        <v>91</v>
      </c>
      <c r="AV122" s="13" t="s">
        <v>91</v>
      </c>
      <c r="AW122" s="13" t="s">
        <v>4</v>
      </c>
      <c r="AX122" s="13" t="s">
        <v>89</v>
      </c>
      <c r="AY122" s="218" t="s">
        <v>173</v>
      </c>
    </row>
    <row r="123" spans="1:65" s="2" customFormat="1" ht="16.5" customHeight="1" x14ac:dyDescent="0.2">
      <c r="A123" s="36"/>
      <c r="B123" s="37"/>
      <c r="C123" s="219" t="s">
        <v>256</v>
      </c>
      <c r="D123" s="219" t="s">
        <v>200</v>
      </c>
      <c r="E123" s="220" t="s">
        <v>1371</v>
      </c>
      <c r="F123" s="221" t="s">
        <v>1372</v>
      </c>
      <c r="G123" s="222" t="s">
        <v>203</v>
      </c>
      <c r="H123" s="223">
        <v>4729.26</v>
      </c>
      <c r="I123" s="224"/>
      <c r="J123" s="225">
        <f>ROUND(I123*H123,2)</f>
        <v>0</v>
      </c>
      <c r="K123" s="221" t="s">
        <v>179</v>
      </c>
      <c r="L123" s="226"/>
      <c r="M123" s="227" t="s">
        <v>79</v>
      </c>
      <c r="N123" s="228" t="s">
        <v>51</v>
      </c>
      <c r="O123" s="66"/>
      <c r="P123" s="203">
        <f>O123*H123</f>
        <v>0</v>
      </c>
      <c r="Q123" s="203">
        <v>0</v>
      </c>
      <c r="R123" s="203">
        <f>Q123*H123</f>
        <v>0</v>
      </c>
      <c r="S123" s="203">
        <v>0</v>
      </c>
      <c r="T123" s="204">
        <f>S123*H123</f>
        <v>0</v>
      </c>
      <c r="U123" s="36"/>
      <c r="V123" s="36"/>
      <c r="W123" s="36"/>
      <c r="X123" s="36"/>
      <c r="Y123" s="36"/>
      <c r="Z123" s="36"/>
      <c r="AA123" s="36"/>
      <c r="AB123" s="36"/>
      <c r="AC123" s="36"/>
      <c r="AD123" s="36"/>
      <c r="AE123" s="36"/>
      <c r="AR123" s="205" t="s">
        <v>204</v>
      </c>
      <c r="AT123" s="205" t="s">
        <v>200</v>
      </c>
      <c r="AU123" s="205" t="s">
        <v>91</v>
      </c>
      <c r="AY123" s="18" t="s">
        <v>173</v>
      </c>
      <c r="BE123" s="206">
        <f>IF(N123="základní",J123,0)</f>
        <v>0</v>
      </c>
      <c r="BF123" s="206">
        <f>IF(N123="snížená",J123,0)</f>
        <v>0</v>
      </c>
      <c r="BG123" s="206">
        <f>IF(N123="zákl. přenesená",J123,0)</f>
        <v>0</v>
      </c>
      <c r="BH123" s="206">
        <f>IF(N123="sníž. přenesená",J123,0)</f>
        <v>0</v>
      </c>
      <c r="BI123" s="206">
        <f>IF(N123="nulová",J123,0)</f>
        <v>0</v>
      </c>
      <c r="BJ123" s="18" t="s">
        <v>89</v>
      </c>
      <c r="BK123" s="206">
        <f>ROUND(I123*H123,2)</f>
        <v>0</v>
      </c>
      <c r="BL123" s="18" t="s">
        <v>180</v>
      </c>
      <c r="BM123" s="205" t="s">
        <v>1373</v>
      </c>
    </row>
    <row r="124" spans="1:65" s="14" customFormat="1" ht="11.25" x14ac:dyDescent="0.2">
      <c r="B124" s="234"/>
      <c r="C124" s="235"/>
      <c r="D124" s="209" t="s">
        <v>182</v>
      </c>
      <c r="E124" s="236" t="s">
        <v>79</v>
      </c>
      <c r="F124" s="237" t="s">
        <v>1374</v>
      </c>
      <c r="G124" s="235"/>
      <c r="H124" s="236" t="s">
        <v>79</v>
      </c>
      <c r="I124" s="238"/>
      <c r="J124" s="235"/>
      <c r="K124" s="235"/>
      <c r="L124" s="239"/>
      <c r="M124" s="240"/>
      <c r="N124" s="241"/>
      <c r="O124" s="241"/>
      <c r="P124" s="241"/>
      <c r="Q124" s="241"/>
      <c r="R124" s="241"/>
      <c r="S124" s="241"/>
      <c r="T124" s="242"/>
      <c r="AT124" s="243" t="s">
        <v>182</v>
      </c>
      <c r="AU124" s="243" t="s">
        <v>91</v>
      </c>
      <c r="AV124" s="14" t="s">
        <v>89</v>
      </c>
      <c r="AW124" s="14" t="s">
        <v>42</v>
      </c>
      <c r="AX124" s="14" t="s">
        <v>81</v>
      </c>
      <c r="AY124" s="243" t="s">
        <v>173</v>
      </c>
    </row>
    <row r="125" spans="1:65" s="13" customFormat="1" ht="11.25" x14ac:dyDescent="0.2">
      <c r="B125" s="207"/>
      <c r="C125" s="208"/>
      <c r="D125" s="209" t="s">
        <v>182</v>
      </c>
      <c r="E125" s="210" t="s">
        <v>79</v>
      </c>
      <c r="F125" s="211" t="s">
        <v>1375</v>
      </c>
      <c r="G125" s="208"/>
      <c r="H125" s="212">
        <v>1052.2</v>
      </c>
      <c r="I125" s="213"/>
      <c r="J125" s="208"/>
      <c r="K125" s="208"/>
      <c r="L125" s="214"/>
      <c r="M125" s="215"/>
      <c r="N125" s="216"/>
      <c r="O125" s="216"/>
      <c r="P125" s="216"/>
      <c r="Q125" s="216"/>
      <c r="R125" s="216"/>
      <c r="S125" s="216"/>
      <c r="T125" s="217"/>
      <c r="AT125" s="218" t="s">
        <v>182</v>
      </c>
      <c r="AU125" s="218" t="s">
        <v>91</v>
      </c>
      <c r="AV125" s="13" t="s">
        <v>91</v>
      </c>
      <c r="AW125" s="13" t="s">
        <v>42</v>
      </c>
      <c r="AX125" s="13" t="s">
        <v>81</v>
      </c>
      <c r="AY125" s="218" t="s">
        <v>173</v>
      </c>
    </row>
    <row r="126" spans="1:65" s="13" customFormat="1" ht="11.25" x14ac:dyDescent="0.2">
      <c r="B126" s="207"/>
      <c r="C126" s="208"/>
      <c r="D126" s="209" t="s">
        <v>182</v>
      </c>
      <c r="E126" s="210" t="s">
        <v>79</v>
      </c>
      <c r="F126" s="211" t="s">
        <v>1376</v>
      </c>
      <c r="G126" s="208"/>
      <c r="H126" s="212">
        <v>890</v>
      </c>
      <c r="I126" s="213"/>
      <c r="J126" s="208"/>
      <c r="K126" s="208"/>
      <c r="L126" s="214"/>
      <c r="M126" s="215"/>
      <c r="N126" s="216"/>
      <c r="O126" s="216"/>
      <c r="P126" s="216"/>
      <c r="Q126" s="216"/>
      <c r="R126" s="216"/>
      <c r="S126" s="216"/>
      <c r="T126" s="217"/>
      <c r="AT126" s="218" t="s">
        <v>182</v>
      </c>
      <c r="AU126" s="218" t="s">
        <v>91</v>
      </c>
      <c r="AV126" s="13" t="s">
        <v>91</v>
      </c>
      <c r="AW126" s="13" t="s">
        <v>42</v>
      </c>
      <c r="AX126" s="13" t="s">
        <v>81</v>
      </c>
      <c r="AY126" s="218" t="s">
        <v>173</v>
      </c>
    </row>
    <row r="127" spans="1:65" s="13" customFormat="1" ht="11.25" x14ac:dyDescent="0.2">
      <c r="B127" s="207"/>
      <c r="C127" s="208"/>
      <c r="D127" s="209" t="s">
        <v>182</v>
      </c>
      <c r="E127" s="210" t="s">
        <v>79</v>
      </c>
      <c r="F127" s="211" t="s">
        <v>1377</v>
      </c>
      <c r="G127" s="208"/>
      <c r="H127" s="212">
        <v>114</v>
      </c>
      <c r="I127" s="213"/>
      <c r="J127" s="208"/>
      <c r="K127" s="208"/>
      <c r="L127" s="214"/>
      <c r="M127" s="215"/>
      <c r="N127" s="216"/>
      <c r="O127" s="216"/>
      <c r="P127" s="216"/>
      <c r="Q127" s="216"/>
      <c r="R127" s="216"/>
      <c r="S127" s="216"/>
      <c r="T127" s="217"/>
      <c r="AT127" s="218" t="s">
        <v>182</v>
      </c>
      <c r="AU127" s="218" t="s">
        <v>91</v>
      </c>
      <c r="AV127" s="13" t="s">
        <v>91</v>
      </c>
      <c r="AW127" s="13" t="s">
        <v>42</v>
      </c>
      <c r="AX127" s="13" t="s">
        <v>81</v>
      </c>
      <c r="AY127" s="218" t="s">
        <v>173</v>
      </c>
    </row>
    <row r="128" spans="1:65" s="15" customFormat="1" ht="11.25" x14ac:dyDescent="0.2">
      <c r="B128" s="244"/>
      <c r="C128" s="245"/>
      <c r="D128" s="209" t="s">
        <v>182</v>
      </c>
      <c r="E128" s="246" t="s">
        <v>79</v>
      </c>
      <c r="F128" s="247" t="s">
        <v>362</v>
      </c>
      <c r="G128" s="245"/>
      <c r="H128" s="248">
        <v>2056.1999999999998</v>
      </c>
      <c r="I128" s="249"/>
      <c r="J128" s="245"/>
      <c r="K128" s="245"/>
      <c r="L128" s="250"/>
      <c r="M128" s="251"/>
      <c r="N128" s="252"/>
      <c r="O128" s="252"/>
      <c r="P128" s="252"/>
      <c r="Q128" s="252"/>
      <c r="R128" s="252"/>
      <c r="S128" s="252"/>
      <c r="T128" s="253"/>
      <c r="AT128" s="254" t="s">
        <v>182</v>
      </c>
      <c r="AU128" s="254" t="s">
        <v>91</v>
      </c>
      <c r="AV128" s="15" t="s">
        <v>180</v>
      </c>
      <c r="AW128" s="15" t="s">
        <v>42</v>
      </c>
      <c r="AX128" s="15" t="s">
        <v>89</v>
      </c>
      <c r="AY128" s="254" t="s">
        <v>173</v>
      </c>
    </row>
    <row r="129" spans="1:65" s="13" customFormat="1" ht="11.25" x14ac:dyDescent="0.2">
      <c r="B129" s="207"/>
      <c r="C129" s="208"/>
      <c r="D129" s="209" t="s">
        <v>182</v>
      </c>
      <c r="E129" s="208"/>
      <c r="F129" s="211" t="s">
        <v>1378</v>
      </c>
      <c r="G129" s="208"/>
      <c r="H129" s="212">
        <v>4729.26</v>
      </c>
      <c r="I129" s="213"/>
      <c r="J129" s="208"/>
      <c r="K129" s="208"/>
      <c r="L129" s="214"/>
      <c r="M129" s="215"/>
      <c r="N129" s="216"/>
      <c r="O129" s="216"/>
      <c r="P129" s="216"/>
      <c r="Q129" s="216"/>
      <c r="R129" s="216"/>
      <c r="S129" s="216"/>
      <c r="T129" s="217"/>
      <c r="AT129" s="218" t="s">
        <v>182</v>
      </c>
      <c r="AU129" s="218" t="s">
        <v>91</v>
      </c>
      <c r="AV129" s="13" t="s">
        <v>91</v>
      </c>
      <c r="AW129" s="13" t="s">
        <v>4</v>
      </c>
      <c r="AX129" s="13" t="s">
        <v>89</v>
      </c>
      <c r="AY129" s="218" t="s">
        <v>173</v>
      </c>
    </row>
    <row r="130" spans="1:65" s="2" customFormat="1" ht="24" customHeight="1" x14ac:dyDescent="0.2">
      <c r="A130" s="36"/>
      <c r="B130" s="37"/>
      <c r="C130" s="194" t="s">
        <v>262</v>
      </c>
      <c r="D130" s="194" t="s">
        <v>175</v>
      </c>
      <c r="E130" s="195" t="s">
        <v>213</v>
      </c>
      <c r="F130" s="196" t="s">
        <v>214</v>
      </c>
      <c r="G130" s="197" t="s">
        <v>178</v>
      </c>
      <c r="H130" s="198">
        <v>977.06</v>
      </c>
      <c r="I130" s="199"/>
      <c r="J130" s="200">
        <f>ROUND(I130*H130,2)</f>
        <v>0</v>
      </c>
      <c r="K130" s="196" t="s">
        <v>179</v>
      </c>
      <c r="L130" s="41"/>
      <c r="M130" s="201" t="s">
        <v>79</v>
      </c>
      <c r="N130" s="202" t="s">
        <v>51</v>
      </c>
      <c r="O130" s="66"/>
      <c r="P130" s="203">
        <f>O130*H130</f>
        <v>0</v>
      </c>
      <c r="Q130" s="203">
        <v>0</v>
      </c>
      <c r="R130" s="203">
        <f>Q130*H130</f>
        <v>0</v>
      </c>
      <c r="S130" s="203">
        <v>0</v>
      </c>
      <c r="T130" s="204">
        <f>S130*H130</f>
        <v>0</v>
      </c>
      <c r="U130" s="36"/>
      <c r="V130" s="36"/>
      <c r="W130" s="36"/>
      <c r="X130" s="36"/>
      <c r="Y130" s="36"/>
      <c r="Z130" s="36"/>
      <c r="AA130" s="36"/>
      <c r="AB130" s="36"/>
      <c r="AC130" s="36"/>
      <c r="AD130" s="36"/>
      <c r="AE130" s="36"/>
      <c r="AR130" s="205" t="s">
        <v>180</v>
      </c>
      <c r="AT130" s="205" t="s">
        <v>175</v>
      </c>
      <c r="AU130" s="205" t="s">
        <v>91</v>
      </c>
      <c r="AY130" s="18" t="s">
        <v>173</v>
      </c>
      <c r="BE130" s="206">
        <f>IF(N130="základní",J130,0)</f>
        <v>0</v>
      </c>
      <c r="BF130" s="206">
        <f>IF(N130="snížená",J130,0)</f>
        <v>0</v>
      </c>
      <c r="BG130" s="206">
        <f>IF(N130="zákl. přenesená",J130,0)</f>
        <v>0</v>
      </c>
      <c r="BH130" s="206">
        <f>IF(N130="sníž. přenesená",J130,0)</f>
        <v>0</v>
      </c>
      <c r="BI130" s="206">
        <f>IF(N130="nulová",J130,0)</f>
        <v>0</v>
      </c>
      <c r="BJ130" s="18" t="s">
        <v>89</v>
      </c>
      <c r="BK130" s="206">
        <f>ROUND(I130*H130,2)</f>
        <v>0</v>
      </c>
      <c r="BL130" s="18" t="s">
        <v>180</v>
      </c>
      <c r="BM130" s="205" t="s">
        <v>1379</v>
      </c>
    </row>
    <row r="131" spans="1:65" s="13" customFormat="1" ht="11.25" x14ac:dyDescent="0.2">
      <c r="B131" s="207"/>
      <c r="C131" s="208"/>
      <c r="D131" s="209" t="s">
        <v>182</v>
      </c>
      <c r="E131" s="210" t="s">
        <v>79</v>
      </c>
      <c r="F131" s="211" t="s">
        <v>1380</v>
      </c>
      <c r="G131" s="208"/>
      <c r="H131" s="212">
        <v>977.06</v>
      </c>
      <c r="I131" s="213"/>
      <c r="J131" s="208"/>
      <c r="K131" s="208"/>
      <c r="L131" s="214"/>
      <c r="M131" s="215"/>
      <c r="N131" s="216"/>
      <c r="O131" s="216"/>
      <c r="P131" s="216"/>
      <c r="Q131" s="216"/>
      <c r="R131" s="216"/>
      <c r="S131" s="216"/>
      <c r="T131" s="217"/>
      <c r="AT131" s="218" t="s">
        <v>182</v>
      </c>
      <c r="AU131" s="218" t="s">
        <v>91</v>
      </c>
      <c r="AV131" s="13" t="s">
        <v>91</v>
      </c>
      <c r="AW131" s="13" t="s">
        <v>42</v>
      </c>
      <c r="AX131" s="13" t="s">
        <v>89</v>
      </c>
      <c r="AY131" s="218" t="s">
        <v>173</v>
      </c>
    </row>
    <row r="132" spans="1:65" s="2" customFormat="1" ht="24" customHeight="1" x14ac:dyDescent="0.2">
      <c r="A132" s="36"/>
      <c r="B132" s="37"/>
      <c r="C132" s="194" t="s">
        <v>268</v>
      </c>
      <c r="D132" s="194" t="s">
        <v>175</v>
      </c>
      <c r="E132" s="195" t="s">
        <v>1381</v>
      </c>
      <c r="F132" s="196" t="s">
        <v>1382</v>
      </c>
      <c r="G132" s="197" t="s">
        <v>178</v>
      </c>
      <c r="H132" s="198">
        <v>3141.55</v>
      </c>
      <c r="I132" s="199"/>
      <c r="J132" s="200">
        <f>ROUND(I132*H132,2)</f>
        <v>0</v>
      </c>
      <c r="K132" s="196" t="s">
        <v>179</v>
      </c>
      <c r="L132" s="41"/>
      <c r="M132" s="201" t="s">
        <v>79</v>
      </c>
      <c r="N132" s="202" t="s">
        <v>51</v>
      </c>
      <c r="O132" s="66"/>
      <c r="P132" s="203">
        <f>O132*H132</f>
        <v>0</v>
      </c>
      <c r="Q132" s="203">
        <v>0</v>
      </c>
      <c r="R132" s="203">
        <f>Q132*H132</f>
        <v>0</v>
      </c>
      <c r="S132" s="203">
        <v>0</v>
      </c>
      <c r="T132" s="204">
        <f>S132*H132</f>
        <v>0</v>
      </c>
      <c r="U132" s="36"/>
      <c r="V132" s="36"/>
      <c r="W132" s="36"/>
      <c r="X132" s="36"/>
      <c r="Y132" s="36"/>
      <c r="Z132" s="36"/>
      <c r="AA132" s="36"/>
      <c r="AB132" s="36"/>
      <c r="AC132" s="36"/>
      <c r="AD132" s="36"/>
      <c r="AE132" s="36"/>
      <c r="AR132" s="205" t="s">
        <v>180</v>
      </c>
      <c r="AT132" s="205" t="s">
        <v>175</v>
      </c>
      <c r="AU132" s="205" t="s">
        <v>91</v>
      </c>
      <c r="AY132" s="18" t="s">
        <v>173</v>
      </c>
      <c r="BE132" s="206">
        <f>IF(N132="základní",J132,0)</f>
        <v>0</v>
      </c>
      <c r="BF132" s="206">
        <f>IF(N132="snížená",J132,0)</f>
        <v>0</v>
      </c>
      <c r="BG132" s="206">
        <f>IF(N132="zákl. přenesená",J132,0)</f>
        <v>0</v>
      </c>
      <c r="BH132" s="206">
        <f>IF(N132="sníž. přenesená",J132,0)</f>
        <v>0</v>
      </c>
      <c r="BI132" s="206">
        <f>IF(N132="nulová",J132,0)</f>
        <v>0</v>
      </c>
      <c r="BJ132" s="18" t="s">
        <v>89</v>
      </c>
      <c r="BK132" s="206">
        <f>ROUND(I132*H132,2)</f>
        <v>0</v>
      </c>
      <c r="BL132" s="18" t="s">
        <v>180</v>
      </c>
      <c r="BM132" s="205" t="s">
        <v>1383</v>
      </c>
    </row>
    <row r="133" spans="1:65" s="13" customFormat="1" ht="11.25" x14ac:dyDescent="0.2">
      <c r="B133" s="207"/>
      <c r="C133" s="208"/>
      <c r="D133" s="209" t="s">
        <v>182</v>
      </c>
      <c r="E133" s="210" t="s">
        <v>79</v>
      </c>
      <c r="F133" s="211" t="s">
        <v>1384</v>
      </c>
      <c r="G133" s="208"/>
      <c r="H133" s="212">
        <v>3141.55</v>
      </c>
      <c r="I133" s="213"/>
      <c r="J133" s="208"/>
      <c r="K133" s="208"/>
      <c r="L133" s="214"/>
      <c r="M133" s="215"/>
      <c r="N133" s="216"/>
      <c r="O133" s="216"/>
      <c r="P133" s="216"/>
      <c r="Q133" s="216"/>
      <c r="R133" s="216"/>
      <c r="S133" s="216"/>
      <c r="T133" s="217"/>
      <c r="AT133" s="218" t="s">
        <v>182</v>
      </c>
      <c r="AU133" s="218" t="s">
        <v>91</v>
      </c>
      <c r="AV133" s="13" t="s">
        <v>91</v>
      </c>
      <c r="AW133" s="13" t="s">
        <v>42</v>
      </c>
      <c r="AX133" s="13" t="s">
        <v>89</v>
      </c>
      <c r="AY133" s="218" t="s">
        <v>173</v>
      </c>
    </row>
    <row r="134" spans="1:65" s="2" customFormat="1" ht="16.5" customHeight="1" x14ac:dyDescent="0.2">
      <c r="A134" s="36"/>
      <c r="B134" s="37"/>
      <c r="C134" s="219" t="s">
        <v>274</v>
      </c>
      <c r="D134" s="219" t="s">
        <v>200</v>
      </c>
      <c r="E134" s="220" t="s">
        <v>217</v>
      </c>
      <c r="F134" s="221" t="s">
        <v>218</v>
      </c>
      <c r="G134" s="222" t="s">
        <v>203</v>
      </c>
      <c r="H134" s="223">
        <v>1519.222</v>
      </c>
      <c r="I134" s="224"/>
      <c r="J134" s="225">
        <f>ROUND(I134*H134,2)</f>
        <v>0</v>
      </c>
      <c r="K134" s="221" t="s">
        <v>179</v>
      </c>
      <c r="L134" s="226"/>
      <c r="M134" s="227" t="s">
        <v>79</v>
      </c>
      <c r="N134" s="228" t="s">
        <v>51</v>
      </c>
      <c r="O134" s="66"/>
      <c r="P134" s="203">
        <f>O134*H134</f>
        <v>0</v>
      </c>
      <c r="Q134" s="203">
        <v>0</v>
      </c>
      <c r="R134" s="203">
        <f>Q134*H134</f>
        <v>0</v>
      </c>
      <c r="S134" s="203">
        <v>0</v>
      </c>
      <c r="T134" s="204">
        <f>S134*H134</f>
        <v>0</v>
      </c>
      <c r="U134" s="36"/>
      <c r="V134" s="36"/>
      <c r="W134" s="36"/>
      <c r="X134" s="36"/>
      <c r="Y134" s="36"/>
      <c r="Z134" s="36"/>
      <c r="AA134" s="36"/>
      <c r="AB134" s="36"/>
      <c r="AC134" s="36"/>
      <c r="AD134" s="36"/>
      <c r="AE134" s="36"/>
      <c r="AR134" s="205" t="s">
        <v>204</v>
      </c>
      <c r="AT134" s="205" t="s">
        <v>200</v>
      </c>
      <c r="AU134" s="205" t="s">
        <v>91</v>
      </c>
      <c r="AY134" s="18" t="s">
        <v>173</v>
      </c>
      <c r="BE134" s="206">
        <f>IF(N134="základní",J134,0)</f>
        <v>0</v>
      </c>
      <c r="BF134" s="206">
        <f>IF(N134="snížená",J134,0)</f>
        <v>0</v>
      </c>
      <c r="BG134" s="206">
        <f>IF(N134="zákl. přenesená",J134,0)</f>
        <v>0</v>
      </c>
      <c r="BH134" s="206">
        <f>IF(N134="sníž. přenesená",J134,0)</f>
        <v>0</v>
      </c>
      <c r="BI134" s="206">
        <f>IF(N134="nulová",J134,0)</f>
        <v>0</v>
      </c>
      <c r="BJ134" s="18" t="s">
        <v>89</v>
      </c>
      <c r="BK134" s="206">
        <f>ROUND(I134*H134,2)</f>
        <v>0</v>
      </c>
      <c r="BL134" s="18" t="s">
        <v>180</v>
      </c>
      <c r="BM134" s="205" t="s">
        <v>1385</v>
      </c>
    </row>
    <row r="135" spans="1:65" s="13" customFormat="1" ht="11.25" x14ac:dyDescent="0.2">
      <c r="B135" s="207"/>
      <c r="C135" s="208"/>
      <c r="D135" s="209" t="s">
        <v>182</v>
      </c>
      <c r="E135" s="210" t="s">
        <v>79</v>
      </c>
      <c r="F135" s="211" t="s">
        <v>1386</v>
      </c>
      <c r="G135" s="208"/>
      <c r="H135" s="212">
        <v>58.624000000000002</v>
      </c>
      <c r="I135" s="213"/>
      <c r="J135" s="208"/>
      <c r="K135" s="208"/>
      <c r="L135" s="214"/>
      <c r="M135" s="215"/>
      <c r="N135" s="216"/>
      <c r="O135" s="216"/>
      <c r="P135" s="216"/>
      <c r="Q135" s="216"/>
      <c r="R135" s="216"/>
      <c r="S135" s="216"/>
      <c r="T135" s="217"/>
      <c r="AT135" s="218" t="s">
        <v>182</v>
      </c>
      <c r="AU135" s="218" t="s">
        <v>91</v>
      </c>
      <c r="AV135" s="13" t="s">
        <v>91</v>
      </c>
      <c r="AW135" s="13" t="s">
        <v>42</v>
      </c>
      <c r="AX135" s="13" t="s">
        <v>81</v>
      </c>
      <c r="AY135" s="218" t="s">
        <v>173</v>
      </c>
    </row>
    <row r="136" spans="1:65" s="13" customFormat="1" ht="11.25" x14ac:dyDescent="0.2">
      <c r="B136" s="207"/>
      <c r="C136" s="208"/>
      <c r="D136" s="209" t="s">
        <v>182</v>
      </c>
      <c r="E136" s="210" t="s">
        <v>79</v>
      </c>
      <c r="F136" s="211" t="s">
        <v>1387</v>
      </c>
      <c r="G136" s="208"/>
      <c r="H136" s="212">
        <v>785.38800000000003</v>
      </c>
      <c r="I136" s="213"/>
      <c r="J136" s="208"/>
      <c r="K136" s="208"/>
      <c r="L136" s="214"/>
      <c r="M136" s="215"/>
      <c r="N136" s="216"/>
      <c r="O136" s="216"/>
      <c r="P136" s="216"/>
      <c r="Q136" s="216"/>
      <c r="R136" s="216"/>
      <c r="S136" s="216"/>
      <c r="T136" s="217"/>
      <c r="AT136" s="218" t="s">
        <v>182</v>
      </c>
      <c r="AU136" s="218" t="s">
        <v>91</v>
      </c>
      <c r="AV136" s="13" t="s">
        <v>91</v>
      </c>
      <c r="AW136" s="13" t="s">
        <v>42</v>
      </c>
      <c r="AX136" s="13" t="s">
        <v>81</v>
      </c>
      <c r="AY136" s="218" t="s">
        <v>173</v>
      </c>
    </row>
    <row r="137" spans="1:65" s="15" customFormat="1" ht="11.25" x14ac:dyDescent="0.2">
      <c r="B137" s="244"/>
      <c r="C137" s="245"/>
      <c r="D137" s="209" t="s">
        <v>182</v>
      </c>
      <c r="E137" s="246" t="s">
        <v>79</v>
      </c>
      <c r="F137" s="247" t="s">
        <v>362</v>
      </c>
      <c r="G137" s="245"/>
      <c r="H137" s="248">
        <v>844.01199999999994</v>
      </c>
      <c r="I137" s="249"/>
      <c r="J137" s="245"/>
      <c r="K137" s="245"/>
      <c r="L137" s="250"/>
      <c r="M137" s="251"/>
      <c r="N137" s="252"/>
      <c r="O137" s="252"/>
      <c r="P137" s="252"/>
      <c r="Q137" s="252"/>
      <c r="R137" s="252"/>
      <c r="S137" s="252"/>
      <c r="T137" s="253"/>
      <c r="AT137" s="254" t="s">
        <v>182</v>
      </c>
      <c r="AU137" s="254" t="s">
        <v>91</v>
      </c>
      <c r="AV137" s="15" t="s">
        <v>180</v>
      </c>
      <c r="AW137" s="15" t="s">
        <v>42</v>
      </c>
      <c r="AX137" s="15" t="s">
        <v>89</v>
      </c>
      <c r="AY137" s="254" t="s">
        <v>173</v>
      </c>
    </row>
    <row r="138" spans="1:65" s="13" customFormat="1" ht="11.25" x14ac:dyDescent="0.2">
      <c r="B138" s="207"/>
      <c r="C138" s="208"/>
      <c r="D138" s="209" t="s">
        <v>182</v>
      </c>
      <c r="E138" s="208"/>
      <c r="F138" s="211" t="s">
        <v>1388</v>
      </c>
      <c r="G138" s="208"/>
      <c r="H138" s="212">
        <v>1519.222</v>
      </c>
      <c r="I138" s="213"/>
      <c r="J138" s="208"/>
      <c r="K138" s="208"/>
      <c r="L138" s="214"/>
      <c r="M138" s="215"/>
      <c r="N138" s="216"/>
      <c r="O138" s="216"/>
      <c r="P138" s="216"/>
      <c r="Q138" s="216"/>
      <c r="R138" s="216"/>
      <c r="S138" s="216"/>
      <c r="T138" s="217"/>
      <c r="AT138" s="218" t="s">
        <v>182</v>
      </c>
      <c r="AU138" s="218" t="s">
        <v>91</v>
      </c>
      <c r="AV138" s="13" t="s">
        <v>91</v>
      </c>
      <c r="AW138" s="13" t="s">
        <v>4</v>
      </c>
      <c r="AX138" s="13" t="s">
        <v>89</v>
      </c>
      <c r="AY138" s="218" t="s">
        <v>173</v>
      </c>
    </row>
    <row r="139" spans="1:65" s="2" customFormat="1" ht="24" customHeight="1" x14ac:dyDescent="0.2">
      <c r="A139" s="36"/>
      <c r="B139" s="37"/>
      <c r="C139" s="194" t="s">
        <v>279</v>
      </c>
      <c r="D139" s="194" t="s">
        <v>175</v>
      </c>
      <c r="E139" s="195" t="s">
        <v>1389</v>
      </c>
      <c r="F139" s="196" t="s">
        <v>1390</v>
      </c>
      <c r="G139" s="197" t="s">
        <v>178</v>
      </c>
      <c r="H139" s="198">
        <v>3141.55</v>
      </c>
      <c r="I139" s="199"/>
      <c r="J139" s="200">
        <f>ROUND(I139*H139,2)</f>
        <v>0</v>
      </c>
      <c r="K139" s="196" t="s">
        <v>179</v>
      </c>
      <c r="L139" s="41"/>
      <c r="M139" s="201" t="s">
        <v>79</v>
      </c>
      <c r="N139" s="202" t="s">
        <v>51</v>
      </c>
      <c r="O139" s="66"/>
      <c r="P139" s="203">
        <f>O139*H139</f>
        <v>0</v>
      </c>
      <c r="Q139" s="203">
        <v>8.0000000000000007E-5</v>
      </c>
      <c r="R139" s="203">
        <f>Q139*H139</f>
        <v>0.25132400000000005</v>
      </c>
      <c r="S139" s="203">
        <v>0</v>
      </c>
      <c r="T139" s="204">
        <f>S139*H139</f>
        <v>0</v>
      </c>
      <c r="U139" s="36"/>
      <c r="V139" s="36"/>
      <c r="W139" s="36"/>
      <c r="X139" s="36"/>
      <c r="Y139" s="36"/>
      <c r="Z139" s="36"/>
      <c r="AA139" s="36"/>
      <c r="AB139" s="36"/>
      <c r="AC139" s="36"/>
      <c r="AD139" s="36"/>
      <c r="AE139" s="36"/>
      <c r="AR139" s="205" t="s">
        <v>180</v>
      </c>
      <c r="AT139" s="205" t="s">
        <v>175</v>
      </c>
      <c r="AU139" s="205" t="s">
        <v>91</v>
      </c>
      <c r="AY139" s="18" t="s">
        <v>173</v>
      </c>
      <c r="BE139" s="206">
        <f>IF(N139="základní",J139,0)</f>
        <v>0</v>
      </c>
      <c r="BF139" s="206">
        <f>IF(N139="snížená",J139,0)</f>
        <v>0</v>
      </c>
      <c r="BG139" s="206">
        <f>IF(N139="zákl. přenesená",J139,0)</f>
        <v>0</v>
      </c>
      <c r="BH139" s="206">
        <f>IF(N139="sníž. přenesená",J139,0)</f>
        <v>0</v>
      </c>
      <c r="BI139" s="206">
        <f>IF(N139="nulová",J139,0)</f>
        <v>0</v>
      </c>
      <c r="BJ139" s="18" t="s">
        <v>89</v>
      </c>
      <c r="BK139" s="206">
        <f>ROUND(I139*H139,2)</f>
        <v>0</v>
      </c>
      <c r="BL139" s="18" t="s">
        <v>180</v>
      </c>
      <c r="BM139" s="205" t="s">
        <v>1391</v>
      </c>
    </row>
    <row r="140" spans="1:65" s="13" customFormat="1" ht="11.25" x14ac:dyDescent="0.2">
      <c r="B140" s="207"/>
      <c r="C140" s="208"/>
      <c r="D140" s="209" t="s">
        <v>182</v>
      </c>
      <c r="E140" s="210" t="s">
        <v>79</v>
      </c>
      <c r="F140" s="211" t="s">
        <v>1392</v>
      </c>
      <c r="G140" s="208"/>
      <c r="H140" s="212">
        <v>3141.55</v>
      </c>
      <c r="I140" s="213"/>
      <c r="J140" s="208"/>
      <c r="K140" s="208"/>
      <c r="L140" s="214"/>
      <c r="M140" s="215"/>
      <c r="N140" s="216"/>
      <c r="O140" s="216"/>
      <c r="P140" s="216"/>
      <c r="Q140" s="216"/>
      <c r="R140" s="216"/>
      <c r="S140" s="216"/>
      <c r="T140" s="217"/>
      <c r="AT140" s="218" t="s">
        <v>182</v>
      </c>
      <c r="AU140" s="218" t="s">
        <v>91</v>
      </c>
      <c r="AV140" s="13" t="s">
        <v>91</v>
      </c>
      <c r="AW140" s="13" t="s">
        <v>42</v>
      </c>
      <c r="AX140" s="13" t="s">
        <v>89</v>
      </c>
      <c r="AY140" s="218" t="s">
        <v>173</v>
      </c>
    </row>
    <row r="141" spans="1:65" s="2" customFormat="1" ht="16.5" customHeight="1" x14ac:dyDescent="0.2">
      <c r="A141" s="36"/>
      <c r="B141" s="37"/>
      <c r="C141" s="219" t="s">
        <v>7</v>
      </c>
      <c r="D141" s="219" t="s">
        <v>200</v>
      </c>
      <c r="E141" s="220" t="s">
        <v>1393</v>
      </c>
      <c r="F141" s="221" t="s">
        <v>1394</v>
      </c>
      <c r="G141" s="222" t="s">
        <v>178</v>
      </c>
      <c r="H141" s="223">
        <v>3141.55</v>
      </c>
      <c r="I141" s="224"/>
      <c r="J141" s="225">
        <f>ROUND(I141*H141,2)</f>
        <v>0</v>
      </c>
      <c r="K141" s="221" t="s">
        <v>79</v>
      </c>
      <c r="L141" s="226"/>
      <c r="M141" s="227" t="s">
        <v>79</v>
      </c>
      <c r="N141" s="228" t="s">
        <v>51</v>
      </c>
      <c r="O141" s="66"/>
      <c r="P141" s="203">
        <f>O141*H141</f>
        <v>0</v>
      </c>
      <c r="Q141" s="203">
        <v>0.03</v>
      </c>
      <c r="R141" s="203">
        <f>Q141*H141</f>
        <v>94.246499999999997</v>
      </c>
      <c r="S141" s="203">
        <v>0</v>
      </c>
      <c r="T141" s="204">
        <f>S141*H141</f>
        <v>0</v>
      </c>
      <c r="U141" s="36"/>
      <c r="V141" s="36"/>
      <c r="W141" s="36"/>
      <c r="X141" s="36"/>
      <c r="Y141" s="36"/>
      <c r="Z141" s="36"/>
      <c r="AA141" s="36"/>
      <c r="AB141" s="36"/>
      <c r="AC141" s="36"/>
      <c r="AD141" s="36"/>
      <c r="AE141" s="36"/>
      <c r="AR141" s="205" t="s">
        <v>204</v>
      </c>
      <c r="AT141" s="205" t="s">
        <v>200</v>
      </c>
      <c r="AU141" s="205" t="s">
        <v>91</v>
      </c>
      <c r="AY141" s="18" t="s">
        <v>173</v>
      </c>
      <c r="BE141" s="206">
        <f>IF(N141="základní",J141,0)</f>
        <v>0</v>
      </c>
      <c r="BF141" s="206">
        <f>IF(N141="snížená",J141,0)</f>
        <v>0</v>
      </c>
      <c r="BG141" s="206">
        <f>IF(N141="zákl. přenesená",J141,0)</f>
        <v>0</v>
      </c>
      <c r="BH141" s="206">
        <f>IF(N141="sníž. přenesená",J141,0)</f>
        <v>0</v>
      </c>
      <c r="BI141" s="206">
        <f>IF(N141="nulová",J141,0)</f>
        <v>0</v>
      </c>
      <c r="BJ141" s="18" t="s">
        <v>89</v>
      </c>
      <c r="BK141" s="206">
        <f>ROUND(I141*H141,2)</f>
        <v>0</v>
      </c>
      <c r="BL141" s="18" t="s">
        <v>180</v>
      </c>
      <c r="BM141" s="205" t="s">
        <v>1395</v>
      </c>
    </row>
    <row r="142" spans="1:65" s="2" customFormat="1" ht="16.5" customHeight="1" x14ac:dyDescent="0.2">
      <c r="A142" s="36"/>
      <c r="B142" s="37"/>
      <c r="C142" s="194" t="s">
        <v>287</v>
      </c>
      <c r="D142" s="194" t="s">
        <v>175</v>
      </c>
      <c r="E142" s="195" t="s">
        <v>222</v>
      </c>
      <c r="F142" s="196" t="s">
        <v>223</v>
      </c>
      <c r="G142" s="197" t="s">
        <v>178</v>
      </c>
      <c r="H142" s="198">
        <v>977.06</v>
      </c>
      <c r="I142" s="199"/>
      <c r="J142" s="200">
        <f>ROUND(I142*H142,2)</f>
        <v>0</v>
      </c>
      <c r="K142" s="196" t="s">
        <v>179</v>
      </c>
      <c r="L142" s="41"/>
      <c r="M142" s="201" t="s">
        <v>79</v>
      </c>
      <c r="N142" s="202" t="s">
        <v>51</v>
      </c>
      <c r="O142" s="66"/>
      <c r="P142" s="203">
        <f>O142*H142</f>
        <v>0</v>
      </c>
      <c r="Q142" s="203">
        <v>0</v>
      </c>
      <c r="R142" s="203">
        <f>Q142*H142</f>
        <v>0</v>
      </c>
      <c r="S142" s="203">
        <v>0</v>
      </c>
      <c r="T142" s="204">
        <f>S142*H142</f>
        <v>0</v>
      </c>
      <c r="U142" s="36"/>
      <c r="V142" s="36"/>
      <c r="W142" s="36"/>
      <c r="X142" s="36"/>
      <c r="Y142" s="36"/>
      <c r="Z142" s="36"/>
      <c r="AA142" s="36"/>
      <c r="AB142" s="36"/>
      <c r="AC142" s="36"/>
      <c r="AD142" s="36"/>
      <c r="AE142" s="36"/>
      <c r="AR142" s="205" t="s">
        <v>180</v>
      </c>
      <c r="AT142" s="205" t="s">
        <v>175</v>
      </c>
      <c r="AU142" s="205" t="s">
        <v>91</v>
      </c>
      <c r="AY142" s="18" t="s">
        <v>173</v>
      </c>
      <c r="BE142" s="206">
        <f>IF(N142="základní",J142,0)</f>
        <v>0</v>
      </c>
      <c r="BF142" s="206">
        <f>IF(N142="snížená",J142,0)</f>
        <v>0</v>
      </c>
      <c r="BG142" s="206">
        <f>IF(N142="zákl. přenesená",J142,0)</f>
        <v>0</v>
      </c>
      <c r="BH142" s="206">
        <f>IF(N142="sníž. přenesená",J142,0)</f>
        <v>0</v>
      </c>
      <c r="BI142" s="206">
        <f>IF(N142="nulová",J142,0)</f>
        <v>0</v>
      </c>
      <c r="BJ142" s="18" t="s">
        <v>89</v>
      </c>
      <c r="BK142" s="206">
        <f>ROUND(I142*H142,2)</f>
        <v>0</v>
      </c>
      <c r="BL142" s="18" t="s">
        <v>180</v>
      </c>
      <c r="BM142" s="205" t="s">
        <v>1396</v>
      </c>
    </row>
    <row r="143" spans="1:65" s="13" customFormat="1" ht="11.25" x14ac:dyDescent="0.2">
      <c r="B143" s="207"/>
      <c r="C143" s="208"/>
      <c r="D143" s="209" t="s">
        <v>182</v>
      </c>
      <c r="E143" s="210" t="s">
        <v>79</v>
      </c>
      <c r="F143" s="211" t="s">
        <v>1397</v>
      </c>
      <c r="G143" s="208"/>
      <c r="H143" s="212">
        <v>977.06</v>
      </c>
      <c r="I143" s="213"/>
      <c r="J143" s="208"/>
      <c r="K143" s="208"/>
      <c r="L143" s="214"/>
      <c r="M143" s="215"/>
      <c r="N143" s="216"/>
      <c r="O143" s="216"/>
      <c r="P143" s="216"/>
      <c r="Q143" s="216"/>
      <c r="R143" s="216"/>
      <c r="S143" s="216"/>
      <c r="T143" s="217"/>
      <c r="AT143" s="218" t="s">
        <v>182</v>
      </c>
      <c r="AU143" s="218" t="s">
        <v>91</v>
      </c>
      <c r="AV143" s="13" t="s">
        <v>91</v>
      </c>
      <c r="AW143" s="13" t="s">
        <v>42</v>
      </c>
      <c r="AX143" s="13" t="s">
        <v>89</v>
      </c>
      <c r="AY143" s="218" t="s">
        <v>173</v>
      </c>
    </row>
    <row r="144" spans="1:65" s="2" customFormat="1" ht="16.5" customHeight="1" x14ac:dyDescent="0.2">
      <c r="A144" s="36"/>
      <c r="B144" s="37"/>
      <c r="C144" s="194" t="s">
        <v>292</v>
      </c>
      <c r="D144" s="194" t="s">
        <v>175</v>
      </c>
      <c r="E144" s="195" t="s">
        <v>227</v>
      </c>
      <c r="F144" s="196" t="s">
        <v>228</v>
      </c>
      <c r="G144" s="197" t="s">
        <v>178</v>
      </c>
      <c r="H144" s="198">
        <v>977.06</v>
      </c>
      <c r="I144" s="199"/>
      <c r="J144" s="200">
        <f>ROUND(I144*H144,2)</f>
        <v>0</v>
      </c>
      <c r="K144" s="196" t="s">
        <v>179</v>
      </c>
      <c r="L144" s="41"/>
      <c r="M144" s="201" t="s">
        <v>79</v>
      </c>
      <c r="N144" s="202" t="s">
        <v>51</v>
      </c>
      <c r="O144" s="66"/>
      <c r="P144" s="203">
        <f>O144*H144</f>
        <v>0</v>
      </c>
      <c r="Q144" s="203">
        <v>1.2700000000000001E-3</v>
      </c>
      <c r="R144" s="203">
        <f>Q144*H144</f>
        <v>1.2408661999999999</v>
      </c>
      <c r="S144" s="203">
        <v>0</v>
      </c>
      <c r="T144" s="204">
        <f>S144*H144</f>
        <v>0</v>
      </c>
      <c r="U144" s="36"/>
      <c r="V144" s="36"/>
      <c r="W144" s="36"/>
      <c r="X144" s="36"/>
      <c r="Y144" s="36"/>
      <c r="Z144" s="36"/>
      <c r="AA144" s="36"/>
      <c r="AB144" s="36"/>
      <c r="AC144" s="36"/>
      <c r="AD144" s="36"/>
      <c r="AE144" s="36"/>
      <c r="AR144" s="205" t="s">
        <v>180</v>
      </c>
      <c r="AT144" s="205" t="s">
        <v>175</v>
      </c>
      <c r="AU144" s="205" t="s">
        <v>91</v>
      </c>
      <c r="AY144" s="18" t="s">
        <v>173</v>
      </c>
      <c r="BE144" s="206">
        <f>IF(N144="základní",J144,0)</f>
        <v>0</v>
      </c>
      <c r="BF144" s="206">
        <f>IF(N144="snížená",J144,0)</f>
        <v>0</v>
      </c>
      <c r="BG144" s="206">
        <f>IF(N144="zákl. přenesená",J144,0)</f>
        <v>0</v>
      </c>
      <c r="BH144" s="206">
        <f>IF(N144="sníž. přenesená",J144,0)</f>
        <v>0</v>
      </c>
      <c r="BI144" s="206">
        <f>IF(N144="nulová",J144,0)</f>
        <v>0</v>
      </c>
      <c r="BJ144" s="18" t="s">
        <v>89</v>
      </c>
      <c r="BK144" s="206">
        <f>ROUND(I144*H144,2)</f>
        <v>0</v>
      </c>
      <c r="BL144" s="18" t="s">
        <v>180</v>
      </c>
      <c r="BM144" s="205" t="s">
        <v>1398</v>
      </c>
    </row>
    <row r="145" spans="1:65" s="13" customFormat="1" ht="11.25" x14ac:dyDescent="0.2">
      <c r="B145" s="207"/>
      <c r="C145" s="208"/>
      <c r="D145" s="209" t="s">
        <v>182</v>
      </c>
      <c r="E145" s="210" t="s">
        <v>79</v>
      </c>
      <c r="F145" s="211" t="s">
        <v>1397</v>
      </c>
      <c r="G145" s="208"/>
      <c r="H145" s="212">
        <v>977.06</v>
      </c>
      <c r="I145" s="213"/>
      <c r="J145" s="208"/>
      <c r="K145" s="208"/>
      <c r="L145" s="214"/>
      <c r="M145" s="215"/>
      <c r="N145" s="216"/>
      <c r="O145" s="216"/>
      <c r="P145" s="216"/>
      <c r="Q145" s="216"/>
      <c r="R145" s="216"/>
      <c r="S145" s="216"/>
      <c r="T145" s="217"/>
      <c r="AT145" s="218" t="s">
        <v>182</v>
      </c>
      <c r="AU145" s="218" t="s">
        <v>91</v>
      </c>
      <c r="AV145" s="13" t="s">
        <v>91</v>
      </c>
      <c r="AW145" s="13" t="s">
        <v>42</v>
      </c>
      <c r="AX145" s="13" t="s">
        <v>89</v>
      </c>
      <c r="AY145" s="218" t="s">
        <v>173</v>
      </c>
    </row>
    <row r="146" spans="1:65" s="2" customFormat="1" ht="16.5" customHeight="1" x14ac:dyDescent="0.2">
      <c r="A146" s="36"/>
      <c r="B146" s="37"/>
      <c r="C146" s="219" t="s">
        <v>297</v>
      </c>
      <c r="D146" s="219" t="s">
        <v>200</v>
      </c>
      <c r="E146" s="220" t="s">
        <v>231</v>
      </c>
      <c r="F146" s="221" t="s">
        <v>232</v>
      </c>
      <c r="G146" s="222" t="s">
        <v>233</v>
      </c>
      <c r="H146" s="223">
        <v>24.427</v>
      </c>
      <c r="I146" s="224"/>
      <c r="J146" s="225">
        <f>ROUND(I146*H146,2)</f>
        <v>0</v>
      </c>
      <c r="K146" s="221" t="s">
        <v>179</v>
      </c>
      <c r="L146" s="226"/>
      <c r="M146" s="227" t="s">
        <v>79</v>
      </c>
      <c r="N146" s="228" t="s">
        <v>51</v>
      </c>
      <c r="O146" s="66"/>
      <c r="P146" s="203">
        <f>O146*H146</f>
        <v>0</v>
      </c>
      <c r="Q146" s="203">
        <v>1E-3</v>
      </c>
      <c r="R146" s="203">
        <f>Q146*H146</f>
        <v>2.4427000000000001E-2</v>
      </c>
      <c r="S146" s="203">
        <v>0</v>
      </c>
      <c r="T146" s="204">
        <f>S146*H146</f>
        <v>0</v>
      </c>
      <c r="U146" s="36"/>
      <c r="V146" s="36"/>
      <c r="W146" s="36"/>
      <c r="X146" s="36"/>
      <c r="Y146" s="36"/>
      <c r="Z146" s="36"/>
      <c r="AA146" s="36"/>
      <c r="AB146" s="36"/>
      <c r="AC146" s="36"/>
      <c r="AD146" s="36"/>
      <c r="AE146" s="36"/>
      <c r="AR146" s="205" t="s">
        <v>204</v>
      </c>
      <c r="AT146" s="205" t="s">
        <v>200</v>
      </c>
      <c r="AU146" s="205" t="s">
        <v>91</v>
      </c>
      <c r="AY146" s="18" t="s">
        <v>173</v>
      </c>
      <c r="BE146" s="206">
        <f>IF(N146="základní",J146,0)</f>
        <v>0</v>
      </c>
      <c r="BF146" s="206">
        <f>IF(N146="snížená",J146,0)</f>
        <v>0</v>
      </c>
      <c r="BG146" s="206">
        <f>IF(N146="zákl. přenesená",J146,0)</f>
        <v>0</v>
      </c>
      <c r="BH146" s="206">
        <f>IF(N146="sníž. přenesená",J146,0)</f>
        <v>0</v>
      </c>
      <c r="BI146" s="206">
        <f>IF(N146="nulová",J146,0)</f>
        <v>0</v>
      </c>
      <c r="BJ146" s="18" t="s">
        <v>89</v>
      </c>
      <c r="BK146" s="206">
        <f>ROUND(I146*H146,2)</f>
        <v>0</v>
      </c>
      <c r="BL146" s="18" t="s">
        <v>180</v>
      </c>
      <c r="BM146" s="205" t="s">
        <v>1399</v>
      </c>
    </row>
    <row r="147" spans="1:65" s="13" customFormat="1" ht="11.25" x14ac:dyDescent="0.2">
      <c r="B147" s="207"/>
      <c r="C147" s="208"/>
      <c r="D147" s="209" t="s">
        <v>182</v>
      </c>
      <c r="E147" s="208"/>
      <c r="F147" s="211" t="s">
        <v>1400</v>
      </c>
      <c r="G147" s="208"/>
      <c r="H147" s="212">
        <v>24.427</v>
      </c>
      <c r="I147" s="213"/>
      <c r="J147" s="208"/>
      <c r="K147" s="208"/>
      <c r="L147" s="214"/>
      <c r="M147" s="215"/>
      <c r="N147" s="216"/>
      <c r="O147" s="216"/>
      <c r="P147" s="216"/>
      <c r="Q147" s="216"/>
      <c r="R147" s="216"/>
      <c r="S147" s="216"/>
      <c r="T147" s="217"/>
      <c r="AT147" s="218" t="s">
        <v>182</v>
      </c>
      <c r="AU147" s="218" t="s">
        <v>91</v>
      </c>
      <c r="AV147" s="13" t="s">
        <v>91</v>
      </c>
      <c r="AW147" s="13" t="s">
        <v>4</v>
      </c>
      <c r="AX147" s="13" t="s">
        <v>89</v>
      </c>
      <c r="AY147" s="218" t="s">
        <v>173</v>
      </c>
    </row>
    <row r="148" spans="1:65" s="2" customFormat="1" ht="16.5" customHeight="1" x14ac:dyDescent="0.2">
      <c r="A148" s="36"/>
      <c r="B148" s="37"/>
      <c r="C148" s="194" t="s">
        <v>301</v>
      </c>
      <c r="D148" s="194" t="s">
        <v>175</v>
      </c>
      <c r="E148" s="195" t="s">
        <v>237</v>
      </c>
      <c r="F148" s="196" t="s">
        <v>238</v>
      </c>
      <c r="G148" s="197" t="s">
        <v>178</v>
      </c>
      <c r="H148" s="198">
        <v>1465.59</v>
      </c>
      <c r="I148" s="199"/>
      <c r="J148" s="200">
        <f>ROUND(I148*H148,2)</f>
        <v>0</v>
      </c>
      <c r="K148" s="196" t="s">
        <v>179</v>
      </c>
      <c r="L148" s="41"/>
      <c r="M148" s="201" t="s">
        <v>79</v>
      </c>
      <c r="N148" s="202" t="s">
        <v>51</v>
      </c>
      <c r="O148" s="66"/>
      <c r="P148" s="203">
        <f>O148*H148</f>
        <v>0</v>
      </c>
      <c r="Q148" s="203">
        <v>0</v>
      </c>
      <c r="R148" s="203">
        <f>Q148*H148</f>
        <v>0</v>
      </c>
      <c r="S148" s="203">
        <v>0</v>
      </c>
      <c r="T148" s="204">
        <f>S148*H148</f>
        <v>0</v>
      </c>
      <c r="U148" s="36"/>
      <c r="V148" s="36"/>
      <c r="W148" s="36"/>
      <c r="X148" s="36"/>
      <c r="Y148" s="36"/>
      <c r="Z148" s="36"/>
      <c r="AA148" s="36"/>
      <c r="AB148" s="36"/>
      <c r="AC148" s="36"/>
      <c r="AD148" s="36"/>
      <c r="AE148" s="36"/>
      <c r="AR148" s="205" t="s">
        <v>180</v>
      </c>
      <c r="AT148" s="205" t="s">
        <v>175</v>
      </c>
      <c r="AU148" s="205" t="s">
        <v>91</v>
      </c>
      <c r="AY148" s="18" t="s">
        <v>173</v>
      </c>
      <c r="BE148" s="206">
        <f>IF(N148="základní",J148,0)</f>
        <v>0</v>
      </c>
      <c r="BF148" s="206">
        <f>IF(N148="snížená",J148,0)</f>
        <v>0</v>
      </c>
      <c r="BG148" s="206">
        <f>IF(N148="zákl. přenesená",J148,0)</f>
        <v>0</v>
      </c>
      <c r="BH148" s="206">
        <f>IF(N148="sníž. přenesená",J148,0)</f>
        <v>0</v>
      </c>
      <c r="BI148" s="206">
        <f>IF(N148="nulová",J148,0)</f>
        <v>0</v>
      </c>
      <c r="BJ148" s="18" t="s">
        <v>89</v>
      </c>
      <c r="BK148" s="206">
        <f>ROUND(I148*H148,2)</f>
        <v>0</v>
      </c>
      <c r="BL148" s="18" t="s">
        <v>180</v>
      </c>
      <c r="BM148" s="205" t="s">
        <v>1401</v>
      </c>
    </row>
    <row r="149" spans="1:65" s="13" customFormat="1" ht="11.25" x14ac:dyDescent="0.2">
      <c r="B149" s="207"/>
      <c r="C149" s="208"/>
      <c r="D149" s="209" t="s">
        <v>182</v>
      </c>
      <c r="E149" s="210" t="s">
        <v>79</v>
      </c>
      <c r="F149" s="211" t="s">
        <v>1402</v>
      </c>
      <c r="G149" s="208"/>
      <c r="H149" s="212">
        <v>1465.59</v>
      </c>
      <c r="I149" s="213"/>
      <c r="J149" s="208"/>
      <c r="K149" s="208"/>
      <c r="L149" s="214"/>
      <c r="M149" s="215"/>
      <c r="N149" s="216"/>
      <c r="O149" s="216"/>
      <c r="P149" s="216"/>
      <c r="Q149" s="216"/>
      <c r="R149" s="216"/>
      <c r="S149" s="216"/>
      <c r="T149" s="217"/>
      <c r="AT149" s="218" t="s">
        <v>182</v>
      </c>
      <c r="AU149" s="218" t="s">
        <v>91</v>
      </c>
      <c r="AV149" s="13" t="s">
        <v>91</v>
      </c>
      <c r="AW149" s="13" t="s">
        <v>42</v>
      </c>
      <c r="AX149" s="13" t="s">
        <v>89</v>
      </c>
      <c r="AY149" s="218" t="s">
        <v>173</v>
      </c>
    </row>
    <row r="150" spans="1:65" s="2" customFormat="1" ht="16.5" customHeight="1" x14ac:dyDescent="0.2">
      <c r="A150" s="36"/>
      <c r="B150" s="37"/>
      <c r="C150" s="194" t="s">
        <v>306</v>
      </c>
      <c r="D150" s="194" t="s">
        <v>175</v>
      </c>
      <c r="E150" s="195" t="s">
        <v>242</v>
      </c>
      <c r="F150" s="196" t="s">
        <v>243</v>
      </c>
      <c r="G150" s="197" t="s">
        <v>178</v>
      </c>
      <c r="H150" s="198">
        <v>16474.439999999999</v>
      </c>
      <c r="I150" s="199"/>
      <c r="J150" s="200">
        <f>ROUND(I150*H150,2)</f>
        <v>0</v>
      </c>
      <c r="K150" s="196" t="s">
        <v>179</v>
      </c>
      <c r="L150" s="41"/>
      <c r="M150" s="201" t="s">
        <v>79</v>
      </c>
      <c r="N150" s="202" t="s">
        <v>51</v>
      </c>
      <c r="O150" s="66"/>
      <c r="P150" s="203">
        <f>O150*H150</f>
        <v>0</v>
      </c>
      <c r="Q150" s="203">
        <v>0</v>
      </c>
      <c r="R150" s="203">
        <f>Q150*H150</f>
        <v>0</v>
      </c>
      <c r="S150" s="203">
        <v>0</v>
      </c>
      <c r="T150" s="204">
        <f>S150*H150</f>
        <v>0</v>
      </c>
      <c r="U150" s="36"/>
      <c r="V150" s="36"/>
      <c r="W150" s="36"/>
      <c r="X150" s="36"/>
      <c r="Y150" s="36"/>
      <c r="Z150" s="36"/>
      <c r="AA150" s="36"/>
      <c r="AB150" s="36"/>
      <c r="AC150" s="36"/>
      <c r="AD150" s="36"/>
      <c r="AE150" s="36"/>
      <c r="AR150" s="205" t="s">
        <v>180</v>
      </c>
      <c r="AT150" s="205" t="s">
        <v>175</v>
      </c>
      <c r="AU150" s="205" t="s">
        <v>91</v>
      </c>
      <c r="AY150" s="18" t="s">
        <v>173</v>
      </c>
      <c r="BE150" s="206">
        <f>IF(N150="základní",J150,0)</f>
        <v>0</v>
      </c>
      <c r="BF150" s="206">
        <f>IF(N150="snížená",J150,0)</f>
        <v>0</v>
      </c>
      <c r="BG150" s="206">
        <f>IF(N150="zákl. přenesená",J150,0)</f>
        <v>0</v>
      </c>
      <c r="BH150" s="206">
        <f>IF(N150="sníž. přenesená",J150,0)</f>
        <v>0</v>
      </c>
      <c r="BI150" s="206">
        <f>IF(N150="nulová",J150,0)</f>
        <v>0</v>
      </c>
      <c r="BJ150" s="18" t="s">
        <v>89</v>
      </c>
      <c r="BK150" s="206">
        <f>ROUND(I150*H150,2)</f>
        <v>0</v>
      </c>
      <c r="BL150" s="18" t="s">
        <v>180</v>
      </c>
      <c r="BM150" s="205" t="s">
        <v>1403</v>
      </c>
    </row>
    <row r="151" spans="1:65" s="13" customFormat="1" ht="11.25" x14ac:dyDescent="0.2">
      <c r="B151" s="207"/>
      <c r="C151" s="208"/>
      <c r="D151" s="209" t="s">
        <v>182</v>
      </c>
      <c r="E151" s="210" t="s">
        <v>79</v>
      </c>
      <c r="F151" s="211" t="s">
        <v>1404</v>
      </c>
      <c r="G151" s="208"/>
      <c r="H151" s="212">
        <v>16474.439999999999</v>
      </c>
      <c r="I151" s="213"/>
      <c r="J151" s="208"/>
      <c r="K151" s="208"/>
      <c r="L151" s="214"/>
      <c r="M151" s="215"/>
      <c r="N151" s="216"/>
      <c r="O151" s="216"/>
      <c r="P151" s="216"/>
      <c r="Q151" s="216"/>
      <c r="R151" s="216"/>
      <c r="S151" s="216"/>
      <c r="T151" s="217"/>
      <c r="AT151" s="218" t="s">
        <v>182</v>
      </c>
      <c r="AU151" s="218" t="s">
        <v>91</v>
      </c>
      <c r="AV151" s="13" t="s">
        <v>91</v>
      </c>
      <c r="AW151" s="13" t="s">
        <v>42</v>
      </c>
      <c r="AX151" s="13" t="s">
        <v>89</v>
      </c>
      <c r="AY151" s="218" t="s">
        <v>173</v>
      </c>
    </row>
    <row r="152" spans="1:65" s="12" customFormat="1" ht="22.9" customHeight="1" x14ac:dyDescent="0.2">
      <c r="B152" s="178"/>
      <c r="C152" s="179"/>
      <c r="D152" s="180" t="s">
        <v>80</v>
      </c>
      <c r="E152" s="192" t="s">
        <v>91</v>
      </c>
      <c r="F152" s="192" t="s">
        <v>1405</v>
      </c>
      <c r="G152" s="179"/>
      <c r="H152" s="179"/>
      <c r="I152" s="182"/>
      <c r="J152" s="193">
        <f>BK152</f>
        <v>0</v>
      </c>
      <c r="K152" s="179"/>
      <c r="L152" s="184"/>
      <c r="M152" s="185"/>
      <c r="N152" s="186"/>
      <c r="O152" s="186"/>
      <c r="P152" s="187">
        <f>SUM(P153:P179)</f>
        <v>0</v>
      </c>
      <c r="Q152" s="186"/>
      <c r="R152" s="187">
        <f>SUM(R153:R179)</f>
        <v>468.26919079999999</v>
      </c>
      <c r="S152" s="186"/>
      <c r="T152" s="188">
        <f>SUM(T153:T179)</f>
        <v>0</v>
      </c>
      <c r="AR152" s="189" t="s">
        <v>89</v>
      </c>
      <c r="AT152" s="190" t="s">
        <v>80</v>
      </c>
      <c r="AU152" s="190" t="s">
        <v>89</v>
      </c>
      <c r="AY152" s="189" t="s">
        <v>173</v>
      </c>
      <c r="BK152" s="191">
        <f>SUM(BK153:BK179)</f>
        <v>0</v>
      </c>
    </row>
    <row r="153" spans="1:65" s="2" customFormat="1" ht="24" customHeight="1" x14ac:dyDescent="0.2">
      <c r="A153" s="36"/>
      <c r="B153" s="37"/>
      <c r="C153" s="194" t="s">
        <v>311</v>
      </c>
      <c r="D153" s="194" t="s">
        <v>175</v>
      </c>
      <c r="E153" s="195" t="s">
        <v>1406</v>
      </c>
      <c r="F153" s="196" t="s">
        <v>1407</v>
      </c>
      <c r="G153" s="197" t="s">
        <v>178</v>
      </c>
      <c r="H153" s="198">
        <v>2461.6</v>
      </c>
      <c r="I153" s="199"/>
      <c r="J153" s="200">
        <f>ROUND(I153*H153,2)</f>
        <v>0</v>
      </c>
      <c r="K153" s="196" t="s">
        <v>179</v>
      </c>
      <c r="L153" s="41"/>
      <c r="M153" s="201" t="s">
        <v>79</v>
      </c>
      <c r="N153" s="202" t="s">
        <v>51</v>
      </c>
      <c r="O153" s="66"/>
      <c r="P153" s="203">
        <f>O153*H153</f>
        <v>0</v>
      </c>
      <c r="Q153" s="203">
        <v>3.1E-4</v>
      </c>
      <c r="R153" s="203">
        <f>Q153*H153</f>
        <v>0.763096</v>
      </c>
      <c r="S153" s="203">
        <v>0</v>
      </c>
      <c r="T153" s="204">
        <f>S153*H153</f>
        <v>0</v>
      </c>
      <c r="U153" s="36"/>
      <c r="V153" s="36"/>
      <c r="W153" s="36"/>
      <c r="X153" s="36"/>
      <c r="Y153" s="36"/>
      <c r="Z153" s="36"/>
      <c r="AA153" s="36"/>
      <c r="AB153" s="36"/>
      <c r="AC153" s="36"/>
      <c r="AD153" s="36"/>
      <c r="AE153" s="36"/>
      <c r="AR153" s="205" t="s">
        <v>180</v>
      </c>
      <c r="AT153" s="205" t="s">
        <v>175</v>
      </c>
      <c r="AU153" s="205" t="s">
        <v>91</v>
      </c>
      <c r="AY153" s="18" t="s">
        <v>173</v>
      </c>
      <c r="BE153" s="206">
        <f>IF(N153="základní",J153,0)</f>
        <v>0</v>
      </c>
      <c r="BF153" s="206">
        <f>IF(N153="snížená",J153,0)</f>
        <v>0</v>
      </c>
      <c r="BG153" s="206">
        <f>IF(N153="zákl. přenesená",J153,0)</f>
        <v>0</v>
      </c>
      <c r="BH153" s="206">
        <f>IF(N153="sníž. přenesená",J153,0)</f>
        <v>0</v>
      </c>
      <c r="BI153" s="206">
        <f>IF(N153="nulová",J153,0)</f>
        <v>0</v>
      </c>
      <c r="BJ153" s="18" t="s">
        <v>89</v>
      </c>
      <c r="BK153" s="206">
        <f>ROUND(I153*H153,2)</f>
        <v>0</v>
      </c>
      <c r="BL153" s="18" t="s">
        <v>180</v>
      </c>
      <c r="BM153" s="205" t="s">
        <v>1408</v>
      </c>
    </row>
    <row r="154" spans="1:65" s="13" customFormat="1" ht="11.25" x14ac:dyDescent="0.2">
      <c r="B154" s="207"/>
      <c r="C154" s="208"/>
      <c r="D154" s="209" t="s">
        <v>182</v>
      </c>
      <c r="E154" s="210" t="s">
        <v>79</v>
      </c>
      <c r="F154" s="211" t="s">
        <v>1409</v>
      </c>
      <c r="G154" s="208"/>
      <c r="H154" s="212">
        <v>2461.6</v>
      </c>
      <c r="I154" s="213"/>
      <c r="J154" s="208"/>
      <c r="K154" s="208"/>
      <c r="L154" s="214"/>
      <c r="M154" s="215"/>
      <c r="N154" s="216"/>
      <c r="O154" s="216"/>
      <c r="P154" s="216"/>
      <c r="Q154" s="216"/>
      <c r="R154" s="216"/>
      <c r="S154" s="216"/>
      <c r="T154" s="217"/>
      <c r="AT154" s="218" t="s">
        <v>182</v>
      </c>
      <c r="AU154" s="218" t="s">
        <v>91</v>
      </c>
      <c r="AV154" s="13" t="s">
        <v>91</v>
      </c>
      <c r="AW154" s="13" t="s">
        <v>42</v>
      </c>
      <c r="AX154" s="13" t="s">
        <v>89</v>
      </c>
      <c r="AY154" s="218" t="s">
        <v>173</v>
      </c>
    </row>
    <row r="155" spans="1:65" s="2" customFormat="1" ht="16.5" customHeight="1" x14ac:dyDescent="0.2">
      <c r="A155" s="36"/>
      <c r="B155" s="37"/>
      <c r="C155" s="219" t="s">
        <v>318</v>
      </c>
      <c r="D155" s="219" t="s">
        <v>200</v>
      </c>
      <c r="E155" s="220" t="s">
        <v>1410</v>
      </c>
      <c r="F155" s="221" t="s">
        <v>1411</v>
      </c>
      <c r="G155" s="222" t="s">
        <v>178</v>
      </c>
      <c r="H155" s="223">
        <v>2510.8319999999999</v>
      </c>
      <c r="I155" s="224"/>
      <c r="J155" s="225">
        <f>ROUND(I155*H155,2)</f>
        <v>0</v>
      </c>
      <c r="K155" s="221" t="s">
        <v>179</v>
      </c>
      <c r="L155" s="226"/>
      <c r="M155" s="227" t="s">
        <v>79</v>
      </c>
      <c r="N155" s="228" t="s">
        <v>51</v>
      </c>
      <c r="O155" s="66"/>
      <c r="P155" s="203">
        <f>O155*H155</f>
        <v>0</v>
      </c>
      <c r="Q155" s="203">
        <v>1.4999999999999999E-4</v>
      </c>
      <c r="R155" s="203">
        <f>Q155*H155</f>
        <v>0.37662479999999993</v>
      </c>
      <c r="S155" s="203">
        <v>0</v>
      </c>
      <c r="T155" s="204">
        <f>S155*H155</f>
        <v>0</v>
      </c>
      <c r="U155" s="36"/>
      <c r="V155" s="36"/>
      <c r="W155" s="36"/>
      <c r="X155" s="36"/>
      <c r="Y155" s="36"/>
      <c r="Z155" s="36"/>
      <c r="AA155" s="36"/>
      <c r="AB155" s="36"/>
      <c r="AC155" s="36"/>
      <c r="AD155" s="36"/>
      <c r="AE155" s="36"/>
      <c r="AR155" s="205" t="s">
        <v>204</v>
      </c>
      <c r="AT155" s="205" t="s">
        <v>200</v>
      </c>
      <c r="AU155" s="205" t="s">
        <v>91</v>
      </c>
      <c r="AY155" s="18" t="s">
        <v>173</v>
      </c>
      <c r="BE155" s="206">
        <f>IF(N155="základní",J155,0)</f>
        <v>0</v>
      </c>
      <c r="BF155" s="206">
        <f>IF(N155="snížená",J155,0)</f>
        <v>0</v>
      </c>
      <c r="BG155" s="206">
        <f>IF(N155="zákl. přenesená",J155,0)</f>
        <v>0</v>
      </c>
      <c r="BH155" s="206">
        <f>IF(N155="sníž. přenesená",J155,0)</f>
        <v>0</v>
      </c>
      <c r="BI155" s="206">
        <f>IF(N155="nulová",J155,0)</f>
        <v>0</v>
      </c>
      <c r="BJ155" s="18" t="s">
        <v>89</v>
      </c>
      <c r="BK155" s="206">
        <f>ROUND(I155*H155,2)</f>
        <v>0</v>
      </c>
      <c r="BL155" s="18" t="s">
        <v>180</v>
      </c>
      <c r="BM155" s="205" t="s">
        <v>1412</v>
      </c>
    </row>
    <row r="156" spans="1:65" s="13" customFormat="1" ht="11.25" x14ac:dyDescent="0.2">
      <c r="B156" s="207"/>
      <c r="C156" s="208"/>
      <c r="D156" s="209" t="s">
        <v>182</v>
      </c>
      <c r="E156" s="208"/>
      <c r="F156" s="211" t="s">
        <v>1413</v>
      </c>
      <c r="G156" s="208"/>
      <c r="H156" s="212">
        <v>2510.8319999999999</v>
      </c>
      <c r="I156" s="213"/>
      <c r="J156" s="208"/>
      <c r="K156" s="208"/>
      <c r="L156" s="214"/>
      <c r="M156" s="215"/>
      <c r="N156" s="216"/>
      <c r="O156" s="216"/>
      <c r="P156" s="216"/>
      <c r="Q156" s="216"/>
      <c r="R156" s="216"/>
      <c r="S156" s="216"/>
      <c r="T156" s="217"/>
      <c r="AT156" s="218" t="s">
        <v>182</v>
      </c>
      <c r="AU156" s="218" t="s">
        <v>91</v>
      </c>
      <c r="AV156" s="13" t="s">
        <v>91</v>
      </c>
      <c r="AW156" s="13" t="s">
        <v>4</v>
      </c>
      <c r="AX156" s="13" t="s">
        <v>89</v>
      </c>
      <c r="AY156" s="218" t="s">
        <v>173</v>
      </c>
    </row>
    <row r="157" spans="1:65" s="2" customFormat="1" ht="24" customHeight="1" x14ac:dyDescent="0.2">
      <c r="A157" s="36"/>
      <c r="B157" s="37"/>
      <c r="C157" s="194" t="s">
        <v>322</v>
      </c>
      <c r="D157" s="194" t="s">
        <v>175</v>
      </c>
      <c r="E157" s="195" t="s">
        <v>1414</v>
      </c>
      <c r="F157" s="196" t="s">
        <v>1415</v>
      </c>
      <c r="G157" s="197" t="s">
        <v>186</v>
      </c>
      <c r="H157" s="198">
        <v>1230.8</v>
      </c>
      <c r="I157" s="199"/>
      <c r="J157" s="200">
        <f>ROUND(I157*H157,2)</f>
        <v>0</v>
      </c>
      <c r="K157" s="196" t="s">
        <v>179</v>
      </c>
      <c r="L157" s="41"/>
      <c r="M157" s="201" t="s">
        <v>79</v>
      </c>
      <c r="N157" s="202" t="s">
        <v>51</v>
      </c>
      <c r="O157" s="66"/>
      <c r="P157" s="203">
        <f>O157*H157</f>
        <v>0</v>
      </c>
      <c r="Q157" s="203">
        <v>0.23058000000000001</v>
      </c>
      <c r="R157" s="203">
        <f>Q157*H157</f>
        <v>283.797864</v>
      </c>
      <c r="S157" s="203">
        <v>0</v>
      </c>
      <c r="T157" s="204">
        <f>S157*H157</f>
        <v>0</v>
      </c>
      <c r="U157" s="36"/>
      <c r="V157" s="36"/>
      <c r="W157" s="36"/>
      <c r="X157" s="36"/>
      <c r="Y157" s="36"/>
      <c r="Z157" s="36"/>
      <c r="AA157" s="36"/>
      <c r="AB157" s="36"/>
      <c r="AC157" s="36"/>
      <c r="AD157" s="36"/>
      <c r="AE157" s="36"/>
      <c r="AR157" s="205" t="s">
        <v>180</v>
      </c>
      <c r="AT157" s="205" t="s">
        <v>175</v>
      </c>
      <c r="AU157" s="205" t="s">
        <v>91</v>
      </c>
      <c r="AY157" s="18" t="s">
        <v>173</v>
      </c>
      <c r="BE157" s="206">
        <f>IF(N157="základní",J157,0)</f>
        <v>0</v>
      </c>
      <c r="BF157" s="206">
        <f>IF(N157="snížená",J157,0)</f>
        <v>0</v>
      </c>
      <c r="BG157" s="206">
        <f>IF(N157="zákl. přenesená",J157,0)</f>
        <v>0</v>
      </c>
      <c r="BH157" s="206">
        <f>IF(N157="sníž. přenesená",J157,0)</f>
        <v>0</v>
      </c>
      <c r="BI157" s="206">
        <f>IF(N157="nulová",J157,0)</f>
        <v>0</v>
      </c>
      <c r="BJ157" s="18" t="s">
        <v>89</v>
      </c>
      <c r="BK157" s="206">
        <f>ROUND(I157*H157,2)</f>
        <v>0</v>
      </c>
      <c r="BL157" s="18" t="s">
        <v>180</v>
      </c>
      <c r="BM157" s="205" t="s">
        <v>1416</v>
      </c>
    </row>
    <row r="158" spans="1:65" s="13" customFormat="1" ht="11.25" x14ac:dyDescent="0.2">
      <c r="B158" s="207"/>
      <c r="C158" s="208"/>
      <c r="D158" s="209" t="s">
        <v>182</v>
      </c>
      <c r="E158" s="210" t="s">
        <v>79</v>
      </c>
      <c r="F158" s="211" t="s">
        <v>1417</v>
      </c>
      <c r="G158" s="208"/>
      <c r="H158" s="212">
        <v>1230.8</v>
      </c>
      <c r="I158" s="213"/>
      <c r="J158" s="208"/>
      <c r="K158" s="208"/>
      <c r="L158" s="214"/>
      <c r="M158" s="215"/>
      <c r="N158" s="216"/>
      <c r="O158" s="216"/>
      <c r="P158" s="216"/>
      <c r="Q158" s="216"/>
      <c r="R158" s="216"/>
      <c r="S158" s="216"/>
      <c r="T158" s="217"/>
      <c r="AT158" s="218" t="s">
        <v>182</v>
      </c>
      <c r="AU158" s="218" t="s">
        <v>91</v>
      </c>
      <c r="AV158" s="13" t="s">
        <v>91</v>
      </c>
      <c r="AW158" s="13" t="s">
        <v>42</v>
      </c>
      <c r="AX158" s="13" t="s">
        <v>89</v>
      </c>
      <c r="AY158" s="218" t="s">
        <v>173</v>
      </c>
    </row>
    <row r="159" spans="1:65" s="2" customFormat="1" ht="24" customHeight="1" x14ac:dyDescent="0.2">
      <c r="A159" s="36"/>
      <c r="B159" s="37"/>
      <c r="C159" s="194" t="s">
        <v>327</v>
      </c>
      <c r="D159" s="194" t="s">
        <v>175</v>
      </c>
      <c r="E159" s="195" t="s">
        <v>1418</v>
      </c>
      <c r="F159" s="196" t="s">
        <v>1419</v>
      </c>
      <c r="G159" s="197" t="s">
        <v>178</v>
      </c>
      <c r="H159" s="198">
        <v>7810.48</v>
      </c>
      <c r="I159" s="199"/>
      <c r="J159" s="200">
        <f>ROUND(I159*H159,2)</f>
        <v>0</v>
      </c>
      <c r="K159" s="196" t="s">
        <v>179</v>
      </c>
      <c r="L159" s="41"/>
      <c r="M159" s="201" t="s">
        <v>79</v>
      </c>
      <c r="N159" s="202" t="s">
        <v>51</v>
      </c>
      <c r="O159" s="66"/>
      <c r="P159" s="203">
        <f>O159*H159</f>
        <v>0</v>
      </c>
      <c r="Q159" s="203">
        <v>2.2000000000000001E-4</v>
      </c>
      <c r="R159" s="203">
        <f>Q159*H159</f>
        <v>1.7183055999999999</v>
      </c>
      <c r="S159" s="203">
        <v>0</v>
      </c>
      <c r="T159" s="204">
        <f>S159*H159</f>
        <v>0</v>
      </c>
      <c r="U159" s="36"/>
      <c r="V159" s="36"/>
      <c r="W159" s="36"/>
      <c r="X159" s="36"/>
      <c r="Y159" s="36"/>
      <c r="Z159" s="36"/>
      <c r="AA159" s="36"/>
      <c r="AB159" s="36"/>
      <c r="AC159" s="36"/>
      <c r="AD159" s="36"/>
      <c r="AE159" s="36"/>
      <c r="AR159" s="205" t="s">
        <v>180</v>
      </c>
      <c r="AT159" s="205" t="s">
        <v>175</v>
      </c>
      <c r="AU159" s="205" t="s">
        <v>91</v>
      </c>
      <c r="AY159" s="18" t="s">
        <v>173</v>
      </c>
      <c r="BE159" s="206">
        <f>IF(N159="základní",J159,0)</f>
        <v>0</v>
      </c>
      <c r="BF159" s="206">
        <f>IF(N159="snížená",J159,0)</f>
        <v>0</v>
      </c>
      <c r="BG159" s="206">
        <f>IF(N159="zákl. přenesená",J159,0)</f>
        <v>0</v>
      </c>
      <c r="BH159" s="206">
        <f>IF(N159="sníž. přenesená",J159,0)</f>
        <v>0</v>
      </c>
      <c r="BI159" s="206">
        <f>IF(N159="nulová",J159,0)</f>
        <v>0</v>
      </c>
      <c r="BJ159" s="18" t="s">
        <v>89</v>
      </c>
      <c r="BK159" s="206">
        <f>ROUND(I159*H159,2)</f>
        <v>0</v>
      </c>
      <c r="BL159" s="18" t="s">
        <v>180</v>
      </c>
      <c r="BM159" s="205" t="s">
        <v>1420</v>
      </c>
    </row>
    <row r="160" spans="1:65" s="2" customFormat="1" ht="16.5" customHeight="1" x14ac:dyDescent="0.2">
      <c r="A160" s="36"/>
      <c r="B160" s="37"/>
      <c r="C160" s="219" t="s">
        <v>334</v>
      </c>
      <c r="D160" s="219" t="s">
        <v>200</v>
      </c>
      <c r="E160" s="220" t="s">
        <v>1421</v>
      </c>
      <c r="F160" s="221" t="s">
        <v>1422</v>
      </c>
      <c r="G160" s="222" t="s">
        <v>178</v>
      </c>
      <c r="H160" s="223">
        <v>2382.5700000000002</v>
      </c>
      <c r="I160" s="224"/>
      <c r="J160" s="225">
        <f>ROUND(I160*H160,2)</f>
        <v>0</v>
      </c>
      <c r="K160" s="221" t="s">
        <v>179</v>
      </c>
      <c r="L160" s="226"/>
      <c r="M160" s="227" t="s">
        <v>79</v>
      </c>
      <c r="N160" s="228" t="s">
        <v>51</v>
      </c>
      <c r="O160" s="66"/>
      <c r="P160" s="203">
        <f>O160*H160</f>
        <v>0</v>
      </c>
      <c r="Q160" s="203">
        <v>1.6000000000000001E-4</v>
      </c>
      <c r="R160" s="203">
        <f>Q160*H160</f>
        <v>0.38121120000000008</v>
      </c>
      <c r="S160" s="203">
        <v>0</v>
      </c>
      <c r="T160" s="204">
        <f>S160*H160</f>
        <v>0</v>
      </c>
      <c r="U160" s="36"/>
      <c r="V160" s="36"/>
      <c r="W160" s="36"/>
      <c r="X160" s="36"/>
      <c r="Y160" s="36"/>
      <c r="Z160" s="36"/>
      <c r="AA160" s="36"/>
      <c r="AB160" s="36"/>
      <c r="AC160" s="36"/>
      <c r="AD160" s="36"/>
      <c r="AE160" s="36"/>
      <c r="AR160" s="205" t="s">
        <v>204</v>
      </c>
      <c r="AT160" s="205" t="s">
        <v>200</v>
      </c>
      <c r="AU160" s="205" t="s">
        <v>91</v>
      </c>
      <c r="AY160" s="18" t="s">
        <v>173</v>
      </c>
      <c r="BE160" s="206">
        <f>IF(N160="základní",J160,0)</f>
        <v>0</v>
      </c>
      <c r="BF160" s="206">
        <f>IF(N160="snížená",J160,0)</f>
        <v>0</v>
      </c>
      <c r="BG160" s="206">
        <f>IF(N160="zákl. přenesená",J160,0)</f>
        <v>0</v>
      </c>
      <c r="BH160" s="206">
        <f>IF(N160="sníž. přenesená",J160,0)</f>
        <v>0</v>
      </c>
      <c r="BI160" s="206">
        <f>IF(N160="nulová",J160,0)</f>
        <v>0</v>
      </c>
      <c r="BJ160" s="18" t="s">
        <v>89</v>
      </c>
      <c r="BK160" s="206">
        <f>ROUND(I160*H160,2)</f>
        <v>0</v>
      </c>
      <c r="BL160" s="18" t="s">
        <v>180</v>
      </c>
      <c r="BM160" s="205" t="s">
        <v>1423</v>
      </c>
    </row>
    <row r="161" spans="1:65" s="13" customFormat="1" ht="11.25" x14ac:dyDescent="0.2">
      <c r="B161" s="207"/>
      <c r="C161" s="208"/>
      <c r="D161" s="209" t="s">
        <v>182</v>
      </c>
      <c r="E161" s="210" t="s">
        <v>79</v>
      </c>
      <c r="F161" s="211" t="s">
        <v>1424</v>
      </c>
      <c r="G161" s="208"/>
      <c r="H161" s="212">
        <v>2071.8000000000002</v>
      </c>
      <c r="I161" s="213"/>
      <c r="J161" s="208"/>
      <c r="K161" s="208"/>
      <c r="L161" s="214"/>
      <c r="M161" s="215"/>
      <c r="N161" s="216"/>
      <c r="O161" s="216"/>
      <c r="P161" s="216"/>
      <c r="Q161" s="216"/>
      <c r="R161" s="216"/>
      <c r="S161" s="216"/>
      <c r="T161" s="217"/>
      <c r="AT161" s="218" t="s">
        <v>182</v>
      </c>
      <c r="AU161" s="218" t="s">
        <v>91</v>
      </c>
      <c r="AV161" s="13" t="s">
        <v>91</v>
      </c>
      <c r="AW161" s="13" t="s">
        <v>42</v>
      </c>
      <c r="AX161" s="13" t="s">
        <v>89</v>
      </c>
      <c r="AY161" s="218" t="s">
        <v>173</v>
      </c>
    </row>
    <row r="162" spans="1:65" s="13" customFormat="1" ht="11.25" x14ac:dyDescent="0.2">
      <c r="B162" s="207"/>
      <c r="C162" s="208"/>
      <c r="D162" s="209" t="s">
        <v>182</v>
      </c>
      <c r="E162" s="208"/>
      <c r="F162" s="211" t="s">
        <v>1425</v>
      </c>
      <c r="G162" s="208"/>
      <c r="H162" s="212">
        <v>2382.5700000000002</v>
      </c>
      <c r="I162" s="213"/>
      <c r="J162" s="208"/>
      <c r="K162" s="208"/>
      <c r="L162" s="214"/>
      <c r="M162" s="215"/>
      <c r="N162" s="216"/>
      <c r="O162" s="216"/>
      <c r="P162" s="216"/>
      <c r="Q162" s="216"/>
      <c r="R162" s="216"/>
      <c r="S162" s="216"/>
      <c r="T162" s="217"/>
      <c r="AT162" s="218" t="s">
        <v>182</v>
      </c>
      <c r="AU162" s="218" t="s">
        <v>91</v>
      </c>
      <c r="AV162" s="13" t="s">
        <v>91</v>
      </c>
      <c r="AW162" s="13" t="s">
        <v>4</v>
      </c>
      <c r="AX162" s="13" t="s">
        <v>89</v>
      </c>
      <c r="AY162" s="218" t="s">
        <v>173</v>
      </c>
    </row>
    <row r="163" spans="1:65" s="2" customFormat="1" ht="16.5" customHeight="1" x14ac:dyDescent="0.2">
      <c r="A163" s="36"/>
      <c r="B163" s="37"/>
      <c r="C163" s="219" t="s">
        <v>470</v>
      </c>
      <c r="D163" s="219" t="s">
        <v>200</v>
      </c>
      <c r="E163" s="220" t="s">
        <v>1426</v>
      </c>
      <c r="F163" s="221" t="s">
        <v>1427</v>
      </c>
      <c r="G163" s="222" t="s">
        <v>178</v>
      </c>
      <c r="H163" s="223">
        <v>6599.482</v>
      </c>
      <c r="I163" s="224"/>
      <c r="J163" s="225">
        <f>ROUND(I163*H163,2)</f>
        <v>0</v>
      </c>
      <c r="K163" s="221" t="s">
        <v>179</v>
      </c>
      <c r="L163" s="226"/>
      <c r="M163" s="227" t="s">
        <v>79</v>
      </c>
      <c r="N163" s="228" t="s">
        <v>51</v>
      </c>
      <c r="O163" s="66"/>
      <c r="P163" s="203">
        <f>O163*H163</f>
        <v>0</v>
      </c>
      <c r="Q163" s="203">
        <v>2.0000000000000001E-4</v>
      </c>
      <c r="R163" s="203">
        <f>Q163*H163</f>
        <v>1.3198964</v>
      </c>
      <c r="S163" s="203">
        <v>0</v>
      </c>
      <c r="T163" s="204">
        <f>S163*H163</f>
        <v>0</v>
      </c>
      <c r="U163" s="36"/>
      <c r="V163" s="36"/>
      <c r="W163" s="36"/>
      <c r="X163" s="36"/>
      <c r="Y163" s="36"/>
      <c r="Z163" s="36"/>
      <c r="AA163" s="36"/>
      <c r="AB163" s="36"/>
      <c r="AC163" s="36"/>
      <c r="AD163" s="36"/>
      <c r="AE163" s="36"/>
      <c r="AR163" s="205" t="s">
        <v>204</v>
      </c>
      <c r="AT163" s="205" t="s">
        <v>200</v>
      </c>
      <c r="AU163" s="205" t="s">
        <v>91</v>
      </c>
      <c r="AY163" s="18" t="s">
        <v>173</v>
      </c>
      <c r="BE163" s="206">
        <f>IF(N163="základní",J163,0)</f>
        <v>0</v>
      </c>
      <c r="BF163" s="206">
        <f>IF(N163="snížená",J163,0)</f>
        <v>0</v>
      </c>
      <c r="BG163" s="206">
        <f>IF(N163="zákl. přenesená",J163,0)</f>
        <v>0</v>
      </c>
      <c r="BH163" s="206">
        <f>IF(N163="sníž. přenesená",J163,0)</f>
        <v>0</v>
      </c>
      <c r="BI163" s="206">
        <f>IF(N163="nulová",J163,0)</f>
        <v>0</v>
      </c>
      <c r="BJ163" s="18" t="s">
        <v>89</v>
      </c>
      <c r="BK163" s="206">
        <f>ROUND(I163*H163,2)</f>
        <v>0</v>
      </c>
      <c r="BL163" s="18" t="s">
        <v>180</v>
      </c>
      <c r="BM163" s="205" t="s">
        <v>1428</v>
      </c>
    </row>
    <row r="164" spans="1:65" s="13" customFormat="1" ht="11.25" x14ac:dyDescent="0.2">
      <c r="B164" s="207"/>
      <c r="C164" s="208"/>
      <c r="D164" s="209" t="s">
        <v>182</v>
      </c>
      <c r="E164" s="210" t="s">
        <v>79</v>
      </c>
      <c r="F164" s="211" t="s">
        <v>1429</v>
      </c>
      <c r="G164" s="208"/>
      <c r="H164" s="212">
        <v>4782.2299999999996</v>
      </c>
      <c r="I164" s="213"/>
      <c r="J164" s="208"/>
      <c r="K164" s="208"/>
      <c r="L164" s="214"/>
      <c r="M164" s="215"/>
      <c r="N164" s="216"/>
      <c r="O164" s="216"/>
      <c r="P164" s="216"/>
      <c r="Q164" s="216"/>
      <c r="R164" s="216"/>
      <c r="S164" s="216"/>
      <c r="T164" s="217"/>
      <c r="AT164" s="218" t="s">
        <v>182</v>
      </c>
      <c r="AU164" s="218" t="s">
        <v>91</v>
      </c>
      <c r="AV164" s="13" t="s">
        <v>91</v>
      </c>
      <c r="AW164" s="13" t="s">
        <v>42</v>
      </c>
      <c r="AX164" s="13" t="s">
        <v>81</v>
      </c>
      <c r="AY164" s="218" t="s">
        <v>173</v>
      </c>
    </row>
    <row r="165" spans="1:65" s="13" customFormat="1" ht="11.25" x14ac:dyDescent="0.2">
      <c r="B165" s="207"/>
      <c r="C165" s="208"/>
      <c r="D165" s="209" t="s">
        <v>182</v>
      </c>
      <c r="E165" s="210" t="s">
        <v>79</v>
      </c>
      <c r="F165" s="211" t="s">
        <v>1430</v>
      </c>
      <c r="G165" s="208"/>
      <c r="H165" s="212">
        <v>956.45</v>
      </c>
      <c r="I165" s="213"/>
      <c r="J165" s="208"/>
      <c r="K165" s="208"/>
      <c r="L165" s="214"/>
      <c r="M165" s="215"/>
      <c r="N165" s="216"/>
      <c r="O165" s="216"/>
      <c r="P165" s="216"/>
      <c r="Q165" s="216"/>
      <c r="R165" s="216"/>
      <c r="S165" s="216"/>
      <c r="T165" s="217"/>
      <c r="AT165" s="218" t="s">
        <v>182</v>
      </c>
      <c r="AU165" s="218" t="s">
        <v>91</v>
      </c>
      <c r="AV165" s="13" t="s">
        <v>91</v>
      </c>
      <c r="AW165" s="13" t="s">
        <v>42</v>
      </c>
      <c r="AX165" s="13" t="s">
        <v>81</v>
      </c>
      <c r="AY165" s="218" t="s">
        <v>173</v>
      </c>
    </row>
    <row r="166" spans="1:65" s="15" customFormat="1" ht="11.25" x14ac:dyDescent="0.2">
      <c r="B166" s="244"/>
      <c r="C166" s="245"/>
      <c r="D166" s="209" t="s">
        <v>182</v>
      </c>
      <c r="E166" s="246" t="s">
        <v>79</v>
      </c>
      <c r="F166" s="247" t="s">
        <v>362</v>
      </c>
      <c r="G166" s="245"/>
      <c r="H166" s="248">
        <v>5738.68</v>
      </c>
      <c r="I166" s="249"/>
      <c r="J166" s="245"/>
      <c r="K166" s="245"/>
      <c r="L166" s="250"/>
      <c r="M166" s="251"/>
      <c r="N166" s="252"/>
      <c r="O166" s="252"/>
      <c r="P166" s="252"/>
      <c r="Q166" s="252"/>
      <c r="R166" s="252"/>
      <c r="S166" s="252"/>
      <c r="T166" s="253"/>
      <c r="AT166" s="254" t="s">
        <v>182</v>
      </c>
      <c r="AU166" s="254" t="s">
        <v>91</v>
      </c>
      <c r="AV166" s="15" t="s">
        <v>180</v>
      </c>
      <c r="AW166" s="15" t="s">
        <v>42</v>
      </c>
      <c r="AX166" s="15" t="s">
        <v>89</v>
      </c>
      <c r="AY166" s="254" t="s">
        <v>173</v>
      </c>
    </row>
    <row r="167" spans="1:65" s="13" customFormat="1" ht="11.25" x14ac:dyDescent="0.2">
      <c r="B167" s="207"/>
      <c r="C167" s="208"/>
      <c r="D167" s="209" t="s">
        <v>182</v>
      </c>
      <c r="E167" s="208"/>
      <c r="F167" s="211" t="s">
        <v>1431</v>
      </c>
      <c r="G167" s="208"/>
      <c r="H167" s="212">
        <v>6599.482</v>
      </c>
      <c r="I167" s="213"/>
      <c r="J167" s="208"/>
      <c r="K167" s="208"/>
      <c r="L167" s="214"/>
      <c r="M167" s="215"/>
      <c r="N167" s="216"/>
      <c r="O167" s="216"/>
      <c r="P167" s="216"/>
      <c r="Q167" s="216"/>
      <c r="R167" s="216"/>
      <c r="S167" s="216"/>
      <c r="T167" s="217"/>
      <c r="AT167" s="218" t="s">
        <v>182</v>
      </c>
      <c r="AU167" s="218" t="s">
        <v>91</v>
      </c>
      <c r="AV167" s="13" t="s">
        <v>91</v>
      </c>
      <c r="AW167" s="13" t="s">
        <v>4</v>
      </c>
      <c r="AX167" s="13" t="s">
        <v>89</v>
      </c>
      <c r="AY167" s="218" t="s">
        <v>173</v>
      </c>
    </row>
    <row r="168" spans="1:65" s="2" customFormat="1" ht="16.5" customHeight="1" x14ac:dyDescent="0.2">
      <c r="A168" s="36"/>
      <c r="B168" s="37"/>
      <c r="C168" s="194" t="s">
        <v>474</v>
      </c>
      <c r="D168" s="194" t="s">
        <v>175</v>
      </c>
      <c r="E168" s="195" t="s">
        <v>1432</v>
      </c>
      <c r="F168" s="196" t="s">
        <v>1433</v>
      </c>
      <c r="G168" s="197" t="s">
        <v>196</v>
      </c>
      <c r="H168" s="198">
        <v>274.89</v>
      </c>
      <c r="I168" s="199"/>
      <c r="J168" s="200">
        <f>ROUND(I168*H168,2)</f>
        <v>0</v>
      </c>
      <c r="K168" s="196" t="s">
        <v>179</v>
      </c>
      <c r="L168" s="41"/>
      <c r="M168" s="201" t="s">
        <v>79</v>
      </c>
      <c r="N168" s="202" t="s">
        <v>51</v>
      </c>
      <c r="O168" s="66"/>
      <c r="P168" s="203">
        <f>O168*H168</f>
        <v>0</v>
      </c>
      <c r="Q168" s="203">
        <v>0</v>
      </c>
      <c r="R168" s="203">
        <f>Q168*H168</f>
        <v>0</v>
      </c>
      <c r="S168" s="203">
        <v>0</v>
      </c>
      <c r="T168" s="204">
        <f>S168*H168</f>
        <v>0</v>
      </c>
      <c r="U168" s="36"/>
      <c r="V168" s="36"/>
      <c r="W168" s="36"/>
      <c r="X168" s="36"/>
      <c r="Y168" s="36"/>
      <c r="Z168" s="36"/>
      <c r="AA168" s="36"/>
      <c r="AB168" s="36"/>
      <c r="AC168" s="36"/>
      <c r="AD168" s="36"/>
      <c r="AE168" s="36"/>
      <c r="AR168" s="205" t="s">
        <v>180</v>
      </c>
      <c r="AT168" s="205" t="s">
        <v>175</v>
      </c>
      <c r="AU168" s="205" t="s">
        <v>91</v>
      </c>
      <c r="AY168" s="18" t="s">
        <v>173</v>
      </c>
      <c r="BE168" s="206">
        <f>IF(N168="základní",J168,0)</f>
        <v>0</v>
      </c>
      <c r="BF168" s="206">
        <f>IF(N168="snížená",J168,0)</f>
        <v>0</v>
      </c>
      <c r="BG168" s="206">
        <f>IF(N168="zákl. přenesená",J168,0)</f>
        <v>0</v>
      </c>
      <c r="BH168" s="206">
        <f>IF(N168="sníž. přenesená",J168,0)</f>
        <v>0</v>
      </c>
      <c r="BI168" s="206">
        <f>IF(N168="nulová",J168,0)</f>
        <v>0</v>
      </c>
      <c r="BJ168" s="18" t="s">
        <v>89</v>
      </c>
      <c r="BK168" s="206">
        <f>ROUND(I168*H168,2)</f>
        <v>0</v>
      </c>
      <c r="BL168" s="18" t="s">
        <v>180</v>
      </c>
      <c r="BM168" s="205" t="s">
        <v>1434</v>
      </c>
    </row>
    <row r="169" spans="1:65" s="13" customFormat="1" ht="11.25" x14ac:dyDescent="0.2">
      <c r="B169" s="207"/>
      <c r="C169" s="208"/>
      <c r="D169" s="209" t="s">
        <v>182</v>
      </c>
      <c r="E169" s="210" t="s">
        <v>79</v>
      </c>
      <c r="F169" s="211" t="s">
        <v>1435</v>
      </c>
      <c r="G169" s="208"/>
      <c r="H169" s="212">
        <v>274.89</v>
      </c>
      <c r="I169" s="213"/>
      <c r="J169" s="208"/>
      <c r="K169" s="208"/>
      <c r="L169" s="214"/>
      <c r="M169" s="215"/>
      <c r="N169" s="216"/>
      <c r="O169" s="216"/>
      <c r="P169" s="216"/>
      <c r="Q169" s="216"/>
      <c r="R169" s="216"/>
      <c r="S169" s="216"/>
      <c r="T169" s="217"/>
      <c r="AT169" s="218" t="s">
        <v>182</v>
      </c>
      <c r="AU169" s="218" t="s">
        <v>91</v>
      </c>
      <c r="AV169" s="13" t="s">
        <v>91</v>
      </c>
      <c r="AW169" s="13" t="s">
        <v>42</v>
      </c>
      <c r="AX169" s="13" t="s">
        <v>89</v>
      </c>
      <c r="AY169" s="218" t="s">
        <v>173</v>
      </c>
    </row>
    <row r="170" spans="1:65" s="2" customFormat="1" ht="16.5" customHeight="1" x14ac:dyDescent="0.2">
      <c r="A170" s="36"/>
      <c r="B170" s="37"/>
      <c r="C170" s="194" t="s">
        <v>478</v>
      </c>
      <c r="D170" s="194" t="s">
        <v>175</v>
      </c>
      <c r="E170" s="195" t="s">
        <v>1436</v>
      </c>
      <c r="F170" s="196" t="s">
        <v>1437</v>
      </c>
      <c r="G170" s="197" t="s">
        <v>196</v>
      </c>
      <c r="H170" s="198">
        <v>765.75</v>
      </c>
      <c r="I170" s="199"/>
      <c r="J170" s="200">
        <f>ROUND(I170*H170,2)</f>
        <v>0</v>
      </c>
      <c r="K170" s="196" t="s">
        <v>179</v>
      </c>
      <c r="L170" s="41"/>
      <c r="M170" s="201" t="s">
        <v>79</v>
      </c>
      <c r="N170" s="202" t="s">
        <v>51</v>
      </c>
      <c r="O170" s="66"/>
      <c r="P170" s="203">
        <f>O170*H170</f>
        <v>0</v>
      </c>
      <c r="Q170" s="203">
        <v>0</v>
      </c>
      <c r="R170" s="203">
        <f>Q170*H170</f>
        <v>0</v>
      </c>
      <c r="S170" s="203">
        <v>0</v>
      </c>
      <c r="T170" s="204">
        <f>S170*H170</f>
        <v>0</v>
      </c>
      <c r="U170" s="36"/>
      <c r="V170" s="36"/>
      <c r="W170" s="36"/>
      <c r="X170" s="36"/>
      <c r="Y170" s="36"/>
      <c r="Z170" s="36"/>
      <c r="AA170" s="36"/>
      <c r="AB170" s="36"/>
      <c r="AC170" s="36"/>
      <c r="AD170" s="36"/>
      <c r="AE170" s="36"/>
      <c r="AR170" s="205" t="s">
        <v>180</v>
      </c>
      <c r="AT170" s="205" t="s">
        <v>175</v>
      </c>
      <c r="AU170" s="205" t="s">
        <v>91</v>
      </c>
      <c r="AY170" s="18" t="s">
        <v>173</v>
      </c>
      <c r="BE170" s="206">
        <f>IF(N170="základní",J170,0)</f>
        <v>0</v>
      </c>
      <c r="BF170" s="206">
        <f>IF(N170="snížená",J170,0)</f>
        <v>0</v>
      </c>
      <c r="BG170" s="206">
        <f>IF(N170="zákl. přenesená",J170,0)</f>
        <v>0</v>
      </c>
      <c r="BH170" s="206">
        <f>IF(N170="sníž. přenesená",J170,0)</f>
        <v>0</v>
      </c>
      <c r="BI170" s="206">
        <f>IF(N170="nulová",J170,0)</f>
        <v>0</v>
      </c>
      <c r="BJ170" s="18" t="s">
        <v>89</v>
      </c>
      <c r="BK170" s="206">
        <f>ROUND(I170*H170,2)</f>
        <v>0</v>
      </c>
      <c r="BL170" s="18" t="s">
        <v>180</v>
      </c>
      <c r="BM170" s="205" t="s">
        <v>1438</v>
      </c>
    </row>
    <row r="171" spans="1:65" s="13" customFormat="1" ht="11.25" x14ac:dyDescent="0.2">
      <c r="B171" s="207"/>
      <c r="C171" s="208"/>
      <c r="D171" s="209" t="s">
        <v>182</v>
      </c>
      <c r="E171" s="210" t="s">
        <v>79</v>
      </c>
      <c r="F171" s="211" t="s">
        <v>1439</v>
      </c>
      <c r="G171" s="208"/>
      <c r="H171" s="212">
        <v>765.75</v>
      </c>
      <c r="I171" s="213"/>
      <c r="J171" s="208"/>
      <c r="K171" s="208"/>
      <c r="L171" s="214"/>
      <c r="M171" s="215"/>
      <c r="N171" s="216"/>
      <c r="O171" s="216"/>
      <c r="P171" s="216"/>
      <c r="Q171" s="216"/>
      <c r="R171" s="216"/>
      <c r="S171" s="216"/>
      <c r="T171" s="217"/>
      <c r="AT171" s="218" t="s">
        <v>182</v>
      </c>
      <c r="AU171" s="218" t="s">
        <v>91</v>
      </c>
      <c r="AV171" s="13" t="s">
        <v>91</v>
      </c>
      <c r="AW171" s="13" t="s">
        <v>42</v>
      </c>
      <c r="AX171" s="13" t="s">
        <v>89</v>
      </c>
      <c r="AY171" s="218" t="s">
        <v>173</v>
      </c>
    </row>
    <row r="172" spans="1:65" s="2" customFormat="1" ht="16.5" customHeight="1" x14ac:dyDescent="0.2">
      <c r="A172" s="36"/>
      <c r="B172" s="37"/>
      <c r="C172" s="194" t="s">
        <v>483</v>
      </c>
      <c r="D172" s="194" t="s">
        <v>175</v>
      </c>
      <c r="E172" s="195" t="s">
        <v>1440</v>
      </c>
      <c r="F172" s="196" t="s">
        <v>1441</v>
      </c>
      <c r="G172" s="197" t="s">
        <v>178</v>
      </c>
      <c r="H172" s="198">
        <v>2019.86</v>
      </c>
      <c r="I172" s="199"/>
      <c r="J172" s="200">
        <f>ROUND(I172*H172,2)</f>
        <v>0</v>
      </c>
      <c r="K172" s="196" t="s">
        <v>179</v>
      </c>
      <c r="L172" s="41"/>
      <c r="M172" s="201" t="s">
        <v>79</v>
      </c>
      <c r="N172" s="202" t="s">
        <v>51</v>
      </c>
      <c r="O172" s="66"/>
      <c r="P172" s="203">
        <f>O172*H172</f>
        <v>0</v>
      </c>
      <c r="Q172" s="203">
        <v>2.6900000000000001E-3</v>
      </c>
      <c r="R172" s="203">
        <f>Q172*H172</f>
        <v>5.4334233999999997</v>
      </c>
      <c r="S172" s="203">
        <v>0</v>
      </c>
      <c r="T172" s="204">
        <f>S172*H172</f>
        <v>0</v>
      </c>
      <c r="U172" s="36"/>
      <c r="V172" s="36"/>
      <c r="W172" s="36"/>
      <c r="X172" s="36"/>
      <c r="Y172" s="36"/>
      <c r="Z172" s="36"/>
      <c r="AA172" s="36"/>
      <c r="AB172" s="36"/>
      <c r="AC172" s="36"/>
      <c r="AD172" s="36"/>
      <c r="AE172" s="36"/>
      <c r="AR172" s="205" t="s">
        <v>180</v>
      </c>
      <c r="AT172" s="205" t="s">
        <v>175</v>
      </c>
      <c r="AU172" s="205" t="s">
        <v>91</v>
      </c>
      <c r="AY172" s="18" t="s">
        <v>173</v>
      </c>
      <c r="BE172" s="206">
        <f>IF(N172="základní",J172,0)</f>
        <v>0</v>
      </c>
      <c r="BF172" s="206">
        <f>IF(N172="snížená",J172,0)</f>
        <v>0</v>
      </c>
      <c r="BG172" s="206">
        <f>IF(N172="zákl. přenesená",J172,0)</f>
        <v>0</v>
      </c>
      <c r="BH172" s="206">
        <f>IF(N172="sníž. přenesená",J172,0)</f>
        <v>0</v>
      </c>
      <c r="BI172" s="206">
        <f>IF(N172="nulová",J172,0)</f>
        <v>0</v>
      </c>
      <c r="BJ172" s="18" t="s">
        <v>89</v>
      </c>
      <c r="BK172" s="206">
        <f>ROUND(I172*H172,2)</f>
        <v>0</v>
      </c>
      <c r="BL172" s="18" t="s">
        <v>180</v>
      </c>
      <c r="BM172" s="205" t="s">
        <v>1442</v>
      </c>
    </row>
    <row r="173" spans="1:65" s="13" customFormat="1" ht="11.25" x14ac:dyDescent="0.2">
      <c r="B173" s="207"/>
      <c r="C173" s="208"/>
      <c r="D173" s="209" t="s">
        <v>182</v>
      </c>
      <c r="E173" s="210" t="s">
        <v>79</v>
      </c>
      <c r="F173" s="211" t="s">
        <v>1443</v>
      </c>
      <c r="G173" s="208"/>
      <c r="H173" s="212">
        <v>2019.86</v>
      </c>
      <c r="I173" s="213"/>
      <c r="J173" s="208"/>
      <c r="K173" s="208"/>
      <c r="L173" s="214"/>
      <c r="M173" s="215"/>
      <c r="N173" s="216"/>
      <c r="O173" s="216"/>
      <c r="P173" s="216"/>
      <c r="Q173" s="216"/>
      <c r="R173" s="216"/>
      <c r="S173" s="216"/>
      <c r="T173" s="217"/>
      <c r="AT173" s="218" t="s">
        <v>182</v>
      </c>
      <c r="AU173" s="218" t="s">
        <v>91</v>
      </c>
      <c r="AV173" s="13" t="s">
        <v>91</v>
      </c>
      <c r="AW173" s="13" t="s">
        <v>42</v>
      </c>
      <c r="AX173" s="13" t="s">
        <v>89</v>
      </c>
      <c r="AY173" s="218" t="s">
        <v>173</v>
      </c>
    </row>
    <row r="174" spans="1:65" s="2" customFormat="1" ht="16.5" customHeight="1" x14ac:dyDescent="0.2">
      <c r="A174" s="36"/>
      <c r="B174" s="37"/>
      <c r="C174" s="194" t="s">
        <v>489</v>
      </c>
      <c r="D174" s="194" t="s">
        <v>175</v>
      </c>
      <c r="E174" s="195" t="s">
        <v>1444</v>
      </c>
      <c r="F174" s="196" t="s">
        <v>1445</v>
      </c>
      <c r="G174" s="197" t="s">
        <v>178</v>
      </c>
      <c r="H174" s="198">
        <v>2019.86</v>
      </c>
      <c r="I174" s="199"/>
      <c r="J174" s="200">
        <f>ROUND(I174*H174,2)</f>
        <v>0</v>
      </c>
      <c r="K174" s="196" t="s">
        <v>179</v>
      </c>
      <c r="L174" s="41"/>
      <c r="M174" s="201" t="s">
        <v>79</v>
      </c>
      <c r="N174" s="202" t="s">
        <v>51</v>
      </c>
      <c r="O174" s="66"/>
      <c r="P174" s="203">
        <f>O174*H174</f>
        <v>0</v>
      </c>
      <c r="Q174" s="203">
        <v>0</v>
      </c>
      <c r="R174" s="203">
        <f>Q174*H174</f>
        <v>0</v>
      </c>
      <c r="S174" s="203">
        <v>0</v>
      </c>
      <c r="T174" s="204">
        <f>S174*H174</f>
        <v>0</v>
      </c>
      <c r="U174" s="36"/>
      <c r="V174" s="36"/>
      <c r="W174" s="36"/>
      <c r="X174" s="36"/>
      <c r="Y174" s="36"/>
      <c r="Z174" s="36"/>
      <c r="AA174" s="36"/>
      <c r="AB174" s="36"/>
      <c r="AC174" s="36"/>
      <c r="AD174" s="36"/>
      <c r="AE174" s="36"/>
      <c r="AR174" s="205" t="s">
        <v>180</v>
      </c>
      <c r="AT174" s="205" t="s">
        <v>175</v>
      </c>
      <c r="AU174" s="205" t="s">
        <v>91</v>
      </c>
      <c r="AY174" s="18" t="s">
        <v>173</v>
      </c>
      <c r="BE174" s="206">
        <f>IF(N174="základní",J174,0)</f>
        <v>0</v>
      </c>
      <c r="BF174" s="206">
        <f>IF(N174="snížená",J174,0)</f>
        <v>0</v>
      </c>
      <c r="BG174" s="206">
        <f>IF(N174="zákl. přenesená",J174,0)</f>
        <v>0</v>
      </c>
      <c r="BH174" s="206">
        <f>IF(N174="sníž. přenesená",J174,0)</f>
        <v>0</v>
      </c>
      <c r="BI174" s="206">
        <f>IF(N174="nulová",J174,0)</f>
        <v>0</v>
      </c>
      <c r="BJ174" s="18" t="s">
        <v>89</v>
      </c>
      <c r="BK174" s="206">
        <f>ROUND(I174*H174,2)</f>
        <v>0</v>
      </c>
      <c r="BL174" s="18" t="s">
        <v>180</v>
      </c>
      <c r="BM174" s="205" t="s">
        <v>1446</v>
      </c>
    </row>
    <row r="175" spans="1:65" s="13" customFormat="1" ht="11.25" x14ac:dyDescent="0.2">
      <c r="B175" s="207"/>
      <c r="C175" s="208"/>
      <c r="D175" s="209" t="s">
        <v>182</v>
      </c>
      <c r="E175" s="210" t="s">
        <v>79</v>
      </c>
      <c r="F175" s="211" t="s">
        <v>1447</v>
      </c>
      <c r="G175" s="208"/>
      <c r="H175" s="212">
        <v>2019.86</v>
      </c>
      <c r="I175" s="213"/>
      <c r="J175" s="208"/>
      <c r="K175" s="208"/>
      <c r="L175" s="214"/>
      <c r="M175" s="215"/>
      <c r="N175" s="216"/>
      <c r="O175" s="216"/>
      <c r="P175" s="216"/>
      <c r="Q175" s="216"/>
      <c r="R175" s="216"/>
      <c r="S175" s="216"/>
      <c r="T175" s="217"/>
      <c r="AT175" s="218" t="s">
        <v>182</v>
      </c>
      <c r="AU175" s="218" t="s">
        <v>91</v>
      </c>
      <c r="AV175" s="13" t="s">
        <v>91</v>
      </c>
      <c r="AW175" s="13" t="s">
        <v>42</v>
      </c>
      <c r="AX175" s="13" t="s">
        <v>89</v>
      </c>
      <c r="AY175" s="218" t="s">
        <v>173</v>
      </c>
    </row>
    <row r="176" spans="1:65" s="2" customFormat="1" ht="16.5" customHeight="1" x14ac:dyDescent="0.2">
      <c r="A176" s="36"/>
      <c r="B176" s="37"/>
      <c r="C176" s="194" t="s">
        <v>494</v>
      </c>
      <c r="D176" s="194" t="s">
        <v>175</v>
      </c>
      <c r="E176" s="195" t="s">
        <v>1448</v>
      </c>
      <c r="F176" s="196" t="s">
        <v>1449</v>
      </c>
      <c r="G176" s="197" t="s">
        <v>203</v>
      </c>
      <c r="H176" s="198">
        <v>92.62</v>
      </c>
      <c r="I176" s="199"/>
      <c r="J176" s="200">
        <f>ROUND(I176*H176,2)</f>
        <v>0</v>
      </c>
      <c r="K176" s="196" t="s">
        <v>179</v>
      </c>
      <c r="L176" s="41"/>
      <c r="M176" s="201" t="s">
        <v>79</v>
      </c>
      <c r="N176" s="202" t="s">
        <v>51</v>
      </c>
      <c r="O176" s="66"/>
      <c r="P176" s="203">
        <f>O176*H176</f>
        <v>0</v>
      </c>
      <c r="Q176" s="203">
        <v>1.0601700000000001</v>
      </c>
      <c r="R176" s="203">
        <f>Q176*H176</f>
        <v>98.192945400000013</v>
      </c>
      <c r="S176" s="203">
        <v>0</v>
      </c>
      <c r="T176" s="204">
        <f>S176*H176</f>
        <v>0</v>
      </c>
      <c r="U176" s="36"/>
      <c r="V176" s="36"/>
      <c r="W176" s="36"/>
      <c r="X176" s="36"/>
      <c r="Y176" s="36"/>
      <c r="Z176" s="36"/>
      <c r="AA176" s="36"/>
      <c r="AB176" s="36"/>
      <c r="AC176" s="36"/>
      <c r="AD176" s="36"/>
      <c r="AE176" s="36"/>
      <c r="AR176" s="205" t="s">
        <v>180</v>
      </c>
      <c r="AT176" s="205" t="s">
        <v>175</v>
      </c>
      <c r="AU176" s="205" t="s">
        <v>91</v>
      </c>
      <c r="AY176" s="18" t="s">
        <v>173</v>
      </c>
      <c r="BE176" s="206">
        <f>IF(N176="základní",J176,0)</f>
        <v>0</v>
      </c>
      <c r="BF176" s="206">
        <f>IF(N176="snížená",J176,0)</f>
        <v>0</v>
      </c>
      <c r="BG176" s="206">
        <f>IF(N176="zákl. přenesená",J176,0)</f>
        <v>0</v>
      </c>
      <c r="BH176" s="206">
        <f>IF(N176="sníž. přenesená",J176,0)</f>
        <v>0</v>
      </c>
      <c r="BI176" s="206">
        <f>IF(N176="nulová",J176,0)</f>
        <v>0</v>
      </c>
      <c r="BJ176" s="18" t="s">
        <v>89</v>
      </c>
      <c r="BK176" s="206">
        <f>ROUND(I176*H176,2)</f>
        <v>0</v>
      </c>
      <c r="BL176" s="18" t="s">
        <v>180</v>
      </c>
      <c r="BM176" s="205" t="s">
        <v>1450</v>
      </c>
    </row>
    <row r="177" spans="1:65" s="13" customFormat="1" ht="11.25" x14ac:dyDescent="0.2">
      <c r="B177" s="207"/>
      <c r="C177" s="208"/>
      <c r="D177" s="209" t="s">
        <v>182</v>
      </c>
      <c r="E177" s="210" t="s">
        <v>79</v>
      </c>
      <c r="F177" s="211" t="s">
        <v>1451</v>
      </c>
      <c r="G177" s="208"/>
      <c r="H177" s="212">
        <v>92.62</v>
      </c>
      <c r="I177" s="213"/>
      <c r="J177" s="208"/>
      <c r="K177" s="208"/>
      <c r="L177" s="214"/>
      <c r="M177" s="215"/>
      <c r="N177" s="216"/>
      <c r="O177" s="216"/>
      <c r="P177" s="216"/>
      <c r="Q177" s="216"/>
      <c r="R177" s="216"/>
      <c r="S177" s="216"/>
      <c r="T177" s="217"/>
      <c r="AT177" s="218" t="s">
        <v>182</v>
      </c>
      <c r="AU177" s="218" t="s">
        <v>91</v>
      </c>
      <c r="AV177" s="13" t="s">
        <v>91</v>
      </c>
      <c r="AW177" s="13" t="s">
        <v>42</v>
      </c>
      <c r="AX177" s="13" t="s">
        <v>89</v>
      </c>
      <c r="AY177" s="218" t="s">
        <v>173</v>
      </c>
    </row>
    <row r="178" spans="1:65" s="2" customFormat="1" ht="24" customHeight="1" x14ac:dyDescent="0.2">
      <c r="A178" s="36"/>
      <c r="B178" s="37"/>
      <c r="C178" s="194" t="s">
        <v>499</v>
      </c>
      <c r="D178" s="194" t="s">
        <v>175</v>
      </c>
      <c r="E178" s="195" t="s">
        <v>1452</v>
      </c>
      <c r="F178" s="196" t="s">
        <v>1453</v>
      </c>
      <c r="G178" s="197" t="s">
        <v>178</v>
      </c>
      <c r="H178" s="198">
        <v>2467.1999999999998</v>
      </c>
      <c r="I178" s="199"/>
      <c r="J178" s="200">
        <f>ROUND(I178*H178,2)</f>
        <v>0</v>
      </c>
      <c r="K178" s="196" t="s">
        <v>179</v>
      </c>
      <c r="L178" s="41"/>
      <c r="M178" s="201" t="s">
        <v>79</v>
      </c>
      <c r="N178" s="202" t="s">
        <v>51</v>
      </c>
      <c r="O178" s="66"/>
      <c r="P178" s="203">
        <f>O178*H178</f>
        <v>0</v>
      </c>
      <c r="Q178" s="203">
        <v>3.092E-2</v>
      </c>
      <c r="R178" s="203">
        <f>Q178*H178</f>
        <v>76.285823999999991</v>
      </c>
      <c r="S178" s="203">
        <v>0</v>
      </c>
      <c r="T178" s="204">
        <f>S178*H178</f>
        <v>0</v>
      </c>
      <c r="U178" s="36"/>
      <c r="V178" s="36"/>
      <c r="W178" s="36"/>
      <c r="X178" s="36"/>
      <c r="Y178" s="36"/>
      <c r="Z178" s="36"/>
      <c r="AA178" s="36"/>
      <c r="AB178" s="36"/>
      <c r="AC178" s="36"/>
      <c r="AD178" s="36"/>
      <c r="AE178" s="36"/>
      <c r="AR178" s="205" t="s">
        <v>180</v>
      </c>
      <c r="AT178" s="205" t="s">
        <v>175</v>
      </c>
      <c r="AU178" s="205" t="s">
        <v>91</v>
      </c>
      <c r="AY178" s="18" t="s">
        <v>173</v>
      </c>
      <c r="BE178" s="206">
        <f>IF(N178="základní",J178,0)</f>
        <v>0</v>
      </c>
      <c r="BF178" s="206">
        <f>IF(N178="snížená",J178,0)</f>
        <v>0</v>
      </c>
      <c r="BG178" s="206">
        <f>IF(N178="zákl. přenesená",J178,0)</f>
        <v>0</v>
      </c>
      <c r="BH178" s="206">
        <f>IF(N178="sníž. přenesená",J178,0)</f>
        <v>0</v>
      </c>
      <c r="BI178" s="206">
        <f>IF(N178="nulová",J178,0)</f>
        <v>0</v>
      </c>
      <c r="BJ178" s="18" t="s">
        <v>89</v>
      </c>
      <c r="BK178" s="206">
        <f>ROUND(I178*H178,2)</f>
        <v>0</v>
      </c>
      <c r="BL178" s="18" t="s">
        <v>180</v>
      </c>
      <c r="BM178" s="205" t="s">
        <v>1454</v>
      </c>
    </row>
    <row r="179" spans="1:65" s="13" customFormat="1" ht="11.25" x14ac:dyDescent="0.2">
      <c r="B179" s="207"/>
      <c r="C179" s="208"/>
      <c r="D179" s="209" t="s">
        <v>182</v>
      </c>
      <c r="E179" s="210" t="s">
        <v>79</v>
      </c>
      <c r="F179" s="211" t="s">
        <v>1455</v>
      </c>
      <c r="G179" s="208"/>
      <c r="H179" s="212">
        <v>2467.1999999999998</v>
      </c>
      <c r="I179" s="213"/>
      <c r="J179" s="208"/>
      <c r="K179" s="208"/>
      <c r="L179" s="214"/>
      <c r="M179" s="215"/>
      <c r="N179" s="216"/>
      <c r="O179" s="216"/>
      <c r="P179" s="216"/>
      <c r="Q179" s="216"/>
      <c r="R179" s="216"/>
      <c r="S179" s="216"/>
      <c r="T179" s="217"/>
      <c r="AT179" s="218" t="s">
        <v>182</v>
      </c>
      <c r="AU179" s="218" t="s">
        <v>91</v>
      </c>
      <c r="AV179" s="13" t="s">
        <v>91</v>
      </c>
      <c r="AW179" s="13" t="s">
        <v>42</v>
      </c>
      <c r="AX179" s="13" t="s">
        <v>89</v>
      </c>
      <c r="AY179" s="218" t="s">
        <v>173</v>
      </c>
    </row>
    <row r="180" spans="1:65" s="12" customFormat="1" ht="22.9" customHeight="1" x14ac:dyDescent="0.2">
      <c r="B180" s="178"/>
      <c r="C180" s="179"/>
      <c r="D180" s="180" t="s">
        <v>80</v>
      </c>
      <c r="E180" s="192" t="s">
        <v>180</v>
      </c>
      <c r="F180" s="192" t="s">
        <v>246</v>
      </c>
      <c r="G180" s="179"/>
      <c r="H180" s="179"/>
      <c r="I180" s="182"/>
      <c r="J180" s="193">
        <f>BK180</f>
        <v>0</v>
      </c>
      <c r="K180" s="179"/>
      <c r="L180" s="184"/>
      <c r="M180" s="185"/>
      <c r="N180" s="186"/>
      <c r="O180" s="186"/>
      <c r="P180" s="187">
        <f>SUM(P181:P184)</f>
        <v>0</v>
      </c>
      <c r="Q180" s="186"/>
      <c r="R180" s="187">
        <f>SUM(R181:R184)</f>
        <v>0</v>
      </c>
      <c r="S180" s="186"/>
      <c r="T180" s="188">
        <f>SUM(T181:T184)</f>
        <v>0</v>
      </c>
      <c r="AR180" s="189" t="s">
        <v>89</v>
      </c>
      <c r="AT180" s="190" t="s">
        <v>80</v>
      </c>
      <c r="AU180" s="190" t="s">
        <v>89</v>
      </c>
      <c r="AY180" s="189" t="s">
        <v>173</v>
      </c>
      <c r="BK180" s="191">
        <f>SUM(BK181:BK184)</f>
        <v>0</v>
      </c>
    </row>
    <row r="181" spans="1:65" s="2" customFormat="1" ht="24" customHeight="1" x14ac:dyDescent="0.2">
      <c r="A181" s="36"/>
      <c r="B181" s="37"/>
      <c r="C181" s="194" t="s">
        <v>503</v>
      </c>
      <c r="D181" s="194" t="s">
        <v>175</v>
      </c>
      <c r="E181" s="195" t="s">
        <v>1456</v>
      </c>
      <c r="F181" s="196" t="s">
        <v>1457</v>
      </c>
      <c r="G181" s="197" t="s">
        <v>178</v>
      </c>
      <c r="H181" s="198">
        <v>567</v>
      </c>
      <c r="I181" s="199"/>
      <c r="J181" s="200">
        <f>ROUND(I181*H181,2)</f>
        <v>0</v>
      </c>
      <c r="K181" s="196" t="s">
        <v>179</v>
      </c>
      <c r="L181" s="41"/>
      <c r="M181" s="201" t="s">
        <v>79</v>
      </c>
      <c r="N181" s="202" t="s">
        <v>51</v>
      </c>
      <c r="O181" s="66"/>
      <c r="P181" s="203">
        <f>O181*H181</f>
        <v>0</v>
      </c>
      <c r="Q181" s="203">
        <v>0</v>
      </c>
      <c r="R181" s="203">
        <f>Q181*H181</f>
        <v>0</v>
      </c>
      <c r="S181" s="203">
        <v>0</v>
      </c>
      <c r="T181" s="204">
        <f>S181*H181</f>
        <v>0</v>
      </c>
      <c r="U181" s="36"/>
      <c r="V181" s="36"/>
      <c r="W181" s="36"/>
      <c r="X181" s="36"/>
      <c r="Y181" s="36"/>
      <c r="Z181" s="36"/>
      <c r="AA181" s="36"/>
      <c r="AB181" s="36"/>
      <c r="AC181" s="36"/>
      <c r="AD181" s="36"/>
      <c r="AE181" s="36"/>
      <c r="AR181" s="205" t="s">
        <v>180</v>
      </c>
      <c r="AT181" s="205" t="s">
        <v>175</v>
      </c>
      <c r="AU181" s="205" t="s">
        <v>91</v>
      </c>
      <c r="AY181" s="18" t="s">
        <v>173</v>
      </c>
      <c r="BE181" s="206">
        <f>IF(N181="základní",J181,0)</f>
        <v>0</v>
      </c>
      <c r="BF181" s="206">
        <f>IF(N181="snížená",J181,0)</f>
        <v>0</v>
      </c>
      <c r="BG181" s="206">
        <f>IF(N181="zákl. přenesená",J181,0)</f>
        <v>0</v>
      </c>
      <c r="BH181" s="206">
        <f>IF(N181="sníž. přenesená",J181,0)</f>
        <v>0</v>
      </c>
      <c r="BI181" s="206">
        <f>IF(N181="nulová",J181,0)</f>
        <v>0</v>
      </c>
      <c r="BJ181" s="18" t="s">
        <v>89</v>
      </c>
      <c r="BK181" s="206">
        <f>ROUND(I181*H181,2)</f>
        <v>0</v>
      </c>
      <c r="BL181" s="18" t="s">
        <v>180</v>
      </c>
      <c r="BM181" s="205" t="s">
        <v>1458</v>
      </c>
    </row>
    <row r="182" spans="1:65" s="13" customFormat="1" ht="11.25" x14ac:dyDescent="0.2">
      <c r="B182" s="207"/>
      <c r="C182" s="208"/>
      <c r="D182" s="209" t="s">
        <v>182</v>
      </c>
      <c r="E182" s="210" t="s">
        <v>79</v>
      </c>
      <c r="F182" s="211" t="s">
        <v>1459</v>
      </c>
      <c r="G182" s="208"/>
      <c r="H182" s="212">
        <v>567</v>
      </c>
      <c r="I182" s="213"/>
      <c r="J182" s="208"/>
      <c r="K182" s="208"/>
      <c r="L182" s="214"/>
      <c r="M182" s="215"/>
      <c r="N182" s="216"/>
      <c r="O182" s="216"/>
      <c r="P182" s="216"/>
      <c r="Q182" s="216"/>
      <c r="R182" s="216"/>
      <c r="S182" s="216"/>
      <c r="T182" s="217"/>
      <c r="AT182" s="218" t="s">
        <v>182</v>
      </c>
      <c r="AU182" s="218" t="s">
        <v>91</v>
      </c>
      <c r="AV182" s="13" t="s">
        <v>91</v>
      </c>
      <c r="AW182" s="13" t="s">
        <v>42</v>
      </c>
      <c r="AX182" s="13" t="s">
        <v>89</v>
      </c>
      <c r="AY182" s="218" t="s">
        <v>173</v>
      </c>
    </row>
    <row r="183" spans="1:65" s="2" customFormat="1" ht="24" customHeight="1" x14ac:dyDescent="0.2">
      <c r="A183" s="36"/>
      <c r="B183" s="37"/>
      <c r="C183" s="194" t="s">
        <v>507</v>
      </c>
      <c r="D183" s="194" t="s">
        <v>175</v>
      </c>
      <c r="E183" s="195" t="s">
        <v>248</v>
      </c>
      <c r="F183" s="196" t="s">
        <v>249</v>
      </c>
      <c r="G183" s="197" t="s">
        <v>178</v>
      </c>
      <c r="H183" s="198">
        <v>4885.3</v>
      </c>
      <c r="I183" s="199"/>
      <c r="J183" s="200">
        <f>ROUND(I183*H183,2)</f>
        <v>0</v>
      </c>
      <c r="K183" s="196" t="s">
        <v>179</v>
      </c>
      <c r="L183" s="41"/>
      <c r="M183" s="201" t="s">
        <v>79</v>
      </c>
      <c r="N183" s="202" t="s">
        <v>51</v>
      </c>
      <c r="O183" s="66"/>
      <c r="P183" s="203">
        <f>O183*H183</f>
        <v>0</v>
      </c>
      <c r="Q183" s="203">
        <v>0</v>
      </c>
      <c r="R183" s="203">
        <f>Q183*H183</f>
        <v>0</v>
      </c>
      <c r="S183" s="203">
        <v>0</v>
      </c>
      <c r="T183" s="204">
        <f>S183*H183</f>
        <v>0</v>
      </c>
      <c r="U183" s="36"/>
      <c r="V183" s="36"/>
      <c r="W183" s="36"/>
      <c r="X183" s="36"/>
      <c r="Y183" s="36"/>
      <c r="Z183" s="36"/>
      <c r="AA183" s="36"/>
      <c r="AB183" s="36"/>
      <c r="AC183" s="36"/>
      <c r="AD183" s="36"/>
      <c r="AE183" s="36"/>
      <c r="AR183" s="205" t="s">
        <v>180</v>
      </c>
      <c r="AT183" s="205" t="s">
        <v>175</v>
      </c>
      <c r="AU183" s="205" t="s">
        <v>91</v>
      </c>
      <c r="AY183" s="18" t="s">
        <v>173</v>
      </c>
      <c r="BE183" s="206">
        <f>IF(N183="základní",J183,0)</f>
        <v>0</v>
      </c>
      <c r="BF183" s="206">
        <f>IF(N183="snížená",J183,0)</f>
        <v>0</v>
      </c>
      <c r="BG183" s="206">
        <f>IF(N183="zákl. přenesená",J183,0)</f>
        <v>0</v>
      </c>
      <c r="BH183" s="206">
        <f>IF(N183="sníž. přenesená",J183,0)</f>
        <v>0</v>
      </c>
      <c r="BI183" s="206">
        <f>IF(N183="nulová",J183,0)</f>
        <v>0</v>
      </c>
      <c r="BJ183" s="18" t="s">
        <v>89</v>
      </c>
      <c r="BK183" s="206">
        <f>ROUND(I183*H183,2)</f>
        <v>0</v>
      </c>
      <c r="BL183" s="18" t="s">
        <v>180</v>
      </c>
      <c r="BM183" s="205" t="s">
        <v>1460</v>
      </c>
    </row>
    <row r="184" spans="1:65" s="13" customFormat="1" ht="11.25" x14ac:dyDescent="0.2">
      <c r="B184" s="207"/>
      <c r="C184" s="208"/>
      <c r="D184" s="209" t="s">
        <v>182</v>
      </c>
      <c r="E184" s="210" t="s">
        <v>79</v>
      </c>
      <c r="F184" s="211" t="s">
        <v>1461</v>
      </c>
      <c r="G184" s="208"/>
      <c r="H184" s="212">
        <v>4885.3</v>
      </c>
      <c r="I184" s="213"/>
      <c r="J184" s="208"/>
      <c r="K184" s="208"/>
      <c r="L184" s="214"/>
      <c r="M184" s="215"/>
      <c r="N184" s="216"/>
      <c r="O184" s="216"/>
      <c r="P184" s="216"/>
      <c r="Q184" s="216"/>
      <c r="R184" s="216"/>
      <c r="S184" s="216"/>
      <c r="T184" s="217"/>
      <c r="AT184" s="218" t="s">
        <v>182</v>
      </c>
      <c r="AU184" s="218" t="s">
        <v>91</v>
      </c>
      <c r="AV184" s="13" t="s">
        <v>91</v>
      </c>
      <c r="AW184" s="13" t="s">
        <v>42</v>
      </c>
      <c r="AX184" s="13" t="s">
        <v>89</v>
      </c>
      <c r="AY184" s="218" t="s">
        <v>173</v>
      </c>
    </row>
    <row r="185" spans="1:65" s="12" customFormat="1" ht="22.9" customHeight="1" x14ac:dyDescent="0.2">
      <c r="B185" s="178"/>
      <c r="C185" s="179"/>
      <c r="D185" s="180" t="s">
        <v>80</v>
      </c>
      <c r="E185" s="192" t="s">
        <v>199</v>
      </c>
      <c r="F185" s="192" t="s">
        <v>252</v>
      </c>
      <c r="G185" s="179"/>
      <c r="H185" s="179"/>
      <c r="I185" s="182"/>
      <c r="J185" s="193">
        <f>BK185</f>
        <v>0</v>
      </c>
      <c r="K185" s="179"/>
      <c r="L185" s="184"/>
      <c r="M185" s="185"/>
      <c r="N185" s="186"/>
      <c r="O185" s="186"/>
      <c r="P185" s="187">
        <f>SUM(P186:P247)</f>
        <v>0</v>
      </c>
      <c r="Q185" s="186"/>
      <c r="R185" s="187">
        <f>SUM(R186:R247)</f>
        <v>584.0708689999999</v>
      </c>
      <c r="S185" s="186"/>
      <c r="T185" s="188">
        <f>SUM(T186:T247)</f>
        <v>6892.9680000000008</v>
      </c>
      <c r="AR185" s="189" t="s">
        <v>89</v>
      </c>
      <c r="AT185" s="190" t="s">
        <v>80</v>
      </c>
      <c r="AU185" s="190" t="s">
        <v>89</v>
      </c>
      <c r="AY185" s="189" t="s">
        <v>173</v>
      </c>
      <c r="BK185" s="191">
        <f>SUM(BK186:BK247)</f>
        <v>0</v>
      </c>
    </row>
    <row r="186" spans="1:65" s="2" customFormat="1" ht="36" customHeight="1" x14ac:dyDescent="0.2">
      <c r="A186" s="36"/>
      <c r="B186" s="37"/>
      <c r="C186" s="194" t="s">
        <v>511</v>
      </c>
      <c r="D186" s="194" t="s">
        <v>175</v>
      </c>
      <c r="E186" s="195" t="s">
        <v>1462</v>
      </c>
      <c r="F186" s="196" t="s">
        <v>1463</v>
      </c>
      <c r="G186" s="197" t="s">
        <v>196</v>
      </c>
      <c r="H186" s="198">
        <v>2990</v>
      </c>
      <c r="I186" s="199"/>
      <c r="J186" s="200">
        <f>ROUND(I186*H186,2)</f>
        <v>0</v>
      </c>
      <c r="K186" s="196" t="s">
        <v>179</v>
      </c>
      <c r="L186" s="41"/>
      <c r="M186" s="201" t="s">
        <v>79</v>
      </c>
      <c r="N186" s="202" t="s">
        <v>51</v>
      </c>
      <c r="O186" s="66"/>
      <c r="P186" s="203">
        <f>O186*H186</f>
        <v>0</v>
      </c>
      <c r="Q186" s="203">
        <v>0</v>
      </c>
      <c r="R186" s="203">
        <f>Q186*H186</f>
        <v>0</v>
      </c>
      <c r="S186" s="203">
        <v>1.8080000000000001</v>
      </c>
      <c r="T186" s="204">
        <f>S186*H186</f>
        <v>5405.92</v>
      </c>
      <c r="U186" s="36"/>
      <c r="V186" s="36"/>
      <c r="W186" s="36"/>
      <c r="X186" s="36"/>
      <c r="Y186" s="36"/>
      <c r="Z186" s="36"/>
      <c r="AA186" s="36"/>
      <c r="AB186" s="36"/>
      <c r="AC186" s="36"/>
      <c r="AD186" s="36"/>
      <c r="AE186" s="36"/>
      <c r="AR186" s="205" t="s">
        <v>180</v>
      </c>
      <c r="AT186" s="205" t="s">
        <v>175</v>
      </c>
      <c r="AU186" s="205" t="s">
        <v>91</v>
      </c>
      <c r="AY186" s="18" t="s">
        <v>173</v>
      </c>
      <c r="BE186" s="206">
        <f>IF(N186="základní",J186,0)</f>
        <v>0</v>
      </c>
      <c r="BF186" s="206">
        <f>IF(N186="snížená",J186,0)</f>
        <v>0</v>
      </c>
      <c r="BG186" s="206">
        <f>IF(N186="zákl. přenesená",J186,0)</f>
        <v>0</v>
      </c>
      <c r="BH186" s="206">
        <f>IF(N186="sníž. přenesená",J186,0)</f>
        <v>0</v>
      </c>
      <c r="BI186" s="206">
        <f>IF(N186="nulová",J186,0)</f>
        <v>0</v>
      </c>
      <c r="BJ186" s="18" t="s">
        <v>89</v>
      </c>
      <c r="BK186" s="206">
        <f>ROUND(I186*H186,2)</f>
        <v>0</v>
      </c>
      <c r="BL186" s="18" t="s">
        <v>180</v>
      </c>
      <c r="BM186" s="205" t="s">
        <v>1464</v>
      </c>
    </row>
    <row r="187" spans="1:65" s="13" customFormat="1" ht="11.25" x14ac:dyDescent="0.2">
      <c r="B187" s="207"/>
      <c r="C187" s="208"/>
      <c r="D187" s="209" t="s">
        <v>182</v>
      </c>
      <c r="E187" s="210" t="s">
        <v>79</v>
      </c>
      <c r="F187" s="211" t="s">
        <v>1465</v>
      </c>
      <c r="G187" s="208"/>
      <c r="H187" s="212">
        <v>2990</v>
      </c>
      <c r="I187" s="213"/>
      <c r="J187" s="208"/>
      <c r="K187" s="208"/>
      <c r="L187" s="214"/>
      <c r="M187" s="215"/>
      <c r="N187" s="216"/>
      <c r="O187" s="216"/>
      <c r="P187" s="216"/>
      <c r="Q187" s="216"/>
      <c r="R187" s="216"/>
      <c r="S187" s="216"/>
      <c r="T187" s="217"/>
      <c r="AT187" s="218" t="s">
        <v>182</v>
      </c>
      <c r="AU187" s="218" t="s">
        <v>91</v>
      </c>
      <c r="AV187" s="13" t="s">
        <v>91</v>
      </c>
      <c r="AW187" s="13" t="s">
        <v>42</v>
      </c>
      <c r="AX187" s="13" t="s">
        <v>89</v>
      </c>
      <c r="AY187" s="218" t="s">
        <v>173</v>
      </c>
    </row>
    <row r="188" spans="1:65" s="2" customFormat="1" ht="24" customHeight="1" x14ac:dyDescent="0.2">
      <c r="A188" s="36"/>
      <c r="B188" s="37"/>
      <c r="C188" s="194" t="s">
        <v>516</v>
      </c>
      <c r="D188" s="194" t="s">
        <v>175</v>
      </c>
      <c r="E188" s="195" t="s">
        <v>1466</v>
      </c>
      <c r="F188" s="196" t="s">
        <v>1467</v>
      </c>
      <c r="G188" s="197" t="s">
        <v>186</v>
      </c>
      <c r="H188" s="198">
        <v>1231</v>
      </c>
      <c r="I188" s="199"/>
      <c r="J188" s="200">
        <f>ROUND(I188*H188,2)</f>
        <v>0</v>
      </c>
      <c r="K188" s="196" t="s">
        <v>179</v>
      </c>
      <c r="L188" s="41"/>
      <c r="M188" s="201" t="s">
        <v>79</v>
      </c>
      <c r="N188" s="202" t="s">
        <v>51</v>
      </c>
      <c r="O188" s="66"/>
      <c r="P188" s="203">
        <f>O188*H188</f>
        <v>0</v>
      </c>
      <c r="Q188" s="203">
        <v>0</v>
      </c>
      <c r="R188" s="203">
        <f>Q188*H188</f>
        <v>0</v>
      </c>
      <c r="S188" s="203">
        <v>0.60399999999999998</v>
      </c>
      <c r="T188" s="204">
        <f>S188*H188</f>
        <v>743.524</v>
      </c>
      <c r="U188" s="36"/>
      <c r="V188" s="36"/>
      <c r="W188" s="36"/>
      <c r="X188" s="36"/>
      <c r="Y188" s="36"/>
      <c r="Z188" s="36"/>
      <c r="AA188" s="36"/>
      <c r="AB188" s="36"/>
      <c r="AC188" s="36"/>
      <c r="AD188" s="36"/>
      <c r="AE188" s="36"/>
      <c r="AR188" s="205" t="s">
        <v>180</v>
      </c>
      <c r="AT188" s="205" t="s">
        <v>175</v>
      </c>
      <c r="AU188" s="205" t="s">
        <v>91</v>
      </c>
      <c r="AY188" s="18" t="s">
        <v>173</v>
      </c>
      <c r="BE188" s="206">
        <f>IF(N188="základní",J188,0)</f>
        <v>0</v>
      </c>
      <c r="BF188" s="206">
        <f>IF(N188="snížená",J188,0)</f>
        <v>0</v>
      </c>
      <c r="BG188" s="206">
        <f>IF(N188="zákl. přenesená",J188,0)</f>
        <v>0</v>
      </c>
      <c r="BH188" s="206">
        <f>IF(N188="sníž. přenesená",J188,0)</f>
        <v>0</v>
      </c>
      <c r="BI188" s="206">
        <f>IF(N188="nulová",J188,0)</f>
        <v>0</v>
      </c>
      <c r="BJ188" s="18" t="s">
        <v>89</v>
      </c>
      <c r="BK188" s="206">
        <f>ROUND(I188*H188,2)</f>
        <v>0</v>
      </c>
      <c r="BL188" s="18" t="s">
        <v>180</v>
      </c>
      <c r="BM188" s="205" t="s">
        <v>1468</v>
      </c>
    </row>
    <row r="189" spans="1:65" s="13" customFormat="1" ht="11.25" x14ac:dyDescent="0.2">
      <c r="B189" s="207"/>
      <c r="C189" s="208"/>
      <c r="D189" s="209" t="s">
        <v>182</v>
      </c>
      <c r="E189" s="210" t="s">
        <v>79</v>
      </c>
      <c r="F189" s="211" t="s">
        <v>1469</v>
      </c>
      <c r="G189" s="208"/>
      <c r="H189" s="212">
        <v>1231</v>
      </c>
      <c r="I189" s="213"/>
      <c r="J189" s="208"/>
      <c r="K189" s="208"/>
      <c r="L189" s="214"/>
      <c r="M189" s="215"/>
      <c r="N189" s="216"/>
      <c r="O189" s="216"/>
      <c r="P189" s="216"/>
      <c r="Q189" s="216"/>
      <c r="R189" s="216"/>
      <c r="S189" s="216"/>
      <c r="T189" s="217"/>
      <c r="AT189" s="218" t="s">
        <v>182</v>
      </c>
      <c r="AU189" s="218" t="s">
        <v>91</v>
      </c>
      <c r="AV189" s="13" t="s">
        <v>91</v>
      </c>
      <c r="AW189" s="13" t="s">
        <v>42</v>
      </c>
      <c r="AX189" s="13" t="s">
        <v>89</v>
      </c>
      <c r="AY189" s="218" t="s">
        <v>173</v>
      </c>
    </row>
    <row r="190" spans="1:65" s="2" customFormat="1" ht="24" customHeight="1" x14ac:dyDescent="0.2">
      <c r="A190" s="36"/>
      <c r="B190" s="37"/>
      <c r="C190" s="194" t="s">
        <v>520</v>
      </c>
      <c r="D190" s="194" t="s">
        <v>175</v>
      </c>
      <c r="E190" s="195" t="s">
        <v>1470</v>
      </c>
      <c r="F190" s="196" t="s">
        <v>1471</v>
      </c>
      <c r="G190" s="197" t="s">
        <v>186</v>
      </c>
      <c r="H190" s="198">
        <v>1231</v>
      </c>
      <c r="I190" s="199"/>
      <c r="J190" s="200">
        <f>ROUND(I190*H190,2)</f>
        <v>0</v>
      </c>
      <c r="K190" s="196" t="s">
        <v>179</v>
      </c>
      <c r="L190" s="41"/>
      <c r="M190" s="201" t="s">
        <v>79</v>
      </c>
      <c r="N190" s="202" t="s">
        <v>51</v>
      </c>
      <c r="O190" s="66"/>
      <c r="P190" s="203">
        <f>O190*H190</f>
        <v>0</v>
      </c>
      <c r="Q190" s="203">
        <v>0</v>
      </c>
      <c r="R190" s="203">
        <f>Q190*H190</f>
        <v>0</v>
      </c>
      <c r="S190" s="203">
        <v>0.60399999999999998</v>
      </c>
      <c r="T190" s="204">
        <f>S190*H190</f>
        <v>743.524</v>
      </c>
      <c r="U190" s="36"/>
      <c r="V190" s="36"/>
      <c r="W190" s="36"/>
      <c r="X190" s="36"/>
      <c r="Y190" s="36"/>
      <c r="Z190" s="36"/>
      <c r="AA190" s="36"/>
      <c r="AB190" s="36"/>
      <c r="AC190" s="36"/>
      <c r="AD190" s="36"/>
      <c r="AE190" s="36"/>
      <c r="AR190" s="205" t="s">
        <v>180</v>
      </c>
      <c r="AT190" s="205" t="s">
        <v>175</v>
      </c>
      <c r="AU190" s="205" t="s">
        <v>91</v>
      </c>
      <c r="AY190" s="18" t="s">
        <v>173</v>
      </c>
      <c r="BE190" s="206">
        <f>IF(N190="základní",J190,0)</f>
        <v>0</v>
      </c>
      <c r="BF190" s="206">
        <f>IF(N190="snížená",J190,0)</f>
        <v>0</v>
      </c>
      <c r="BG190" s="206">
        <f>IF(N190="zákl. přenesená",J190,0)</f>
        <v>0</v>
      </c>
      <c r="BH190" s="206">
        <f>IF(N190="sníž. přenesená",J190,0)</f>
        <v>0</v>
      </c>
      <c r="BI190" s="206">
        <f>IF(N190="nulová",J190,0)</f>
        <v>0</v>
      </c>
      <c r="BJ190" s="18" t="s">
        <v>89</v>
      </c>
      <c r="BK190" s="206">
        <f>ROUND(I190*H190,2)</f>
        <v>0</v>
      </c>
      <c r="BL190" s="18" t="s">
        <v>180</v>
      </c>
      <c r="BM190" s="205" t="s">
        <v>1472</v>
      </c>
    </row>
    <row r="191" spans="1:65" s="13" customFormat="1" ht="11.25" x14ac:dyDescent="0.2">
      <c r="B191" s="207"/>
      <c r="C191" s="208"/>
      <c r="D191" s="209" t="s">
        <v>182</v>
      </c>
      <c r="E191" s="210" t="s">
        <v>79</v>
      </c>
      <c r="F191" s="211" t="s">
        <v>1469</v>
      </c>
      <c r="G191" s="208"/>
      <c r="H191" s="212">
        <v>1231</v>
      </c>
      <c r="I191" s="213"/>
      <c r="J191" s="208"/>
      <c r="K191" s="208"/>
      <c r="L191" s="214"/>
      <c r="M191" s="215"/>
      <c r="N191" s="216"/>
      <c r="O191" s="216"/>
      <c r="P191" s="216"/>
      <c r="Q191" s="216"/>
      <c r="R191" s="216"/>
      <c r="S191" s="216"/>
      <c r="T191" s="217"/>
      <c r="AT191" s="218" t="s">
        <v>182</v>
      </c>
      <c r="AU191" s="218" t="s">
        <v>91</v>
      </c>
      <c r="AV191" s="13" t="s">
        <v>91</v>
      </c>
      <c r="AW191" s="13" t="s">
        <v>42</v>
      </c>
      <c r="AX191" s="13" t="s">
        <v>89</v>
      </c>
      <c r="AY191" s="218" t="s">
        <v>173</v>
      </c>
    </row>
    <row r="192" spans="1:65" s="2" customFormat="1" ht="36" customHeight="1" x14ac:dyDescent="0.2">
      <c r="A192" s="36"/>
      <c r="B192" s="37"/>
      <c r="C192" s="194" t="s">
        <v>524</v>
      </c>
      <c r="D192" s="194" t="s">
        <v>175</v>
      </c>
      <c r="E192" s="195" t="s">
        <v>1473</v>
      </c>
      <c r="F192" s="196" t="s">
        <v>1474</v>
      </c>
      <c r="G192" s="197" t="s">
        <v>178</v>
      </c>
      <c r="H192" s="198">
        <v>3825.78</v>
      </c>
      <c r="I192" s="199"/>
      <c r="J192" s="200">
        <f>ROUND(I192*H192,2)</f>
        <v>0</v>
      </c>
      <c r="K192" s="196" t="s">
        <v>179</v>
      </c>
      <c r="L192" s="41"/>
      <c r="M192" s="201" t="s">
        <v>79</v>
      </c>
      <c r="N192" s="202" t="s">
        <v>51</v>
      </c>
      <c r="O192" s="66"/>
      <c r="P192" s="203">
        <f>O192*H192</f>
        <v>0</v>
      </c>
      <c r="Q192" s="203">
        <v>0</v>
      </c>
      <c r="R192" s="203">
        <f>Q192*H192</f>
        <v>0</v>
      </c>
      <c r="S192" s="203">
        <v>0</v>
      </c>
      <c r="T192" s="204">
        <f>S192*H192</f>
        <v>0</v>
      </c>
      <c r="U192" s="36"/>
      <c r="V192" s="36"/>
      <c r="W192" s="36"/>
      <c r="X192" s="36"/>
      <c r="Y192" s="36"/>
      <c r="Z192" s="36"/>
      <c r="AA192" s="36"/>
      <c r="AB192" s="36"/>
      <c r="AC192" s="36"/>
      <c r="AD192" s="36"/>
      <c r="AE192" s="36"/>
      <c r="AR192" s="205" t="s">
        <v>180</v>
      </c>
      <c r="AT192" s="205" t="s">
        <v>175</v>
      </c>
      <c r="AU192" s="205" t="s">
        <v>91</v>
      </c>
      <c r="AY192" s="18" t="s">
        <v>173</v>
      </c>
      <c r="BE192" s="206">
        <f>IF(N192="základní",J192,0)</f>
        <v>0</v>
      </c>
      <c r="BF192" s="206">
        <f>IF(N192="snížená",J192,0)</f>
        <v>0</v>
      </c>
      <c r="BG192" s="206">
        <f>IF(N192="zákl. přenesená",J192,0)</f>
        <v>0</v>
      </c>
      <c r="BH192" s="206">
        <f>IF(N192="sníž. přenesená",J192,0)</f>
        <v>0</v>
      </c>
      <c r="BI192" s="206">
        <f>IF(N192="nulová",J192,0)</f>
        <v>0</v>
      </c>
      <c r="BJ192" s="18" t="s">
        <v>89</v>
      </c>
      <c r="BK192" s="206">
        <f>ROUND(I192*H192,2)</f>
        <v>0</v>
      </c>
      <c r="BL192" s="18" t="s">
        <v>180</v>
      </c>
      <c r="BM192" s="205" t="s">
        <v>1475</v>
      </c>
    </row>
    <row r="193" spans="1:65" s="13" customFormat="1" ht="11.25" x14ac:dyDescent="0.2">
      <c r="B193" s="207"/>
      <c r="C193" s="208"/>
      <c r="D193" s="209" t="s">
        <v>182</v>
      </c>
      <c r="E193" s="210" t="s">
        <v>79</v>
      </c>
      <c r="F193" s="211" t="s">
        <v>1476</v>
      </c>
      <c r="G193" s="208"/>
      <c r="H193" s="212">
        <v>3825.78</v>
      </c>
      <c r="I193" s="213"/>
      <c r="J193" s="208"/>
      <c r="K193" s="208"/>
      <c r="L193" s="214"/>
      <c r="M193" s="215"/>
      <c r="N193" s="216"/>
      <c r="O193" s="216"/>
      <c r="P193" s="216"/>
      <c r="Q193" s="216"/>
      <c r="R193" s="216"/>
      <c r="S193" s="216"/>
      <c r="T193" s="217"/>
      <c r="AT193" s="218" t="s">
        <v>182</v>
      </c>
      <c r="AU193" s="218" t="s">
        <v>91</v>
      </c>
      <c r="AV193" s="13" t="s">
        <v>91</v>
      </c>
      <c r="AW193" s="13" t="s">
        <v>42</v>
      </c>
      <c r="AX193" s="13" t="s">
        <v>89</v>
      </c>
      <c r="AY193" s="218" t="s">
        <v>173</v>
      </c>
    </row>
    <row r="194" spans="1:65" s="2" customFormat="1" ht="16.5" customHeight="1" x14ac:dyDescent="0.2">
      <c r="A194" s="36"/>
      <c r="B194" s="37"/>
      <c r="C194" s="219" t="s">
        <v>531</v>
      </c>
      <c r="D194" s="219" t="s">
        <v>200</v>
      </c>
      <c r="E194" s="220" t="s">
        <v>1477</v>
      </c>
      <c r="F194" s="221" t="s">
        <v>1478</v>
      </c>
      <c r="G194" s="222" t="s">
        <v>203</v>
      </c>
      <c r="H194" s="223">
        <v>76.516000000000005</v>
      </c>
      <c r="I194" s="224"/>
      <c r="J194" s="225">
        <f>ROUND(I194*H194,2)</f>
        <v>0</v>
      </c>
      <c r="K194" s="221" t="s">
        <v>179</v>
      </c>
      <c r="L194" s="226"/>
      <c r="M194" s="227" t="s">
        <v>79</v>
      </c>
      <c r="N194" s="228" t="s">
        <v>51</v>
      </c>
      <c r="O194" s="66"/>
      <c r="P194" s="203">
        <f>O194*H194</f>
        <v>0</v>
      </c>
      <c r="Q194" s="203">
        <v>1</v>
      </c>
      <c r="R194" s="203">
        <f>Q194*H194</f>
        <v>76.516000000000005</v>
      </c>
      <c r="S194" s="203">
        <v>0</v>
      </c>
      <c r="T194" s="204">
        <f>S194*H194</f>
        <v>0</v>
      </c>
      <c r="U194" s="36"/>
      <c r="V194" s="36"/>
      <c r="W194" s="36"/>
      <c r="X194" s="36"/>
      <c r="Y194" s="36"/>
      <c r="Z194" s="36"/>
      <c r="AA194" s="36"/>
      <c r="AB194" s="36"/>
      <c r="AC194" s="36"/>
      <c r="AD194" s="36"/>
      <c r="AE194" s="36"/>
      <c r="AR194" s="205" t="s">
        <v>204</v>
      </c>
      <c r="AT194" s="205" t="s">
        <v>200</v>
      </c>
      <c r="AU194" s="205" t="s">
        <v>91</v>
      </c>
      <c r="AY194" s="18" t="s">
        <v>173</v>
      </c>
      <c r="BE194" s="206">
        <f>IF(N194="základní",J194,0)</f>
        <v>0</v>
      </c>
      <c r="BF194" s="206">
        <f>IF(N194="snížená",J194,0)</f>
        <v>0</v>
      </c>
      <c r="BG194" s="206">
        <f>IF(N194="zákl. přenesená",J194,0)</f>
        <v>0</v>
      </c>
      <c r="BH194" s="206">
        <f>IF(N194="sníž. přenesená",J194,0)</f>
        <v>0</v>
      </c>
      <c r="BI194" s="206">
        <f>IF(N194="nulová",J194,0)</f>
        <v>0</v>
      </c>
      <c r="BJ194" s="18" t="s">
        <v>89</v>
      </c>
      <c r="BK194" s="206">
        <f>ROUND(I194*H194,2)</f>
        <v>0</v>
      </c>
      <c r="BL194" s="18" t="s">
        <v>180</v>
      </c>
      <c r="BM194" s="205" t="s">
        <v>1479</v>
      </c>
    </row>
    <row r="195" spans="1:65" s="13" customFormat="1" ht="11.25" x14ac:dyDescent="0.2">
      <c r="B195" s="207"/>
      <c r="C195" s="208"/>
      <c r="D195" s="209" t="s">
        <v>182</v>
      </c>
      <c r="E195" s="208"/>
      <c r="F195" s="211" t="s">
        <v>1480</v>
      </c>
      <c r="G195" s="208"/>
      <c r="H195" s="212">
        <v>76.516000000000005</v>
      </c>
      <c r="I195" s="213"/>
      <c r="J195" s="208"/>
      <c r="K195" s="208"/>
      <c r="L195" s="214"/>
      <c r="M195" s="215"/>
      <c r="N195" s="216"/>
      <c r="O195" s="216"/>
      <c r="P195" s="216"/>
      <c r="Q195" s="216"/>
      <c r="R195" s="216"/>
      <c r="S195" s="216"/>
      <c r="T195" s="217"/>
      <c r="AT195" s="218" t="s">
        <v>182</v>
      </c>
      <c r="AU195" s="218" t="s">
        <v>91</v>
      </c>
      <c r="AV195" s="13" t="s">
        <v>91</v>
      </c>
      <c r="AW195" s="13" t="s">
        <v>4</v>
      </c>
      <c r="AX195" s="13" t="s">
        <v>89</v>
      </c>
      <c r="AY195" s="218" t="s">
        <v>173</v>
      </c>
    </row>
    <row r="196" spans="1:65" s="2" customFormat="1" ht="16.5" customHeight="1" x14ac:dyDescent="0.2">
      <c r="A196" s="36"/>
      <c r="B196" s="37"/>
      <c r="C196" s="194" t="s">
        <v>536</v>
      </c>
      <c r="D196" s="194" t="s">
        <v>175</v>
      </c>
      <c r="E196" s="195" t="s">
        <v>1481</v>
      </c>
      <c r="F196" s="196" t="s">
        <v>1482</v>
      </c>
      <c r="G196" s="197" t="s">
        <v>178</v>
      </c>
      <c r="H196" s="198">
        <v>1915.8</v>
      </c>
      <c r="I196" s="199"/>
      <c r="J196" s="200">
        <f>ROUND(I196*H196,2)</f>
        <v>0</v>
      </c>
      <c r="K196" s="196" t="s">
        <v>179</v>
      </c>
      <c r="L196" s="41"/>
      <c r="M196" s="201" t="s">
        <v>79</v>
      </c>
      <c r="N196" s="202" t="s">
        <v>51</v>
      </c>
      <c r="O196" s="66"/>
      <c r="P196" s="203">
        <f>O196*H196</f>
        <v>0</v>
      </c>
      <c r="Q196" s="203">
        <v>0</v>
      </c>
      <c r="R196" s="203">
        <f>Q196*H196</f>
        <v>0</v>
      </c>
      <c r="S196" s="203">
        <v>0</v>
      </c>
      <c r="T196" s="204">
        <f>S196*H196</f>
        <v>0</v>
      </c>
      <c r="U196" s="36"/>
      <c r="V196" s="36"/>
      <c r="W196" s="36"/>
      <c r="X196" s="36"/>
      <c r="Y196" s="36"/>
      <c r="Z196" s="36"/>
      <c r="AA196" s="36"/>
      <c r="AB196" s="36"/>
      <c r="AC196" s="36"/>
      <c r="AD196" s="36"/>
      <c r="AE196" s="36"/>
      <c r="AR196" s="205" t="s">
        <v>180</v>
      </c>
      <c r="AT196" s="205" t="s">
        <v>175</v>
      </c>
      <c r="AU196" s="205" t="s">
        <v>91</v>
      </c>
      <c r="AY196" s="18" t="s">
        <v>173</v>
      </c>
      <c r="BE196" s="206">
        <f>IF(N196="základní",J196,0)</f>
        <v>0</v>
      </c>
      <c r="BF196" s="206">
        <f>IF(N196="snížená",J196,0)</f>
        <v>0</v>
      </c>
      <c r="BG196" s="206">
        <f>IF(N196="zákl. přenesená",J196,0)</f>
        <v>0</v>
      </c>
      <c r="BH196" s="206">
        <f>IF(N196="sníž. přenesená",J196,0)</f>
        <v>0</v>
      </c>
      <c r="BI196" s="206">
        <f>IF(N196="nulová",J196,0)</f>
        <v>0</v>
      </c>
      <c r="BJ196" s="18" t="s">
        <v>89</v>
      </c>
      <c r="BK196" s="206">
        <f>ROUND(I196*H196,2)</f>
        <v>0</v>
      </c>
      <c r="BL196" s="18" t="s">
        <v>180</v>
      </c>
      <c r="BM196" s="205" t="s">
        <v>1483</v>
      </c>
    </row>
    <row r="197" spans="1:65" s="13" customFormat="1" ht="11.25" x14ac:dyDescent="0.2">
      <c r="B197" s="207"/>
      <c r="C197" s="208"/>
      <c r="D197" s="209" t="s">
        <v>182</v>
      </c>
      <c r="E197" s="210" t="s">
        <v>79</v>
      </c>
      <c r="F197" s="211" t="s">
        <v>1484</v>
      </c>
      <c r="G197" s="208"/>
      <c r="H197" s="212">
        <v>1915.8</v>
      </c>
      <c r="I197" s="213"/>
      <c r="J197" s="208"/>
      <c r="K197" s="208"/>
      <c r="L197" s="214"/>
      <c r="M197" s="215"/>
      <c r="N197" s="216"/>
      <c r="O197" s="216"/>
      <c r="P197" s="216"/>
      <c r="Q197" s="216"/>
      <c r="R197" s="216"/>
      <c r="S197" s="216"/>
      <c r="T197" s="217"/>
      <c r="AT197" s="218" t="s">
        <v>182</v>
      </c>
      <c r="AU197" s="218" t="s">
        <v>91</v>
      </c>
      <c r="AV197" s="13" t="s">
        <v>91</v>
      </c>
      <c r="AW197" s="13" t="s">
        <v>42</v>
      </c>
      <c r="AX197" s="13" t="s">
        <v>89</v>
      </c>
      <c r="AY197" s="218" t="s">
        <v>173</v>
      </c>
    </row>
    <row r="198" spans="1:65" s="2" customFormat="1" ht="16.5" customHeight="1" x14ac:dyDescent="0.2">
      <c r="A198" s="36"/>
      <c r="B198" s="37"/>
      <c r="C198" s="194" t="s">
        <v>540</v>
      </c>
      <c r="D198" s="194" t="s">
        <v>175</v>
      </c>
      <c r="E198" s="195" t="s">
        <v>1485</v>
      </c>
      <c r="F198" s="196" t="s">
        <v>1486</v>
      </c>
      <c r="G198" s="197" t="s">
        <v>178</v>
      </c>
      <c r="H198" s="198">
        <v>34.799999999999997</v>
      </c>
      <c r="I198" s="199"/>
      <c r="J198" s="200">
        <f>ROUND(I198*H198,2)</f>
        <v>0</v>
      </c>
      <c r="K198" s="196" t="s">
        <v>179</v>
      </c>
      <c r="L198" s="41"/>
      <c r="M198" s="201" t="s">
        <v>79</v>
      </c>
      <c r="N198" s="202" t="s">
        <v>51</v>
      </c>
      <c r="O198" s="66"/>
      <c r="P198" s="203">
        <f>O198*H198</f>
        <v>0</v>
      </c>
      <c r="Q198" s="203">
        <v>0.40799999999999997</v>
      </c>
      <c r="R198" s="203">
        <f>Q198*H198</f>
        <v>14.198399999999998</v>
      </c>
      <c r="S198" s="203">
        <v>0</v>
      </c>
      <c r="T198" s="204">
        <f>S198*H198</f>
        <v>0</v>
      </c>
      <c r="U198" s="36"/>
      <c r="V198" s="36"/>
      <c r="W198" s="36"/>
      <c r="X198" s="36"/>
      <c r="Y198" s="36"/>
      <c r="Z198" s="36"/>
      <c r="AA198" s="36"/>
      <c r="AB198" s="36"/>
      <c r="AC198" s="36"/>
      <c r="AD198" s="36"/>
      <c r="AE198" s="36"/>
      <c r="AR198" s="205" t="s">
        <v>180</v>
      </c>
      <c r="AT198" s="205" t="s">
        <v>175</v>
      </c>
      <c r="AU198" s="205" t="s">
        <v>91</v>
      </c>
      <c r="AY198" s="18" t="s">
        <v>173</v>
      </c>
      <c r="BE198" s="206">
        <f>IF(N198="základní",J198,0)</f>
        <v>0</v>
      </c>
      <c r="BF198" s="206">
        <f>IF(N198="snížená",J198,0)</f>
        <v>0</v>
      </c>
      <c r="BG198" s="206">
        <f>IF(N198="zákl. přenesená",J198,0)</f>
        <v>0</v>
      </c>
      <c r="BH198" s="206">
        <f>IF(N198="sníž. přenesená",J198,0)</f>
        <v>0</v>
      </c>
      <c r="BI198" s="206">
        <f>IF(N198="nulová",J198,0)</f>
        <v>0</v>
      </c>
      <c r="BJ198" s="18" t="s">
        <v>89</v>
      </c>
      <c r="BK198" s="206">
        <f>ROUND(I198*H198,2)</f>
        <v>0</v>
      </c>
      <c r="BL198" s="18" t="s">
        <v>180</v>
      </c>
      <c r="BM198" s="205" t="s">
        <v>1487</v>
      </c>
    </row>
    <row r="199" spans="1:65" s="13" customFormat="1" ht="11.25" x14ac:dyDescent="0.2">
      <c r="B199" s="207"/>
      <c r="C199" s="208"/>
      <c r="D199" s="209" t="s">
        <v>182</v>
      </c>
      <c r="E199" s="210" t="s">
        <v>79</v>
      </c>
      <c r="F199" s="211" t="s">
        <v>1488</v>
      </c>
      <c r="G199" s="208"/>
      <c r="H199" s="212">
        <v>34.799999999999997</v>
      </c>
      <c r="I199" s="213"/>
      <c r="J199" s="208"/>
      <c r="K199" s="208"/>
      <c r="L199" s="214"/>
      <c r="M199" s="215"/>
      <c r="N199" s="216"/>
      <c r="O199" s="216"/>
      <c r="P199" s="216"/>
      <c r="Q199" s="216"/>
      <c r="R199" s="216"/>
      <c r="S199" s="216"/>
      <c r="T199" s="217"/>
      <c r="AT199" s="218" t="s">
        <v>182</v>
      </c>
      <c r="AU199" s="218" t="s">
        <v>91</v>
      </c>
      <c r="AV199" s="13" t="s">
        <v>91</v>
      </c>
      <c r="AW199" s="13" t="s">
        <v>42</v>
      </c>
      <c r="AX199" s="13" t="s">
        <v>89</v>
      </c>
      <c r="AY199" s="218" t="s">
        <v>173</v>
      </c>
    </row>
    <row r="200" spans="1:65" s="2" customFormat="1" ht="16.5" customHeight="1" x14ac:dyDescent="0.2">
      <c r="A200" s="36"/>
      <c r="B200" s="37"/>
      <c r="C200" s="194" t="s">
        <v>725</v>
      </c>
      <c r="D200" s="194" t="s">
        <v>175</v>
      </c>
      <c r="E200" s="195" t="s">
        <v>1489</v>
      </c>
      <c r="F200" s="196" t="s">
        <v>1490</v>
      </c>
      <c r="G200" s="197" t="s">
        <v>178</v>
      </c>
      <c r="H200" s="198">
        <v>493.07</v>
      </c>
      <c r="I200" s="199"/>
      <c r="J200" s="200">
        <f>ROUND(I200*H200,2)</f>
        <v>0</v>
      </c>
      <c r="K200" s="196" t="s">
        <v>179</v>
      </c>
      <c r="L200" s="41"/>
      <c r="M200" s="201" t="s">
        <v>79</v>
      </c>
      <c r="N200" s="202" t="s">
        <v>51</v>
      </c>
      <c r="O200" s="66"/>
      <c r="P200" s="203">
        <f>O200*H200</f>
        <v>0</v>
      </c>
      <c r="Q200" s="203">
        <v>0</v>
      </c>
      <c r="R200" s="203">
        <f>Q200*H200</f>
        <v>0</v>
      </c>
      <c r="S200" s="203">
        <v>0</v>
      </c>
      <c r="T200" s="204">
        <f>S200*H200</f>
        <v>0</v>
      </c>
      <c r="U200" s="36"/>
      <c r="V200" s="36"/>
      <c r="W200" s="36"/>
      <c r="X200" s="36"/>
      <c r="Y200" s="36"/>
      <c r="Z200" s="36"/>
      <c r="AA200" s="36"/>
      <c r="AB200" s="36"/>
      <c r="AC200" s="36"/>
      <c r="AD200" s="36"/>
      <c r="AE200" s="36"/>
      <c r="AR200" s="205" t="s">
        <v>180</v>
      </c>
      <c r="AT200" s="205" t="s">
        <v>175</v>
      </c>
      <c r="AU200" s="205" t="s">
        <v>91</v>
      </c>
      <c r="AY200" s="18" t="s">
        <v>173</v>
      </c>
      <c r="BE200" s="206">
        <f>IF(N200="základní",J200,0)</f>
        <v>0</v>
      </c>
      <c r="BF200" s="206">
        <f>IF(N200="snížená",J200,0)</f>
        <v>0</v>
      </c>
      <c r="BG200" s="206">
        <f>IF(N200="zákl. přenesená",J200,0)</f>
        <v>0</v>
      </c>
      <c r="BH200" s="206">
        <f>IF(N200="sníž. přenesená",J200,0)</f>
        <v>0</v>
      </c>
      <c r="BI200" s="206">
        <f>IF(N200="nulová",J200,0)</f>
        <v>0</v>
      </c>
      <c r="BJ200" s="18" t="s">
        <v>89</v>
      </c>
      <c r="BK200" s="206">
        <f>ROUND(I200*H200,2)</f>
        <v>0</v>
      </c>
      <c r="BL200" s="18" t="s">
        <v>180</v>
      </c>
      <c r="BM200" s="205" t="s">
        <v>1491</v>
      </c>
    </row>
    <row r="201" spans="1:65" s="13" customFormat="1" ht="11.25" x14ac:dyDescent="0.2">
      <c r="B201" s="207"/>
      <c r="C201" s="208"/>
      <c r="D201" s="209" t="s">
        <v>182</v>
      </c>
      <c r="E201" s="210" t="s">
        <v>79</v>
      </c>
      <c r="F201" s="211" t="s">
        <v>1492</v>
      </c>
      <c r="G201" s="208"/>
      <c r="H201" s="212">
        <v>493.07</v>
      </c>
      <c r="I201" s="213"/>
      <c r="J201" s="208"/>
      <c r="K201" s="208"/>
      <c r="L201" s="214"/>
      <c r="M201" s="215"/>
      <c r="N201" s="216"/>
      <c r="O201" s="216"/>
      <c r="P201" s="216"/>
      <c r="Q201" s="216"/>
      <c r="R201" s="216"/>
      <c r="S201" s="216"/>
      <c r="T201" s="217"/>
      <c r="AT201" s="218" t="s">
        <v>182</v>
      </c>
      <c r="AU201" s="218" t="s">
        <v>91</v>
      </c>
      <c r="AV201" s="13" t="s">
        <v>91</v>
      </c>
      <c r="AW201" s="13" t="s">
        <v>42</v>
      </c>
      <c r="AX201" s="13" t="s">
        <v>89</v>
      </c>
      <c r="AY201" s="218" t="s">
        <v>173</v>
      </c>
    </row>
    <row r="202" spans="1:65" s="2" customFormat="1" ht="16.5" customHeight="1" x14ac:dyDescent="0.2">
      <c r="A202" s="36"/>
      <c r="B202" s="37"/>
      <c r="C202" s="194" t="s">
        <v>804</v>
      </c>
      <c r="D202" s="194" t="s">
        <v>175</v>
      </c>
      <c r="E202" s="195" t="s">
        <v>1493</v>
      </c>
      <c r="F202" s="196" t="s">
        <v>1494</v>
      </c>
      <c r="G202" s="197" t="s">
        <v>178</v>
      </c>
      <c r="H202" s="198">
        <v>440.23</v>
      </c>
      <c r="I202" s="199"/>
      <c r="J202" s="200">
        <f>ROUND(I202*H202,2)</f>
        <v>0</v>
      </c>
      <c r="K202" s="196" t="s">
        <v>179</v>
      </c>
      <c r="L202" s="41"/>
      <c r="M202" s="201" t="s">
        <v>79</v>
      </c>
      <c r="N202" s="202" t="s">
        <v>51</v>
      </c>
      <c r="O202" s="66"/>
      <c r="P202" s="203">
        <f>O202*H202</f>
        <v>0</v>
      </c>
      <c r="Q202" s="203">
        <v>0</v>
      </c>
      <c r="R202" s="203">
        <f>Q202*H202</f>
        <v>0</v>
      </c>
      <c r="S202" s="203">
        <v>0</v>
      </c>
      <c r="T202" s="204">
        <f>S202*H202</f>
        <v>0</v>
      </c>
      <c r="U202" s="36"/>
      <c r="V202" s="36"/>
      <c r="W202" s="36"/>
      <c r="X202" s="36"/>
      <c r="Y202" s="36"/>
      <c r="Z202" s="36"/>
      <c r="AA202" s="36"/>
      <c r="AB202" s="36"/>
      <c r="AC202" s="36"/>
      <c r="AD202" s="36"/>
      <c r="AE202" s="36"/>
      <c r="AR202" s="205" t="s">
        <v>180</v>
      </c>
      <c r="AT202" s="205" t="s">
        <v>175</v>
      </c>
      <c r="AU202" s="205" t="s">
        <v>91</v>
      </c>
      <c r="AY202" s="18" t="s">
        <v>173</v>
      </c>
      <c r="BE202" s="206">
        <f>IF(N202="základní",J202,0)</f>
        <v>0</v>
      </c>
      <c r="BF202" s="206">
        <f>IF(N202="snížená",J202,0)</f>
        <v>0</v>
      </c>
      <c r="BG202" s="206">
        <f>IF(N202="zákl. přenesená",J202,0)</f>
        <v>0</v>
      </c>
      <c r="BH202" s="206">
        <f>IF(N202="sníž. přenesená",J202,0)</f>
        <v>0</v>
      </c>
      <c r="BI202" s="206">
        <f>IF(N202="nulová",J202,0)</f>
        <v>0</v>
      </c>
      <c r="BJ202" s="18" t="s">
        <v>89</v>
      </c>
      <c r="BK202" s="206">
        <f>ROUND(I202*H202,2)</f>
        <v>0</v>
      </c>
      <c r="BL202" s="18" t="s">
        <v>180</v>
      </c>
      <c r="BM202" s="205" t="s">
        <v>1495</v>
      </c>
    </row>
    <row r="203" spans="1:65" s="13" customFormat="1" ht="11.25" x14ac:dyDescent="0.2">
      <c r="B203" s="207"/>
      <c r="C203" s="208"/>
      <c r="D203" s="209" t="s">
        <v>182</v>
      </c>
      <c r="E203" s="210" t="s">
        <v>79</v>
      </c>
      <c r="F203" s="211" t="s">
        <v>1496</v>
      </c>
      <c r="G203" s="208"/>
      <c r="H203" s="212">
        <v>440.23</v>
      </c>
      <c r="I203" s="213"/>
      <c r="J203" s="208"/>
      <c r="K203" s="208"/>
      <c r="L203" s="214"/>
      <c r="M203" s="215"/>
      <c r="N203" s="216"/>
      <c r="O203" s="216"/>
      <c r="P203" s="216"/>
      <c r="Q203" s="216"/>
      <c r="R203" s="216"/>
      <c r="S203" s="216"/>
      <c r="T203" s="217"/>
      <c r="AT203" s="218" t="s">
        <v>182</v>
      </c>
      <c r="AU203" s="218" t="s">
        <v>91</v>
      </c>
      <c r="AV203" s="13" t="s">
        <v>91</v>
      </c>
      <c r="AW203" s="13" t="s">
        <v>42</v>
      </c>
      <c r="AX203" s="13" t="s">
        <v>89</v>
      </c>
      <c r="AY203" s="218" t="s">
        <v>173</v>
      </c>
    </row>
    <row r="204" spans="1:65" s="2" customFormat="1" ht="24" customHeight="1" x14ac:dyDescent="0.2">
      <c r="A204" s="36"/>
      <c r="B204" s="37"/>
      <c r="C204" s="194" t="s">
        <v>729</v>
      </c>
      <c r="D204" s="194" t="s">
        <v>175</v>
      </c>
      <c r="E204" s="195" t="s">
        <v>1497</v>
      </c>
      <c r="F204" s="196" t="s">
        <v>1498</v>
      </c>
      <c r="G204" s="197" t="s">
        <v>178</v>
      </c>
      <c r="H204" s="198">
        <v>493.07</v>
      </c>
      <c r="I204" s="199"/>
      <c r="J204" s="200">
        <f>ROUND(I204*H204,2)</f>
        <v>0</v>
      </c>
      <c r="K204" s="196" t="s">
        <v>179</v>
      </c>
      <c r="L204" s="41"/>
      <c r="M204" s="201" t="s">
        <v>79</v>
      </c>
      <c r="N204" s="202" t="s">
        <v>51</v>
      </c>
      <c r="O204" s="66"/>
      <c r="P204" s="203">
        <f>O204*H204</f>
        <v>0</v>
      </c>
      <c r="Q204" s="203">
        <v>0</v>
      </c>
      <c r="R204" s="203">
        <f>Q204*H204</f>
        <v>0</v>
      </c>
      <c r="S204" s="203">
        <v>0</v>
      </c>
      <c r="T204" s="204">
        <f>S204*H204</f>
        <v>0</v>
      </c>
      <c r="U204" s="36"/>
      <c r="V204" s="36"/>
      <c r="W204" s="36"/>
      <c r="X204" s="36"/>
      <c r="Y204" s="36"/>
      <c r="Z204" s="36"/>
      <c r="AA204" s="36"/>
      <c r="AB204" s="36"/>
      <c r="AC204" s="36"/>
      <c r="AD204" s="36"/>
      <c r="AE204" s="36"/>
      <c r="AR204" s="205" t="s">
        <v>180</v>
      </c>
      <c r="AT204" s="205" t="s">
        <v>175</v>
      </c>
      <c r="AU204" s="205" t="s">
        <v>91</v>
      </c>
      <c r="AY204" s="18" t="s">
        <v>173</v>
      </c>
      <c r="BE204" s="206">
        <f>IF(N204="základní",J204,0)</f>
        <v>0</v>
      </c>
      <c r="BF204" s="206">
        <f>IF(N204="snížená",J204,0)</f>
        <v>0</v>
      </c>
      <c r="BG204" s="206">
        <f>IF(N204="zákl. přenesená",J204,0)</f>
        <v>0</v>
      </c>
      <c r="BH204" s="206">
        <f>IF(N204="sníž. přenesená",J204,0)</f>
        <v>0</v>
      </c>
      <c r="BI204" s="206">
        <f>IF(N204="nulová",J204,0)</f>
        <v>0</v>
      </c>
      <c r="BJ204" s="18" t="s">
        <v>89</v>
      </c>
      <c r="BK204" s="206">
        <f>ROUND(I204*H204,2)</f>
        <v>0</v>
      </c>
      <c r="BL204" s="18" t="s">
        <v>180</v>
      </c>
      <c r="BM204" s="205" t="s">
        <v>1499</v>
      </c>
    </row>
    <row r="205" spans="1:65" s="13" customFormat="1" ht="11.25" x14ac:dyDescent="0.2">
      <c r="B205" s="207"/>
      <c r="C205" s="208"/>
      <c r="D205" s="209" t="s">
        <v>182</v>
      </c>
      <c r="E205" s="210" t="s">
        <v>79</v>
      </c>
      <c r="F205" s="211" t="s">
        <v>1492</v>
      </c>
      <c r="G205" s="208"/>
      <c r="H205" s="212">
        <v>493.07</v>
      </c>
      <c r="I205" s="213"/>
      <c r="J205" s="208"/>
      <c r="K205" s="208"/>
      <c r="L205" s="214"/>
      <c r="M205" s="215"/>
      <c r="N205" s="216"/>
      <c r="O205" s="216"/>
      <c r="P205" s="216"/>
      <c r="Q205" s="216"/>
      <c r="R205" s="216"/>
      <c r="S205" s="216"/>
      <c r="T205" s="217"/>
      <c r="AT205" s="218" t="s">
        <v>182</v>
      </c>
      <c r="AU205" s="218" t="s">
        <v>91</v>
      </c>
      <c r="AV205" s="13" t="s">
        <v>91</v>
      </c>
      <c r="AW205" s="13" t="s">
        <v>42</v>
      </c>
      <c r="AX205" s="13" t="s">
        <v>89</v>
      </c>
      <c r="AY205" s="218" t="s">
        <v>173</v>
      </c>
    </row>
    <row r="206" spans="1:65" s="2" customFormat="1" ht="24" customHeight="1" x14ac:dyDescent="0.2">
      <c r="A206" s="36"/>
      <c r="B206" s="37"/>
      <c r="C206" s="194" t="s">
        <v>815</v>
      </c>
      <c r="D206" s="194" t="s">
        <v>175</v>
      </c>
      <c r="E206" s="195" t="s">
        <v>1500</v>
      </c>
      <c r="F206" s="196" t="s">
        <v>1501</v>
      </c>
      <c r="G206" s="197" t="s">
        <v>178</v>
      </c>
      <c r="H206" s="198">
        <v>440.23</v>
      </c>
      <c r="I206" s="199"/>
      <c r="J206" s="200">
        <f>ROUND(I206*H206,2)</f>
        <v>0</v>
      </c>
      <c r="K206" s="196" t="s">
        <v>179</v>
      </c>
      <c r="L206" s="41"/>
      <c r="M206" s="201" t="s">
        <v>79</v>
      </c>
      <c r="N206" s="202" t="s">
        <v>51</v>
      </c>
      <c r="O206" s="66"/>
      <c r="P206" s="203">
        <f>O206*H206</f>
        <v>0</v>
      </c>
      <c r="Q206" s="203">
        <v>0</v>
      </c>
      <c r="R206" s="203">
        <f>Q206*H206</f>
        <v>0</v>
      </c>
      <c r="S206" s="203">
        <v>0</v>
      </c>
      <c r="T206" s="204">
        <f>S206*H206</f>
        <v>0</v>
      </c>
      <c r="U206" s="36"/>
      <c r="V206" s="36"/>
      <c r="W206" s="36"/>
      <c r="X206" s="36"/>
      <c r="Y206" s="36"/>
      <c r="Z206" s="36"/>
      <c r="AA206" s="36"/>
      <c r="AB206" s="36"/>
      <c r="AC206" s="36"/>
      <c r="AD206" s="36"/>
      <c r="AE206" s="36"/>
      <c r="AR206" s="205" t="s">
        <v>180</v>
      </c>
      <c r="AT206" s="205" t="s">
        <v>175</v>
      </c>
      <c r="AU206" s="205" t="s">
        <v>91</v>
      </c>
      <c r="AY206" s="18" t="s">
        <v>173</v>
      </c>
      <c r="BE206" s="206">
        <f>IF(N206="základní",J206,0)</f>
        <v>0</v>
      </c>
      <c r="BF206" s="206">
        <f>IF(N206="snížená",J206,0)</f>
        <v>0</v>
      </c>
      <c r="BG206" s="206">
        <f>IF(N206="zákl. přenesená",J206,0)</f>
        <v>0</v>
      </c>
      <c r="BH206" s="206">
        <f>IF(N206="sníž. přenesená",J206,0)</f>
        <v>0</v>
      </c>
      <c r="BI206" s="206">
        <f>IF(N206="nulová",J206,0)</f>
        <v>0</v>
      </c>
      <c r="BJ206" s="18" t="s">
        <v>89</v>
      </c>
      <c r="BK206" s="206">
        <f>ROUND(I206*H206,2)</f>
        <v>0</v>
      </c>
      <c r="BL206" s="18" t="s">
        <v>180</v>
      </c>
      <c r="BM206" s="205" t="s">
        <v>1502</v>
      </c>
    </row>
    <row r="207" spans="1:65" s="13" customFormat="1" ht="11.25" x14ac:dyDescent="0.2">
      <c r="B207" s="207"/>
      <c r="C207" s="208"/>
      <c r="D207" s="209" t="s">
        <v>182</v>
      </c>
      <c r="E207" s="210" t="s">
        <v>79</v>
      </c>
      <c r="F207" s="211" t="s">
        <v>1496</v>
      </c>
      <c r="G207" s="208"/>
      <c r="H207" s="212">
        <v>440.23</v>
      </c>
      <c r="I207" s="213"/>
      <c r="J207" s="208"/>
      <c r="K207" s="208"/>
      <c r="L207" s="214"/>
      <c r="M207" s="215"/>
      <c r="N207" s="216"/>
      <c r="O207" s="216"/>
      <c r="P207" s="216"/>
      <c r="Q207" s="216"/>
      <c r="R207" s="216"/>
      <c r="S207" s="216"/>
      <c r="T207" s="217"/>
      <c r="AT207" s="218" t="s">
        <v>182</v>
      </c>
      <c r="AU207" s="218" t="s">
        <v>91</v>
      </c>
      <c r="AV207" s="13" t="s">
        <v>91</v>
      </c>
      <c r="AW207" s="13" t="s">
        <v>42</v>
      </c>
      <c r="AX207" s="13" t="s">
        <v>89</v>
      </c>
      <c r="AY207" s="218" t="s">
        <v>173</v>
      </c>
    </row>
    <row r="208" spans="1:65" s="2" customFormat="1" ht="36" customHeight="1" x14ac:dyDescent="0.2">
      <c r="A208" s="36"/>
      <c r="B208" s="37"/>
      <c r="C208" s="194" t="s">
        <v>733</v>
      </c>
      <c r="D208" s="194" t="s">
        <v>175</v>
      </c>
      <c r="E208" s="195" t="s">
        <v>1503</v>
      </c>
      <c r="F208" s="196" t="s">
        <v>1504</v>
      </c>
      <c r="G208" s="197" t="s">
        <v>178</v>
      </c>
      <c r="H208" s="198">
        <v>957.9</v>
      </c>
      <c r="I208" s="199"/>
      <c r="J208" s="200">
        <f>ROUND(I208*H208,2)</f>
        <v>0</v>
      </c>
      <c r="K208" s="196" t="s">
        <v>179</v>
      </c>
      <c r="L208" s="41"/>
      <c r="M208" s="201" t="s">
        <v>79</v>
      </c>
      <c r="N208" s="202" t="s">
        <v>51</v>
      </c>
      <c r="O208" s="66"/>
      <c r="P208" s="203">
        <f>O208*H208</f>
        <v>0</v>
      </c>
      <c r="Q208" s="203">
        <v>8.0030000000000004E-2</v>
      </c>
      <c r="R208" s="203">
        <f>Q208*H208</f>
        <v>76.660736999999997</v>
      </c>
      <c r="S208" s="203">
        <v>0</v>
      </c>
      <c r="T208" s="204">
        <f>S208*H208</f>
        <v>0</v>
      </c>
      <c r="U208" s="36"/>
      <c r="V208" s="36"/>
      <c r="W208" s="36"/>
      <c r="X208" s="36"/>
      <c r="Y208" s="36"/>
      <c r="Z208" s="36"/>
      <c r="AA208" s="36"/>
      <c r="AB208" s="36"/>
      <c r="AC208" s="36"/>
      <c r="AD208" s="36"/>
      <c r="AE208" s="36"/>
      <c r="AR208" s="205" t="s">
        <v>180</v>
      </c>
      <c r="AT208" s="205" t="s">
        <v>175</v>
      </c>
      <c r="AU208" s="205" t="s">
        <v>91</v>
      </c>
      <c r="AY208" s="18" t="s">
        <v>173</v>
      </c>
      <c r="BE208" s="206">
        <f>IF(N208="základní",J208,0)</f>
        <v>0</v>
      </c>
      <c r="BF208" s="206">
        <f>IF(N208="snížená",J208,0)</f>
        <v>0</v>
      </c>
      <c r="BG208" s="206">
        <f>IF(N208="zákl. přenesená",J208,0)</f>
        <v>0</v>
      </c>
      <c r="BH208" s="206">
        <f>IF(N208="sníž. přenesená",J208,0)</f>
        <v>0</v>
      </c>
      <c r="BI208" s="206">
        <f>IF(N208="nulová",J208,0)</f>
        <v>0</v>
      </c>
      <c r="BJ208" s="18" t="s">
        <v>89</v>
      </c>
      <c r="BK208" s="206">
        <f>ROUND(I208*H208,2)</f>
        <v>0</v>
      </c>
      <c r="BL208" s="18" t="s">
        <v>180</v>
      </c>
      <c r="BM208" s="205" t="s">
        <v>1505</v>
      </c>
    </row>
    <row r="209" spans="1:65" s="13" customFormat="1" ht="11.25" x14ac:dyDescent="0.2">
      <c r="B209" s="207"/>
      <c r="C209" s="208"/>
      <c r="D209" s="209" t="s">
        <v>182</v>
      </c>
      <c r="E209" s="210" t="s">
        <v>79</v>
      </c>
      <c r="F209" s="211" t="s">
        <v>1506</v>
      </c>
      <c r="G209" s="208"/>
      <c r="H209" s="212">
        <v>957.9</v>
      </c>
      <c r="I209" s="213"/>
      <c r="J209" s="208"/>
      <c r="K209" s="208"/>
      <c r="L209" s="214"/>
      <c r="M209" s="215"/>
      <c r="N209" s="216"/>
      <c r="O209" s="216"/>
      <c r="P209" s="216"/>
      <c r="Q209" s="216"/>
      <c r="R209" s="216"/>
      <c r="S209" s="216"/>
      <c r="T209" s="217"/>
      <c r="AT209" s="218" t="s">
        <v>182</v>
      </c>
      <c r="AU209" s="218" t="s">
        <v>91</v>
      </c>
      <c r="AV209" s="13" t="s">
        <v>91</v>
      </c>
      <c r="AW209" s="13" t="s">
        <v>42</v>
      </c>
      <c r="AX209" s="13" t="s">
        <v>89</v>
      </c>
      <c r="AY209" s="218" t="s">
        <v>173</v>
      </c>
    </row>
    <row r="210" spans="1:65" s="2" customFormat="1" ht="16.5" customHeight="1" x14ac:dyDescent="0.2">
      <c r="A210" s="36"/>
      <c r="B210" s="37"/>
      <c r="C210" s="219" t="s">
        <v>824</v>
      </c>
      <c r="D210" s="219" t="s">
        <v>200</v>
      </c>
      <c r="E210" s="220" t="s">
        <v>1507</v>
      </c>
      <c r="F210" s="221" t="s">
        <v>1508</v>
      </c>
      <c r="G210" s="222" t="s">
        <v>178</v>
      </c>
      <c r="H210" s="223">
        <v>967.47900000000004</v>
      </c>
      <c r="I210" s="224"/>
      <c r="J210" s="225">
        <f>ROUND(I210*H210,2)</f>
        <v>0</v>
      </c>
      <c r="K210" s="221" t="s">
        <v>79</v>
      </c>
      <c r="L210" s="226"/>
      <c r="M210" s="227" t="s">
        <v>79</v>
      </c>
      <c r="N210" s="228" t="s">
        <v>51</v>
      </c>
      <c r="O210" s="66"/>
      <c r="P210" s="203">
        <f>O210*H210</f>
        <v>0</v>
      </c>
      <c r="Q210" s="203">
        <v>0.108</v>
      </c>
      <c r="R210" s="203">
        <f>Q210*H210</f>
        <v>104.48773200000001</v>
      </c>
      <c r="S210" s="203">
        <v>0</v>
      </c>
      <c r="T210" s="204">
        <f>S210*H210</f>
        <v>0</v>
      </c>
      <c r="U210" s="36"/>
      <c r="V210" s="36"/>
      <c r="W210" s="36"/>
      <c r="X210" s="36"/>
      <c r="Y210" s="36"/>
      <c r="Z210" s="36"/>
      <c r="AA210" s="36"/>
      <c r="AB210" s="36"/>
      <c r="AC210" s="36"/>
      <c r="AD210" s="36"/>
      <c r="AE210" s="36"/>
      <c r="AR210" s="205" t="s">
        <v>204</v>
      </c>
      <c r="AT210" s="205" t="s">
        <v>200</v>
      </c>
      <c r="AU210" s="205" t="s">
        <v>91</v>
      </c>
      <c r="AY210" s="18" t="s">
        <v>173</v>
      </c>
      <c r="BE210" s="206">
        <f>IF(N210="základní",J210,0)</f>
        <v>0</v>
      </c>
      <c r="BF210" s="206">
        <f>IF(N210="snížená",J210,0)</f>
        <v>0</v>
      </c>
      <c r="BG210" s="206">
        <f>IF(N210="zákl. přenesená",J210,0)</f>
        <v>0</v>
      </c>
      <c r="BH210" s="206">
        <f>IF(N210="sníž. přenesená",J210,0)</f>
        <v>0</v>
      </c>
      <c r="BI210" s="206">
        <f>IF(N210="nulová",J210,0)</f>
        <v>0</v>
      </c>
      <c r="BJ210" s="18" t="s">
        <v>89</v>
      </c>
      <c r="BK210" s="206">
        <f>ROUND(I210*H210,2)</f>
        <v>0</v>
      </c>
      <c r="BL210" s="18" t="s">
        <v>180</v>
      </c>
      <c r="BM210" s="205" t="s">
        <v>1509</v>
      </c>
    </row>
    <row r="211" spans="1:65" s="13" customFormat="1" ht="11.25" x14ac:dyDescent="0.2">
      <c r="B211" s="207"/>
      <c r="C211" s="208"/>
      <c r="D211" s="209" t="s">
        <v>182</v>
      </c>
      <c r="E211" s="208"/>
      <c r="F211" s="211" t="s">
        <v>1510</v>
      </c>
      <c r="G211" s="208"/>
      <c r="H211" s="212">
        <v>967.47900000000004</v>
      </c>
      <c r="I211" s="213"/>
      <c r="J211" s="208"/>
      <c r="K211" s="208"/>
      <c r="L211" s="214"/>
      <c r="M211" s="215"/>
      <c r="N211" s="216"/>
      <c r="O211" s="216"/>
      <c r="P211" s="216"/>
      <c r="Q211" s="216"/>
      <c r="R211" s="216"/>
      <c r="S211" s="216"/>
      <c r="T211" s="217"/>
      <c r="AT211" s="218" t="s">
        <v>182</v>
      </c>
      <c r="AU211" s="218" t="s">
        <v>91</v>
      </c>
      <c r="AV211" s="13" t="s">
        <v>91</v>
      </c>
      <c r="AW211" s="13" t="s">
        <v>4</v>
      </c>
      <c r="AX211" s="13" t="s">
        <v>89</v>
      </c>
      <c r="AY211" s="218" t="s">
        <v>173</v>
      </c>
    </row>
    <row r="212" spans="1:65" s="2" customFormat="1" ht="16.5" customHeight="1" x14ac:dyDescent="0.2">
      <c r="A212" s="36"/>
      <c r="B212" s="37"/>
      <c r="C212" s="194" t="s">
        <v>736</v>
      </c>
      <c r="D212" s="194" t="s">
        <v>175</v>
      </c>
      <c r="E212" s="195" t="s">
        <v>1511</v>
      </c>
      <c r="F212" s="196" t="s">
        <v>1512</v>
      </c>
      <c r="G212" s="197" t="s">
        <v>196</v>
      </c>
      <c r="H212" s="198">
        <v>47.8</v>
      </c>
      <c r="I212" s="199"/>
      <c r="J212" s="200">
        <f>ROUND(I212*H212,2)</f>
        <v>0</v>
      </c>
      <c r="K212" s="196" t="s">
        <v>79</v>
      </c>
      <c r="L212" s="41"/>
      <c r="M212" s="201" t="s">
        <v>79</v>
      </c>
      <c r="N212" s="202" t="s">
        <v>51</v>
      </c>
      <c r="O212" s="66"/>
      <c r="P212" s="203">
        <f>O212*H212</f>
        <v>0</v>
      </c>
      <c r="Q212" s="203">
        <v>0</v>
      </c>
      <c r="R212" s="203">
        <f>Q212*H212</f>
        <v>0</v>
      </c>
      <c r="S212" s="203">
        <v>0</v>
      </c>
      <c r="T212" s="204">
        <f>S212*H212</f>
        <v>0</v>
      </c>
      <c r="U212" s="36"/>
      <c r="V212" s="36"/>
      <c r="W212" s="36"/>
      <c r="X212" s="36"/>
      <c r="Y212" s="36"/>
      <c r="Z212" s="36"/>
      <c r="AA212" s="36"/>
      <c r="AB212" s="36"/>
      <c r="AC212" s="36"/>
      <c r="AD212" s="36"/>
      <c r="AE212" s="36"/>
      <c r="AR212" s="205" t="s">
        <v>180</v>
      </c>
      <c r="AT212" s="205" t="s">
        <v>175</v>
      </c>
      <c r="AU212" s="205" t="s">
        <v>91</v>
      </c>
      <c r="AY212" s="18" t="s">
        <v>173</v>
      </c>
      <c r="BE212" s="206">
        <f>IF(N212="základní",J212,0)</f>
        <v>0</v>
      </c>
      <c r="BF212" s="206">
        <f>IF(N212="snížená",J212,0)</f>
        <v>0</v>
      </c>
      <c r="BG212" s="206">
        <f>IF(N212="zákl. přenesená",J212,0)</f>
        <v>0</v>
      </c>
      <c r="BH212" s="206">
        <f>IF(N212="sníž. přenesená",J212,0)</f>
        <v>0</v>
      </c>
      <c r="BI212" s="206">
        <f>IF(N212="nulová",J212,0)</f>
        <v>0</v>
      </c>
      <c r="BJ212" s="18" t="s">
        <v>89</v>
      </c>
      <c r="BK212" s="206">
        <f>ROUND(I212*H212,2)</f>
        <v>0</v>
      </c>
      <c r="BL212" s="18" t="s">
        <v>180</v>
      </c>
      <c r="BM212" s="205" t="s">
        <v>1513</v>
      </c>
    </row>
    <row r="213" spans="1:65" s="2" customFormat="1" ht="39" x14ac:dyDescent="0.2">
      <c r="A213" s="36"/>
      <c r="B213" s="37"/>
      <c r="C213" s="38"/>
      <c r="D213" s="209" t="s">
        <v>412</v>
      </c>
      <c r="E213" s="38"/>
      <c r="F213" s="255" t="s">
        <v>1514</v>
      </c>
      <c r="G213" s="38"/>
      <c r="H213" s="38"/>
      <c r="I213" s="117"/>
      <c r="J213" s="38"/>
      <c r="K213" s="38"/>
      <c r="L213" s="41"/>
      <c r="M213" s="256"/>
      <c r="N213" s="257"/>
      <c r="O213" s="66"/>
      <c r="P213" s="66"/>
      <c r="Q213" s="66"/>
      <c r="R213" s="66"/>
      <c r="S213" s="66"/>
      <c r="T213" s="67"/>
      <c r="U213" s="36"/>
      <c r="V213" s="36"/>
      <c r="W213" s="36"/>
      <c r="X213" s="36"/>
      <c r="Y213" s="36"/>
      <c r="Z213" s="36"/>
      <c r="AA213" s="36"/>
      <c r="AB213" s="36"/>
      <c r="AC213" s="36"/>
      <c r="AD213" s="36"/>
      <c r="AE213" s="36"/>
      <c r="AT213" s="18" t="s">
        <v>412</v>
      </c>
      <c r="AU213" s="18" t="s">
        <v>91</v>
      </c>
    </row>
    <row r="214" spans="1:65" s="13" customFormat="1" ht="11.25" x14ac:dyDescent="0.2">
      <c r="B214" s="207"/>
      <c r="C214" s="208"/>
      <c r="D214" s="209" t="s">
        <v>182</v>
      </c>
      <c r="E214" s="210" t="s">
        <v>79</v>
      </c>
      <c r="F214" s="211" t="s">
        <v>1515</v>
      </c>
      <c r="G214" s="208"/>
      <c r="H214" s="212">
        <v>47.8</v>
      </c>
      <c r="I214" s="213"/>
      <c r="J214" s="208"/>
      <c r="K214" s="208"/>
      <c r="L214" s="214"/>
      <c r="M214" s="215"/>
      <c r="N214" s="216"/>
      <c r="O214" s="216"/>
      <c r="P214" s="216"/>
      <c r="Q214" s="216"/>
      <c r="R214" s="216"/>
      <c r="S214" s="216"/>
      <c r="T214" s="217"/>
      <c r="AT214" s="218" t="s">
        <v>182</v>
      </c>
      <c r="AU214" s="218" t="s">
        <v>91</v>
      </c>
      <c r="AV214" s="13" t="s">
        <v>91</v>
      </c>
      <c r="AW214" s="13" t="s">
        <v>42</v>
      </c>
      <c r="AX214" s="13" t="s">
        <v>89</v>
      </c>
      <c r="AY214" s="218" t="s">
        <v>173</v>
      </c>
    </row>
    <row r="215" spans="1:65" s="2" customFormat="1" ht="16.5" customHeight="1" x14ac:dyDescent="0.2">
      <c r="A215" s="36"/>
      <c r="B215" s="37"/>
      <c r="C215" s="194" t="s">
        <v>831</v>
      </c>
      <c r="D215" s="194" t="s">
        <v>175</v>
      </c>
      <c r="E215" s="195" t="s">
        <v>1516</v>
      </c>
      <c r="F215" s="196" t="s">
        <v>1517</v>
      </c>
      <c r="G215" s="197" t="s">
        <v>196</v>
      </c>
      <c r="H215" s="198">
        <v>26.8</v>
      </c>
      <c r="I215" s="199"/>
      <c r="J215" s="200">
        <f>ROUND(I215*H215,2)</f>
        <v>0</v>
      </c>
      <c r="K215" s="196" t="s">
        <v>79</v>
      </c>
      <c r="L215" s="41"/>
      <c r="M215" s="201" t="s">
        <v>79</v>
      </c>
      <c r="N215" s="202" t="s">
        <v>51</v>
      </c>
      <c r="O215" s="66"/>
      <c r="P215" s="203">
        <f>O215*H215</f>
        <v>0</v>
      </c>
      <c r="Q215" s="203">
        <v>0</v>
      </c>
      <c r="R215" s="203">
        <f>Q215*H215</f>
        <v>0</v>
      </c>
      <c r="S215" s="203">
        <v>0</v>
      </c>
      <c r="T215" s="204">
        <f>S215*H215</f>
        <v>0</v>
      </c>
      <c r="U215" s="36"/>
      <c r="V215" s="36"/>
      <c r="W215" s="36"/>
      <c r="X215" s="36"/>
      <c r="Y215" s="36"/>
      <c r="Z215" s="36"/>
      <c r="AA215" s="36"/>
      <c r="AB215" s="36"/>
      <c r="AC215" s="36"/>
      <c r="AD215" s="36"/>
      <c r="AE215" s="36"/>
      <c r="AR215" s="205" t="s">
        <v>180</v>
      </c>
      <c r="AT215" s="205" t="s">
        <v>175</v>
      </c>
      <c r="AU215" s="205" t="s">
        <v>91</v>
      </c>
      <c r="AY215" s="18" t="s">
        <v>173</v>
      </c>
      <c r="BE215" s="206">
        <f>IF(N215="základní",J215,0)</f>
        <v>0</v>
      </c>
      <c r="BF215" s="206">
        <f>IF(N215="snížená",J215,0)</f>
        <v>0</v>
      </c>
      <c r="BG215" s="206">
        <f>IF(N215="zákl. přenesená",J215,0)</f>
        <v>0</v>
      </c>
      <c r="BH215" s="206">
        <f>IF(N215="sníž. přenesená",J215,0)</f>
        <v>0</v>
      </c>
      <c r="BI215" s="206">
        <f>IF(N215="nulová",J215,0)</f>
        <v>0</v>
      </c>
      <c r="BJ215" s="18" t="s">
        <v>89</v>
      </c>
      <c r="BK215" s="206">
        <f>ROUND(I215*H215,2)</f>
        <v>0</v>
      </c>
      <c r="BL215" s="18" t="s">
        <v>180</v>
      </c>
      <c r="BM215" s="205" t="s">
        <v>1518</v>
      </c>
    </row>
    <row r="216" spans="1:65" s="2" customFormat="1" ht="48.75" x14ac:dyDescent="0.2">
      <c r="A216" s="36"/>
      <c r="B216" s="37"/>
      <c r="C216" s="38"/>
      <c r="D216" s="209" t="s">
        <v>412</v>
      </c>
      <c r="E216" s="38"/>
      <c r="F216" s="255" t="s">
        <v>1519</v>
      </c>
      <c r="G216" s="38"/>
      <c r="H216" s="38"/>
      <c r="I216" s="117"/>
      <c r="J216" s="38"/>
      <c r="K216" s="38"/>
      <c r="L216" s="41"/>
      <c r="M216" s="256"/>
      <c r="N216" s="257"/>
      <c r="O216" s="66"/>
      <c r="P216" s="66"/>
      <c r="Q216" s="66"/>
      <c r="R216" s="66"/>
      <c r="S216" s="66"/>
      <c r="T216" s="67"/>
      <c r="U216" s="36"/>
      <c r="V216" s="36"/>
      <c r="W216" s="36"/>
      <c r="X216" s="36"/>
      <c r="Y216" s="36"/>
      <c r="Z216" s="36"/>
      <c r="AA216" s="36"/>
      <c r="AB216" s="36"/>
      <c r="AC216" s="36"/>
      <c r="AD216" s="36"/>
      <c r="AE216" s="36"/>
      <c r="AT216" s="18" t="s">
        <v>412</v>
      </c>
      <c r="AU216" s="18" t="s">
        <v>91</v>
      </c>
    </row>
    <row r="217" spans="1:65" s="13" customFormat="1" ht="11.25" x14ac:dyDescent="0.2">
      <c r="B217" s="207"/>
      <c r="C217" s="208"/>
      <c r="D217" s="209" t="s">
        <v>182</v>
      </c>
      <c r="E217" s="210" t="s">
        <v>79</v>
      </c>
      <c r="F217" s="211" t="s">
        <v>1520</v>
      </c>
      <c r="G217" s="208"/>
      <c r="H217" s="212">
        <v>26.8</v>
      </c>
      <c r="I217" s="213"/>
      <c r="J217" s="208"/>
      <c r="K217" s="208"/>
      <c r="L217" s="214"/>
      <c r="M217" s="215"/>
      <c r="N217" s="216"/>
      <c r="O217" s="216"/>
      <c r="P217" s="216"/>
      <c r="Q217" s="216"/>
      <c r="R217" s="216"/>
      <c r="S217" s="216"/>
      <c r="T217" s="217"/>
      <c r="AT217" s="218" t="s">
        <v>182</v>
      </c>
      <c r="AU217" s="218" t="s">
        <v>91</v>
      </c>
      <c r="AV217" s="13" t="s">
        <v>91</v>
      </c>
      <c r="AW217" s="13" t="s">
        <v>42</v>
      </c>
      <c r="AX217" s="13" t="s">
        <v>89</v>
      </c>
      <c r="AY217" s="218" t="s">
        <v>173</v>
      </c>
    </row>
    <row r="218" spans="1:65" s="2" customFormat="1" ht="24" customHeight="1" x14ac:dyDescent="0.2">
      <c r="A218" s="36"/>
      <c r="B218" s="37"/>
      <c r="C218" s="194" t="s">
        <v>739</v>
      </c>
      <c r="D218" s="194" t="s">
        <v>175</v>
      </c>
      <c r="E218" s="195" t="s">
        <v>1521</v>
      </c>
      <c r="F218" s="196" t="s">
        <v>1522</v>
      </c>
      <c r="G218" s="197" t="s">
        <v>186</v>
      </c>
      <c r="H218" s="198">
        <v>26.06</v>
      </c>
      <c r="I218" s="199"/>
      <c r="J218" s="200">
        <f>ROUND(I218*H218,2)</f>
        <v>0</v>
      </c>
      <c r="K218" s="196" t="s">
        <v>79</v>
      </c>
      <c r="L218" s="41"/>
      <c r="M218" s="201" t="s">
        <v>79</v>
      </c>
      <c r="N218" s="202" t="s">
        <v>51</v>
      </c>
      <c r="O218" s="66"/>
      <c r="P218" s="203">
        <f>O218*H218</f>
        <v>0</v>
      </c>
      <c r="Q218" s="203">
        <v>0.1</v>
      </c>
      <c r="R218" s="203">
        <f>Q218*H218</f>
        <v>2.6059999999999999</v>
      </c>
      <c r="S218" s="203">
        <v>0</v>
      </c>
      <c r="T218" s="204">
        <f>S218*H218</f>
        <v>0</v>
      </c>
      <c r="U218" s="36"/>
      <c r="V218" s="36"/>
      <c r="W218" s="36"/>
      <c r="X218" s="36"/>
      <c r="Y218" s="36"/>
      <c r="Z218" s="36"/>
      <c r="AA218" s="36"/>
      <c r="AB218" s="36"/>
      <c r="AC218" s="36"/>
      <c r="AD218" s="36"/>
      <c r="AE218" s="36"/>
      <c r="AR218" s="205" t="s">
        <v>180</v>
      </c>
      <c r="AT218" s="205" t="s">
        <v>175</v>
      </c>
      <c r="AU218" s="205" t="s">
        <v>91</v>
      </c>
      <c r="AY218" s="18" t="s">
        <v>173</v>
      </c>
      <c r="BE218" s="206">
        <f>IF(N218="základní",J218,0)</f>
        <v>0</v>
      </c>
      <c r="BF218" s="206">
        <f>IF(N218="snížená",J218,0)</f>
        <v>0</v>
      </c>
      <c r="BG218" s="206">
        <f>IF(N218="zákl. přenesená",J218,0)</f>
        <v>0</v>
      </c>
      <c r="BH218" s="206">
        <f>IF(N218="sníž. přenesená",J218,0)</f>
        <v>0</v>
      </c>
      <c r="BI218" s="206">
        <f>IF(N218="nulová",J218,0)</f>
        <v>0</v>
      </c>
      <c r="BJ218" s="18" t="s">
        <v>89</v>
      </c>
      <c r="BK218" s="206">
        <f>ROUND(I218*H218,2)</f>
        <v>0</v>
      </c>
      <c r="BL218" s="18" t="s">
        <v>180</v>
      </c>
      <c r="BM218" s="205" t="s">
        <v>1523</v>
      </c>
    </row>
    <row r="219" spans="1:65" s="2" customFormat="1" ht="58.5" x14ac:dyDescent="0.2">
      <c r="A219" s="36"/>
      <c r="B219" s="37"/>
      <c r="C219" s="38"/>
      <c r="D219" s="209" t="s">
        <v>412</v>
      </c>
      <c r="E219" s="38"/>
      <c r="F219" s="255" t="s">
        <v>1524</v>
      </c>
      <c r="G219" s="38"/>
      <c r="H219" s="38"/>
      <c r="I219" s="117"/>
      <c r="J219" s="38"/>
      <c r="K219" s="38"/>
      <c r="L219" s="41"/>
      <c r="M219" s="256"/>
      <c r="N219" s="257"/>
      <c r="O219" s="66"/>
      <c r="P219" s="66"/>
      <c r="Q219" s="66"/>
      <c r="R219" s="66"/>
      <c r="S219" s="66"/>
      <c r="T219" s="67"/>
      <c r="U219" s="36"/>
      <c r="V219" s="36"/>
      <c r="W219" s="36"/>
      <c r="X219" s="36"/>
      <c r="Y219" s="36"/>
      <c r="Z219" s="36"/>
      <c r="AA219" s="36"/>
      <c r="AB219" s="36"/>
      <c r="AC219" s="36"/>
      <c r="AD219" s="36"/>
      <c r="AE219" s="36"/>
      <c r="AT219" s="18" t="s">
        <v>412</v>
      </c>
      <c r="AU219" s="18" t="s">
        <v>91</v>
      </c>
    </row>
    <row r="220" spans="1:65" s="13" customFormat="1" ht="11.25" x14ac:dyDescent="0.2">
      <c r="B220" s="207"/>
      <c r="C220" s="208"/>
      <c r="D220" s="209" t="s">
        <v>182</v>
      </c>
      <c r="E220" s="210" t="s">
        <v>79</v>
      </c>
      <c r="F220" s="211" t="s">
        <v>1525</v>
      </c>
      <c r="G220" s="208"/>
      <c r="H220" s="212">
        <v>26.06</v>
      </c>
      <c r="I220" s="213"/>
      <c r="J220" s="208"/>
      <c r="K220" s="208"/>
      <c r="L220" s="214"/>
      <c r="M220" s="215"/>
      <c r="N220" s="216"/>
      <c r="O220" s="216"/>
      <c r="P220" s="216"/>
      <c r="Q220" s="216"/>
      <c r="R220" s="216"/>
      <c r="S220" s="216"/>
      <c r="T220" s="217"/>
      <c r="AT220" s="218" t="s">
        <v>182</v>
      </c>
      <c r="AU220" s="218" t="s">
        <v>91</v>
      </c>
      <c r="AV220" s="13" t="s">
        <v>91</v>
      </c>
      <c r="AW220" s="13" t="s">
        <v>42</v>
      </c>
      <c r="AX220" s="13" t="s">
        <v>89</v>
      </c>
      <c r="AY220" s="218" t="s">
        <v>173</v>
      </c>
    </row>
    <row r="221" spans="1:65" s="2" customFormat="1" ht="16.5" customHeight="1" x14ac:dyDescent="0.2">
      <c r="A221" s="36"/>
      <c r="B221" s="37"/>
      <c r="C221" s="194" t="s">
        <v>838</v>
      </c>
      <c r="D221" s="194" t="s">
        <v>175</v>
      </c>
      <c r="E221" s="195" t="s">
        <v>1526</v>
      </c>
      <c r="F221" s="196" t="s">
        <v>1527</v>
      </c>
      <c r="G221" s="197" t="s">
        <v>186</v>
      </c>
      <c r="H221" s="198">
        <v>1204.68</v>
      </c>
      <c r="I221" s="199"/>
      <c r="J221" s="200">
        <f>ROUND(I221*H221,2)</f>
        <v>0</v>
      </c>
      <c r="K221" s="196" t="s">
        <v>79</v>
      </c>
      <c r="L221" s="41"/>
      <c r="M221" s="201" t="s">
        <v>79</v>
      </c>
      <c r="N221" s="202" t="s">
        <v>51</v>
      </c>
      <c r="O221" s="66"/>
      <c r="P221" s="203">
        <f>O221*H221</f>
        <v>0</v>
      </c>
      <c r="Q221" s="203">
        <v>0.1</v>
      </c>
      <c r="R221" s="203">
        <f>Q221*H221</f>
        <v>120.46800000000002</v>
      </c>
      <c r="S221" s="203">
        <v>0</v>
      </c>
      <c r="T221" s="204">
        <f>S221*H221</f>
        <v>0</v>
      </c>
      <c r="U221" s="36"/>
      <c r="V221" s="36"/>
      <c r="W221" s="36"/>
      <c r="X221" s="36"/>
      <c r="Y221" s="36"/>
      <c r="Z221" s="36"/>
      <c r="AA221" s="36"/>
      <c r="AB221" s="36"/>
      <c r="AC221" s="36"/>
      <c r="AD221" s="36"/>
      <c r="AE221" s="36"/>
      <c r="AR221" s="205" t="s">
        <v>180</v>
      </c>
      <c r="AT221" s="205" t="s">
        <v>175</v>
      </c>
      <c r="AU221" s="205" t="s">
        <v>91</v>
      </c>
      <c r="AY221" s="18" t="s">
        <v>173</v>
      </c>
      <c r="BE221" s="206">
        <f>IF(N221="základní",J221,0)</f>
        <v>0</v>
      </c>
      <c r="BF221" s="206">
        <f>IF(N221="snížená",J221,0)</f>
        <v>0</v>
      </c>
      <c r="BG221" s="206">
        <f>IF(N221="zákl. přenesená",J221,0)</f>
        <v>0</v>
      </c>
      <c r="BH221" s="206">
        <f>IF(N221="sníž. přenesená",J221,0)</f>
        <v>0</v>
      </c>
      <c r="BI221" s="206">
        <f>IF(N221="nulová",J221,0)</f>
        <v>0</v>
      </c>
      <c r="BJ221" s="18" t="s">
        <v>89</v>
      </c>
      <c r="BK221" s="206">
        <f>ROUND(I221*H221,2)</f>
        <v>0</v>
      </c>
      <c r="BL221" s="18" t="s">
        <v>180</v>
      </c>
      <c r="BM221" s="205" t="s">
        <v>1528</v>
      </c>
    </row>
    <row r="222" spans="1:65" s="2" customFormat="1" ht="58.5" x14ac:dyDescent="0.2">
      <c r="A222" s="36"/>
      <c r="B222" s="37"/>
      <c r="C222" s="38"/>
      <c r="D222" s="209" t="s">
        <v>412</v>
      </c>
      <c r="E222" s="38"/>
      <c r="F222" s="255" t="s">
        <v>1529</v>
      </c>
      <c r="G222" s="38"/>
      <c r="H222" s="38"/>
      <c r="I222" s="117"/>
      <c r="J222" s="38"/>
      <c r="K222" s="38"/>
      <c r="L222" s="41"/>
      <c r="M222" s="256"/>
      <c r="N222" s="257"/>
      <c r="O222" s="66"/>
      <c r="P222" s="66"/>
      <c r="Q222" s="66"/>
      <c r="R222" s="66"/>
      <c r="S222" s="66"/>
      <c r="T222" s="67"/>
      <c r="U222" s="36"/>
      <c r="V222" s="36"/>
      <c r="W222" s="36"/>
      <c r="X222" s="36"/>
      <c r="Y222" s="36"/>
      <c r="Z222" s="36"/>
      <c r="AA222" s="36"/>
      <c r="AB222" s="36"/>
      <c r="AC222" s="36"/>
      <c r="AD222" s="36"/>
      <c r="AE222" s="36"/>
      <c r="AT222" s="18" t="s">
        <v>412</v>
      </c>
      <c r="AU222" s="18" t="s">
        <v>91</v>
      </c>
    </row>
    <row r="223" spans="1:65" s="13" customFormat="1" ht="11.25" x14ac:dyDescent="0.2">
      <c r="B223" s="207"/>
      <c r="C223" s="208"/>
      <c r="D223" s="209" t="s">
        <v>182</v>
      </c>
      <c r="E223" s="210" t="s">
        <v>79</v>
      </c>
      <c r="F223" s="211" t="s">
        <v>1530</v>
      </c>
      <c r="G223" s="208"/>
      <c r="H223" s="212">
        <v>1204.68</v>
      </c>
      <c r="I223" s="213"/>
      <c r="J223" s="208"/>
      <c r="K223" s="208"/>
      <c r="L223" s="214"/>
      <c r="M223" s="215"/>
      <c r="N223" s="216"/>
      <c r="O223" s="216"/>
      <c r="P223" s="216"/>
      <c r="Q223" s="216"/>
      <c r="R223" s="216"/>
      <c r="S223" s="216"/>
      <c r="T223" s="217"/>
      <c r="AT223" s="218" t="s">
        <v>182</v>
      </c>
      <c r="AU223" s="218" t="s">
        <v>91</v>
      </c>
      <c r="AV223" s="13" t="s">
        <v>91</v>
      </c>
      <c r="AW223" s="13" t="s">
        <v>42</v>
      </c>
      <c r="AX223" s="13" t="s">
        <v>89</v>
      </c>
      <c r="AY223" s="218" t="s">
        <v>173</v>
      </c>
    </row>
    <row r="224" spans="1:65" s="2" customFormat="1" ht="16.5" customHeight="1" x14ac:dyDescent="0.2">
      <c r="A224" s="36"/>
      <c r="B224" s="37"/>
      <c r="C224" s="219" t="s">
        <v>742</v>
      </c>
      <c r="D224" s="219" t="s">
        <v>200</v>
      </c>
      <c r="E224" s="220" t="s">
        <v>1531</v>
      </c>
      <c r="F224" s="221" t="s">
        <v>1532</v>
      </c>
      <c r="G224" s="222" t="s">
        <v>203</v>
      </c>
      <c r="H224" s="223">
        <v>122.274</v>
      </c>
      <c r="I224" s="224"/>
      <c r="J224" s="225">
        <f>ROUND(I224*H224,2)</f>
        <v>0</v>
      </c>
      <c r="K224" s="221" t="s">
        <v>179</v>
      </c>
      <c r="L224" s="226"/>
      <c r="M224" s="227" t="s">
        <v>79</v>
      </c>
      <c r="N224" s="228" t="s">
        <v>51</v>
      </c>
      <c r="O224" s="66"/>
      <c r="P224" s="203">
        <f>O224*H224</f>
        <v>0</v>
      </c>
      <c r="Q224" s="203">
        <v>1</v>
      </c>
      <c r="R224" s="203">
        <f>Q224*H224</f>
        <v>122.274</v>
      </c>
      <c r="S224" s="203">
        <v>0</v>
      </c>
      <c r="T224" s="204">
        <f>S224*H224</f>
        <v>0</v>
      </c>
      <c r="U224" s="36"/>
      <c r="V224" s="36"/>
      <c r="W224" s="36"/>
      <c r="X224" s="36"/>
      <c r="Y224" s="36"/>
      <c r="Z224" s="36"/>
      <c r="AA224" s="36"/>
      <c r="AB224" s="36"/>
      <c r="AC224" s="36"/>
      <c r="AD224" s="36"/>
      <c r="AE224" s="36"/>
      <c r="AR224" s="205" t="s">
        <v>204</v>
      </c>
      <c r="AT224" s="205" t="s">
        <v>200</v>
      </c>
      <c r="AU224" s="205" t="s">
        <v>91</v>
      </c>
      <c r="AY224" s="18" t="s">
        <v>173</v>
      </c>
      <c r="BE224" s="206">
        <f>IF(N224="základní",J224,0)</f>
        <v>0</v>
      </c>
      <c r="BF224" s="206">
        <f>IF(N224="snížená",J224,0)</f>
        <v>0</v>
      </c>
      <c r="BG224" s="206">
        <f>IF(N224="zákl. přenesená",J224,0)</f>
        <v>0</v>
      </c>
      <c r="BH224" s="206">
        <f>IF(N224="sníž. přenesená",J224,0)</f>
        <v>0</v>
      </c>
      <c r="BI224" s="206">
        <f>IF(N224="nulová",J224,0)</f>
        <v>0</v>
      </c>
      <c r="BJ224" s="18" t="s">
        <v>89</v>
      </c>
      <c r="BK224" s="206">
        <f>ROUND(I224*H224,2)</f>
        <v>0</v>
      </c>
      <c r="BL224" s="18" t="s">
        <v>180</v>
      </c>
      <c r="BM224" s="205" t="s">
        <v>1533</v>
      </c>
    </row>
    <row r="225" spans="1:65" s="13" customFormat="1" ht="11.25" x14ac:dyDescent="0.2">
      <c r="B225" s="207"/>
      <c r="C225" s="208"/>
      <c r="D225" s="209" t="s">
        <v>182</v>
      </c>
      <c r="E225" s="210" t="s">
        <v>79</v>
      </c>
      <c r="F225" s="211" t="s">
        <v>1534</v>
      </c>
      <c r="G225" s="208"/>
      <c r="H225" s="212">
        <v>36.119999999999997</v>
      </c>
      <c r="I225" s="213"/>
      <c r="J225" s="208"/>
      <c r="K225" s="208"/>
      <c r="L225" s="214"/>
      <c r="M225" s="215"/>
      <c r="N225" s="216"/>
      <c r="O225" s="216"/>
      <c r="P225" s="216"/>
      <c r="Q225" s="216"/>
      <c r="R225" s="216"/>
      <c r="S225" s="216"/>
      <c r="T225" s="217"/>
      <c r="AT225" s="218" t="s">
        <v>182</v>
      </c>
      <c r="AU225" s="218" t="s">
        <v>91</v>
      </c>
      <c r="AV225" s="13" t="s">
        <v>91</v>
      </c>
      <c r="AW225" s="13" t="s">
        <v>42</v>
      </c>
      <c r="AX225" s="13" t="s">
        <v>81</v>
      </c>
      <c r="AY225" s="218" t="s">
        <v>173</v>
      </c>
    </row>
    <row r="226" spans="1:65" s="13" customFormat="1" ht="11.25" x14ac:dyDescent="0.2">
      <c r="B226" s="207"/>
      <c r="C226" s="208"/>
      <c r="D226" s="209" t="s">
        <v>182</v>
      </c>
      <c r="E226" s="210" t="s">
        <v>79</v>
      </c>
      <c r="F226" s="211" t="s">
        <v>1535</v>
      </c>
      <c r="G226" s="208"/>
      <c r="H226" s="212">
        <v>2409.36</v>
      </c>
      <c r="I226" s="213"/>
      <c r="J226" s="208"/>
      <c r="K226" s="208"/>
      <c r="L226" s="214"/>
      <c r="M226" s="215"/>
      <c r="N226" s="216"/>
      <c r="O226" s="216"/>
      <c r="P226" s="216"/>
      <c r="Q226" s="216"/>
      <c r="R226" s="216"/>
      <c r="S226" s="216"/>
      <c r="T226" s="217"/>
      <c r="AT226" s="218" t="s">
        <v>182</v>
      </c>
      <c r="AU226" s="218" t="s">
        <v>91</v>
      </c>
      <c r="AV226" s="13" t="s">
        <v>91</v>
      </c>
      <c r="AW226" s="13" t="s">
        <v>42</v>
      </c>
      <c r="AX226" s="13" t="s">
        <v>81</v>
      </c>
      <c r="AY226" s="218" t="s">
        <v>173</v>
      </c>
    </row>
    <row r="227" spans="1:65" s="15" customFormat="1" ht="11.25" x14ac:dyDescent="0.2">
      <c r="B227" s="244"/>
      <c r="C227" s="245"/>
      <c r="D227" s="209" t="s">
        <v>182</v>
      </c>
      <c r="E227" s="246" t="s">
        <v>79</v>
      </c>
      <c r="F227" s="247" t="s">
        <v>362</v>
      </c>
      <c r="G227" s="245"/>
      <c r="H227" s="248">
        <v>2445.48</v>
      </c>
      <c r="I227" s="249"/>
      <c r="J227" s="245"/>
      <c r="K227" s="245"/>
      <c r="L227" s="250"/>
      <c r="M227" s="251"/>
      <c r="N227" s="252"/>
      <c r="O227" s="252"/>
      <c r="P227" s="252"/>
      <c r="Q227" s="252"/>
      <c r="R227" s="252"/>
      <c r="S227" s="252"/>
      <c r="T227" s="253"/>
      <c r="AT227" s="254" t="s">
        <v>182</v>
      </c>
      <c r="AU227" s="254" t="s">
        <v>91</v>
      </c>
      <c r="AV227" s="15" t="s">
        <v>180</v>
      </c>
      <c r="AW227" s="15" t="s">
        <v>42</v>
      </c>
      <c r="AX227" s="15" t="s">
        <v>89</v>
      </c>
      <c r="AY227" s="254" t="s">
        <v>173</v>
      </c>
    </row>
    <row r="228" spans="1:65" s="14" customFormat="1" ht="11.25" x14ac:dyDescent="0.2">
      <c r="B228" s="234"/>
      <c r="C228" s="235"/>
      <c r="D228" s="209" t="s">
        <v>182</v>
      </c>
      <c r="E228" s="236" t="s">
        <v>79</v>
      </c>
      <c r="F228" s="237" t="s">
        <v>1536</v>
      </c>
      <c r="G228" s="235"/>
      <c r="H228" s="236" t="s">
        <v>79</v>
      </c>
      <c r="I228" s="238"/>
      <c r="J228" s="235"/>
      <c r="K228" s="235"/>
      <c r="L228" s="239"/>
      <c r="M228" s="240"/>
      <c r="N228" s="241"/>
      <c r="O228" s="241"/>
      <c r="P228" s="241"/>
      <c r="Q228" s="241"/>
      <c r="R228" s="241"/>
      <c r="S228" s="241"/>
      <c r="T228" s="242"/>
      <c r="AT228" s="243" t="s">
        <v>182</v>
      </c>
      <c r="AU228" s="243" t="s">
        <v>91</v>
      </c>
      <c r="AV228" s="14" t="s">
        <v>89</v>
      </c>
      <c r="AW228" s="14" t="s">
        <v>42</v>
      </c>
      <c r="AX228" s="14" t="s">
        <v>81</v>
      </c>
      <c r="AY228" s="243" t="s">
        <v>173</v>
      </c>
    </row>
    <row r="229" spans="1:65" s="13" customFormat="1" ht="11.25" x14ac:dyDescent="0.2">
      <c r="B229" s="207"/>
      <c r="C229" s="208"/>
      <c r="D229" s="209" t="s">
        <v>182</v>
      </c>
      <c r="E229" s="208"/>
      <c r="F229" s="211" t="s">
        <v>1537</v>
      </c>
      <c r="G229" s="208"/>
      <c r="H229" s="212">
        <v>122.274</v>
      </c>
      <c r="I229" s="213"/>
      <c r="J229" s="208"/>
      <c r="K229" s="208"/>
      <c r="L229" s="214"/>
      <c r="M229" s="215"/>
      <c r="N229" s="216"/>
      <c r="O229" s="216"/>
      <c r="P229" s="216"/>
      <c r="Q229" s="216"/>
      <c r="R229" s="216"/>
      <c r="S229" s="216"/>
      <c r="T229" s="217"/>
      <c r="AT229" s="218" t="s">
        <v>182</v>
      </c>
      <c r="AU229" s="218" t="s">
        <v>91</v>
      </c>
      <c r="AV229" s="13" t="s">
        <v>91</v>
      </c>
      <c r="AW229" s="13" t="s">
        <v>4</v>
      </c>
      <c r="AX229" s="13" t="s">
        <v>89</v>
      </c>
      <c r="AY229" s="218" t="s">
        <v>173</v>
      </c>
    </row>
    <row r="230" spans="1:65" s="2" customFormat="1" ht="16.5" customHeight="1" x14ac:dyDescent="0.2">
      <c r="A230" s="36"/>
      <c r="B230" s="37"/>
      <c r="C230" s="219" t="s">
        <v>847</v>
      </c>
      <c r="D230" s="219" t="s">
        <v>200</v>
      </c>
      <c r="E230" s="220" t="s">
        <v>1538</v>
      </c>
      <c r="F230" s="221" t="s">
        <v>1539</v>
      </c>
      <c r="G230" s="222" t="s">
        <v>1540</v>
      </c>
      <c r="H230" s="223">
        <v>2</v>
      </c>
      <c r="I230" s="224"/>
      <c r="J230" s="225">
        <f>ROUND(I230*H230,2)</f>
        <v>0</v>
      </c>
      <c r="K230" s="221" t="s">
        <v>79</v>
      </c>
      <c r="L230" s="226"/>
      <c r="M230" s="227" t="s">
        <v>79</v>
      </c>
      <c r="N230" s="228" t="s">
        <v>51</v>
      </c>
      <c r="O230" s="66"/>
      <c r="P230" s="203">
        <f>O230*H230</f>
        <v>0</v>
      </c>
      <c r="Q230" s="203">
        <v>0.5</v>
      </c>
      <c r="R230" s="203">
        <f>Q230*H230</f>
        <v>1</v>
      </c>
      <c r="S230" s="203">
        <v>0</v>
      </c>
      <c r="T230" s="204">
        <f>S230*H230</f>
        <v>0</v>
      </c>
      <c r="U230" s="36"/>
      <c r="V230" s="36"/>
      <c r="W230" s="36"/>
      <c r="X230" s="36"/>
      <c r="Y230" s="36"/>
      <c r="Z230" s="36"/>
      <c r="AA230" s="36"/>
      <c r="AB230" s="36"/>
      <c r="AC230" s="36"/>
      <c r="AD230" s="36"/>
      <c r="AE230" s="36"/>
      <c r="AR230" s="205" t="s">
        <v>204</v>
      </c>
      <c r="AT230" s="205" t="s">
        <v>200</v>
      </c>
      <c r="AU230" s="205" t="s">
        <v>91</v>
      </c>
      <c r="AY230" s="18" t="s">
        <v>173</v>
      </c>
      <c r="BE230" s="206">
        <f>IF(N230="základní",J230,0)</f>
        <v>0</v>
      </c>
      <c r="BF230" s="206">
        <f>IF(N230="snížená",J230,0)</f>
        <v>0</v>
      </c>
      <c r="BG230" s="206">
        <f>IF(N230="zákl. přenesená",J230,0)</f>
        <v>0</v>
      </c>
      <c r="BH230" s="206">
        <f>IF(N230="sníž. přenesená",J230,0)</f>
        <v>0</v>
      </c>
      <c r="BI230" s="206">
        <f>IF(N230="nulová",J230,0)</f>
        <v>0</v>
      </c>
      <c r="BJ230" s="18" t="s">
        <v>89</v>
      </c>
      <c r="BK230" s="206">
        <f>ROUND(I230*H230,2)</f>
        <v>0</v>
      </c>
      <c r="BL230" s="18" t="s">
        <v>180</v>
      </c>
      <c r="BM230" s="205" t="s">
        <v>1541</v>
      </c>
    </row>
    <row r="231" spans="1:65" s="2" customFormat="1" ht="29.25" x14ac:dyDescent="0.2">
      <c r="A231" s="36"/>
      <c r="B231" s="37"/>
      <c r="C231" s="38"/>
      <c r="D231" s="209" t="s">
        <v>412</v>
      </c>
      <c r="E231" s="38"/>
      <c r="F231" s="255" t="s">
        <v>1542</v>
      </c>
      <c r="G231" s="38"/>
      <c r="H231" s="38"/>
      <c r="I231" s="117"/>
      <c r="J231" s="38"/>
      <c r="K231" s="38"/>
      <c r="L231" s="41"/>
      <c r="M231" s="256"/>
      <c r="N231" s="257"/>
      <c r="O231" s="66"/>
      <c r="P231" s="66"/>
      <c r="Q231" s="66"/>
      <c r="R231" s="66"/>
      <c r="S231" s="66"/>
      <c r="T231" s="67"/>
      <c r="U231" s="36"/>
      <c r="V231" s="36"/>
      <c r="W231" s="36"/>
      <c r="X231" s="36"/>
      <c r="Y231" s="36"/>
      <c r="Z231" s="36"/>
      <c r="AA231" s="36"/>
      <c r="AB231" s="36"/>
      <c r="AC231" s="36"/>
      <c r="AD231" s="36"/>
      <c r="AE231" s="36"/>
      <c r="AT231" s="18" t="s">
        <v>412</v>
      </c>
      <c r="AU231" s="18" t="s">
        <v>91</v>
      </c>
    </row>
    <row r="232" spans="1:65" s="13" customFormat="1" ht="11.25" x14ac:dyDescent="0.2">
      <c r="B232" s="207"/>
      <c r="C232" s="208"/>
      <c r="D232" s="209" t="s">
        <v>182</v>
      </c>
      <c r="E232" s="210" t="s">
        <v>79</v>
      </c>
      <c r="F232" s="211" t="s">
        <v>1543</v>
      </c>
      <c r="G232" s="208"/>
      <c r="H232" s="212">
        <v>2</v>
      </c>
      <c r="I232" s="213"/>
      <c r="J232" s="208"/>
      <c r="K232" s="208"/>
      <c r="L232" s="214"/>
      <c r="M232" s="215"/>
      <c r="N232" s="216"/>
      <c r="O232" s="216"/>
      <c r="P232" s="216"/>
      <c r="Q232" s="216"/>
      <c r="R232" s="216"/>
      <c r="S232" s="216"/>
      <c r="T232" s="217"/>
      <c r="AT232" s="218" t="s">
        <v>182</v>
      </c>
      <c r="AU232" s="218" t="s">
        <v>91</v>
      </c>
      <c r="AV232" s="13" t="s">
        <v>91</v>
      </c>
      <c r="AW232" s="13" t="s">
        <v>42</v>
      </c>
      <c r="AX232" s="13" t="s">
        <v>89</v>
      </c>
      <c r="AY232" s="218" t="s">
        <v>173</v>
      </c>
    </row>
    <row r="233" spans="1:65" s="2" customFormat="1" ht="16.5" customHeight="1" x14ac:dyDescent="0.2">
      <c r="A233" s="36"/>
      <c r="B233" s="37"/>
      <c r="C233" s="194" t="s">
        <v>745</v>
      </c>
      <c r="D233" s="194" t="s">
        <v>175</v>
      </c>
      <c r="E233" s="195" t="s">
        <v>1544</v>
      </c>
      <c r="F233" s="196" t="s">
        <v>1545</v>
      </c>
      <c r="G233" s="197" t="s">
        <v>186</v>
      </c>
      <c r="H233" s="198">
        <v>30</v>
      </c>
      <c r="I233" s="199"/>
      <c r="J233" s="200">
        <f>ROUND(I233*H233,2)</f>
        <v>0</v>
      </c>
      <c r="K233" s="196" t="s">
        <v>79</v>
      </c>
      <c r="L233" s="41"/>
      <c r="M233" s="201" t="s">
        <v>79</v>
      </c>
      <c r="N233" s="202" t="s">
        <v>51</v>
      </c>
      <c r="O233" s="66"/>
      <c r="P233" s="203">
        <f>O233*H233</f>
        <v>0</v>
      </c>
      <c r="Q233" s="203">
        <v>0</v>
      </c>
      <c r="R233" s="203">
        <f>Q233*H233</f>
        <v>0</v>
      </c>
      <c r="S233" s="203">
        <v>0</v>
      </c>
      <c r="T233" s="204">
        <f>S233*H233</f>
        <v>0</v>
      </c>
      <c r="U233" s="36"/>
      <c r="V233" s="36"/>
      <c r="W233" s="36"/>
      <c r="X233" s="36"/>
      <c r="Y233" s="36"/>
      <c r="Z233" s="36"/>
      <c r="AA233" s="36"/>
      <c r="AB233" s="36"/>
      <c r="AC233" s="36"/>
      <c r="AD233" s="36"/>
      <c r="AE233" s="36"/>
      <c r="AR233" s="205" t="s">
        <v>180</v>
      </c>
      <c r="AT233" s="205" t="s">
        <v>175</v>
      </c>
      <c r="AU233" s="205" t="s">
        <v>91</v>
      </c>
      <c r="AY233" s="18" t="s">
        <v>173</v>
      </c>
      <c r="BE233" s="206">
        <f>IF(N233="základní",J233,0)</f>
        <v>0</v>
      </c>
      <c r="BF233" s="206">
        <f>IF(N233="snížená",J233,0)</f>
        <v>0</v>
      </c>
      <c r="BG233" s="206">
        <f>IF(N233="zákl. přenesená",J233,0)</f>
        <v>0</v>
      </c>
      <c r="BH233" s="206">
        <f>IF(N233="sníž. přenesená",J233,0)</f>
        <v>0</v>
      </c>
      <c r="BI233" s="206">
        <f>IF(N233="nulová",J233,0)</f>
        <v>0</v>
      </c>
      <c r="BJ233" s="18" t="s">
        <v>89</v>
      </c>
      <c r="BK233" s="206">
        <f>ROUND(I233*H233,2)</f>
        <v>0</v>
      </c>
      <c r="BL233" s="18" t="s">
        <v>180</v>
      </c>
      <c r="BM233" s="205" t="s">
        <v>1546</v>
      </c>
    </row>
    <row r="234" spans="1:65" s="2" customFormat="1" ht="29.25" x14ac:dyDescent="0.2">
      <c r="A234" s="36"/>
      <c r="B234" s="37"/>
      <c r="C234" s="38"/>
      <c r="D234" s="209" t="s">
        <v>412</v>
      </c>
      <c r="E234" s="38"/>
      <c r="F234" s="255" t="s">
        <v>1547</v>
      </c>
      <c r="G234" s="38"/>
      <c r="H234" s="38"/>
      <c r="I234" s="117"/>
      <c r="J234" s="38"/>
      <c r="K234" s="38"/>
      <c r="L234" s="41"/>
      <c r="M234" s="256"/>
      <c r="N234" s="257"/>
      <c r="O234" s="66"/>
      <c r="P234" s="66"/>
      <c r="Q234" s="66"/>
      <c r="R234" s="66"/>
      <c r="S234" s="66"/>
      <c r="T234" s="67"/>
      <c r="U234" s="36"/>
      <c r="V234" s="36"/>
      <c r="W234" s="36"/>
      <c r="X234" s="36"/>
      <c r="Y234" s="36"/>
      <c r="Z234" s="36"/>
      <c r="AA234" s="36"/>
      <c r="AB234" s="36"/>
      <c r="AC234" s="36"/>
      <c r="AD234" s="36"/>
      <c r="AE234" s="36"/>
      <c r="AT234" s="18" t="s">
        <v>412</v>
      </c>
      <c r="AU234" s="18" t="s">
        <v>91</v>
      </c>
    </row>
    <row r="235" spans="1:65" s="13" customFormat="1" ht="11.25" x14ac:dyDescent="0.2">
      <c r="B235" s="207"/>
      <c r="C235" s="208"/>
      <c r="D235" s="209" t="s">
        <v>182</v>
      </c>
      <c r="E235" s="210" t="s">
        <v>79</v>
      </c>
      <c r="F235" s="211" t="s">
        <v>1548</v>
      </c>
      <c r="G235" s="208"/>
      <c r="H235" s="212">
        <v>30</v>
      </c>
      <c r="I235" s="213"/>
      <c r="J235" s="208"/>
      <c r="K235" s="208"/>
      <c r="L235" s="214"/>
      <c r="M235" s="215"/>
      <c r="N235" s="216"/>
      <c r="O235" s="216"/>
      <c r="P235" s="216"/>
      <c r="Q235" s="216"/>
      <c r="R235" s="216"/>
      <c r="S235" s="216"/>
      <c r="T235" s="217"/>
      <c r="AT235" s="218" t="s">
        <v>182</v>
      </c>
      <c r="AU235" s="218" t="s">
        <v>91</v>
      </c>
      <c r="AV235" s="13" t="s">
        <v>91</v>
      </c>
      <c r="AW235" s="13" t="s">
        <v>42</v>
      </c>
      <c r="AX235" s="13" t="s">
        <v>89</v>
      </c>
      <c r="AY235" s="218" t="s">
        <v>173</v>
      </c>
    </row>
    <row r="236" spans="1:65" s="2" customFormat="1" ht="24" customHeight="1" x14ac:dyDescent="0.2">
      <c r="A236" s="36"/>
      <c r="B236" s="37"/>
      <c r="C236" s="194" t="s">
        <v>854</v>
      </c>
      <c r="D236" s="194" t="s">
        <v>175</v>
      </c>
      <c r="E236" s="195" t="s">
        <v>1549</v>
      </c>
      <c r="F236" s="196" t="s">
        <v>1550</v>
      </c>
      <c r="G236" s="197" t="s">
        <v>186</v>
      </c>
      <c r="H236" s="198">
        <v>1230.8</v>
      </c>
      <c r="I236" s="199"/>
      <c r="J236" s="200">
        <f>ROUND(I236*H236,2)</f>
        <v>0</v>
      </c>
      <c r="K236" s="196" t="s">
        <v>79</v>
      </c>
      <c r="L236" s="41"/>
      <c r="M236" s="201" t="s">
        <v>79</v>
      </c>
      <c r="N236" s="202" t="s">
        <v>51</v>
      </c>
      <c r="O236" s="66"/>
      <c r="P236" s="203">
        <f>O236*H236</f>
        <v>0</v>
      </c>
      <c r="Q236" s="203">
        <v>2.5000000000000001E-2</v>
      </c>
      <c r="R236" s="203">
        <f>Q236*H236</f>
        <v>30.77</v>
      </c>
      <c r="S236" s="203">
        <v>0</v>
      </c>
      <c r="T236" s="204">
        <f>S236*H236</f>
        <v>0</v>
      </c>
      <c r="U236" s="36"/>
      <c r="V236" s="36"/>
      <c r="W236" s="36"/>
      <c r="X236" s="36"/>
      <c r="Y236" s="36"/>
      <c r="Z236" s="36"/>
      <c r="AA236" s="36"/>
      <c r="AB236" s="36"/>
      <c r="AC236" s="36"/>
      <c r="AD236" s="36"/>
      <c r="AE236" s="36"/>
      <c r="AR236" s="205" t="s">
        <v>180</v>
      </c>
      <c r="AT236" s="205" t="s">
        <v>175</v>
      </c>
      <c r="AU236" s="205" t="s">
        <v>91</v>
      </c>
      <c r="AY236" s="18" t="s">
        <v>173</v>
      </c>
      <c r="BE236" s="206">
        <f>IF(N236="základní",J236,0)</f>
        <v>0</v>
      </c>
      <c r="BF236" s="206">
        <f>IF(N236="snížená",J236,0)</f>
        <v>0</v>
      </c>
      <c r="BG236" s="206">
        <f>IF(N236="zákl. přenesená",J236,0)</f>
        <v>0</v>
      </c>
      <c r="BH236" s="206">
        <f>IF(N236="sníž. přenesená",J236,0)</f>
        <v>0</v>
      </c>
      <c r="BI236" s="206">
        <f>IF(N236="nulová",J236,0)</f>
        <v>0</v>
      </c>
      <c r="BJ236" s="18" t="s">
        <v>89</v>
      </c>
      <c r="BK236" s="206">
        <f>ROUND(I236*H236,2)</f>
        <v>0</v>
      </c>
      <c r="BL236" s="18" t="s">
        <v>180</v>
      </c>
      <c r="BM236" s="205" t="s">
        <v>1551</v>
      </c>
    </row>
    <row r="237" spans="1:65" s="2" customFormat="1" ht="58.5" x14ac:dyDescent="0.2">
      <c r="A237" s="36"/>
      <c r="B237" s="37"/>
      <c r="C237" s="38"/>
      <c r="D237" s="209" t="s">
        <v>412</v>
      </c>
      <c r="E237" s="38"/>
      <c r="F237" s="255" t="s">
        <v>1552</v>
      </c>
      <c r="G237" s="38"/>
      <c r="H237" s="38"/>
      <c r="I237" s="117"/>
      <c r="J237" s="38"/>
      <c r="K237" s="38"/>
      <c r="L237" s="41"/>
      <c r="M237" s="256"/>
      <c r="N237" s="257"/>
      <c r="O237" s="66"/>
      <c r="P237" s="66"/>
      <c r="Q237" s="66"/>
      <c r="R237" s="66"/>
      <c r="S237" s="66"/>
      <c r="T237" s="67"/>
      <c r="U237" s="36"/>
      <c r="V237" s="36"/>
      <c r="W237" s="36"/>
      <c r="X237" s="36"/>
      <c r="Y237" s="36"/>
      <c r="Z237" s="36"/>
      <c r="AA237" s="36"/>
      <c r="AB237" s="36"/>
      <c r="AC237" s="36"/>
      <c r="AD237" s="36"/>
      <c r="AE237" s="36"/>
      <c r="AT237" s="18" t="s">
        <v>412</v>
      </c>
      <c r="AU237" s="18" t="s">
        <v>91</v>
      </c>
    </row>
    <row r="238" spans="1:65" s="13" customFormat="1" ht="11.25" x14ac:dyDescent="0.2">
      <c r="B238" s="207"/>
      <c r="C238" s="208"/>
      <c r="D238" s="209" t="s">
        <v>182</v>
      </c>
      <c r="E238" s="210" t="s">
        <v>79</v>
      </c>
      <c r="F238" s="211" t="s">
        <v>1553</v>
      </c>
      <c r="G238" s="208"/>
      <c r="H238" s="212">
        <v>1230.8</v>
      </c>
      <c r="I238" s="213"/>
      <c r="J238" s="208"/>
      <c r="K238" s="208"/>
      <c r="L238" s="214"/>
      <c r="M238" s="215"/>
      <c r="N238" s="216"/>
      <c r="O238" s="216"/>
      <c r="P238" s="216"/>
      <c r="Q238" s="216"/>
      <c r="R238" s="216"/>
      <c r="S238" s="216"/>
      <c r="T238" s="217"/>
      <c r="AT238" s="218" t="s">
        <v>182</v>
      </c>
      <c r="AU238" s="218" t="s">
        <v>91</v>
      </c>
      <c r="AV238" s="13" t="s">
        <v>91</v>
      </c>
      <c r="AW238" s="13" t="s">
        <v>42</v>
      </c>
      <c r="AX238" s="13" t="s">
        <v>89</v>
      </c>
      <c r="AY238" s="218" t="s">
        <v>173</v>
      </c>
    </row>
    <row r="239" spans="1:65" s="2" customFormat="1" ht="16.5" customHeight="1" x14ac:dyDescent="0.2">
      <c r="A239" s="36"/>
      <c r="B239" s="37"/>
      <c r="C239" s="194" t="s">
        <v>748</v>
      </c>
      <c r="D239" s="194" t="s">
        <v>175</v>
      </c>
      <c r="E239" s="195" t="s">
        <v>1554</v>
      </c>
      <c r="F239" s="196" t="s">
        <v>1555</v>
      </c>
      <c r="G239" s="197" t="s">
        <v>186</v>
      </c>
      <c r="H239" s="198">
        <v>829</v>
      </c>
      <c r="I239" s="199"/>
      <c r="J239" s="200">
        <f>ROUND(I239*H239,2)</f>
        <v>0</v>
      </c>
      <c r="K239" s="196" t="s">
        <v>79</v>
      </c>
      <c r="L239" s="41"/>
      <c r="M239" s="201" t="s">
        <v>79</v>
      </c>
      <c r="N239" s="202" t="s">
        <v>51</v>
      </c>
      <c r="O239" s="66"/>
      <c r="P239" s="203">
        <f>O239*H239</f>
        <v>0</v>
      </c>
      <c r="Q239" s="203">
        <v>0.01</v>
      </c>
      <c r="R239" s="203">
        <f>Q239*H239</f>
        <v>8.2900000000000009</v>
      </c>
      <c r="S239" s="203">
        <v>0</v>
      </c>
      <c r="T239" s="204">
        <f>S239*H239</f>
        <v>0</v>
      </c>
      <c r="U239" s="36"/>
      <c r="V239" s="36"/>
      <c r="W239" s="36"/>
      <c r="X239" s="36"/>
      <c r="Y239" s="36"/>
      <c r="Z239" s="36"/>
      <c r="AA239" s="36"/>
      <c r="AB239" s="36"/>
      <c r="AC239" s="36"/>
      <c r="AD239" s="36"/>
      <c r="AE239" s="36"/>
      <c r="AR239" s="205" t="s">
        <v>180</v>
      </c>
      <c r="AT239" s="205" t="s">
        <v>175</v>
      </c>
      <c r="AU239" s="205" t="s">
        <v>91</v>
      </c>
      <c r="AY239" s="18" t="s">
        <v>173</v>
      </c>
      <c r="BE239" s="206">
        <f>IF(N239="základní",J239,0)</f>
        <v>0</v>
      </c>
      <c r="BF239" s="206">
        <f>IF(N239="snížená",J239,0)</f>
        <v>0</v>
      </c>
      <c r="BG239" s="206">
        <f>IF(N239="zákl. přenesená",J239,0)</f>
        <v>0</v>
      </c>
      <c r="BH239" s="206">
        <f>IF(N239="sníž. přenesená",J239,0)</f>
        <v>0</v>
      </c>
      <c r="BI239" s="206">
        <f>IF(N239="nulová",J239,0)</f>
        <v>0</v>
      </c>
      <c r="BJ239" s="18" t="s">
        <v>89</v>
      </c>
      <c r="BK239" s="206">
        <f>ROUND(I239*H239,2)</f>
        <v>0</v>
      </c>
      <c r="BL239" s="18" t="s">
        <v>180</v>
      </c>
      <c r="BM239" s="205" t="s">
        <v>1556</v>
      </c>
    </row>
    <row r="240" spans="1:65" s="2" customFormat="1" ht="19.5" x14ac:dyDescent="0.2">
      <c r="A240" s="36"/>
      <c r="B240" s="37"/>
      <c r="C240" s="38"/>
      <c r="D240" s="209" t="s">
        <v>412</v>
      </c>
      <c r="E240" s="38"/>
      <c r="F240" s="255" t="s">
        <v>1557</v>
      </c>
      <c r="G240" s="38"/>
      <c r="H240" s="38"/>
      <c r="I240" s="117"/>
      <c r="J240" s="38"/>
      <c r="K240" s="38"/>
      <c r="L240" s="41"/>
      <c r="M240" s="256"/>
      <c r="N240" s="257"/>
      <c r="O240" s="66"/>
      <c r="P240" s="66"/>
      <c r="Q240" s="66"/>
      <c r="R240" s="66"/>
      <c r="S240" s="66"/>
      <c r="T240" s="67"/>
      <c r="U240" s="36"/>
      <c r="V240" s="36"/>
      <c r="W240" s="36"/>
      <c r="X240" s="36"/>
      <c r="Y240" s="36"/>
      <c r="Z240" s="36"/>
      <c r="AA240" s="36"/>
      <c r="AB240" s="36"/>
      <c r="AC240" s="36"/>
      <c r="AD240" s="36"/>
      <c r="AE240" s="36"/>
      <c r="AT240" s="18" t="s">
        <v>412</v>
      </c>
      <c r="AU240" s="18" t="s">
        <v>91</v>
      </c>
    </row>
    <row r="241" spans="1:65" s="13" customFormat="1" ht="11.25" x14ac:dyDescent="0.2">
      <c r="B241" s="207"/>
      <c r="C241" s="208"/>
      <c r="D241" s="209" t="s">
        <v>182</v>
      </c>
      <c r="E241" s="210" t="s">
        <v>79</v>
      </c>
      <c r="F241" s="211" t="s">
        <v>1558</v>
      </c>
      <c r="G241" s="208"/>
      <c r="H241" s="212">
        <v>829</v>
      </c>
      <c r="I241" s="213"/>
      <c r="J241" s="208"/>
      <c r="K241" s="208"/>
      <c r="L241" s="214"/>
      <c r="M241" s="215"/>
      <c r="N241" s="216"/>
      <c r="O241" s="216"/>
      <c r="P241" s="216"/>
      <c r="Q241" s="216"/>
      <c r="R241" s="216"/>
      <c r="S241" s="216"/>
      <c r="T241" s="217"/>
      <c r="AT241" s="218" t="s">
        <v>182</v>
      </c>
      <c r="AU241" s="218" t="s">
        <v>91</v>
      </c>
      <c r="AV241" s="13" t="s">
        <v>91</v>
      </c>
      <c r="AW241" s="13" t="s">
        <v>42</v>
      </c>
      <c r="AX241" s="13" t="s">
        <v>89</v>
      </c>
      <c r="AY241" s="218" t="s">
        <v>173</v>
      </c>
    </row>
    <row r="242" spans="1:65" s="2" customFormat="1" ht="16.5" customHeight="1" x14ac:dyDescent="0.2">
      <c r="A242" s="36"/>
      <c r="B242" s="37"/>
      <c r="C242" s="194" t="s">
        <v>864</v>
      </c>
      <c r="D242" s="194" t="s">
        <v>175</v>
      </c>
      <c r="E242" s="195" t="s">
        <v>1559</v>
      </c>
      <c r="F242" s="196" t="s">
        <v>1560</v>
      </c>
      <c r="G242" s="197" t="s">
        <v>186</v>
      </c>
      <c r="H242" s="198">
        <v>25.6</v>
      </c>
      <c r="I242" s="199"/>
      <c r="J242" s="200">
        <f>ROUND(I242*H242,2)</f>
        <v>0</v>
      </c>
      <c r="K242" s="196" t="s">
        <v>79</v>
      </c>
      <c r="L242" s="41"/>
      <c r="M242" s="201" t="s">
        <v>79</v>
      </c>
      <c r="N242" s="202" t="s">
        <v>51</v>
      </c>
      <c r="O242" s="66"/>
      <c r="P242" s="203">
        <f>O242*H242</f>
        <v>0</v>
      </c>
      <c r="Q242" s="203">
        <v>0.25</v>
      </c>
      <c r="R242" s="203">
        <f>Q242*H242</f>
        <v>6.4</v>
      </c>
      <c r="S242" s="203">
        <v>0</v>
      </c>
      <c r="T242" s="204">
        <f>S242*H242</f>
        <v>0</v>
      </c>
      <c r="U242" s="36"/>
      <c r="V242" s="36"/>
      <c r="W242" s="36"/>
      <c r="X242" s="36"/>
      <c r="Y242" s="36"/>
      <c r="Z242" s="36"/>
      <c r="AA242" s="36"/>
      <c r="AB242" s="36"/>
      <c r="AC242" s="36"/>
      <c r="AD242" s="36"/>
      <c r="AE242" s="36"/>
      <c r="AR242" s="205" t="s">
        <v>180</v>
      </c>
      <c r="AT242" s="205" t="s">
        <v>175</v>
      </c>
      <c r="AU242" s="205" t="s">
        <v>91</v>
      </c>
      <c r="AY242" s="18" t="s">
        <v>173</v>
      </c>
      <c r="BE242" s="206">
        <f>IF(N242="základní",J242,0)</f>
        <v>0</v>
      </c>
      <c r="BF242" s="206">
        <f>IF(N242="snížená",J242,0)</f>
        <v>0</v>
      </c>
      <c r="BG242" s="206">
        <f>IF(N242="zákl. přenesená",J242,0)</f>
        <v>0</v>
      </c>
      <c r="BH242" s="206">
        <f>IF(N242="sníž. přenesená",J242,0)</f>
        <v>0</v>
      </c>
      <c r="BI242" s="206">
        <f>IF(N242="nulová",J242,0)</f>
        <v>0</v>
      </c>
      <c r="BJ242" s="18" t="s">
        <v>89</v>
      </c>
      <c r="BK242" s="206">
        <f>ROUND(I242*H242,2)</f>
        <v>0</v>
      </c>
      <c r="BL242" s="18" t="s">
        <v>180</v>
      </c>
      <c r="BM242" s="205" t="s">
        <v>1561</v>
      </c>
    </row>
    <row r="243" spans="1:65" s="2" customFormat="1" ht="39" x14ac:dyDescent="0.2">
      <c r="A243" s="36"/>
      <c r="B243" s="37"/>
      <c r="C243" s="38"/>
      <c r="D243" s="209" t="s">
        <v>412</v>
      </c>
      <c r="E243" s="38"/>
      <c r="F243" s="255" t="s">
        <v>1562</v>
      </c>
      <c r="G243" s="38"/>
      <c r="H243" s="38"/>
      <c r="I243" s="117"/>
      <c r="J243" s="38"/>
      <c r="K243" s="38"/>
      <c r="L243" s="41"/>
      <c r="M243" s="256"/>
      <c r="N243" s="257"/>
      <c r="O243" s="66"/>
      <c r="P243" s="66"/>
      <c r="Q243" s="66"/>
      <c r="R243" s="66"/>
      <c r="S243" s="66"/>
      <c r="T243" s="67"/>
      <c r="U243" s="36"/>
      <c r="V243" s="36"/>
      <c r="W243" s="36"/>
      <c r="X243" s="36"/>
      <c r="Y243" s="36"/>
      <c r="Z243" s="36"/>
      <c r="AA243" s="36"/>
      <c r="AB243" s="36"/>
      <c r="AC243" s="36"/>
      <c r="AD243" s="36"/>
      <c r="AE243" s="36"/>
      <c r="AT243" s="18" t="s">
        <v>412</v>
      </c>
      <c r="AU243" s="18" t="s">
        <v>91</v>
      </c>
    </row>
    <row r="244" spans="1:65" s="13" customFormat="1" ht="11.25" x14ac:dyDescent="0.2">
      <c r="B244" s="207"/>
      <c r="C244" s="208"/>
      <c r="D244" s="209" t="s">
        <v>182</v>
      </c>
      <c r="E244" s="210" t="s">
        <v>79</v>
      </c>
      <c r="F244" s="211" t="s">
        <v>1563</v>
      </c>
      <c r="G244" s="208"/>
      <c r="H244" s="212">
        <v>25.6</v>
      </c>
      <c r="I244" s="213"/>
      <c r="J244" s="208"/>
      <c r="K244" s="208"/>
      <c r="L244" s="214"/>
      <c r="M244" s="215"/>
      <c r="N244" s="216"/>
      <c r="O244" s="216"/>
      <c r="P244" s="216"/>
      <c r="Q244" s="216"/>
      <c r="R244" s="216"/>
      <c r="S244" s="216"/>
      <c r="T244" s="217"/>
      <c r="AT244" s="218" t="s">
        <v>182</v>
      </c>
      <c r="AU244" s="218" t="s">
        <v>91</v>
      </c>
      <c r="AV244" s="13" t="s">
        <v>91</v>
      </c>
      <c r="AW244" s="13" t="s">
        <v>42</v>
      </c>
      <c r="AX244" s="13" t="s">
        <v>89</v>
      </c>
      <c r="AY244" s="218" t="s">
        <v>173</v>
      </c>
    </row>
    <row r="245" spans="1:65" s="2" customFormat="1" ht="16.5" customHeight="1" x14ac:dyDescent="0.2">
      <c r="A245" s="36"/>
      <c r="B245" s="37"/>
      <c r="C245" s="194" t="s">
        <v>486</v>
      </c>
      <c r="D245" s="194" t="s">
        <v>175</v>
      </c>
      <c r="E245" s="195" t="s">
        <v>1564</v>
      </c>
      <c r="F245" s="196" t="s">
        <v>1565</v>
      </c>
      <c r="G245" s="197" t="s">
        <v>186</v>
      </c>
      <c r="H245" s="198">
        <v>136</v>
      </c>
      <c r="I245" s="199"/>
      <c r="J245" s="200">
        <f>ROUND(I245*H245,2)</f>
        <v>0</v>
      </c>
      <c r="K245" s="196" t="s">
        <v>79</v>
      </c>
      <c r="L245" s="41"/>
      <c r="M245" s="201" t="s">
        <v>79</v>
      </c>
      <c r="N245" s="202" t="s">
        <v>51</v>
      </c>
      <c r="O245" s="66"/>
      <c r="P245" s="203">
        <f>O245*H245</f>
        <v>0</v>
      </c>
      <c r="Q245" s="203">
        <v>0.15</v>
      </c>
      <c r="R245" s="203">
        <f>Q245*H245</f>
        <v>20.399999999999999</v>
      </c>
      <c r="S245" s="203">
        <v>0</v>
      </c>
      <c r="T245" s="204">
        <f>S245*H245</f>
        <v>0</v>
      </c>
      <c r="U245" s="36"/>
      <c r="V245" s="36"/>
      <c r="W245" s="36"/>
      <c r="X245" s="36"/>
      <c r="Y245" s="36"/>
      <c r="Z245" s="36"/>
      <c r="AA245" s="36"/>
      <c r="AB245" s="36"/>
      <c r="AC245" s="36"/>
      <c r="AD245" s="36"/>
      <c r="AE245" s="36"/>
      <c r="AR245" s="205" t="s">
        <v>180</v>
      </c>
      <c r="AT245" s="205" t="s">
        <v>175</v>
      </c>
      <c r="AU245" s="205" t="s">
        <v>91</v>
      </c>
      <c r="AY245" s="18" t="s">
        <v>173</v>
      </c>
      <c r="BE245" s="206">
        <f>IF(N245="základní",J245,0)</f>
        <v>0</v>
      </c>
      <c r="BF245" s="206">
        <f>IF(N245="snížená",J245,0)</f>
        <v>0</v>
      </c>
      <c r="BG245" s="206">
        <f>IF(N245="zákl. přenesená",J245,0)</f>
        <v>0</v>
      </c>
      <c r="BH245" s="206">
        <f>IF(N245="sníž. přenesená",J245,0)</f>
        <v>0</v>
      </c>
      <c r="BI245" s="206">
        <f>IF(N245="nulová",J245,0)</f>
        <v>0</v>
      </c>
      <c r="BJ245" s="18" t="s">
        <v>89</v>
      </c>
      <c r="BK245" s="206">
        <f>ROUND(I245*H245,2)</f>
        <v>0</v>
      </c>
      <c r="BL245" s="18" t="s">
        <v>180</v>
      </c>
      <c r="BM245" s="205" t="s">
        <v>1566</v>
      </c>
    </row>
    <row r="246" spans="1:65" s="2" customFormat="1" ht="39" x14ac:dyDescent="0.2">
      <c r="A246" s="36"/>
      <c r="B246" s="37"/>
      <c r="C246" s="38"/>
      <c r="D246" s="209" t="s">
        <v>412</v>
      </c>
      <c r="E246" s="38"/>
      <c r="F246" s="255" t="s">
        <v>1567</v>
      </c>
      <c r="G246" s="38"/>
      <c r="H246" s="38"/>
      <c r="I246" s="117"/>
      <c r="J246" s="38"/>
      <c r="K246" s="38"/>
      <c r="L246" s="41"/>
      <c r="M246" s="256"/>
      <c r="N246" s="257"/>
      <c r="O246" s="66"/>
      <c r="P246" s="66"/>
      <c r="Q246" s="66"/>
      <c r="R246" s="66"/>
      <c r="S246" s="66"/>
      <c r="T246" s="67"/>
      <c r="U246" s="36"/>
      <c r="V246" s="36"/>
      <c r="W246" s="36"/>
      <c r="X246" s="36"/>
      <c r="Y246" s="36"/>
      <c r="Z246" s="36"/>
      <c r="AA246" s="36"/>
      <c r="AB246" s="36"/>
      <c r="AC246" s="36"/>
      <c r="AD246" s="36"/>
      <c r="AE246" s="36"/>
      <c r="AT246" s="18" t="s">
        <v>412</v>
      </c>
      <c r="AU246" s="18" t="s">
        <v>91</v>
      </c>
    </row>
    <row r="247" spans="1:65" s="13" customFormat="1" ht="11.25" x14ac:dyDescent="0.2">
      <c r="B247" s="207"/>
      <c r="C247" s="208"/>
      <c r="D247" s="209" t="s">
        <v>182</v>
      </c>
      <c r="E247" s="210" t="s">
        <v>79</v>
      </c>
      <c r="F247" s="211" t="s">
        <v>1568</v>
      </c>
      <c r="G247" s="208"/>
      <c r="H247" s="212">
        <v>136</v>
      </c>
      <c r="I247" s="213"/>
      <c r="J247" s="208"/>
      <c r="K247" s="208"/>
      <c r="L247" s="214"/>
      <c r="M247" s="215"/>
      <c r="N247" s="216"/>
      <c r="O247" s="216"/>
      <c r="P247" s="216"/>
      <c r="Q247" s="216"/>
      <c r="R247" s="216"/>
      <c r="S247" s="216"/>
      <c r="T247" s="217"/>
      <c r="AT247" s="218" t="s">
        <v>182</v>
      </c>
      <c r="AU247" s="218" t="s">
        <v>91</v>
      </c>
      <c r="AV247" s="13" t="s">
        <v>91</v>
      </c>
      <c r="AW247" s="13" t="s">
        <v>42</v>
      </c>
      <c r="AX247" s="13" t="s">
        <v>89</v>
      </c>
      <c r="AY247" s="218" t="s">
        <v>173</v>
      </c>
    </row>
    <row r="248" spans="1:65" s="12" customFormat="1" ht="22.9" customHeight="1" x14ac:dyDescent="0.2">
      <c r="B248" s="178"/>
      <c r="C248" s="179"/>
      <c r="D248" s="180" t="s">
        <v>80</v>
      </c>
      <c r="E248" s="192" t="s">
        <v>204</v>
      </c>
      <c r="F248" s="192" t="s">
        <v>434</v>
      </c>
      <c r="G248" s="179"/>
      <c r="H248" s="179"/>
      <c r="I248" s="182"/>
      <c r="J248" s="193">
        <f>BK248</f>
        <v>0</v>
      </c>
      <c r="K248" s="179"/>
      <c r="L248" s="184"/>
      <c r="M248" s="185"/>
      <c r="N248" s="186"/>
      <c r="O248" s="186"/>
      <c r="P248" s="187">
        <f>SUM(P249:P251)</f>
        <v>0</v>
      </c>
      <c r="Q248" s="186"/>
      <c r="R248" s="187">
        <f>SUM(R249:R251)</f>
        <v>6</v>
      </c>
      <c r="S248" s="186"/>
      <c r="T248" s="188">
        <f>SUM(T249:T251)</f>
        <v>0</v>
      </c>
      <c r="AR248" s="189" t="s">
        <v>89</v>
      </c>
      <c r="AT248" s="190" t="s">
        <v>80</v>
      </c>
      <c r="AU248" s="190" t="s">
        <v>89</v>
      </c>
      <c r="AY248" s="189" t="s">
        <v>173</v>
      </c>
      <c r="BK248" s="191">
        <f>SUM(BK249:BK251)</f>
        <v>0</v>
      </c>
    </row>
    <row r="249" spans="1:65" s="2" customFormat="1" ht="16.5" customHeight="1" x14ac:dyDescent="0.2">
      <c r="A249" s="36"/>
      <c r="B249" s="37"/>
      <c r="C249" s="194" t="s">
        <v>870</v>
      </c>
      <c r="D249" s="194" t="s">
        <v>175</v>
      </c>
      <c r="E249" s="195" t="s">
        <v>1569</v>
      </c>
      <c r="F249" s="196" t="s">
        <v>1570</v>
      </c>
      <c r="G249" s="197" t="s">
        <v>447</v>
      </c>
      <c r="H249" s="198">
        <v>6</v>
      </c>
      <c r="I249" s="199"/>
      <c r="J249" s="200">
        <f>ROUND(I249*H249,2)</f>
        <v>0</v>
      </c>
      <c r="K249" s="196" t="s">
        <v>79</v>
      </c>
      <c r="L249" s="41"/>
      <c r="M249" s="201" t="s">
        <v>79</v>
      </c>
      <c r="N249" s="202" t="s">
        <v>51</v>
      </c>
      <c r="O249" s="66"/>
      <c r="P249" s="203">
        <f>O249*H249</f>
        <v>0</v>
      </c>
      <c r="Q249" s="203">
        <v>1</v>
      </c>
      <c r="R249" s="203">
        <f>Q249*H249</f>
        <v>6</v>
      </c>
      <c r="S249" s="203">
        <v>0</v>
      </c>
      <c r="T249" s="204">
        <f>S249*H249</f>
        <v>0</v>
      </c>
      <c r="U249" s="36"/>
      <c r="V249" s="36"/>
      <c r="W249" s="36"/>
      <c r="X249" s="36"/>
      <c r="Y249" s="36"/>
      <c r="Z249" s="36"/>
      <c r="AA249" s="36"/>
      <c r="AB249" s="36"/>
      <c r="AC249" s="36"/>
      <c r="AD249" s="36"/>
      <c r="AE249" s="36"/>
      <c r="AR249" s="205" t="s">
        <v>180</v>
      </c>
      <c r="AT249" s="205" t="s">
        <v>175</v>
      </c>
      <c r="AU249" s="205" t="s">
        <v>91</v>
      </c>
      <c r="AY249" s="18" t="s">
        <v>173</v>
      </c>
      <c r="BE249" s="206">
        <f>IF(N249="základní",J249,0)</f>
        <v>0</v>
      </c>
      <c r="BF249" s="206">
        <f>IF(N249="snížená",J249,0)</f>
        <v>0</v>
      </c>
      <c r="BG249" s="206">
        <f>IF(N249="zákl. přenesená",J249,0)</f>
        <v>0</v>
      </c>
      <c r="BH249" s="206">
        <f>IF(N249="sníž. přenesená",J249,0)</f>
        <v>0</v>
      </c>
      <c r="BI249" s="206">
        <f>IF(N249="nulová",J249,0)</f>
        <v>0</v>
      </c>
      <c r="BJ249" s="18" t="s">
        <v>89</v>
      </c>
      <c r="BK249" s="206">
        <f>ROUND(I249*H249,2)</f>
        <v>0</v>
      </c>
      <c r="BL249" s="18" t="s">
        <v>180</v>
      </c>
      <c r="BM249" s="205" t="s">
        <v>1571</v>
      </c>
    </row>
    <row r="250" spans="1:65" s="2" customFormat="1" ht="68.25" x14ac:dyDescent="0.2">
      <c r="A250" s="36"/>
      <c r="B250" s="37"/>
      <c r="C250" s="38"/>
      <c r="D250" s="209" t="s">
        <v>412</v>
      </c>
      <c r="E250" s="38"/>
      <c r="F250" s="255" t="s">
        <v>1572</v>
      </c>
      <c r="G250" s="38"/>
      <c r="H250" s="38"/>
      <c r="I250" s="117"/>
      <c r="J250" s="38"/>
      <c r="K250" s="38"/>
      <c r="L250" s="41"/>
      <c r="M250" s="256"/>
      <c r="N250" s="257"/>
      <c r="O250" s="66"/>
      <c r="P250" s="66"/>
      <c r="Q250" s="66"/>
      <c r="R250" s="66"/>
      <c r="S250" s="66"/>
      <c r="T250" s="67"/>
      <c r="U250" s="36"/>
      <c r="V250" s="36"/>
      <c r="W250" s="36"/>
      <c r="X250" s="36"/>
      <c r="Y250" s="36"/>
      <c r="Z250" s="36"/>
      <c r="AA250" s="36"/>
      <c r="AB250" s="36"/>
      <c r="AC250" s="36"/>
      <c r="AD250" s="36"/>
      <c r="AE250" s="36"/>
      <c r="AT250" s="18" t="s">
        <v>412</v>
      </c>
      <c r="AU250" s="18" t="s">
        <v>91</v>
      </c>
    </row>
    <row r="251" spans="1:65" s="13" customFormat="1" ht="11.25" x14ac:dyDescent="0.2">
      <c r="B251" s="207"/>
      <c r="C251" s="208"/>
      <c r="D251" s="209" t="s">
        <v>182</v>
      </c>
      <c r="E251" s="210" t="s">
        <v>79</v>
      </c>
      <c r="F251" s="211" t="s">
        <v>1573</v>
      </c>
      <c r="G251" s="208"/>
      <c r="H251" s="212">
        <v>6</v>
      </c>
      <c r="I251" s="213"/>
      <c r="J251" s="208"/>
      <c r="K251" s="208"/>
      <c r="L251" s="214"/>
      <c r="M251" s="215"/>
      <c r="N251" s="216"/>
      <c r="O251" s="216"/>
      <c r="P251" s="216"/>
      <c r="Q251" s="216"/>
      <c r="R251" s="216"/>
      <c r="S251" s="216"/>
      <c r="T251" s="217"/>
      <c r="AT251" s="218" t="s">
        <v>182</v>
      </c>
      <c r="AU251" s="218" t="s">
        <v>91</v>
      </c>
      <c r="AV251" s="13" t="s">
        <v>91</v>
      </c>
      <c r="AW251" s="13" t="s">
        <v>42</v>
      </c>
      <c r="AX251" s="13" t="s">
        <v>89</v>
      </c>
      <c r="AY251" s="218" t="s">
        <v>173</v>
      </c>
    </row>
    <row r="252" spans="1:65" s="12" customFormat="1" ht="22.9" customHeight="1" x14ac:dyDescent="0.2">
      <c r="B252" s="178"/>
      <c r="C252" s="179"/>
      <c r="D252" s="180" t="s">
        <v>80</v>
      </c>
      <c r="E252" s="192" t="s">
        <v>221</v>
      </c>
      <c r="F252" s="192" t="s">
        <v>273</v>
      </c>
      <c r="G252" s="179"/>
      <c r="H252" s="179"/>
      <c r="I252" s="182"/>
      <c r="J252" s="193">
        <f>BK252</f>
        <v>0</v>
      </c>
      <c r="K252" s="179"/>
      <c r="L252" s="184"/>
      <c r="M252" s="185"/>
      <c r="N252" s="186"/>
      <c r="O252" s="186"/>
      <c r="P252" s="187">
        <f>SUM(P253:P281)</f>
        <v>0</v>
      </c>
      <c r="Q252" s="186"/>
      <c r="R252" s="187">
        <f>SUM(R253:R281)</f>
        <v>226.84191259999997</v>
      </c>
      <c r="S252" s="186"/>
      <c r="T252" s="188">
        <f>SUM(T253:T281)</f>
        <v>7.8750000000000009</v>
      </c>
      <c r="AR252" s="189" t="s">
        <v>89</v>
      </c>
      <c r="AT252" s="190" t="s">
        <v>80</v>
      </c>
      <c r="AU252" s="190" t="s">
        <v>89</v>
      </c>
      <c r="AY252" s="189" t="s">
        <v>173</v>
      </c>
      <c r="BK252" s="191">
        <f>SUM(BK253:BK281)</f>
        <v>0</v>
      </c>
    </row>
    <row r="253" spans="1:65" s="2" customFormat="1" ht="16.5" customHeight="1" x14ac:dyDescent="0.2">
      <c r="A253" s="36"/>
      <c r="B253" s="37"/>
      <c r="C253" s="194" t="s">
        <v>754</v>
      </c>
      <c r="D253" s="194" t="s">
        <v>175</v>
      </c>
      <c r="E253" s="195" t="s">
        <v>1574</v>
      </c>
      <c r="F253" s="196" t="s">
        <v>1575</v>
      </c>
      <c r="G253" s="197" t="s">
        <v>186</v>
      </c>
      <c r="H253" s="198">
        <v>146.19999999999999</v>
      </c>
      <c r="I253" s="199"/>
      <c r="J253" s="200">
        <f>ROUND(I253*H253,2)</f>
        <v>0</v>
      </c>
      <c r="K253" s="196" t="s">
        <v>179</v>
      </c>
      <c r="L253" s="41"/>
      <c r="M253" s="201" t="s">
        <v>79</v>
      </c>
      <c r="N253" s="202" t="s">
        <v>51</v>
      </c>
      <c r="O253" s="66"/>
      <c r="P253" s="203">
        <f>O253*H253</f>
        <v>0</v>
      </c>
      <c r="Q253" s="203">
        <v>4.0079999999999998E-2</v>
      </c>
      <c r="R253" s="203">
        <f>Q253*H253</f>
        <v>5.8596959999999996</v>
      </c>
      <c r="S253" s="203">
        <v>0</v>
      </c>
      <c r="T253" s="204">
        <f>S253*H253</f>
        <v>0</v>
      </c>
      <c r="U253" s="36"/>
      <c r="V253" s="36"/>
      <c r="W253" s="36"/>
      <c r="X253" s="36"/>
      <c r="Y253" s="36"/>
      <c r="Z253" s="36"/>
      <c r="AA253" s="36"/>
      <c r="AB253" s="36"/>
      <c r="AC253" s="36"/>
      <c r="AD253" s="36"/>
      <c r="AE253" s="36"/>
      <c r="AR253" s="205" t="s">
        <v>180</v>
      </c>
      <c r="AT253" s="205" t="s">
        <v>175</v>
      </c>
      <c r="AU253" s="205" t="s">
        <v>91</v>
      </c>
      <c r="AY253" s="18" t="s">
        <v>173</v>
      </c>
      <c r="BE253" s="206">
        <f>IF(N253="základní",J253,0)</f>
        <v>0</v>
      </c>
      <c r="BF253" s="206">
        <f>IF(N253="snížená",J253,0)</f>
        <v>0</v>
      </c>
      <c r="BG253" s="206">
        <f>IF(N253="zákl. přenesená",J253,0)</f>
        <v>0</v>
      </c>
      <c r="BH253" s="206">
        <f>IF(N253="sníž. přenesená",J253,0)</f>
        <v>0</v>
      </c>
      <c r="BI253" s="206">
        <f>IF(N253="nulová",J253,0)</f>
        <v>0</v>
      </c>
      <c r="BJ253" s="18" t="s">
        <v>89</v>
      </c>
      <c r="BK253" s="206">
        <f>ROUND(I253*H253,2)</f>
        <v>0</v>
      </c>
      <c r="BL253" s="18" t="s">
        <v>180</v>
      </c>
      <c r="BM253" s="205" t="s">
        <v>1576</v>
      </c>
    </row>
    <row r="254" spans="1:65" s="13" customFormat="1" ht="11.25" x14ac:dyDescent="0.2">
      <c r="B254" s="207"/>
      <c r="C254" s="208"/>
      <c r="D254" s="209" t="s">
        <v>182</v>
      </c>
      <c r="E254" s="210" t="s">
        <v>79</v>
      </c>
      <c r="F254" s="211" t="s">
        <v>1577</v>
      </c>
      <c r="G254" s="208"/>
      <c r="H254" s="212">
        <v>146.19999999999999</v>
      </c>
      <c r="I254" s="213"/>
      <c r="J254" s="208"/>
      <c r="K254" s="208"/>
      <c r="L254" s="214"/>
      <c r="M254" s="215"/>
      <c r="N254" s="216"/>
      <c r="O254" s="216"/>
      <c r="P254" s="216"/>
      <c r="Q254" s="216"/>
      <c r="R254" s="216"/>
      <c r="S254" s="216"/>
      <c r="T254" s="217"/>
      <c r="AT254" s="218" t="s">
        <v>182</v>
      </c>
      <c r="AU254" s="218" t="s">
        <v>91</v>
      </c>
      <c r="AV254" s="13" t="s">
        <v>91</v>
      </c>
      <c r="AW254" s="13" t="s">
        <v>42</v>
      </c>
      <c r="AX254" s="13" t="s">
        <v>89</v>
      </c>
      <c r="AY254" s="218" t="s">
        <v>173</v>
      </c>
    </row>
    <row r="255" spans="1:65" s="2" customFormat="1" ht="16.5" customHeight="1" x14ac:dyDescent="0.2">
      <c r="A255" s="36"/>
      <c r="B255" s="37"/>
      <c r="C255" s="219" t="s">
        <v>877</v>
      </c>
      <c r="D255" s="219" t="s">
        <v>200</v>
      </c>
      <c r="E255" s="220" t="s">
        <v>1578</v>
      </c>
      <c r="F255" s="221" t="s">
        <v>1579</v>
      </c>
      <c r="G255" s="222" t="s">
        <v>186</v>
      </c>
      <c r="H255" s="223">
        <v>146.19999999999999</v>
      </c>
      <c r="I255" s="224"/>
      <c r="J255" s="225">
        <f>ROUND(I255*H255,2)</f>
        <v>0</v>
      </c>
      <c r="K255" s="221" t="s">
        <v>179</v>
      </c>
      <c r="L255" s="226"/>
      <c r="M255" s="227" t="s">
        <v>79</v>
      </c>
      <c r="N255" s="228" t="s">
        <v>51</v>
      </c>
      <c r="O255" s="66"/>
      <c r="P255" s="203">
        <f>O255*H255</f>
        <v>0</v>
      </c>
      <c r="Q255" s="203">
        <v>5.0999999999999997E-2</v>
      </c>
      <c r="R255" s="203">
        <f>Q255*H255</f>
        <v>7.4561999999999991</v>
      </c>
      <c r="S255" s="203">
        <v>0</v>
      </c>
      <c r="T255" s="204">
        <f>S255*H255</f>
        <v>0</v>
      </c>
      <c r="U255" s="36"/>
      <c r="V255" s="36"/>
      <c r="W255" s="36"/>
      <c r="X255" s="36"/>
      <c r="Y255" s="36"/>
      <c r="Z255" s="36"/>
      <c r="AA255" s="36"/>
      <c r="AB255" s="36"/>
      <c r="AC255" s="36"/>
      <c r="AD255" s="36"/>
      <c r="AE255" s="36"/>
      <c r="AR255" s="205" t="s">
        <v>204</v>
      </c>
      <c r="AT255" s="205" t="s">
        <v>200</v>
      </c>
      <c r="AU255" s="205" t="s">
        <v>91</v>
      </c>
      <c r="AY255" s="18" t="s">
        <v>173</v>
      </c>
      <c r="BE255" s="206">
        <f>IF(N255="základní",J255,0)</f>
        <v>0</v>
      </c>
      <c r="BF255" s="206">
        <f>IF(N255="snížená",J255,0)</f>
        <v>0</v>
      </c>
      <c r="BG255" s="206">
        <f>IF(N255="zákl. přenesená",J255,0)</f>
        <v>0</v>
      </c>
      <c r="BH255" s="206">
        <f>IF(N255="sníž. přenesená",J255,0)</f>
        <v>0</v>
      </c>
      <c r="BI255" s="206">
        <f>IF(N255="nulová",J255,0)</f>
        <v>0</v>
      </c>
      <c r="BJ255" s="18" t="s">
        <v>89</v>
      </c>
      <c r="BK255" s="206">
        <f>ROUND(I255*H255,2)</f>
        <v>0</v>
      </c>
      <c r="BL255" s="18" t="s">
        <v>180</v>
      </c>
      <c r="BM255" s="205" t="s">
        <v>1580</v>
      </c>
    </row>
    <row r="256" spans="1:65" s="2" customFormat="1" ht="16.5" customHeight="1" x14ac:dyDescent="0.2">
      <c r="A256" s="36"/>
      <c r="B256" s="37"/>
      <c r="C256" s="194" t="s">
        <v>757</v>
      </c>
      <c r="D256" s="194" t="s">
        <v>175</v>
      </c>
      <c r="E256" s="195" t="s">
        <v>1581</v>
      </c>
      <c r="F256" s="196" t="s">
        <v>1582</v>
      </c>
      <c r="G256" s="197" t="s">
        <v>186</v>
      </c>
      <c r="H256" s="198">
        <v>68</v>
      </c>
      <c r="I256" s="199"/>
      <c r="J256" s="200">
        <f>ROUND(I256*H256,2)</f>
        <v>0</v>
      </c>
      <c r="K256" s="196" t="s">
        <v>79</v>
      </c>
      <c r="L256" s="41"/>
      <c r="M256" s="201" t="s">
        <v>79</v>
      </c>
      <c r="N256" s="202" t="s">
        <v>51</v>
      </c>
      <c r="O256" s="66"/>
      <c r="P256" s="203">
        <f>O256*H256</f>
        <v>0</v>
      </c>
      <c r="Q256" s="203">
        <v>0.26252999999999999</v>
      </c>
      <c r="R256" s="203">
        <f>Q256*H256</f>
        <v>17.852039999999999</v>
      </c>
      <c r="S256" s="203">
        <v>0</v>
      </c>
      <c r="T256" s="204">
        <f>S256*H256</f>
        <v>0</v>
      </c>
      <c r="U256" s="36"/>
      <c r="V256" s="36"/>
      <c r="W256" s="36"/>
      <c r="X256" s="36"/>
      <c r="Y256" s="36"/>
      <c r="Z256" s="36"/>
      <c r="AA256" s="36"/>
      <c r="AB256" s="36"/>
      <c r="AC256" s="36"/>
      <c r="AD256" s="36"/>
      <c r="AE256" s="36"/>
      <c r="AR256" s="205" t="s">
        <v>180</v>
      </c>
      <c r="AT256" s="205" t="s">
        <v>175</v>
      </c>
      <c r="AU256" s="205" t="s">
        <v>91</v>
      </c>
      <c r="AY256" s="18" t="s">
        <v>173</v>
      </c>
      <c r="BE256" s="206">
        <f>IF(N256="základní",J256,0)</f>
        <v>0</v>
      </c>
      <c r="BF256" s="206">
        <f>IF(N256="snížená",J256,0)</f>
        <v>0</v>
      </c>
      <c r="BG256" s="206">
        <f>IF(N256="zákl. přenesená",J256,0)</f>
        <v>0</v>
      </c>
      <c r="BH256" s="206">
        <f>IF(N256="sníž. přenesená",J256,0)</f>
        <v>0</v>
      </c>
      <c r="BI256" s="206">
        <f>IF(N256="nulová",J256,0)</f>
        <v>0</v>
      </c>
      <c r="BJ256" s="18" t="s">
        <v>89</v>
      </c>
      <c r="BK256" s="206">
        <f>ROUND(I256*H256,2)</f>
        <v>0</v>
      </c>
      <c r="BL256" s="18" t="s">
        <v>180</v>
      </c>
      <c r="BM256" s="205" t="s">
        <v>1583</v>
      </c>
    </row>
    <row r="257" spans="1:65" s="2" customFormat="1" ht="58.5" x14ac:dyDescent="0.2">
      <c r="A257" s="36"/>
      <c r="B257" s="37"/>
      <c r="C257" s="38"/>
      <c r="D257" s="209" t="s">
        <v>412</v>
      </c>
      <c r="E257" s="38"/>
      <c r="F257" s="255" t="s">
        <v>1584</v>
      </c>
      <c r="G257" s="38"/>
      <c r="H257" s="38"/>
      <c r="I257" s="117"/>
      <c r="J257" s="38"/>
      <c r="K257" s="38"/>
      <c r="L257" s="41"/>
      <c r="M257" s="256"/>
      <c r="N257" s="257"/>
      <c r="O257" s="66"/>
      <c r="P257" s="66"/>
      <c r="Q257" s="66"/>
      <c r="R257" s="66"/>
      <c r="S257" s="66"/>
      <c r="T257" s="67"/>
      <c r="U257" s="36"/>
      <c r="V257" s="36"/>
      <c r="W257" s="36"/>
      <c r="X257" s="36"/>
      <c r="Y257" s="36"/>
      <c r="Z257" s="36"/>
      <c r="AA257" s="36"/>
      <c r="AB257" s="36"/>
      <c r="AC257" s="36"/>
      <c r="AD257" s="36"/>
      <c r="AE257" s="36"/>
      <c r="AT257" s="18" t="s">
        <v>412</v>
      </c>
      <c r="AU257" s="18" t="s">
        <v>91</v>
      </c>
    </row>
    <row r="258" spans="1:65" s="13" customFormat="1" ht="11.25" x14ac:dyDescent="0.2">
      <c r="B258" s="207"/>
      <c r="C258" s="208"/>
      <c r="D258" s="209" t="s">
        <v>182</v>
      </c>
      <c r="E258" s="210" t="s">
        <v>79</v>
      </c>
      <c r="F258" s="211" t="s">
        <v>1585</v>
      </c>
      <c r="G258" s="208"/>
      <c r="H258" s="212">
        <v>68</v>
      </c>
      <c r="I258" s="213"/>
      <c r="J258" s="208"/>
      <c r="K258" s="208"/>
      <c r="L258" s="214"/>
      <c r="M258" s="215"/>
      <c r="N258" s="216"/>
      <c r="O258" s="216"/>
      <c r="P258" s="216"/>
      <c r="Q258" s="216"/>
      <c r="R258" s="216"/>
      <c r="S258" s="216"/>
      <c r="T258" s="217"/>
      <c r="AT258" s="218" t="s">
        <v>182</v>
      </c>
      <c r="AU258" s="218" t="s">
        <v>91</v>
      </c>
      <c r="AV258" s="13" t="s">
        <v>91</v>
      </c>
      <c r="AW258" s="13" t="s">
        <v>42</v>
      </c>
      <c r="AX258" s="13" t="s">
        <v>89</v>
      </c>
      <c r="AY258" s="218" t="s">
        <v>173</v>
      </c>
    </row>
    <row r="259" spans="1:65" s="14" customFormat="1" ht="11.25" x14ac:dyDescent="0.2">
      <c r="B259" s="234"/>
      <c r="C259" s="235"/>
      <c r="D259" s="209" t="s">
        <v>182</v>
      </c>
      <c r="E259" s="236" t="s">
        <v>79</v>
      </c>
      <c r="F259" s="237" t="s">
        <v>1586</v>
      </c>
      <c r="G259" s="235"/>
      <c r="H259" s="236" t="s">
        <v>79</v>
      </c>
      <c r="I259" s="238"/>
      <c r="J259" s="235"/>
      <c r="K259" s="235"/>
      <c r="L259" s="239"/>
      <c r="M259" s="240"/>
      <c r="N259" s="241"/>
      <c r="O259" s="241"/>
      <c r="P259" s="241"/>
      <c r="Q259" s="241"/>
      <c r="R259" s="241"/>
      <c r="S259" s="241"/>
      <c r="T259" s="242"/>
      <c r="AT259" s="243" t="s">
        <v>182</v>
      </c>
      <c r="AU259" s="243" t="s">
        <v>91</v>
      </c>
      <c r="AV259" s="14" t="s">
        <v>89</v>
      </c>
      <c r="AW259" s="14" t="s">
        <v>42</v>
      </c>
      <c r="AX259" s="14" t="s">
        <v>81</v>
      </c>
      <c r="AY259" s="243" t="s">
        <v>173</v>
      </c>
    </row>
    <row r="260" spans="1:65" s="2" customFormat="1" ht="24" customHeight="1" x14ac:dyDescent="0.2">
      <c r="A260" s="36"/>
      <c r="B260" s="37"/>
      <c r="C260" s="194" t="s">
        <v>887</v>
      </c>
      <c r="D260" s="194" t="s">
        <v>175</v>
      </c>
      <c r="E260" s="195" t="s">
        <v>1587</v>
      </c>
      <c r="F260" s="196" t="s">
        <v>1588</v>
      </c>
      <c r="G260" s="197" t="s">
        <v>186</v>
      </c>
      <c r="H260" s="198">
        <v>326.39999999999998</v>
      </c>
      <c r="I260" s="199"/>
      <c r="J260" s="200">
        <f>ROUND(I260*H260,2)</f>
        <v>0</v>
      </c>
      <c r="K260" s="196" t="s">
        <v>179</v>
      </c>
      <c r="L260" s="41"/>
      <c r="M260" s="201" t="s">
        <v>79</v>
      </c>
      <c r="N260" s="202" t="s">
        <v>51</v>
      </c>
      <c r="O260" s="66"/>
      <c r="P260" s="203">
        <f>O260*H260</f>
        <v>0</v>
      </c>
      <c r="Q260" s="203">
        <v>0.1295</v>
      </c>
      <c r="R260" s="203">
        <f>Q260*H260</f>
        <v>42.268799999999999</v>
      </c>
      <c r="S260" s="203">
        <v>0</v>
      </c>
      <c r="T260" s="204">
        <f>S260*H260</f>
        <v>0</v>
      </c>
      <c r="U260" s="36"/>
      <c r="V260" s="36"/>
      <c r="W260" s="36"/>
      <c r="X260" s="36"/>
      <c r="Y260" s="36"/>
      <c r="Z260" s="36"/>
      <c r="AA260" s="36"/>
      <c r="AB260" s="36"/>
      <c r="AC260" s="36"/>
      <c r="AD260" s="36"/>
      <c r="AE260" s="36"/>
      <c r="AR260" s="205" t="s">
        <v>180</v>
      </c>
      <c r="AT260" s="205" t="s">
        <v>175</v>
      </c>
      <c r="AU260" s="205" t="s">
        <v>91</v>
      </c>
      <c r="AY260" s="18" t="s">
        <v>173</v>
      </c>
      <c r="BE260" s="206">
        <f>IF(N260="základní",J260,0)</f>
        <v>0</v>
      </c>
      <c r="BF260" s="206">
        <f>IF(N260="snížená",J260,0)</f>
        <v>0</v>
      </c>
      <c r="BG260" s="206">
        <f>IF(N260="zákl. přenesená",J260,0)</f>
        <v>0</v>
      </c>
      <c r="BH260" s="206">
        <f>IF(N260="sníž. přenesená",J260,0)</f>
        <v>0</v>
      </c>
      <c r="BI260" s="206">
        <f>IF(N260="nulová",J260,0)</f>
        <v>0</v>
      </c>
      <c r="BJ260" s="18" t="s">
        <v>89</v>
      </c>
      <c r="BK260" s="206">
        <f>ROUND(I260*H260,2)</f>
        <v>0</v>
      </c>
      <c r="BL260" s="18" t="s">
        <v>180</v>
      </c>
      <c r="BM260" s="205" t="s">
        <v>1589</v>
      </c>
    </row>
    <row r="261" spans="1:65" s="13" customFormat="1" ht="11.25" x14ac:dyDescent="0.2">
      <c r="B261" s="207"/>
      <c r="C261" s="208"/>
      <c r="D261" s="209" t="s">
        <v>182</v>
      </c>
      <c r="E261" s="210" t="s">
        <v>79</v>
      </c>
      <c r="F261" s="211" t="s">
        <v>1590</v>
      </c>
      <c r="G261" s="208"/>
      <c r="H261" s="212">
        <v>326.39999999999998</v>
      </c>
      <c r="I261" s="213"/>
      <c r="J261" s="208"/>
      <c r="K261" s="208"/>
      <c r="L261" s="214"/>
      <c r="M261" s="215"/>
      <c r="N261" s="216"/>
      <c r="O261" s="216"/>
      <c r="P261" s="216"/>
      <c r="Q261" s="216"/>
      <c r="R261" s="216"/>
      <c r="S261" s="216"/>
      <c r="T261" s="217"/>
      <c r="AT261" s="218" t="s">
        <v>182</v>
      </c>
      <c r="AU261" s="218" t="s">
        <v>91</v>
      </c>
      <c r="AV261" s="13" t="s">
        <v>91</v>
      </c>
      <c r="AW261" s="13" t="s">
        <v>42</v>
      </c>
      <c r="AX261" s="13" t="s">
        <v>89</v>
      </c>
      <c r="AY261" s="218" t="s">
        <v>173</v>
      </c>
    </row>
    <row r="262" spans="1:65" s="2" customFormat="1" ht="16.5" customHeight="1" x14ac:dyDescent="0.2">
      <c r="A262" s="36"/>
      <c r="B262" s="37"/>
      <c r="C262" s="219" t="s">
        <v>761</v>
      </c>
      <c r="D262" s="219" t="s">
        <v>200</v>
      </c>
      <c r="E262" s="220" t="s">
        <v>1591</v>
      </c>
      <c r="F262" s="221" t="s">
        <v>1592</v>
      </c>
      <c r="G262" s="222" t="s">
        <v>186</v>
      </c>
      <c r="H262" s="223">
        <v>326.39999999999998</v>
      </c>
      <c r="I262" s="224"/>
      <c r="J262" s="225">
        <f>ROUND(I262*H262,2)</f>
        <v>0</v>
      </c>
      <c r="K262" s="221" t="s">
        <v>179</v>
      </c>
      <c r="L262" s="226"/>
      <c r="M262" s="227" t="s">
        <v>79</v>
      </c>
      <c r="N262" s="228" t="s">
        <v>51</v>
      </c>
      <c r="O262" s="66"/>
      <c r="P262" s="203">
        <f>O262*H262</f>
        <v>0</v>
      </c>
      <c r="Q262" s="203">
        <v>5.5E-2</v>
      </c>
      <c r="R262" s="203">
        <f>Q262*H262</f>
        <v>17.951999999999998</v>
      </c>
      <c r="S262" s="203">
        <v>0</v>
      </c>
      <c r="T262" s="204">
        <f>S262*H262</f>
        <v>0</v>
      </c>
      <c r="U262" s="36"/>
      <c r="V262" s="36"/>
      <c r="W262" s="36"/>
      <c r="X262" s="36"/>
      <c r="Y262" s="36"/>
      <c r="Z262" s="36"/>
      <c r="AA262" s="36"/>
      <c r="AB262" s="36"/>
      <c r="AC262" s="36"/>
      <c r="AD262" s="36"/>
      <c r="AE262" s="36"/>
      <c r="AR262" s="205" t="s">
        <v>204</v>
      </c>
      <c r="AT262" s="205" t="s">
        <v>200</v>
      </c>
      <c r="AU262" s="205" t="s">
        <v>91</v>
      </c>
      <c r="AY262" s="18" t="s">
        <v>173</v>
      </c>
      <c r="BE262" s="206">
        <f>IF(N262="základní",J262,0)</f>
        <v>0</v>
      </c>
      <c r="BF262" s="206">
        <f>IF(N262="snížená",J262,0)</f>
        <v>0</v>
      </c>
      <c r="BG262" s="206">
        <f>IF(N262="zákl. přenesená",J262,0)</f>
        <v>0</v>
      </c>
      <c r="BH262" s="206">
        <f>IF(N262="sníž. přenesená",J262,0)</f>
        <v>0</v>
      </c>
      <c r="BI262" s="206">
        <f>IF(N262="nulová",J262,0)</f>
        <v>0</v>
      </c>
      <c r="BJ262" s="18" t="s">
        <v>89</v>
      </c>
      <c r="BK262" s="206">
        <f>ROUND(I262*H262,2)</f>
        <v>0</v>
      </c>
      <c r="BL262" s="18" t="s">
        <v>180</v>
      </c>
      <c r="BM262" s="205" t="s">
        <v>1593</v>
      </c>
    </row>
    <row r="263" spans="1:65" s="2" customFormat="1" ht="24" customHeight="1" x14ac:dyDescent="0.2">
      <c r="A263" s="36"/>
      <c r="B263" s="37"/>
      <c r="C263" s="194" t="s">
        <v>895</v>
      </c>
      <c r="D263" s="194" t="s">
        <v>175</v>
      </c>
      <c r="E263" s="195" t="s">
        <v>293</v>
      </c>
      <c r="F263" s="196" t="s">
        <v>294</v>
      </c>
      <c r="G263" s="197" t="s">
        <v>186</v>
      </c>
      <c r="H263" s="198">
        <v>865.22</v>
      </c>
      <c r="I263" s="199"/>
      <c r="J263" s="200">
        <f>ROUND(I263*H263,2)</f>
        <v>0</v>
      </c>
      <c r="K263" s="196" t="s">
        <v>179</v>
      </c>
      <c r="L263" s="41"/>
      <c r="M263" s="201" t="s">
        <v>79</v>
      </c>
      <c r="N263" s="202" t="s">
        <v>51</v>
      </c>
      <c r="O263" s="66"/>
      <c r="P263" s="203">
        <f>O263*H263</f>
        <v>0</v>
      </c>
      <c r="Q263" s="203">
        <v>0.14066999999999999</v>
      </c>
      <c r="R263" s="203">
        <f>Q263*H263</f>
        <v>121.71049739999999</v>
      </c>
      <c r="S263" s="203">
        <v>0</v>
      </c>
      <c r="T263" s="204">
        <f>S263*H263</f>
        <v>0</v>
      </c>
      <c r="U263" s="36"/>
      <c r="V263" s="36"/>
      <c r="W263" s="36"/>
      <c r="X263" s="36"/>
      <c r="Y263" s="36"/>
      <c r="Z263" s="36"/>
      <c r="AA263" s="36"/>
      <c r="AB263" s="36"/>
      <c r="AC263" s="36"/>
      <c r="AD263" s="36"/>
      <c r="AE263" s="36"/>
      <c r="AR263" s="205" t="s">
        <v>180</v>
      </c>
      <c r="AT263" s="205" t="s">
        <v>175</v>
      </c>
      <c r="AU263" s="205" t="s">
        <v>91</v>
      </c>
      <c r="AY263" s="18" t="s">
        <v>173</v>
      </c>
      <c r="BE263" s="206">
        <f>IF(N263="základní",J263,0)</f>
        <v>0</v>
      </c>
      <c r="BF263" s="206">
        <f>IF(N263="snížená",J263,0)</f>
        <v>0</v>
      </c>
      <c r="BG263" s="206">
        <f>IF(N263="zákl. přenesená",J263,0)</f>
        <v>0</v>
      </c>
      <c r="BH263" s="206">
        <f>IF(N263="sníž. přenesená",J263,0)</f>
        <v>0</v>
      </c>
      <c r="BI263" s="206">
        <f>IF(N263="nulová",J263,0)</f>
        <v>0</v>
      </c>
      <c r="BJ263" s="18" t="s">
        <v>89</v>
      </c>
      <c r="BK263" s="206">
        <f>ROUND(I263*H263,2)</f>
        <v>0</v>
      </c>
      <c r="BL263" s="18" t="s">
        <v>180</v>
      </c>
      <c r="BM263" s="205" t="s">
        <v>1594</v>
      </c>
    </row>
    <row r="264" spans="1:65" s="13" customFormat="1" ht="11.25" x14ac:dyDescent="0.2">
      <c r="B264" s="207"/>
      <c r="C264" s="208"/>
      <c r="D264" s="209" t="s">
        <v>182</v>
      </c>
      <c r="E264" s="210" t="s">
        <v>79</v>
      </c>
      <c r="F264" s="211" t="s">
        <v>1595</v>
      </c>
      <c r="G264" s="208"/>
      <c r="H264" s="212">
        <v>865.22</v>
      </c>
      <c r="I264" s="213"/>
      <c r="J264" s="208"/>
      <c r="K264" s="208"/>
      <c r="L264" s="214"/>
      <c r="M264" s="215"/>
      <c r="N264" s="216"/>
      <c r="O264" s="216"/>
      <c r="P264" s="216"/>
      <c r="Q264" s="216"/>
      <c r="R264" s="216"/>
      <c r="S264" s="216"/>
      <c r="T264" s="217"/>
      <c r="AT264" s="218" t="s">
        <v>182</v>
      </c>
      <c r="AU264" s="218" t="s">
        <v>91</v>
      </c>
      <c r="AV264" s="13" t="s">
        <v>91</v>
      </c>
      <c r="AW264" s="13" t="s">
        <v>42</v>
      </c>
      <c r="AX264" s="13" t="s">
        <v>89</v>
      </c>
      <c r="AY264" s="218" t="s">
        <v>173</v>
      </c>
    </row>
    <row r="265" spans="1:65" s="2" customFormat="1" ht="16.5" customHeight="1" x14ac:dyDescent="0.2">
      <c r="A265" s="36"/>
      <c r="B265" s="37"/>
      <c r="C265" s="219" t="s">
        <v>764</v>
      </c>
      <c r="D265" s="219" t="s">
        <v>200</v>
      </c>
      <c r="E265" s="220" t="s">
        <v>1596</v>
      </c>
      <c r="F265" s="221" t="s">
        <v>1597</v>
      </c>
      <c r="G265" s="222" t="s">
        <v>186</v>
      </c>
      <c r="H265" s="223">
        <v>173.04400000000001</v>
      </c>
      <c r="I265" s="224"/>
      <c r="J265" s="225">
        <f>ROUND(I265*H265,2)</f>
        <v>0</v>
      </c>
      <c r="K265" s="221" t="s">
        <v>179</v>
      </c>
      <c r="L265" s="226"/>
      <c r="M265" s="227" t="s">
        <v>79</v>
      </c>
      <c r="N265" s="228" t="s">
        <v>51</v>
      </c>
      <c r="O265" s="66"/>
      <c r="P265" s="203">
        <f>O265*H265</f>
        <v>0</v>
      </c>
      <c r="Q265" s="203">
        <v>6.5000000000000002E-2</v>
      </c>
      <c r="R265" s="203">
        <f>Q265*H265</f>
        <v>11.247860000000001</v>
      </c>
      <c r="S265" s="203">
        <v>0</v>
      </c>
      <c r="T265" s="204">
        <f>S265*H265</f>
        <v>0</v>
      </c>
      <c r="U265" s="36"/>
      <c r="V265" s="36"/>
      <c r="W265" s="36"/>
      <c r="X265" s="36"/>
      <c r="Y265" s="36"/>
      <c r="Z265" s="36"/>
      <c r="AA265" s="36"/>
      <c r="AB265" s="36"/>
      <c r="AC265" s="36"/>
      <c r="AD265" s="36"/>
      <c r="AE265" s="36"/>
      <c r="AR265" s="205" t="s">
        <v>204</v>
      </c>
      <c r="AT265" s="205" t="s">
        <v>200</v>
      </c>
      <c r="AU265" s="205" t="s">
        <v>91</v>
      </c>
      <c r="AY265" s="18" t="s">
        <v>173</v>
      </c>
      <c r="BE265" s="206">
        <f>IF(N265="základní",J265,0)</f>
        <v>0</v>
      </c>
      <c r="BF265" s="206">
        <f>IF(N265="snížená",J265,0)</f>
        <v>0</v>
      </c>
      <c r="BG265" s="206">
        <f>IF(N265="zákl. přenesená",J265,0)</f>
        <v>0</v>
      </c>
      <c r="BH265" s="206">
        <f>IF(N265="sníž. přenesená",J265,0)</f>
        <v>0</v>
      </c>
      <c r="BI265" s="206">
        <f>IF(N265="nulová",J265,0)</f>
        <v>0</v>
      </c>
      <c r="BJ265" s="18" t="s">
        <v>89</v>
      </c>
      <c r="BK265" s="206">
        <f>ROUND(I265*H265,2)</f>
        <v>0</v>
      </c>
      <c r="BL265" s="18" t="s">
        <v>180</v>
      </c>
      <c r="BM265" s="205" t="s">
        <v>1598</v>
      </c>
    </row>
    <row r="266" spans="1:65" s="13" customFormat="1" ht="11.25" x14ac:dyDescent="0.2">
      <c r="B266" s="207"/>
      <c r="C266" s="208"/>
      <c r="D266" s="209" t="s">
        <v>182</v>
      </c>
      <c r="E266" s="210" t="s">
        <v>79</v>
      </c>
      <c r="F266" s="211" t="s">
        <v>1599</v>
      </c>
      <c r="G266" s="208"/>
      <c r="H266" s="212">
        <v>173.04400000000001</v>
      </c>
      <c r="I266" s="213"/>
      <c r="J266" s="208"/>
      <c r="K266" s="208"/>
      <c r="L266" s="214"/>
      <c r="M266" s="215"/>
      <c r="N266" s="216"/>
      <c r="O266" s="216"/>
      <c r="P266" s="216"/>
      <c r="Q266" s="216"/>
      <c r="R266" s="216"/>
      <c r="S266" s="216"/>
      <c r="T266" s="217"/>
      <c r="AT266" s="218" t="s">
        <v>182</v>
      </c>
      <c r="AU266" s="218" t="s">
        <v>91</v>
      </c>
      <c r="AV266" s="13" t="s">
        <v>91</v>
      </c>
      <c r="AW266" s="13" t="s">
        <v>42</v>
      </c>
      <c r="AX266" s="13" t="s">
        <v>89</v>
      </c>
      <c r="AY266" s="218" t="s">
        <v>173</v>
      </c>
    </row>
    <row r="267" spans="1:65" s="2" customFormat="1" ht="16.5" customHeight="1" x14ac:dyDescent="0.2">
      <c r="A267" s="36"/>
      <c r="B267" s="37"/>
      <c r="C267" s="194" t="s">
        <v>902</v>
      </c>
      <c r="D267" s="194" t="s">
        <v>175</v>
      </c>
      <c r="E267" s="195" t="s">
        <v>302</v>
      </c>
      <c r="F267" s="196" t="s">
        <v>303</v>
      </c>
      <c r="G267" s="197" t="s">
        <v>186</v>
      </c>
      <c r="H267" s="198">
        <v>743.6</v>
      </c>
      <c r="I267" s="199"/>
      <c r="J267" s="200">
        <f>ROUND(I267*H267,2)</f>
        <v>0</v>
      </c>
      <c r="K267" s="196" t="s">
        <v>179</v>
      </c>
      <c r="L267" s="41"/>
      <c r="M267" s="201" t="s">
        <v>79</v>
      </c>
      <c r="N267" s="202" t="s">
        <v>51</v>
      </c>
      <c r="O267" s="66"/>
      <c r="P267" s="203">
        <f>O267*H267</f>
        <v>0</v>
      </c>
      <c r="Q267" s="203">
        <v>0</v>
      </c>
      <c r="R267" s="203">
        <f>Q267*H267</f>
        <v>0</v>
      </c>
      <c r="S267" s="203">
        <v>0</v>
      </c>
      <c r="T267" s="204">
        <f>S267*H267</f>
        <v>0</v>
      </c>
      <c r="U267" s="36"/>
      <c r="V267" s="36"/>
      <c r="W267" s="36"/>
      <c r="X267" s="36"/>
      <c r="Y267" s="36"/>
      <c r="Z267" s="36"/>
      <c r="AA267" s="36"/>
      <c r="AB267" s="36"/>
      <c r="AC267" s="36"/>
      <c r="AD267" s="36"/>
      <c r="AE267" s="36"/>
      <c r="AR267" s="205" t="s">
        <v>180</v>
      </c>
      <c r="AT267" s="205" t="s">
        <v>175</v>
      </c>
      <c r="AU267" s="205" t="s">
        <v>91</v>
      </c>
      <c r="AY267" s="18" t="s">
        <v>173</v>
      </c>
      <c r="BE267" s="206">
        <f>IF(N267="základní",J267,0)</f>
        <v>0</v>
      </c>
      <c r="BF267" s="206">
        <f>IF(N267="snížená",J267,0)</f>
        <v>0</v>
      </c>
      <c r="BG267" s="206">
        <f>IF(N267="zákl. přenesená",J267,0)</f>
        <v>0</v>
      </c>
      <c r="BH267" s="206">
        <f>IF(N267="sníž. přenesená",J267,0)</f>
        <v>0</v>
      </c>
      <c r="BI267" s="206">
        <f>IF(N267="nulová",J267,0)</f>
        <v>0</v>
      </c>
      <c r="BJ267" s="18" t="s">
        <v>89</v>
      </c>
      <c r="BK267" s="206">
        <f>ROUND(I267*H267,2)</f>
        <v>0</v>
      </c>
      <c r="BL267" s="18" t="s">
        <v>180</v>
      </c>
      <c r="BM267" s="205" t="s">
        <v>1600</v>
      </c>
    </row>
    <row r="268" spans="1:65" s="13" customFormat="1" ht="11.25" x14ac:dyDescent="0.2">
      <c r="B268" s="207"/>
      <c r="C268" s="208"/>
      <c r="D268" s="209" t="s">
        <v>182</v>
      </c>
      <c r="E268" s="210" t="s">
        <v>79</v>
      </c>
      <c r="F268" s="211" t="s">
        <v>1601</v>
      </c>
      <c r="G268" s="208"/>
      <c r="H268" s="212">
        <v>743.6</v>
      </c>
      <c r="I268" s="213"/>
      <c r="J268" s="208"/>
      <c r="K268" s="208"/>
      <c r="L268" s="214"/>
      <c r="M268" s="215"/>
      <c r="N268" s="216"/>
      <c r="O268" s="216"/>
      <c r="P268" s="216"/>
      <c r="Q268" s="216"/>
      <c r="R268" s="216"/>
      <c r="S268" s="216"/>
      <c r="T268" s="217"/>
      <c r="AT268" s="218" t="s">
        <v>182</v>
      </c>
      <c r="AU268" s="218" t="s">
        <v>91</v>
      </c>
      <c r="AV268" s="13" t="s">
        <v>91</v>
      </c>
      <c r="AW268" s="13" t="s">
        <v>42</v>
      </c>
      <c r="AX268" s="13" t="s">
        <v>89</v>
      </c>
      <c r="AY268" s="218" t="s">
        <v>173</v>
      </c>
    </row>
    <row r="269" spans="1:65" s="2" customFormat="1" ht="24" customHeight="1" x14ac:dyDescent="0.2">
      <c r="A269" s="36"/>
      <c r="B269" s="37"/>
      <c r="C269" s="194" t="s">
        <v>767</v>
      </c>
      <c r="D269" s="194" t="s">
        <v>175</v>
      </c>
      <c r="E269" s="195" t="s">
        <v>307</v>
      </c>
      <c r="F269" s="196" t="s">
        <v>308</v>
      </c>
      <c r="G269" s="197" t="s">
        <v>186</v>
      </c>
      <c r="H269" s="198">
        <v>743.6</v>
      </c>
      <c r="I269" s="199"/>
      <c r="J269" s="200">
        <f>ROUND(I269*H269,2)</f>
        <v>0</v>
      </c>
      <c r="K269" s="196" t="s">
        <v>179</v>
      </c>
      <c r="L269" s="41"/>
      <c r="M269" s="201" t="s">
        <v>79</v>
      </c>
      <c r="N269" s="202" t="s">
        <v>51</v>
      </c>
      <c r="O269" s="66"/>
      <c r="P269" s="203">
        <f>O269*H269</f>
        <v>0</v>
      </c>
      <c r="Q269" s="203">
        <v>6.0000000000000002E-5</v>
      </c>
      <c r="R269" s="203">
        <f>Q269*H269</f>
        <v>4.4616000000000003E-2</v>
      </c>
      <c r="S269" s="203">
        <v>0</v>
      </c>
      <c r="T269" s="204">
        <f>S269*H269</f>
        <v>0</v>
      </c>
      <c r="U269" s="36"/>
      <c r="V269" s="36"/>
      <c r="W269" s="36"/>
      <c r="X269" s="36"/>
      <c r="Y269" s="36"/>
      <c r="Z269" s="36"/>
      <c r="AA269" s="36"/>
      <c r="AB269" s="36"/>
      <c r="AC269" s="36"/>
      <c r="AD269" s="36"/>
      <c r="AE269" s="36"/>
      <c r="AR269" s="205" t="s">
        <v>180</v>
      </c>
      <c r="AT269" s="205" t="s">
        <v>175</v>
      </c>
      <c r="AU269" s="205" t="s">
        <v>91</v>
      </c>
      <c r="AY269" s="18" t="s">
        <v>173</v>
      </c>
      <c r="BE269" s="206">
        <f>IF(N269="základní",J269,0)</f>
        <v>0</v>
      </c>
      <c r="BF269" s="206">
        <f>IF(N269="snížená",J269,0)</f>
        <v>0</v>
      </c>
      <c r="BG269" s="206">
        <f>IF(N269="zákl. přenesená",J269,0)</f>
        <v>0</v>
      </c>
      <c r="BH269" s="206">
        <f>IF(N269="sníž. přenesená",J269,0)</f>
        <v>0</v>
      </c>
      <c r="BI269" s="206">
        <f>IF(N269="nulová",J269,0)</f>
        <v>0</v>
      </c>
      <c r="BJ269" s="18" t="s">
        <v>89</v>
      </c>
      <c r="BK269" s="206">
        <f>ROUND(I269*H269,2)</f>
        <v>0</v>
      </c>
      <c r="BL269" s="18" t="s">
        <v>180</v>
      </c>
      <c r="BM269" s="205" t="s">
        <v>1602</v>
      </c>
    </row>
    <row r="270" spans="1:65" s="13" customFormat="1" ht="11.25" x14ac:dyDescent="0.2">
      <c r="B270" s="207"/>
      <c r="C270" s="208"/>
      <c r="D270" s="209" t="s">
        <v>182</v>
      </c>
      <c r="E270" s="210" t="s">
        <v>79</v>
      </c>
      <c r="F270" s="211" t="s">
        <v>1603</v>
      </c>
      <c r="G270" s="208"/>
      <c r="H270" s="212">
        <v>743.6</v>
      </c>
      <c r="I270" s="213"/>
      <c r="J270" s="208"/>
      <c r="K270" s="208"/>
      <c r="L270" s="214"/>
      <c r="M270" s="215"/>
      <c r="N270" s="216"/>
      <c r="O270" s="216"/>
      <c r="P270" s="216"/>
      <c r="Q270" s="216"/>
      <c r="R270" s="216"/>
      <c r="S270" s="216"/>
      <c r="T270" s="217"/>
      <c r="AT270" s="218" t="s">
        <v>182</v>
      </c>
      <c r="AU270" s="218" t="s">
        <v>91</v>
      </c>
      <c r="AV270" s="13" t="s">
        <v>91</v>
      </c>
      <c r="AW270" s="13" t="s">
        <v>42</v>
      </c>
      <c r="AX270" s="13" t="s">
        <v>89</v>
      </c>
      <c r="AY270" s="218" t="s">
        <v>173</v>
      </c>
    </row>
    <row r="271" spans="1:65" s="2" customFormat="1" ht="16.5" customHeight="1" x14ac:dyDescent="0.2">
      <c r="A271" s="36"/>
      <c r="B271" s="37"/>
      <c r="C271" s="194" t="s">
        <v>908</v>
      </c>
      <c r="D271" s="194" t="s">
        <v>175</v>
      </c>
      <c r="E271" s="195" t="s">
        <v>1604</v>
      </c>
      <c r="F271" s="196" t="s">
        <v>1605</v>
      </c>
      <c r="G271" s="197" t="s">
        <v>178</v>
      </c>
      <c r="H271" s="198">
        <v>109.2</v>
      </c>
      <c r="I271" s="199"/>
      <c r="J271" s="200">
        <f>ROUND(I271*H271,2)</f>
        <v>0</v>
      </c>
      <c r="K271" s="196" t="s">
        <v>179</v>
      </c>
      <c r="L271" s="41"/>
      <c r="M271" s="201" t="s">
        <v>79</v>
      </c>
      <c r="N271" s="202" t="s">
        <v>51</v>
      </c>
      <c r="O271" s="66"/>
      <c r="P271" s="203">
        <f>O271*H271</f>
        <v>0</v>
      </c>
      <c r="Q271" s="203">
        <v>2.07E-2</v>
      </c>
      <c r="R271" s="203">
        <f>Q271*H271</f>
        <v>2.26044</v>
      </c>
      <c r="S271" s="203">
        <v>0</v>
      </c>
      <c r="T271" s="204">
        <f>S271*H271</f>
        <v>0</v>
      </c>
      <c r="U271" s="36"/>
      <c r="V271" s="36"/>
      <c r="W271" s="36"/>
      <c r="X271" s="36"/>
      <c r="Y271" s="36"/>
      <c r="Z271" s="36"/>
      <c r="AA271" s="36"/>
      <c r="AB271" s="36"/>
      <c r="AC271" s="36"/>
      <c r="AD271" s="36"/>
      <c r="AE271" s="36"/>
      <c r="AR271" s="205" t="s">
        <v>180</v>
      </c>
      <c r="AT271" s="205" t="s">
        <v>175</v>
      </c>
      <c r="AU271" s="205" t="s">
        <v>91</v>
      </c>
      <c r="AY271" s="18" t="s">
        <v>173</v>
      </c>
      <c r="BE271" s="206">
        <f>IF(N271="základní",J271,0)</f>
        <v>0</v>
      </c>
      <c r="BF271" s="206">
        <f>IF(N271="snížená",J271,0)</f>
        <v>0</v>
      </c>
      <c r="BG271" s="206">
        <f>IF(N271="zákl. přenesená",J271,0)</f>
        <v>0</v>
      </c>
      <c r="BH271" s="206">
        <f>IF(N271="sníž. přenesená",J271,0)</f>
        <v>0</v>
      </c>
      <c r="BI271" s="206">
        <f>IF(N271="nulová",J271,0)</f>
        <v>0</v>
      </c>
      <c r="BJ271" s="18" t="s">
        <v>89</v>
      </c>
      <c r="BK271" s="206">
        <f>ROUND(I271*H271,2)</f>
        <v>0</v>
      </c>
      <c r="BL271" s="18" t="s">
        <v>180</v>
      </c>
      <c r="BM271" s="205" t="s">
        <v>1606</v>
      </c>
    </row>
    <row r="272" spans="1:65" s="13" customFormat="1" ht="11.25" x14ac:dyDescent="0.2">
      <c r="B272" s="207"/>
      <c r="C272" s="208"/>
      <c r="D272" s="209" t="s">
        <v>182</v>
      </c>
      <c r="E272" s="210" t="s">
        <v>79</v>
      </c>
      <c r="F272" s="211" t="s">
        <v>1607</v>
      </c>
      <c r="G272" s="208"/>
      <c r="H272" s="212">
        <v>109.2</v>
      </c>
      <c r="I272" s="213"/>
      <c r="J272" s="208"/>
      <c r="K272" s="208"/>
      <c r="L272" s="214"/>
      <c r="M272" s="215"/>
      <c r="N272" s="216"/>
      <c r="O272" s="216"/>
      <c r="P272" s="216"/>
      <c r="Q272" s="216"/>
      <c r="R272" s="216"/>
      <c r="S272" s="216"/>
      <c r="T272" s="217"/>
      <c r="AT272" s="218" t="s">
        <v>182</v>
      </c>
      <c r="AU272" s="218" t="s">
        <v>91</v>
      </c>
      <c r="AV272" s="13" t="s">
        <v>91</v>
      </c>
      <c r="AW272" s="13" t="s">
        <v>42</v>
      </c>
      <c r="AX272" s="13" t="s">
        <v>89</v>
      </c>
      <c r="AY272" s="218" t="s">
        <v>173</v>
      </c>
    </row>
    <row r="273" spans="1:65" s="2" customFormat="1" ht="24" customHeight="1" x14ac:dyDescent="0.2">
      <c r="A273" s="36"/>
      <c r="B273" s="37"/>
      <c r="C273" s="194" t="s">
        <v>770</v>
      </c>
      <c r="D273" s="194" t="s">
        <v>175</v>
      </c>
      <c r="E273" s="195" t="s">
        <v>1608</v>
      </c>
      <c r="F273" s="196" t="s">
        <v>1609</v>
      </c>
      <c r="G273" s="197" t="s">
        <v>447</v>
      </c>
      <c r="H273" s="198">
        <v>792</v>
      </c>
      <c r="I273" s="199"/>
      <c r="J273" s="200">
        <f>ROUND(I273*H273,2)</f>
        <v>0</v>
      </c>
      <c r="K273" s="196" t="s">
        <v>179</v>
      </c>
      <c r="L273" s="41"/>
      <c r="M273" s="201" t="s">
        <v>79</v>
      </c>
      <c r="N273" s="202" t="s">
        <v>51</v>
      </c>
      <c r="O273" s="66"/>
      <c r="P273" s="203">
        <f>O273*H273</f>
        <v>0</v>
      </c>
      <c r="Q273" s="203">
        <v>0</v>
      </c>
      <c r="R273" s="203">
        <f>Q273*H273</f>
        <v>0</v>
      </c>
      <c r="S273" s="203">
        <v>0</v>
      </c>
      <c r="T273" s="204">
        <f>S273*H273</f>
        <v>0</v>
      </c>
      <c r="U273" s="36"/>
      <c r="V273" s="36"/>
      <c r="W273" s="36"/>
      <c r="X273" s="36"/>
      <c r="Y273" s="36"/>
      <c r="Z273" s="36"/>
      <c r="AA273" s="36"/>
      <c r="AB273" s="36"/>
      <c r="AC273" s="36"/>
      <c r="AD273" s="36"/>
      <c r="AE273" s="36"/>
      <c r="AR273" s="205" t="s">
        <v>180</v>
      </c>
      <c r="AT273" s="205" t="s">
        <v>175</v>
      </c>
      <c r="AU273" s="205" t="s">
        <v>91</v>
      </c>
      <c r="AY273" s="18" t="s">
        <v>173</v>
      </c>
      <c r="BE273" s="206">
        <f>IF(N273="základní",J273,0)</f>
        <v>0</v>
      </c>
      <c r="BF273" s="206">
        <f>IF(N273="snížená",J273,0)</f>
        <v>0</v>
      </c>
      <c r="BG273" s="206">
        <f>IF(N273="zákl. přenesená",J273,0)</f>
        <v>0</v>
      </c>
      <c r="BH273" s="206">
        <f>IF(N273="sníž. přenesená",J273,0)</f>
        <v>0</v>
      </c>
      <c r="BI273" s="206">
        <f>IF(N273="nulová",J273,0)</f>
        <v>0</v>
      </c>
      <c r="BJ273" s="18" t="s">
        <v>89</v>
      </c>
      <c r="BK273" s="206">
        <f>ROUND(I273*H273,2)</f>
        <v>0</v>
      </c>
      <c r="BL273" s="18" t="s">
        <v>180</v>
      </c>
      <c r="BM273" s="205" t="s">
        <v>1610</v>
      </c>
    </row>
    <row r="274" spans="1:65" s="13" customFormat="1" ht="11.25" x14ac:dyDescent="0.2">
      <c r="B274" s="207"/>
      <c r="C274" s="208"/>
      <c r="D274" s="209" t="s">
        <v>182</v>
      </c>
      <c r="E274" s="210" t="s">
        <v>79</v>
      </c>
      <c r="F274" s="211" t="s">
        <v>1611</v>
      </c>
      <c r="G274" s="208"/>
      <c r="H274" s="212">
        <v>792</v>
      </c>
      <c r="I274" s="213"/>
      <c r="J274" s="208"/>
      <c r="K274" s="208"/>
      <c r="L274" s="214"/>
      <c r="M274" s="215"/>
      <c r="N274" s="216"/>
      <c r="O274" s="216"/>
      <c r="P274" s="216"/>
      <c r="Q274" s="216"/>
      <c r="R274" s="216"/>
      <c r="S274" s="216"/>
      <c r="T274" s="217"/>
      <c r="AT274" s="218" t="s">
        <v>182</v>
      </c>
      <c r="AU274" s="218" t="s">
        <v>91</v>
      </c>
      <c r="AV274" s="13" t="s">
        <v>91</v>
      </c>
      <c r="AW274" s="13" t="s">
        <v>42</v>
      </c>
      <c r="AX274" s="13" t="s">
        <v>89</v>
      </c>
      <c r="AY274" s="218" t="s">
        <v>173</v>
      </c>
    </row>
    <row r="275" spans="1:65" s="2" customFormat="1" ht="24" customHeight="1" x14ac:dyDescent="0.2">
      <c r="A275" s="36"/>
      <c r="B275" s="37"/>
      <c r="C275" s="219" t="s">
        <v>916</v>
      </c>
      <c r="D275" s="219" t="s">
        <v>200</v>
      </c>
      <c r="E275" s="220" t="s">
        <v>1612</v>
      </c>
      <c r="F275" s="221" t="s">
        <v>1613</v>
      </c>
      <c r="G275" s="222" t="s">
        <v>447</v>
      </c>
      <c r="H275" s="223">
        <v>792</v>
      </c>
      <c r="I275" s="224"/>
      <c r="J275" s="225">
        <f>ROUND(I275*H275,2)</f>
        <v>0</v>
      </c>
      <c r="K275" s="221" t="s">
        <v>179</v>
      </c>
      <c r="L275" s="226"/>
      <c r="M275" s="227" t="s">
        <v>79</v>
      </c>
      <c r="N275" s="228" t="s">
        <v>51</v>
      </c>
      <c r="O275" s="66"/>
      <c r="P275" s="203">
        <f>O275*H275</f>
        <v>0</v>
      </c>
      <c r="Q275" s="203">
        <v>2.2000000000000001E-4</v>
      </c>
      <c r="R275" s="203">
        <f>Q275*H275</f>
        <v>0.17424000000000001</v>
      </c>
      <c r="S275" s="203">
        <v>0</v>
      </c>
      <c r="T275" s="204">
        <f>S275*H275</f>
        <v>0</v>
      </c>
      <c r="U275" s="36"/>
      <c r="V275" s="36"/>
      <c r="W275" s="36"/>
      <c r="X275" s="36"/>
      <c r="Y275" s="36"/>
      <c r="Z275" s="36"/>
      <c r="AA275" s="36"/>
      <c r="AB275" s="36"/>
      <c r="AC275" s="36"/>
      <c r="AD275" s="36"/>
      <c r="AE275" s="36"/>
      <c r="AR275" s="205" t="s">
        <v>204</v>
      </c>
      <c r="AT275" s="205" t="s">
        <v>200</v>
      </c>
      <c r="AU275" s="205" t="s">
        <v>91</v>
      </c>
      <c r="AY275" s="18" t="s">
        <v>173</v>
      </c>
      <c r="BE275" s="206">
        <f>IF(N275="základní",J275,0)</f>
        <v>0</v>
      </c>
      <c r="BF275" s="206">
        <f>IF(N275="snížená",J275,0)</f>
        <v>0</v>
      </c>
      <c r="BG275" s="206">
        <f>IF(N275="zákl. přenesená",J275,0)</f>
        <v>0</v>
      </c>
      <c r="BH275" s="206">
        <f>IF(N275="sníž. přenesená",J275,0)</f>
        <v>0</v>
      </c>
      <c r="BI275" s="206">
        <f>IF(N275="nulová",J275,0)</f>
        <v>0</v>
      </c>
      <c r="BJ275" s="18" t="s">
        <v>89</v>
      </c>
      <c r="BK275" s="206">
        <f>ROUND(I275*H275,2)</f>
        <v>0</v>
      </c>
      <c r="BL275" s="18" t="s">
        <v>180</v>
      </c>
      <c r="BM275" s="205" t="s">
        <v>1614</v>
      </c>
    </row>
    <row r="276" spans="1:65" s="2" customFormat="1" ht="24" customHeight="1" x14ac:dyDescent="0.2">
      <c r="A276" s="36"/>
      <c r="B276" s="37"/>
      <c r="C276" s="194" t="s">
        <v>773</v>
      </c>
      <c r="D276" s="194" t="s">
        <v>175</v>
      </c>
      <c r="E276" s="195" t="s">
        <v>1615</v>
      </c>
      <c r="F276" s="196" t="s">
        <v>1616</v>
      </c>
      <c r="G276" s="197" t="s">
        <v>178</v>
      </c>
      <c r="H276" s="198">
        <v>110.88</v>
      </c>
      <c r="I276" s="199"/>
      <c r="J276" s="200">
        <f>ROUND(I276*H276,2)</f>
        <v>0</v>
      </c>
      <c r="K276" s="196" t="s">
        <v>179</v>
      </c>
      <c r="L276" s="41"/>
      <c r="M276" s="201" t="s">
        <v>79</v>
      </c>
      <c r="N276" s="202" t="s">
        <v>51</v>
      </c>
      <c r="O276" s="66"/>
      <c r="P276" s="203">
        <f>O276*H276</f>
        <v>0</v>
      </c>
      <c r="Q276" s="203">
        <v>1.3999999999999999E-4</v>
      </c>
      <c r="R276" s="203">
        <f>Q276*H276</f>
        <v>1.5523199999999997E-2</v>
      </c>
      <c r="S276" s="203">
        <v>0</v>
      </c>
      <c r="T276" s="204">
        <f>S276*H276</f>
        <v>0</v>
      </c>
      <c r="U276" s="36"/>
      <c r="V276" s="36"/>
      <c r="W276" s="36"/>
      <c r="X276" s="36"/>
      <c r="Y276" s="36"/>
      <c r="Z276" s="36"/>
      <c r="AA276" s="36"/>
      <c r="AB276" s="36"/>
      <c r="AC276" s="36"/>
      <c r="AD276" s="36"/>
      <c r="AE276" s="36"/>
      <c r="AR276" s="205" t="s">
        <v>180</v>
      </c>
      <c r="AT276" s="205" t="s">
        <v>175</v>
      </c>
      <c r="AU276" s="205" t="s">
        <v>91</v>
      </c>
      <c r="AY276" s="18" t="s">
        <v>173</v>
      </c>
      <c r="BE276" s="206">
        <f>IF(N276="základní",J276,0)</f>
        <v>0</v>
      </c>
      <c r="BF276" s="206">
        <f>IF(N276="snížená",J276,0)</f>
        <v>0</v>
      </c>
      <c r="BG276" s="206">
        <f>IF(N276="zákl. přenesená",J276,0)</f>
        <v>0</v>
      </c>
      <c r="BH276" s="206">
        <f>IF(N276="sníž. přenesená",J276,0)</f>
        <v>0</v>
      </c>
      <c r="BI276" s="206">
        <f>IF(N276="nulová",J276,0)</f>
        <v>0</v>
      </c>
      <c r="BJ276" s="18" t="s">
        <v>89</v>
      </c>
      <c r="BK276" s="206">
        <f>ROUND(I276*H276,2)</f>
        <v>0</v>
      </c>
      <c r="BL276" s="18" t="s">
        <v>180</v>
      </c>
      <c r="BM276" s="205" t="s">
        <v>1617</v>
      </c>
    </row>
    <row r="277" spans="1:65" s="13" customFormat="1" ht="11.25" x14ac:dyDescent="0.2">
      <c r="B277" s="207"/>
      <c r="C277" s="208"/>
      <c r="D277" s="209" t="s">
        <v>182</v>
      </c>
      <c r="E277" s="210" t="s">
        <v>79</v>
      </c>
      <c r="F277" s="211" t="s">
        <v>1618</v>
      </c>
      <c r="G277" s="208"/>
      <c r="H277" s="212">
        <v>110.88</v>
      </c>
      <c r="I277" s="213"/>
      <c r="J277" s="208"/>
      <c r="K277" s="208"/>
      <c r="L277" s="214"/>
      <c r="M277" s="215"/>
      <c r="N277" s="216"/>
      <c r="O277" s="216"/>
      <c r="P277" s="216"/>
      <c r="Q277" s="216"/>
      <c r="R277" s="216"/>
      <c r="S277" s="216"/>
      <c r="T277" s="217"/>
      <c r="AT277" s="218" t="s">
        <v>182</v>
      </c>
      <c r="AU277" s="218" t="s">
        <v>91</v>
      </c>
      <c r="AV277" s="13" t="s">
        <v>91</v>
      </c>
      <c r="AW277" s="13" t="s">
        <v>42</v>
      </c>
      <c r="AX277" s="13" t="s">
        <v>89</v>
      </c>
      <c r="AY277" s="218" t="s">
        <v>173</v>
      </c>
    </row>
    <row r="278" spans="1:65" s="2" customFormat="1" ht="36" customHeight="1" x14ac:dyDescent="0.2">
      <c r="A278" s="36"/>
      <c r="B278" s="37"/>
      <c r="C278" s="194" t="s">
        <v>923</v>
      </c>
      <c r="D278" s="194" t="s">
        <v>175</v>
      </c>
      <c r="E278" s="195" t="s">
        <v>1619</v>
      </c>
      <c r="F278" s="196" t="s">
        <v>1620</v>
      </c>
      <c r="G278" s="197" t="s">
        <v>186</v>
      </c>
      <c r="H278" s="198">
        <v>225</v>
      </c>
      <c r="I278" s="199"/>
      <c r="J278" s="200">
        <f>ROUND(I278*H278,2)</f>
        <v>0</v>
      </c>
      <c r="K278" s="196" t="s">
        <v>179</v>
      </c>
      <c r="L278" s="41"/>
      <c r="M278" s="201" t="s">
        <v>79</v>
      </c>
      <c r="N278" s="202" t="s">
        <v>51</v>
      </c>
      <c r="O278" s="66"/>
      <c r="P278" s="203">
        <f>O278*H278</f>
        <v>0</v>
      </c>
      <c r="Q278" s="203">
        <v>0</v>
      </c>
      <c r="R278" s="203">
        <f>Q278*H278</f>
        <v>0</v>
      </c>
      <c r="S278" s="203">
        <v>3.5000000000000003E-2</v>
      </c>
      <c r="T278" s="204">
        <f>S278*H278</f>
        <v>7.8750000000000009</v>
      </c>
      <c r="U278" s="36"/>
      <c r="V278" s="36"/>
      <c r="W278" s="36"/>
      <c r="X278" s="36"/>
      <c r="Y278" s="36"/>
      <c r="Z278" s="36"/>
      <c r="AA278" s="36"/>
      <c r="AB278" s="36"/>
      <c r="AC278" s="36"/>
      <c r="AD278" s="36"/>
      <c r="AE278" s="36"/>
      <c r="AR278" s="205" t="s">
        <v>180</v>
      </c>
      <c r="AT278" s="205" t="s">
        <v>175</v>
      </c>
      <c r="AU278" s="205" t="s">
        <v>91</v>
      </c>
      <c r="AY278" s="18" t="s">
        <v>173</v>
      </c>
      <c r="BE278" s="206">
        <f>IF(N278="základní",J278,0)</f>
        <v>0</v>
      </c>
      <c r="BF278" s="206">
        <f>IF(N278="snížená",J278,0)</f>
        <v>0</v>
      </c>
      <c r="BG278" s="206">
        <f>IF(N278="zákl. přenesená",J278,0)</f>
        <v>0</v>
      </c>
      <c r="BH278" s="206">
        <f>IF(N278="sníž. přenesená",J278,0)</f>
        <v>0</v>
      </c>
      <c r="BI278" s="206">
        <f>IF(N278="nulová",J278,0)</f>
        <v>0</v>
      </c>
      <c r="BJ278" s="18" t="s">
        <v>89</v>
      </c>
      <c r="BK278" s="206">
        <f>ROUND(I278*H278,2)</f>
        <v>0</v>
      </c>
      <c r="BL278" s="18" t="s">
        <v>180</v>
      </c>
      <c r="BM278" s="205" t="s">
        <v>1621</v>
      </c>
    </row>
    <row r="279" spans="1:65" s="13" customFormat="1" ht="11.25" x14ac:dyDescent="0.2">
      <c r="B279" s="207"/>
      <c r="C279" s="208"/>
      <c r="D279" s="209" t="s">
        <v>182</v>
      </c>
      <c r="E279" s="210" t="s">
        <v>79</v>
      </c>
      <c r="F279" s="211" t="s">
        <v>1622</v>
      </c>
      <c r="G279" s="208"/>
      <c r="H279" s="212">
        <v>225</v>
      </c>
      <c r="I279" s="213"/>
      <c r="J279" s="208"/>
      <c r="K279" s="208"/>
      <c r="L279" s="214"/>
      <c r="M279" s="215"/>
      <c r="N279" s="216"/>
      <c r="O279" s="216"/>
      <c r="P279" s="216"/>
      <c r="Q279" s="216"/>
      <c r="R279" s="216"/>
      <c r="S279" s="216"/>
      <c r="T279" s="217"/>
      <c r="AT279" s="218" t="s">
        <v>182</v>
      </c>
      <c r="AU279" s="218" t="s">
        <v>91</v>
      </c>
      <c r="AV279" s="13" t="s">
        <v>91</v>
      </c>
      <c r="AW279" s="13" t="s">
        <v>42</v>
      </c>
      <c r="AX279" s="13" t="s">
        <v>89</v>
      </c>
      <c r="AY279" s="218" t="s">
        <v>173</v>
      </c>
    </row>
    <row r="280" spans="1:65" s="2" customFormat="1" ht="36" customHeight="1" x14ac:dyDescent="0.2">
      <c r="A280" s="36"/>
      <c r="B280" s="37"/>
      <c r="C280" s="194" t="s">
        <v>776</v>
      </c>
      <c r="D280" s="194" t="s">
        <v>175</v>
      </c>
      <c r="E280" s="195" t="s">
        <v>1623</v>
      </c>
      <c r="F280" s="196" t="s">
        <v>1624</v>
      </c>
      <c r="G280" s="197" t="s">
        <v>186</v>
      </c>
      <c r="H280" s="198">
        <v>690.73</v>
      </c>
      <c r="I280" s="199"/>
      <c r="J280" s="200">
        <f>ROUND(I280*H280,2)</f>
        <v>0</v>
      </c>
      <c r="K280" s="196" t="s">
        <v>179</v>
      </c>
      <c r="L280" s="41"/>
      <c r="M280" s="201" t="s">
        <v>79</v>
      </c>
      <c r="N280" s="202" t="s">
        <v>51</v>
      </c>
      <c r="O280" s="66"/>
      <c r="P280" s="203">
        <f>O280*H280</f>
        <v>0</v>
      </c>
      <c r="Q280" s="203">
        <v>0</v>
      </c>
      <c r="R280" s="203">
        <f>Q280*H280</f>
        <v>0</v>
      </c>
      <c r="S280" s="203">
        <v>0</v>
      </c>
      <c r="T280" s="204">
        <f>S280*H280</f>
        <v>0</v>
      </c>
      <c r="U280" s="36"/>
      <c r="V280" s="36"/>
      <c r="W280" s="36"/>
      <c r="X280" s="36"/>
      <c r="Y280" s="36"/>
      <c r="Z280" s="36"/>
      <c r="AA280" s="36"/>
      <c r="AB280" s="36"/>
      <c r="AC280" s="36"/>
      <c r="AD280" s="36"/>
      <c r="AE280" s="36"/>
      <c r="AR280" s="205" t="s">
        <v>180</v>
      </c>
      <c r="AT280" s="205" t="s">
        <v>175</v>
      </c>
      <c r="AU280" s="205" t="s">
        <v>91</v>
      </c>
      <c r="AY280" s="18" t="s">
        <v>173</v>
      </c>
      <c r="BE280" s="206">
        <f>IF(N280="základní",J280,0)</f>
        <v>0</v>
      </c>
      <c r="BF280" s="206">
        <f>IF(N280="snížená",J280,0)</f>
        <v>0</v>
      </c>
      <c r="BG280" s="206">
        <f>IF(N280="zákl. přenesená",J280,0)</f>
        <v>0</v>
      </c>
      <c r="BH280" s="206">
        <f>IF(N280="sníž. přenesená",J280,0)</f>
        <v>0</v>
      </c>
      <c r="BI280" s="206">
        <f>IF(N280="nulová",J280,0)</f>
        <v>0</v>
      </c>
      <c r="BJ280" s="18" t="s">
        <v>89</v>
      </c>
      <c r="BK280" s="206">
        <f>ROUND(I280*H280,2)</f>
        <v>0</v>
      </c>
      <c r="BL280" s="18" t="s">
        <v>180</v>
      </c>
      <c r="BM280" s="205" t="s">
        <v>1625</v>
      </c>
    </row>
    <row r="281" spans="1:65" s="13" customFormat="1" ht="11.25" x14ac:dyDescent="0.2">
      <c r="B281" s="207"/>
      <c r="C281" s="208"/>
      <c r="D281" s="209" t="s">
        <v>182</v>
      </c>
      <c r="E281" s="210" t="s">
        <v>79</v>
      </c>
      <c r="F281" s="211" t="s">
        <v>1626</v>
      </c>
      <c r="G281" s="208"/>
      <c r="H281" s="212">
        <v>690.73</v>
      </c>
      <c r="I281" s="213"/>
      <c r="J281" s="208"/>
      <c r="K281" s="208"/>
      <c r="L281" s="214"/>
      <c r="M281" s="215"/>
      <c r="N281" s="216"/>
      <c r="O281" s="216"/>
      <c r="P281" s="216"/>
      <c r="Q281" s="216"/>
      <c r="R281" s="216"/>
      <c r="S281" s="216"/>
      <c r="T281" s="217"/>
      <c r="AT281" s="218" t="s">
        <v>182</v>
      </c>
      <c r="AU281" s="218" t="s">
        <v>91</v>
      </c>
      <c r="AV281" s="13" t="s">
        <v>91</v>
      </c>
      <c r="AW281" s="13" t="s">
        <v>42</v>
      </c>
      <c r="AX281" s="13" t="s">
        <v>89</v>
      </c>
      <c r="AY281" s="218" t="s">
        <v>173</v>
      </c>
    </row>
    <row r="282" spans="1:65" s="12" customFormat="1" ht="22.9" customHeight="1" x14ac:dyDescent="0.2">
      <c r="B282" s="178"/>
      <c r="C282" s="179"/>
      <c r="D282" s="180" t="s">
        <v>80</v>
      </c>
      <c r="E282" s="192" t="s">
        <v>316</v>
      </c>
      <c r="F282" s="192" t="s">
        <v>317</v>
      </c>
      <c r="G282" s="179"/>
      <c r="H282" s="179"/>
      <c r="I282" s="182"/>
      <c r="J282" s="193">
        <f>BK282</f>
        <v>0</v>
      </c>
      <c r="K282" s="179"/>
      <c r="L282" s="184"/>
      <c r="M282" s="185"/>
      <c r="N282" s="186"/>
      <c r="O282" s="186"/>
      <c r="P282" s="187">
        <f>SUM(P283:P307)</f>
        <v>0</v>
      </c>
      <c r="Q282" s="186"/>
      <c r="R282" s="187">
        <f>SUM(R283:R307)</f>
        <v>0</v>
      </c>
      <c r="S282" s="186"/>
      <c r="T282" s="188">
        <f>SUM(T283:T307)</f>
        <v>0</v>
      </c>
      <c r="AR282" s="189" t="s">
        <v>89</v>
      </c>
      <c r="AT282" s="190" t="s">
        <v>80</v>
      </c>
      <c r="AU282" s="190" t="s">
        <v>89</v>
      </c>
      <c r="AY282" s="189" t="s">
        <v>173</v>
      </c>
      <c r="BK282" s="191">
        <f>SUM(BK283:BK307)</f>
        <v>0</v>
      </c>
    </row>
    <row r="283" spans="1:65" s="2" customFormat="1" ht="24" customHeight="1" x14ac:dyDescent="0.2">
      <c r="A283" s="36"/>
      <c r="B283" s="37"/>
      <c r="C283" s="194" t="s">
        <v>930</v>
      </c>
      <c r="D283" s="194" t="s">
        <v>175</v>
      </c>
      <c r="E283" s="195" t="s">
        <v>1627</v>
      </c>
      <c r="F283" s="196" t="s">
        <v>1628</v>
      </c>
      <c r="G283" s="197" t="s">
        <v>203</v>
      </c>
      <c r="H283" s="198">
        <v>5405.92</v>
      </c>
      <c r="I283" s="199"/>
      <c r="J283" s="200">
        <f>ROUND(I283*H283,2)</f>
        <v>0</v>
      </c>
      <c r="K283" s="196" t="s">
        <v>179</v>
      </c>
      <c r="L283" s="41"/>
      <c r="M283" s="201" t="s">
        <v>79</v>
      </c>
      <c r="N283" s="202" t="s">
        <v>51</v>
      </c>
      <c r="O283" s="66"/>
      <c r="P283" s="203">
        <f>O283*H283</f>
        <v>0</v>
      </c>
      <c r="Q283" s="203">
        <v>0</v>
      </c>
      <c r="R283" s="203">
        <f>Q283*H283</f>
        <v>0</v>
      </c>
      <c r="S283" s="203">
        <v>0</v>
      </c>
      <c r="T283" s="204">
        <f>S283*H283</f>
        <v>0</v>
      </c>
      <c r="U283" s="36"/>
      <c r="V283" s="36"/>
      <c r="W283" s="36"/>
      <c r="X283" s="36"/>
      <c r="Y283" s="36"/>
      <c r="Z283" s="36"/>
      <c r="AA283" s="36"/>
      <c r="AB283" s="36"/>
      <c r="AC283" s="36"/>
      <c r="AD283" s="36"/>
      <c r="AE283" s="36"/>
      <c r="AR283" s="205" t="s">
        <v>180</v>
      </c>
      <c r="AT283" s="205" t="s">
        <v>175</v>
      </c>
      <c r="AU283" s="205" t="s">
        <v>91</v>
      </c>
      <c r="AY283" s="18" t="s">
        <v>173</v>
      </c>
      <c r="BE283" s="206">
        <f>IF(N283="základní",J283,0)</f>
        <v>0</v>
      </c>
      <c r="BF283" s="206">
        <f>IF(N283="snížená",J283,0)</f>
        <v>0</v>
      </c>
      <c r="BG283" s="206">
        <f>IF(N283="zákl. přenesená",J283,0)</f>
        <v>0</v>
      </c>
      <c r="BH283" s="206">
        <f>IF(N283="sníž. přenesená",J283,0)</f>
        <v>0</v>
      </c>
      <c r="BI283" s="206">
        <f>IF(N283="nulová",J283,0)</f>
        <v>0</v>
      </c>
      <c r="BJ283" s="18" t="s">
        <v>89</v>
      </c>
      <c r="BK283" s="206">
        <f>ROUND(I283*H283,2)</f>
        <v>0</v>
      </c>
      <c r="BL283" s="18" t="s">
        <v>180</v>
      </c>
      <c r="BM283" s="205" t="s">
        <v>1629</v>
      </c>
    </row>
    <row r="284" spans="1:65" s="13" customFormat="1" ht="11.25" x14ac:dyDescent="0.2">
      <c r="B284" s="207"/>
      <c r="C284" s="208"/>
      <c r="D284" s="209" t="s">
        <v>182</v>
      </c>
      <c r="E284" s="210" t="s">
        <v>79</v>
      </c>
      <c r="F284" s="211" t="s">
        <v>1630</v>
      </c>
      <c r="G284" s="208"/>
      <c r="H284" s="212">
        <v>5405.92</v>
      </c>
      <c r="I284" s="213"/>
      <c r="J284" s="208"/>
      <c r="K284" s="208"/>
      <c r="L284" s="214"/>
      <c r="M284" s="215"/>
      <c r="N284" s="216"/>
      <c r="O284" s="216"/>
      <c r="P284" s="216"/>
      <c r="Q284" s="216"/>
      <c r="R284" s="216"/>
      <c r="S284" s="216"/>
      <c r="T284" s="217"/>
      <c r="AT284" s="218" t="s">
        <v>182</v>
      </c>
      <c r="AU284" s="218" t="s">
        <v>91</v>
      </c>
      <c r="AV284" s="13" t="s">
        <v>91</v>
      </c>
      <c r="AW284" s="13" t="s">
        <v>42</v>
      </c>
      <c r="AX284" s="13" t="s">
        <v>89</v>
      </c>
      <c r="AY284" s="218" t="s">
        <v>173</v>
      </c>
    </row>
    <row r="285" spans="1:65" s="2" customFormat="1" ht="24" customHeight="1" x14ac:dyDescent="0.2">
      <c r="A285" s="36"/>
      <c r="B285" s="37"/>
      <c r="C285" s="194" t="s">
        <v>779</v>
      </c>
      <c r="D285" s="194" t="s">
        <v>175</v>
      </c>
      <c r="E285" s="195" t="s">
        <v>1631</v>
      </c>
      <c r="F285" s="196" t="s">
        <v>324</v>
      </c>
      <c r="G285" s="197" t="s">
        <v>203</v>
      </c>
      <c r="H285" s="198">
        <v>129742.08</v>
      </c>
      <c r="I285" s="199"/>
      <c r="J285" s="200">
        <f>ROUND(I285*H285,2)</f>
        <v>0</v>
      </c>
      <c r="K285" s="196" t="s">
        <v>179</v>
      </c>
      <c r="L285" s="41"/>
      <c r="M285" s="201" t="s">
        <v>79</v>
      </c>
      <c r="N285" s="202" t="s">
        <v>51</v>
      </c>
      <c r="O285" s="66"/>
      <c r="P285" s="203">
        <f>O285*H285</f>
        <v>0</v>
      </c>
      <c r="Q285" s="203">
        <v>0</v>
      </c>
      <c r="R285" s="203">
        <f>Q285*H285</f>
        <v>0</v>
      </c>
      <c r="S285" s="203">
        <v>0</v>
      </c>
      <c r="T285" s="204">
        <f>S285*H285</f>
        <v>0</v>
      </c>
      <c r="U285" s="36"/>
      <c r="V285" s="36"/>
      <c r="W285" s="36"/>
      <c r="X285" s="36"/>
      <c r="Y285" s="36"/>
      <c r="Z285" s="36"/>
      <c r="AA285" s="36"/>
      <c r="AB285" s="36"/>
      <c r="AC285" s="36"/>
      <c r="AD285" s="36"/>
      <c r="AE285" s="36"/>
      <c r="AR285" s="205" t="s">
        <v>180</v>
      </c>
      <c r="AT285" s="205" t="s">
        <v>175</v>
      </c>
      <c r="AU285" s="205" t="s">
        <v>91</v>
      </c>
      <c r="AY285" s="18" t="s">
        <v>173</v>
      </c>
      <c r="BE285" s="206">
        <f>IF(N285="základní",J285,0)</f>
        <v>0</v>
      </c>
      <c r="BF285" s="206">
        <f>IF(N285="snížená",J285,0)</f>
        <v>0</v>
      </c>
      <c r="BG285" s="206">
        <f>IF(N285="zákl. přenesená",J285,0)</f>
        <v>0</v>
      </c>
      <c r="BH285" s="206">
        <f>IF(N285="sníž. přenesená",J285,0)</f>
        <v>0</v>
      </c>
      <c r="BI285" s="206">
        <f>IF(N285="nulová",J285,0)</f>
        <v>0</v>
      </c>
      <c r="BJ285" s="18" t="s">
        <v>89</v>
      </c>
      <c r="BK285" s="206">
        <f>ROUND(I285*H285,2)</f>
        <v>0</v>
      </c>
      <c r="BL285" s="18" t="s">
        <v>180</v>
      </c>
      <c r="BM285" s="205" t="s">
        <v>1632</v>
      </c>
    </row>
    <row r="286" spans="1:65" s="13" customFormat="1" ht="11.25" x14ac:dyDescent="0.2">
      <c r="B286" s="207"/>
      <c r="C286" s="208"/>
      <c r="D286" s="209" t="s">
        <v>182</v>
      </c>
      <c r="E286" s="208"/>
      <c r="F286" s="211" t="s">
        <v>1633</v>
      </c>
      <c r="G286" s="208"/>
      <c r="H286" s="212">
        <v>129742.08</v>
      </c>
      <c r="I286" s="213"/>
      <c r="J286" s="208"/>
      <c r="K286" s="208"/>
      <c r="L286" s="214"/>
      <c r="M286" s="215"/>
      <c r="N286" s="216"/>
      <c r="O286" s="216"/>
      <c r="P286" s="216"/>
      <c r="Q286" s="216"/>
      <c r="R286" s="216"/>
      <c r="S286" s="216"/>
      <c r="T286" s="217"/>
      <c r="AT286" s="218" t="s">
        <v>182</v>
      </c>
      <c r="AU286" s="218" t="s">
        <v>91</v>
      </c>
      <c r="AV286" s="13" t="s">
        <v>91</v>
      </c>
      <c r="AW286" s="13" t="s">
        <v>4</v>
      </c>
      <c r="AX286" s="13" t="s">
        <v>89</v>
      </c>
      <c r="AY286" s="218" t="s">
        <v>173</v>
      </c>
    </row>
    <row r="287" spans="1:65" s="2" customFormat="1" ht="24" customHeight="1" x14ac:dyDescent="0.2">
      <c r="A287" s="36"/>
      <c r="B287" s="37"/>
      <c r="C287" s="194" t="s">
        <v>939</v>
      </c>
      <c r="D287" s="194" t="s">
        <v>175</v>
      </c>
      <c r="E287" s="195" t="s">
        <v>319</v>
      </c>
      <c r="F287" s="196" t="s">
        <v>320</v>
      </c>
      <c r="G287" s="197" t="s">
        <v>203</v>
      </c>
      <c r="H287" s="198">
        <v>1049.098</v>
      </c>
      <c r="I287" s="199"/>
      <c r="J287" s="200">
        <f>ROUND(I287*H287,2)</f>
        <v>0</v>
      </c>
      <c r="K287" s="196" t="s">
        <v>179</v>
      </c>
      <c r="L287" s="41"/>
      <c r="M287" s="201" t="s">
        <v>79</v>
      </c>
      <c r="N287" s="202" t="s">
        <v>51</v>
      </c>
      <c r="O287" s="66"/>
      <c r="P287" s="203">
        <f>O287*H287</f>
        <v>0</v>
      </c>
      <c r="Q287" s="203">
        <v>0</v>
      </c>
      <c r="R287" s="203">
        <f>Q287*H287</f>
        <v>0</v>
      </c>
      <c r="S287" s="203">
        <v>0</v>
      </c>
      <c r="T287" s="204">
        <f>S287*H287</f>
        <v>0</v>
      </c>
      <c r="U287" s="36"/>
      <c r="V287" s="36"/>
      <c r="W287" s="36"/>
      <c r="X287" s="36"/>
      <c r="Y287" s="36"/>
      <c r="Z287" s="36"/>
      <c r="AA287" s="36"/>
      <c r="AB287" s="36"/>
      <c r="AC287" s="36"/>
      <c r="AD287" s="36"/>
      <c r="AE287" s="36"/>
      <c r="AR287" s="205" t="s">
        <v>180</v>
      </c>
      <c r="AT287" s="205" t="s">
        <v>175</v>
      </c>
      <c r="AU287" s="205" t="s">
        <v>91</v>
      </c>
      <c r="AY287" s="18" t="s">
        <v>173</v>
      </c>
      <c r="BE287" s="206">
        <f>IF(N287="základní",J287,0)</f>
        <v>0</v>
      </c>
      <c r="BF287" s="206">
        <f>IF(N287="snížená",J287,0)</f>
        <v>0</v>
      </c>
      <c r="BG287" s="206">
        <f>IF(N287="zákl. přenesená",J287,0)</f>
        <v>0</v>
      </c>
      <c r="BH287" s="206">
        <f>IF(N287="sníž. přenesená",J287,0)</f>
        <v>0</v>
      </c>
      <c r="BI287" s="206">
        <f>IF(N287="nulová",J287,0)</f>
        <v>0</v>
      </c>
      <c r="BJ287" s="18" t="s">
        <v>89</v>
      </c>
      <c r="BK287" s="206">
        <f>ROUND(I287*H287,2)</f>
        <v>0</v>
      </c>
      <c r="BL287" s="18" t="s">
        <v>180</v>
      </c>
      <c r="BM287" s="205" t="s">
        <v>1634</v>
      </c>
    </row>
    <row r="288" spans="1:65" s="13" customFormat="1" ht="11.25" x14ac:dyDescent="0.2">
      <c r="B288" s="207"/>
      <c r="C288" s="208"/>
      <c r="D288" s="209" t="s">
        <v>182</v>
      </c>
      <c r="E288" s="210" t="s">
        <v>79</v>
      </c>
      <c r="F288" s="211" t="s">
        <v>1635</v>
      </c>
      <c r="G288" s="208"/>
      <c r="H288" s="212">
        <v>549.41999999999996</v>
      </c>
      <c r="I288" s="213"/>
      <c r="J288" s="208"/>
      <c r="K288" s="208"/>
      <c r="L288" s="214"/>
      <c r="M288" s="215"/>
      <c r="N288" s="216"/>
      <c r="O288" s="216"/>
      <c r="P288" s="216"/>
      <c r="Q288" s="216"/>
      <c r="R288" s="216"/>
      <c r="S288" s="216"/>
      <c r="T288" s="217"/>
      <c r="AT288" s="218" t="s">
        <v>182</v>
      </c>
      <c r="AU288" s="218" t="s">
        <v>91</v>
      </c>
      <c r="AV288" s="13" t="s">
        <v>91</v>
      </c>
      <c r="AW288" s="13" t="s">
        <v>42</v>
      </c>
      <c r="AX288" s="13" t="s">
        <v>81</v>
      </c>
      <c r="AY288" s="218" t="s">
        <v>173</v>
      </c>
    </row>
    <row r="289" spans="1:65" s="13" customFormat="1" ht="11.25" x14ac:dyDescent="0.2">
      <c r="B289" s="207"/>
      <c r="C289" s="208"/>
      <c r="D289" s="209" t="s">
        <v>182</v>
      </c>
      <c r="E289" s="210" t="s">
        <v>79</v>
      </c>
      <c r="F289" s="211" t="s">
        <v>1636</v>
      </c>
      <c r="G289" s="208"/>
      <c r="H289" s="212">
        <v>178</v>
      </c>
      <c r="I289" s="213"/>
      <c r="J289" s="208"/>
      <c r="K289" s="208"/>
      <c r="L289" s="214"/>
      <c r="M289" s="215"/>
      <c r="N289" s="216"/>
      <c r="O289" s="216"/>
      <c r="P289" s="216"/>
      <c r="Q289" s="216"/>
      <c r="R289" s="216"/>
      <c r="S289" s="216"/>
      <c r="T289" s="217"/>
      <c r="AT289" s="218" t="s">
        <v>182</v>
      </c>
      <c r="AU289" s="218" t="s">
        <v>91</v>
      </c>
      <c r="AV289" s="13" t="s">
        <v>91</v>
      </c>
      <c r="AW289" s="13" t="s">
        <v>42</v>
      </c>
      <c r="AX289" s="13" t="s">
        <v>81</v>
      </c>
      <c r="AY289" s="218" t="s">
        <v>173</v>
      </c>
    </row>
    <row r="290" spans="1:65" s="13" customFormat="1" ht="11.25" x14ac:dyDescent="0.2">
      <c r="B290" s="207"/>
      <c r="C290" s="208"/>
      <c r="D290" s="209" t="s">
        <v>182</v>
      </c>
      <c r="E290" s="210" t="s">
        <v>79</v>
      </c>
      <c r="F290" s="211" t="s">
        <v>1637</v>
      </c>
      <c r="G290" s="208"/>
      <c r="H290" s="212">
        <v>16.12</v>
      </c>
      <c r="I290" s="213"/>
      <c r="J290" s="208"/>
      <c r="K290" s="208"/>
      <c r="L290" s="214"/>
      <c r="M290" s="215"/>
      <c r="N290" s="216"/>
      <c r="O290" s="216"/>
      <c r="P290" s="216"/>
      <c r="Q290" s="216"/>
      <c r="R290" s="216"/>
      <c r="S290" s="216"/>
      <c r="T290" s="217"/>
      <c r="AT290" s="218" t="s">
        <v>182</v>
      </c>
      <c r="AU290" s="218" t="s">
        <v>91</v>
      </c>
      <c r="AV290" s="13" t="s">
        <v>91</v>
      </c>
      <c r="AW290" s="13" t="s">
        <v>42</v>
      </c>
      <c r="AX290" s="13" t="s">
        <v>81</v>
      </c>
      <c r="AY290" s="218" t="s">
        <v>173</v>
      </c>
    </row>
    <row r="291" spans="1:65" s="13" customFormat="1" ht="11.25" x14ac:dyDescent="0.2">
      <c r="B291" s="207"/>
      <c r="C291" s="208"/>
      <c r="D291" s="209" t="s">
        <v>182</v>
      </c>
      <c r="E291" s="210" t="s">
        <v>79</v>
      </c>
      <c r="F291" s="211" t="s">
        <v>1638</v>
      </c>
      <c r="G291" s="208"/>
      <c r="H291" s="212">
        <v>111.44</v>
      </c>
      <c r="I291" s="213"/>
      <c r="J291" s="208"/>
      <c r="K291" s="208"/>
      <c r="L291" s="214"/>
      <c r="M291" s="215"/>
      <c r="N291" s="216"/>
      <c r="O291" s="216"/>
      <c r="P291" s="216"/>
      <c r="Q291" s="216"/>
      <c r="R291" s="216"/>
      <c r="S291" s="216"/>
      <c r="T291" s="217"/>
      <c r="AT291" s="218" t="s">
        <v>182</v>
      </c>
      <c r="AU291" s="218" t="s">
        <v>91</v>
      </c>
      <c r="AV291" s="13" t="s">
        <v>91</v>
      </c>
      <c r="AW291" s="13" t="s">
        <v>42</v>
      </c>
      <c r="AX291" s="13" t="s">
        <v>81</v>
      </c>
      <c r="AY291" s="218" t="s">
        <v>173</v>
      </c>
    </row>
    <row r="292" spans="1:65" s="13" customFormat="1" ht="11.25" x14ac:dyDescent="0.2">
      <c r="B292" s="207"/>
      <c r="C292" s="208"/>
      <c r="D292" s="209" t="s">
        <v>182</v>
      </c>
      <c r="E292" s="210" t="s">
        <v>79</v>
      </c>
      <c r="F292" s="211" t="s">
        <v>1639</v>
      </c>
      <c r="G292" s="208"/>
      <c r="H292" s="212">
        <v>186.24299999999999</v>
      </c>
      <c r="I292" s="213"/>
      <c r="J292" s="208"/>
      <c r="K292" s="208"/>
      <c r="L292" s="214"/>
      <c r="M292" s="215"/>
      <c r="N292" s="216"/>
      <c r="O292" s="216"/>
      <c r="P292" s="216"/>
      <c r="Q292" s="216"/>
      <c r="R292" s="216"/>
      <c r="S292" s="216"/>
      <c r="T292" s="217"/>
      <c r="AT292" s="218" t="s">
        <v>182</v>
      </c>
      <c r="AU292" s="218" t="s">
        <v>91</v>
      </c>
      <c r="AV292" s="13" t="s">
        <v>91</v>
      </c>
      <c r="AW292" s="13" t="s">
        <v>42</v>
      </c>
      <c r="AX292" s="13" t="s">
        <v>81</v>
      </c>
      <c r="AY292" s="218" t="s">
        <v>173</v>
      </c>
    </row>
    <row r="293" spans="1:65" s="13" customFormat="1" ht="11.25" x14ac:dyDescent="0.2">
      <c r="B293" s="207"/>
      <c r="C293" s="208"/>
      <c r="D293" s="209" t="s">
        <v>182</v>
      </c>
      <c r="E293" s="210" t="s">
        <v>79</v>
      </c>
      <c r="F293" s="211" t="s">
        <v>1640</v>
      </c>
      <c r="G293" s="208"/>
      <c r="H293" s="212">
        <v>7.875</v>
      </c>
      <c r="I293" s="213"/>
      <c r="J293" s="208"/>
      <c r="K293" s="208"/>
      <c r="L293" s="214"/>
      <c r="M293" s="215"/>
      <c r="N293" s="216"/>
      <c r="O293" s="216"/>
      <c r="P293" s="216"/>
      <c r="Q293" s="216"/>
      <c r="R293" s="216"/>
      <c r="S293" s="216"/>
      <c r="T293" s="217"/>
      <c r="AT293" s="218" t="s">
        <v>182</v>
      </c>
      <c r="AU293" s="218" t="s">
        <v>91</v>
      </c>
      <c r="AV293" s="13" t="s">
        <v>91</v>
      </c>
      <c r="AW293" s="13" t="s">
        <v>42</v>
      </c>
      <c r="AX293" s="13" t="s">
        <v>81</v>
      </c>
      <c r="AY293" s="218" t="s">
        <v>173</v>
      </c>
    </row>
    <row r="294" spans="1:65" s="15" customFormat="1" ht="11.25" x14ac:dyDescent="0.2">
      <c r="B294" s="244"/>
      <c r="C294" s="245"/>
      <c r="D294" s="209" t="s">
        <v>182</v>
      </c>
      <c r="E294" s="246" t="s">
        <v>79</v>
      </c>
      <c r="F294" s="247" t="s">
        <v>362</v>
      </c>
      <c r="G294" s="245"/>
      <c r="H294" s="248">
        <v>1049.098</v>
      </c>
      <c r="I294" s="249"/>
      <c r="J294" s="245"/>
      <c r="K294" s="245"/>
      <c r="L294" s="250"/>
      <c r="M294" s="251"/>
      <c r="N294" s="252"/>
      <c r="O294" s="252"/>
      <c r="P294" s="252"/>
      <c r="Q294" s="252"/>
      <c r="R294" s="252"/>
      <c r="S294" s="252"/>
      <c r="T294" s="253"/>
      <c r="AT294" s="254" t="s">
        <v>182</v>
      </c>
      <c r="AU294" s="254" t="s">
        <v>91</v>
      </c>
      <c r="AV294" s="15" t="s">
        <v>180</v>
      </c>
      <c r="AW294" s="15" t="s">
        <v>42</v>
      </c>
      <c r="AX294" s="15" t="s">
        <v>89</v>
      </c>
      <c r="AY294" s="254" t="s">
        <v>173</v>
      </c>
    </row>
    <row r="295" spans="1:65" s="2" customFormat="1" ht="24" customHeight="1" x14ac:dyDescent="0.2">
      <c r="A295" s="36"/>
      <c r="B295" s="37"/>
      <c r="C295" s="194" t="s">
        <v>782</v>
      </c>
      <c r="D295" s="194" t="s">
        <v>175</v>
      </c>
      <c r="E295" s="195" t="s">
        <v>323</v>
      </c>
      <c r="F295" s="196" t="s">
        <v>324</v>
      </c>
      <c r="G295" s="197" t="s">
        <v>203</v>
      </c>
      <c r="H295" s="198">
        <v>25178.351999999999</v>
      </c>
      <c r="I295" s="199"/>
      <c r="J295" s="200">
        <f>ROUND(I295*H295,2)</f>
        <v>0</v>
      </c>
      <c r="K295" s="196" t="s">
        <v>179</v>
      </c>
      <c r="L295" s="41"/>
      <c r="M295" s="201" t="s">
        <v>79</v>
      </c>
      <c r="N295" s="202" t="s">
        <v>51</v>
      </c>
      <c r="O295" s="66"/>
      <c r="P295" s="203">
        <f>O295*H295</f>
        <v>0</v>
      </c>
      <c r="Q295" s="203">
        <v>0</v>
      </c>
      <c r="R295" s="203">
        <f>Q295*H295</f>
        <v>0</v>
      </c>
      <c r="S295" s="203">
        <v>0</v>
      </c>
      <c r="T295" s="204">
        <f>S295*H295</f>
        <v>0</v>
      </c>
      <c r="U295" s="36"/>
      <c r="V295" s="36"/>
      <c r="W295" s="36"/>
      <c r="X295" s="36"/>
      <c r="Y295" s="36"/>
      <c r="Z295" s="36"/>
      <c r="AA295" s="36"/>
      <c r="AB295" s="36"/>
      <c r="AC295" s="36"/>
      <c r="AD295" s="36"/>
      <c r="AE295" s="36"/>
      <c r="AR295" s="205" t="s">
        <v>180</v>
      </c>
      <c r="AT295" s="205" t="s">
        <v>175</v>
      </c>
      <c r="AU295" s="205" t="s">
        <v>91</v>
      </c>
      <c r="AY295" s="18" t="s">
        <v>173</v>
      </c>
      <c r="BE295" s="206">
        <f>IF(N295="základní",J295,0)</f>
        <v>0</v>
      </c>
      <c r="BF295" s="206">
        <f>IF(N295="snížená",J295,0)</f>
        <v>0</v>
      </c>
      <c r="BG295" s="206">
        <f>IF(N295="zákl. přenesená",J295,0)</f>
        <v>0</v>
      </c>
      <c r="BH295" s="206">
        <f>IF(N295="sníž. přenesená",J295,0)</f>
        <v>0</v>
      </c>
      <c r="BI295" s="206">
        <f>IF(N295="nulová",J295,0)</f>
        <v>0</v>
      </c>
      <c r="BJ295" s="18" t="s">
        <v>89</v>
      </c>
      <c r="BK295" s="206">
        <f>ROUND(I295*H295,2)</f>
        <v>0</v>
      </c>
      <c r="BL295" s="18" t="s">
        <v>180</v>
      </c>
      <c r="BM295" s="205" t="s">
        <v>1641</v>
      </c>
    </row>
    <row r="296" spans="1:65" s="13" customFormat="1" ht="11.25" x14ac:dyDescent="0.2">
      <c r="B296" s="207"/>
      <c r="C296" s="208"/>
      <c r="D296" s="209" t="s">
        <v>182</v>
      </c>
      <c r="E296" s="208"/>
      <c r="F296" s="211" t="s">
        <v>1642</v>
      </c>
      <c r="G296" s="208"/>
      <c r="H296" s="212">
        <v>25178.351999999999</v>
      </c>
      <c r="I296" s="213"/>
      <c r="J296" s="208"/>
      <c r="K296" s="208"/>
      <c r="L296" s="214"/>
      <c r="M296" s="215"/>
      <c r="N296" s="216"/>
      <c r="O296" s="216"/>
      <c r="P296" s="216"/>
      <c r="Q296" s="216"/>
      <c r="R296" s="216"/>
      <c r="S296" s="216"/>
      <c r="T296" s="217"/>
      <c r="AT296" s="218" t="s">
        <v>182</v>
      </c>
      <c r="AU296" s="218" t="s">
        <v>91</v>
      </c>
      <c r="AV296" s="13" t="s">
        <v>91</v>
      </c>
      <c r="AW296" s="13" t="s">
        <v>4</v>
      </c>
      <c r="AX296" s="13" t="s">
        <v>89</v>
      </c>
      <c r="AY296" s="218" t="s">
        <v>173</v>
      </c>
    </row>
    <row r="297" spans="1:65" s="2" customFormat="1" ht="24" customHeight="1" x14ac:dyDescent="0.2">
      <c r="A297" s="36"/>
      <c r="B297" s="37"/>
      <c r="C297" s="194" t="s">
        <v>949</v>
      </c>
      <c r="D297" s="194" t="s">
        <v>175</v>
      </c>
      <c r="E297" s="195" t="s">
        <v>1643</v>
      </c>
      <c r="F297" s="196" t="s">
        <v>1644</v>
      </c>
      <c r="G297" s="197" t="s">
        <v>203</v>
      </c>
      <c r="H297" s="198">
        <v>549.41999999999996</v>
      </c>
      <c r="I297" s="199"/>
      <c r="J297" s="200">
        <f>ROUND(I297*H297,2)</f>
        <v>0</v>
      </c>
      <c r="K297" s="196" t="s">
        <v>179</v>
      </c>
      <c r="L297" s="41"/>
      <c r="M297" s="201" t="s">
        <v>79</v>
      </c>
      <c r="N297" s="202" t="s">
        <v>51</v>
      </c>
      <c r="O297" s="66"/>
      <c r="P297" s="203">
        <f>O297*H297</f>
        <v>0</v>
      </c>
      <c r="Q297" s="203">
        <v>0</v>
      </c>
      <c r="R297" s="203">
        <f>Q297*H297</f>
        <v>0</v>
      </c>
      <c r="S297" s="203">
        <v>0</v>
      </c>
      <c r="T297" s="204">
        <f>S297*H297</f>
        <v>0</v>
      </c>
      <c r="U297" s="36"/>
      <c r="V297" s="36"/>
      <c r="W297" s="36"/>
      <c r="X297" s="36"/>
      <c r="Y297" s="36"/>
      <c r="Z297" s="36"/>
      <c r="AA297" s="36"/>
      <c r="AB297" s="36"/>
      <c r="AC297" s="36"/>
      <c r="AD297" s="36"/>
      <c r="AE297" s="36"/>
      <c r="AR297" s="205" t="s">
        <v>180</v>
      </c>
      <c r="AT297" s="205" t="s">
        <v>175</v>
      </c>
      <c r="AU297" s="205" t="s">
        <v>91</v>
      </c>
      <c r="AY297" s="18" t="s">
        <v>173</v>
      </c>
      <c r="BE297" s="206">
        <f>IF(N297="základní",J297,0)</f>
        <v>0</v>
      </c>
      <c r="BF297" s="206">
        <f>IF(N297="snížená",J297,0)</f>
        <v>0</v>
      </c>
      <c r="BG297" s="206">
        <f>IF(N297="zákl. přenesená",J297,0)</f>
        <v>0</v>
      </c>
      <c r="BH297" s="206">
        <f>IF(N297="sníž. přenesená",J297,0)</f>
        <v>0</v>
      </c>
      <c r="BI297" s="206">
        <f>IF(N297="nulová",J297,0)</f>
        <v>0</v>
      </c>
      <c r="BJ297" s="18" t="s">
        <v>89</v>
      </c>
      <c r="BK297" s="206">
        <f>ROUND(I297*H297,2)</f>
        <v>0</v>
      </c>
      <c r="BL297" s="18" t="s">
        <v>180</v>
      </c>
      <c r="BM297" s="205" t="s">
        <v>1645</v>
      </c>
    </row>
    <row r="298" spans="1:65" s="13" customFormat="1" ht="11.25" x14ac:dyDescent="0.2">
      <c r="B298" s="207"/>
      <c r="C298" s="208"/>
      <c r="D298" s="209" t="s">
        <v>182</v>
      </c>
      <c r="E298" s="210" t="s">
        <v>79</v>
      </c>
      <c r="F298" s="211" t="s">
        <v>1635</v>
      </c>
      <c r="G298" s="208"/>
      <c r="H298" s="212">
        <v>549.41999999999996</v>
      </c>
      <c r="I298" s="213"/>
      <c r="J298" s="208"/>
      <c r="K298" s="208"/>
      <c r="L298" s="214"/>
      <c r="M298" s="215"/>
      <c r="N298" s="216"/>
      <c r="O298" s="216"/>
      <c r="P298" s="216"/>
      <c r="Q298" s="216"/>
      <c r="R298" s="216"/>
      <c r="S298" s="216"/>
      <c r="T298" s="217"/>
      <c r="AT298" s="218" t="s">
        <v>182</v>
      </c>
      <c r="AU298" s="218" t="s">
        <v>91</v>
      </c>
      <c r="AV298" s="13" t="s">
        <v>91</v>
      </c>
      <c r="AW298" s="13" t="s">
        <v>42</v>
      </c>
      <c r="AX298" s="13" t="s">
        <v>89</v>
      </c>
      <c r="AY298" s="218" t="s">
        <v>173</v>
      </c>
    </row>
    <row r="299" spans="1:65" s="2" customFormat="1" ht="24" customHeight="1" x14ac:dyDescent="0.2">
      <c r="A299" s="36"/>
      <c r="B299" s="37"/>
      <c r="C299" s="194" t="s">
        <v>787</v>
      </c>
      <c r="D299" s="194" t="s">
        <v>175</v>
      </c>
      <c r="E299" s="195" t="s">
        <v>1646</v>
      </c>
      <c r="F299" s="196" t="s">
        <v>1647</v>
      </c>
      <c r="G299" s="197" t="s">
        <v>203</v>
      </c>
      <c r="H299" s="198">
        <v>16.12</v>
      </c>
      <c r="I299" s="199"/>
      <c r="J299" s="200">
        <f>ROUND(I299*H299,2)</f>
        <v>0</v>
      </c>
      <c r="K299" s="196" t="s">
        <v>179</v>
      </c>
      <c r="L299" s="41"/>
      <c r="M299" s="201" t="s">
        <v>79</v>
      </c>
      <c r="N299" s="202" t="s">
        <v>51</v>
      </c>
      <c r="O299" s="66"/>
      <c r="P299" s="203">
        <f>O299*H299</f>
        <v>0</v>
      </c>
      <c r="Q299" s="203">
        <v>0</v>
      </c>
      <c r="R299" s="203">
        <f>Q299*H299</f>
        <v>0</v>
      </c>
      <c r="S299" s="203">
        <v>0</v>
      </c>
      <c r="T299" s="204">
        <f>S299*H299</f>
        <v>0</v>
      </c>
      <c r="U299" s="36"/>
      <c r="V299" s="36"/>
      <c r="W299" s="36"/>
      <c r="X299" s="36"/>
      <c r="Y299" s="36"/>
      <c r="Z299" s="36"/>
      <c r="AA299" s="36"/>
      <c r="AB299" s="36"/>
      <c r="AC299" s="36"/>
      <c r="AD299" s="36"/>
      <c r="AE299" s="36"/>
      <c r="AR299" s="205" t="s">
        <v>180</v>
      </c>
      <c r="AT299" s="205" t="s">
        <v>175</v>
      </c>
      <c r="AU299" s="205" t="s">
        <v>91</v>
      </c>
      <c r="AY299" s="18" t="s">
        <v>173</v>
      </c>
      <c r="BE299" s="206">
        <f>IF(N299="základní",J299,0)</f>
        <v>0</v>
      </c>
      <c r="BF299" s="206">
        <f>IF(N299="snížená",J299,0)</f>
        <v>0</v>
      </c>
      <c r="BG299" s="206">
        <f>IF(N299="zákl. přenesená",J299,0)</f>
        <v>0</v>
      </c>
      <c r="BH299" s="206">
        <f>IF(N299="sníž. přenesená",J299,0)</f>
        <v>0</v>
      </c>
      <c r="BI299" s="206">
        <f>IF(N299="nulová",J299,0)</f>
        <v>0</v>
      </c>
      <c r="BJ299" s="18" t="s">
        <v>89</v>
      </c>
      <c r="BK299" s="206">
        <f>ROUND(I299*H299,2)</f>
        <v>0</v>
      </c>
      <c r="BL299" s="18" t="s">
        <v>180</v>
      </c>
      <c r="BM299" s="205" t="s">
        <v>1648</v>
      </c>
    </row>
    <row r="300" spans="1:65" s="13" customFormat="1" ht="11.25" x14ac:dyDescent="0.2">
      <c r="B300" s="207"/>
      <c r="C300" s="208"/>
      <c r="D300" s="209" t="s">
        <v>182</v>
      </c>
      <c r="E300" s="210" t="s">
        <v>79</v>
      </c>
      <c r="F300" s="211" t="s">
        <v>1649</v>
      </c>
      <c r="G300" s="208"/>
      <c r="H300" s="212">
        <v>0.37</v>
      </c>
      <c r="I300" s="213"/>
      <c r="J300" s="208"/>
      <c r="K300" s="208"/>
      <c r="L300" s="214"/>
      <c r="M300" s="215"/>
      <c r="N300" s="216"/>
      <c r="O300" s="216"/>
      <c r="P300" s="216"/>
      <c r="Q300" s="216"/>
      <c r="R300" s="216"/>
      <c r="S300" s="216"/>
      <c r="T300" s="217"/>
      <c r="AT300" s="218" t="s">
        <v>182</v>
      </c>
      <c r="AU300" s="218" t="s">
        <v>91</v>
      </c>
      <c r="AV300" s="13" t="s">
        <v>91</v>
      </c>
      <c r="AW300" s="13" t="s">
        <v>42</v>
      </c>
      <c r="AX300" s="13" t="s">
        <v>81</v>
      </c>
      <c r="AY300" s="218" t="s">
        <v>173</v>
      </c>
    </row>
    <row r="301" spans="1:65" s="13" customFormat="1" ht="11.25" x14ac:dyDescent="0.2">
      <c r="B301" s="207"/>
      <c r="C301" s="208"/>
      <c r="D301" s="209" t="s">
        <v>182</v>
      </c>
      <c r="E301" s="210" t="s">
        <v>79</v>
      </c>
      <c r="F301" s="211" t="s">
        <v>1650</v>
      </c>
      <c r="G301" s="208"/>
      <c r="H301" s="212">
        <v>0.75</v>
      </c>
      <c r="I301" s="213"/>
      <c r="J301" s="208"/>
      <c r="K301" s="208"/>
      <c r="L301" s="214"/>
      <c r="M301" s="215"/>
      <c r="N301" s="216"/>
      <c r="O301" s="216"/>
      <c r="P301" s="216"/>
      <c r="Q301" s="216"/>
      <c r="R301" s="216"/>
      <c r="S301" s="216"/>
      <c r="T301" s="217"/>
      <c r="AT301" s="218" t="s">
        <v>182</v>
      </c>
      <c r="AU301" s="218" t="s">
        <v>91</v>
      </c>
      <c r="AV301" s="13" t="s">
        <v>91</v>
      </c>
      <c r="AW301" s="13" t="s">
        <v>42</v>
      </c>
      <c r="AX301" s="13" t="s">
        <v>81</v>
      </c>
      <c r="AY301" s="218" t="s">
        <v>173</v>
      </c>
    </row>
    <row r="302" spans="1:65" s="13" customFormat="1" ht="11.25" x14ac:dyDescent="0.2">
      <c r="B302" s="207"/>
      <c r="C302" s="208"/>
      <c r="D302" s="209" t="s">
        <v>182</v>
      </c>
      <c r="E302" s="210" t="s">
        <v>79</v>
      </c>
      <c r="F302" s="211" t="s">
        <v>1651</v>
      </c>
      <c r="G302" s="208"/>
      <c r="H302" s="212">
        <v>15</v>
      </c>
      <c r="I302" s="213"/>
      <c r="J302" s="208"/>
      <c r="K302" s="208"/>
      <c r="L302" s="214"/>
      <c r="M302" s="215"/>
      <c r="N302" s="216"/>
      <c r="O302" s="216"/>
      <c r="P302" s="216"/>
      <c r="Q302" s="216"/>
      <c r="R302" s="216"/>
      <c r="S302" s="216"/>
      <c r="T302" s="217"/>
      <c r="AT302" s="218" t="s">
        <v>182</v>
      </c>
      <c r="AU302" s="218" t="s">
        <v>91</v>
      </c>
      <c r="AV302" s="13" t="s">
        <v>91</v>
      </c>
      <c r="AW302" s="13" t="s">
        <v>42</v>
      </c>
      <c r="AX302" s="13" t="s">
        <v>81</v>
      </c>
      <c r="AY302" s="218" t="s">
        <v>173</v>
      </c>
    </row>
    <row r="303" spans="1:65" s="15" customFormat="1" ht="11.25" x14ac:dyDescent="0.2">
      <c r="B303" s="244"/>
      <c r="C303" s="245"/>
      <c r="D303" s="209" t="s">
        <v>182</v>
      </c>
      <c r="E303" s="246" t="s">
        <v>79</v>
      </c>
      <c r="F303" s="247" t="s">
        <v>362</v>
      </c>
      <c r="G303" s="245"/>
      <c r="H303" s="248">
        <v>16.12</v>
      </c>
      <c r="I303" s="249"/>
      <c r="J303" s="245"/>
      <c r="K303" s="245"/>
      <c r="L303" s="250"/>
      <c r="M303" s="251"/>
      <c r="N303" s="252"/>
      <c r="O303" s="252"/>
      <c r="P303" s="252"/>
      <c r="Q303" s="252"/>
      <c r="R303" s="252"/>
      <c r="S303" s="252"/>
      <c r="T303" s="253"/>
      <c r="AT303" s="254" t="s">
        <v>182</v>
      </c>
      <c r="AU303" s="254" t="s">
        <v>91</v>
      </c>
      <c r="AV303" s="15" t="s">
        <v>180</v>
      </c>
      <c r="AW303" s="15" t="s">
        <v>42</v>
      </c>
      <c r="AX303" s="15" t="s">
        <v>89</v>
      </c>
      <c r="AY303" s="254" t="s">
        <v>173</v>
      </c>
    </row>
    <row r="304" spans="1:65" s="2" customFormat="1" ht="24" customHeight="1" x14ac:dyDescent="0.2">
      <c r="A304" s="36"/>
      <c r="B304" s="37"/>
      <c r="C304" s="194" t="s">
        <v>957</v>
      </c>
      <c r="D304" s="194" t="s">
        <v>175</v>
      </c>
      <c r="E304" s="195" t="s">
        <v>1652</v>
      </c>
      <c r="F304" s="196" t="s">
        <v>1653</v>
      </c>
      <c r="G304" s="197" t="s">
        <v>203</v>
      </c>
      <c r="H304" s="198">
        <v>111.44</v>
      </c>
      <c r="I304" s="199"/>
      <c r="J304" s="200">
        <f>ROUND(I304*H304,2)</f>
        <v>0</v>
      </c>
      <c r="K304" s="196" t="s">
        <v>179</v>
      </c>
      <c r="L304" s="41"/>
      <c r="M304" s="201" t="s">
        <v>79</v>
      </c>
      <c r="N304" s="202" t="s">
        <v>51</v>
      </c>
      <c r="O304" s="66"/>
      <c r="P304" s="203">
        <f>O304*H304</f>
        <v>0</v>
      </c>
      <c r="Q304" s="203">
        <v>0</v>
      </c>
      <c r="R304" s="203">
        <f>Q304*H304</f>
        <v>0</v>
      </c>
      <c r="S304" s="203">
        <v>0</v>
      </c>
      <c r="T304" s="204">
        <f>S304*H304</f>
        <v>0</v>
      </c>
      <c r="U304" s="36"/>
      <c r="V304" s="36"/>
      <c r="W304" s="36"/>
      <c r="X304" s="36"/>
      <c r="Y304" s="36"/>
      <c r="Z304" s="36"/>
      <c r="AA304" s="36"/>
      <c r="AB304" s="36"/>
      <c r="AC304" s="36"/>
      <c r="AD304" s="36"/>
      <c r="AE304" s="36"/>
      <c r="AR304" s="205" t="s">
        <v>180</v>
      </c>
      <c r="AT304" s="205" t="s">
        <v>175</v>
      </c>
      <c r="AU304" s="205" t="s">
        <v>91</v>
      </c>
      <c r="AY304" s="18" t="s">
        <v>173</v>
      </c>
      <c r="BE304" s="206">
        <f>IF(N304="základní",J304,0)</f>
        <v>0</v>
      </c>
      <c r="BF304" s="206">
        <f>IF(N304="snížená",J304,0)</f>
        <v>0</v>
      </c>
      <c r="BG304" s="206">
        <f>IF(N304="zákl. přenesená",J304,0)</f>
        <v>0</v>
      </c>
      <c r="BH304" s="206">
        <f>IF(N304="sníž. přenesená",J304,0)</f>
        <v>0</v>
      </c>
      <c r="BI304" s="206">
        <f>IF(N304="nulová",J304,0)</f>
        <v>0</v>
      </c>
      <c r="BJ304" s="18" t="s">
        <v>89</v>
      </c>
      <c r="BK304" s="206">
        <f>ROUND(I304*H304,2)</f>
        <v>0</v>
      </c>
      <c r="BL304" s="18" t="s">
        <v>180</v>
      </c>
      <c r="BM304" s="205" t="s">
        <v>1654</v>
      </c>
    </row>
    <row r="305" spans="1:65" s="13" customFormat="1" ht="11.25" x14ac:dyDescent="0.2">
      <c r="B305" s="207"/>
      <c r="C305" s="208"/>
      <c r="D305" s="209" t="s">
        <v>182</v>
      </c>
      <c r="E305" s="210" t="s">
        <v>79</v>
      </c>
      <c r="F305" s="211" t="s">
        <v>1638</v>
      </c>
      <c r="G305" s="208"/>
      <c r="H305" s="212">
        <v>111.44</v>
      </c>
      <c r="I305" s="213"/>
      <c r="J305" s="208"/>
      <c r="K305" s="208"/>
      <c r="L305" s="214"/>
      <c r="M305" s="215"/>
      <c r="N305" s="216"/>
      <c r="O305" s="216"/>
      <c r="P305" s="216"/>
      <c r="Q305" s="216"/>
      <c r="R305" s="216"/>
      <c r="S305" s="216"/>
      <c r="T305" s="217"/>
      <c r="AT305" s="218" t="s">
        <v>182</v>
      </c>
      <c r="AU305" s="218" t="s">
        <v>91</v>
      </c>
      <c r="AV305" s="13" t="s">
        <v>91</v>
      </c>
      <c r="AW305" s="13" t="s">
        <v>42</v>
      </c>
      <c r="AX305" s="13" t="s">
        <v>89</v>
      </c>
      <c r="AY305" s="218" t="s">
        <v>173</v>
      </c>
    </row>
    <row r="306" spans="1:65" s="2" customFormat="1" ht="24" customHeight="1" x14ac:dyDescent="0.2">
      <c r="A306" s="36"/>
      <c r="B306" s="37"/>
      <c r="C306" s="194" t="s">
        <v>790</v>
      </c>
      <c r="D306" s="194" t="s">
        <v>175</v>
      </c>
      <c r="E306" s="195" t="s">
        <v>328</v>
      </c>
      <c r="F306" s="196" t="s">
        <v>329</v>
      </c>
      <c r="G306" s="197" t="s">
        <v>203</v>
      </c>
      <c r="H306" s="198">
        <v>186.24299999999999</v>
      </c>
      <c r="I306" s="199"/>
      <c r="J306" s="200">
        <f>ROUND(I306*H306,2)</f>
        <v>0</v>
      </c>
      <c r="K306" s="196" t="s">
        <v>179</v>
      </c>
      <c r="L306" s="41"/>
      <c r="M306" s="201" t="s">
        <v>79</v>
      </c>
      <c r="N306" s="202" t="s">
        <v>51</v>
      </c>
      <c r="O306" s="66"/>
      <c r="P306" s="203">
        <f>O306*H306</f>
        <v>0</v>
      </c>
      <c r="Q306" s="203">
        <v>0</v>
      </c>
      <c r="R306" s="203">
        <f>Q306*H306</f>
        <v>0</v>
      </c>
      <c r="S306" s="203">
        <v>0</v>
      </c>
      <c r="T306" s="204">
        <f>S306*H306</f>
        <v>0</v>
      </c>
      <c r="U306" s="36"/>
      <c r="V306" s="36"/>
      <c r="W306" s="36"/>
      <c r="X306" s="36"/>
      <c r="Y306" s="36"/>
      <c r="Z306" s="36"/>
      <c r="AA306" s="36"/>
      <c r="AB306" s="36"/>
      <c r="AC306" s="36"/>
      <c r="AD306" s="36"/>
      <c r="AE306" s="36"/>
      <c r="AR306" s="205" t="s">
        <v>180</v>
      </c>
      <c r="AT306" s="205" t="s">
        <v>175</v>
      </c>
      <c r="AU306" s="205" t="s">
        <v>91</v>
      </c>
      <c r="AY306" s="18" t="s">
        <v>173</v>
      </c>
      <c r="BE306" s="206">
        <f>IF(N306="základní",J306,0)</f>
        <v>0</v>
      </c>
      <c r="BF306" s="206">
        <f>IF(N306="snížená",J306,0)</f>
        <v>0</v>
      </c>
      <c r="BG306" s="206">
        <f>IF(N306="zákl. přenesená",J306,0)</f>
        <v>0</v>
      </c>
      <c r="BH306" s="206">
        <f>IF(N306="sníž. přenesená",J306,0)</f>
        <v>0</v>
      </c>
      <c r="BI306" s="206">
        <f>IF(N306="nulová",J306,0)</f>
        <v>0</v>
      </c>
      <c r="BJ306" s="18" t="s">
        <v>89</v>
      </c>
      <c r="BK306" s="206">
        <f>ROUND(I306*H306,2)</f>
        <v>0</v>
      </c>
      <c r="BL306" s="18" t="s">
        <v>180</v>
      </c>
      <c r="BM306" s="205" t="s">
        <v>1655</v>
      </c>
    </row>
    <row r="307" spans="1:65" s="13" customFormat="1" ht="11.25" x14ac:dyDescent="0.2">
      <c r="B307" s="207"/>
      <c r="C307" s="208"/>
      <c r="D307" s="209" t="s">
        <v>182</v>
      </c>
      <c r="E307" s="210" t="s">
        <v>79</v>
      </c>
      <c r="F307" s="211" t="s">
        <v>1656</v>
      </c>
      <c r="G307" s="208"/>
      <c r="H307" s="212">
        <v>186.24299999999999</v>
      </c>
      <c r="I307" s="213"/>
      <c r="J307" s="208"/>
      <c r="K307" s="208"/>
      <c r="L307" s="214"/>
      <c r="M307" s="215"/>
      <c r="N307" s="216"/>
      <c r="O307" s="216"/>
      <c r="P307" s="216"/>
      <c r="Q307" s="216"/>
      <c r="R307" s="216"/>
      <c r="S307" s="216"/>
      <c r="T307" s="217"/>
      <c r="AT307" s="218" t="s">
        <v>182</v>
      </c>
      <c r="AU307" s="218" t="s">
        <v>91</v>
      </c>
      <c r="AV307" s="13" t="s">
        <v>91</v>
      </c>
      <c r="AW307" s="13" t="s">
        <v>42</v>
      </c>
      <c r="AX307" s="13" t="s">
        <v>89</v>
      </c>
      <c r="AY307" s="218" t="s">
        <v>173</v>
      </c>
    </row>
    <row r="308" spans="1:65" s="12" customFormat="1" ht="22.9" customHeight="1" x14ac:dyDescent="0.2">
      <c r="B308" s="178"/>
      <c r="C308" s="179"/>
      <c r="D308" s="180" t="s">
        <v>80</v>
      </c>
      <c r="E308" s="192" t="s">
        <v>332</v>
      </c>
      <c r="F308" s="192" t="s">
        <v>333</v>
      </c>
      <c r="G308" s="179"/>
      <c r="H308" s="179"/>
      <c r="I308" s="182"/>
      <c r="J308" s="193">
        <f>BK308</f>
        <v>0</v>
      </c>
      <c r="K308" s="179"/>
      <c r="L308" s="184"/>
      <c r="M308" s="185"/>
      <c r="N308" s="186"/>
      <c r="O308" s="186"/>
      <c r="P308" s="187">
        <f>P309</f>
        <v>0</v>
      </c>
      <c r="Q308" s="186"/>
      <c r="R308" s="187">
        <f>R309</f>
        <v>0</v>
      </c>
      <c r="S308" s="186"/>
      <c r="T308" s="188">
        <f>T309</f>
        <v>0</v>
      </c>
      <c r="AR308" s="189" t="s">
        <v>89</v>
      </c>
      <c r="AT308" s="190" t="s">
        <v>80</v>
      </c>
      <c r="AU308" s="190" t="s">
        <v>89</v>
      </c>
      <c r="AY308" s="189" t="s">
        <v>173</v>
      </c>
      <c r="BK308" s="191">
        <f>BK309</f>
        <v>0</v>
      </c>
    </row>
    <row r="309" spans="1:65" s="2" customFormat="1" ht="24" customHeight="1" x14ac:dyDescent="0.2">
      <c r="A309" s="36"/>
      <c r="B309" s="37"/>
      <c r="C309" s="194" t="s">
        <v>1657</v>
      </c>
      <c r="D309" s="194" t="s">
        <v>175</v>
      </c>
      <c r="E309" s="195" t="s">
        <v>1658</v>
      </c>
      <c r="F309" s="196" t="s">
        <v>1659</v>
      </c>
      <c r="G309" s="197" t="s">
        <v>203</v>
      </c>
      <c r="H309" s="198">
        <v>1380.9449999999999</v>
      </c>
      <c r="I309" s="199"/>
      <c r="J309" s="200">
        <f>ROUND(I309*H309,2)</f>
        <v>0</v>
      </c>
      <c r="K309" s="196" t="s">
        <v>179</v>
      </c>
      <c r="L309" s="41"/>
      <c r="M309" s="229" t="s">
        <v>79</v>
      </c>
      <c r="N309" s="230" t="s">
        <v>51</v>
      </c>
      <c r="O309" s="231"/>
      <c r="P309" s="232">
        <f>O309*H309</f>
        <v>0</v>
      </c>
      <c r="Q309" s="232">
        <v>0</v>
      </c>
      <c r="R309" s="232">
        <f>Q309*H309</f>
        <v>0</v>
      </c>
      <c r="S309" s="232">
        <v>0</v>
      </c>
      <c r="T309" s="233">
        <f>S309*H309</f>
        <v>0</v>
      </c>
      <c r="U309" s="36"/>
      <c r="V309" s="36"/>
      <c r="W309" s="36"/>
      <c r="X309" s="36"/>
      <c r="Y309" s="36"/>
      <c r="Z309" s="36"/>
      <c r="AA309" s="36"/>
      <c r="AB309" s="36"/>
      <c r="AC309" s="36"/>
      <c r="AD309" s="36"/>
      <c r="AE309" s="36"/>
      <c r="AR309" s="205" t="s">
        <v>180</v>
      </c>
      <c r="AT309" s="205" t="s">
        <v>175</v>
      </c>
      <c r="AU309" s="205" t="s">
        <v>91</v>
      </c>
      <c r="AY309" s="18" t="s">
        <v>173</v>
      </c>
      <c r="BE309" s="206">
        <f>IF(N309="základní",J309,0)</f>
        <v>0</v>
      </c>
      <c r="BF309" s="206">
        <f>IF(N309="snížená",J309,0)</f>
        <v>0</v>
      </c>
      <c r="BG309" s="206">
        <f>IF(N309="zákl. přenesená",J309,0)</f>
        <v>0</v>
      </c>
      <c r="BH309" s="206">
        <f>IF(N309="sníž. přenesená",J309,0)</f>
        <v>0</v>
      </c>
      <c r="BI309" s="206">
        <f>IF(N309="nulová",J309,0)</f>
        <v>0</v>
      </c>
      <c r="BJ309" s="18" t="s">
        <v>89</v>
      </c>
      <c r="BK309" s="206">
        <f>ROUND(I309*H309,2)</f>
        <v>0</v>
      </c>
      <c r="BL309" s="18" t="s">
        <v>180</v>
      </c>
      <c r="BM309" s="205" t="s">
        <v>1660</v>
      </c>
    </row>
    <row r="310" spans="1:65" s="2" customFormat="1" ht="6.95" customHeight="1" x14ac:dyDescent="0.2">
      <c r="A310" s="36"/>
      <c r="B310" s="49"/>
      <c r="C310" s="50"/>
      <c r="D310" s="50"/>
      <c r="E310" s="50"/>
      <c r="F310" s="50"/>
      <c r="G310" s="50"/>
      <c r="H310" s="50"/>
      <c r="I310" s="144"/>
      <c r="J310" s="50"/>
      <c r="K310" s="50"/>
      <c r="L310" s="41"/>
      <c r="M310" s="36"/>
      <c r="O310" s="36"/>
      <c r="P310" s="36"/>
      <c r="Q310" s="36"/>
      <c r="R310" s="36"/>
      <c r="S310" s="36"/>
      <c r="T310" s="36"/>
      <c r="U310" s="36"/>
      <c r="V310" s="36"/>
      <c r="W310" s="36"/>
      <c r="X310" s="36"/>
      <c r="Y310" s="36"/>
      <c r="Z310" s="36"/>
      <c r="AA310" s="36"/>
      <c r="AB310" s="36"/>
      <c r="AC310" s="36"/>
      <c r="AD310" s="36"/>
      <c r="AE310" s="36"/>
    </row>
  </sheetData>
  <sheetProtection algorithmName="SHA-512" hashValue="lnmwOVDgFod5ZMuHBYB0+wbOLrIH25B4NjPCOr2LTt/EtfOvJVQqlufPAota3uHXdehT6/iQmnoLTzMoqAyxlw==" saltValue="OIilBbHh9lr8oPjDMsO4/SC5a5/RSeiPGRs1gGgkHyr8Fqa8DIuDg6QD+eSYwRxq0kdUG0YO37aJ0s/XSntoHQ==" spinCount="100000" sheet="1" objects="1" scenarios="1" formatColumns="0" formatRows="0" autoFilter="0"/>
  <autoFilter ref="C87:K309"/>
  <mergeCells count="9">
    <mergeCell ref="E50:H50"/>
    <mergeCell ref="E78:H78"/>
    <mergeCell ref="E80:H80"/>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32"/>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137</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2" customFormat="1" ht="12" hidden="1" customHeight="1" x14ac:dyDescent="0.2">
      <c r="A8" s="36"/>
      <c r="B8" s="41"/>
      <c r="C8" s="36"/>
      <c r="D8" s="116" t="s">
        <v>145</v>
      </c>
      <c r="E8" s="36"/>
      <c r="F8" s="36"/>
      <c r="G8" s="36"/>
      <c r="H8" s="36"/>
      <c r="I8" s="117"/>
      <c r="J8" s="36"/>
      <c r="K8" s="36"/>
      <c r="L8" s="118"/>
      <c r="S8" s="36"/>
      <c r="T8" s="36"/>
      <c r="U8" s="36"/>
      <c r="V8" s="36"/>
      <c r="W8" s="36"/>
      <c r="X8" s="36"/>
      <c r="Y8" s="36"/>
      <c r="Z8" s="36"/>
      <c r="AA8" s="36"/>
      <c r="AB8" s="36"/>
      <c r="AC8" s="36"/>
      <c r="AD8" s="36"/>
      <c r="AE8" s="36"/>
    </row>
    <row r="9" spans="1:46" s="2" customFormat="1" ht="16.5" hidden="1" customHeight="1" x14ac:dyDescent="0.2">
      <c r="A9" s="36"/>
      <c r="B9" s="41"/>
      <c r="C9" s="36"/>
      <c r="D9" s="36"/>
      <c r="E9" s="318" t="s">
        <v>1661</v>
      </c>
      <c r="F9" s="319"/>
      <c r="G9" s="319"/>
      <c r="H9" s="319"/>
      <c r="I9" s="117"/>
      <c r="J9" s="36"/>
      <c r="K9" s="36"/>
      <c r="L9" s="118"/>
      <c r="S9" s="36"/>
      <c r="T9" s="36"/>
      <c r="U9" s="36"/>
      <c r="V9" s="36"/>
      <c r="W9" s="36"/>
      <c r="X9" s="36"/>
      <c r="Y9" s="36"/>
      <c r="Z9" s="36"/>
      <c r="AA9" s="36"/>
      <c r="AB9" s="36"/>
      <c r="AC9" s="36"/>
      <c r="AD9" s="36"/>
      <c r="AE9" s="36"/>
    </row>
    <row r="10" spans="1:46" s="2" customFormat="1" ht="11.25" hidden="1" x14ac:dyDescent="0.2">
      <c r="A10" s="36"/>
      <c r="B10" s="41"/>
      <c r="C10" s="36"/>
      <c r="D10" s="36"/>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2" hidden="1" customHeight="1" x14ac:dyDescent="0.2">
      <c r="A11" s="36"/>
      <c r="B11" s="41"/>
      <c r="C11" s="36"/>
      <c r="D11" s="116" t="s">
        <v>18</v>
      </c>
      <c r="E11" s="36"/>
      <c r="F11" s="105" t="s">
        <v>79</v>
      </c>
      <c r="G11" s="36"/>
      <c r="H11" s="36"/>
      <c r="I11" s="119" t="s">
        <v>20</v>
      </c>
      <c r="J11" s="105" t="s">
        <v>79</v>
      </c>
      <c r="K11" s="36"/>
      <c r="L11" s="118"/>
      <c r="S11" s="36"/>
      <c r="T11" s="36"/>
      <c r="U11" s="36"/>
      <c r="V11" s="36"/>
      <c r="W11" s="36"/>
      <c r="X11" s="36"/>
      <c r="Y11" s="36"/>
      <c r="Z11" s="36"/>
      <c r="AA11" s="36"/>
      <c r="AB11" s="36"/>
      <c r="AC11" s="36"/>
      <c r="AD11" s="36"/>
      <c r="AE11" s="36"/>
    </row>
    <row r="12" spans="1:46" s="2" customFormat="1" ht="12" hidden="1" customHeight="1" x14ac:dyDescent="0.2">
      <c r="A12" s="36"/>
      <c r="B12" s="41"/>
      <c r="C12" s="36"/>
      <c r="D12" s="116" t="s">
        <v>22</v>
      </c>
      <c r="E12" s="36"/>
      <c r="F12" s="105" t="s">
        <v>23</v>
      </c>
      <c r="G12" s="36"/>
      <c r="H12" s="36"/>
      <c r="I12" s="119" t="s">
        <v>24</v>
      </c>
      <c r="J12" s="120" t="str">
        <f>'Rekapitulace stavby'!AN8</f>
        <v>11. 11. 2019</v>
      </c>
      <c r="K12" s="36"/>
      <c r="L12" s="118"/>
      <c r="S12" s="36"/>
      <c r="T12" s="36"/>
      <c r="U12" s="36"/>
      <c r="V12" s="36"/>
      <c r="W12" s="36"/>
      <c r="X12" s="36"/>
      <c r="Y12" s="36"/>
      <c r="Z12" s="36"/>
      <c r="AA12" s="36"/>
      <c r="AB12" s="36"/>
      <c r="AC12" s="36"/>
      <c r="AD12" s="36"/>
      <c r="AE12" s="36"/>
    </row>
    <row r="13" spans="1:46" s="2" customFormat="1" ht="10.9" hidden="1" customHeight="1" x14ac:dyDescent="0.2">
      <c r="A13" s="36"/>
      <c r="B13" s="41"/>
      <c r="C13" s="36"/>
      <c r="D13" s="36"/>
      <c r="E13" s="36"/>
      <c r="F13" s="36"/>
      <c r="G13" s="36"/>
      <c r="H13" s="36"/>
      <c r="I13" s="117"/>
      <c r="J13" s="36"/>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30</v>
      </c>
      <c r="E14" s="36"/>
      <c r="F14" s="36"/>
      <c r="G14" s="36"/>
      <c r="H14" s="36"/>
      <c r="I14" s="119" t="s">
        <v>31</v>
      </c>
      <c r="J14" s="105" t="s">
        <v>32</v>
      </c>
      <c r="K14" s="36"/>
      <c r="L14" s="118"/>
      <c r="S14" s="36"/>
      <c r="T14" s="36"/>
      <c r="U14" s="36"/>
      <c r="V14" s="36"/>
      <c r="W14" s="36"/>
      <c r="X14" s="36"/>
      <c r="Y14" s="36"/>
      <c r="Z14" s="36"/>
      <c r="AA14" s="36"/>
      <c r="AB14" s="36"/>
      <c r="AC14" s="36"/>
      <c r="AD14" s="36"/>
      <c r="AE14" s="36"/>
    </row>
    <row r="15" spans="1:46" s="2" customFormat="1" ht="18" hidden="1" customHeight="1" x14ac:dyDescent="0.2">
      <c r="A15" s="36"/>
      <c r="B15" s="41"/>
      <c r="C15" s="36"/>
      <c r="D15" s="36"/>
      <c r="E15" s="105" t="s">
        <v>33</v>
      </c>
      <c r="F15" s="36"/>
      <c r="G15" s="36"/>
      <c r="H15" s="36"/>
      <c r="I15" s="119" t="s">
        <v>34</v>
      </c>
      <c r="J15" s="105" t="s">
        <v>35</v>
      </c>
      <c r="K15" s="36"/>
      <c r="L15" s="118"/>
      <c r="S15" s="36"/>
      <c r="T15" s="36"/>
      <c r="U15" s="36"/>
      <c r="V15" s="36"/>
      <c r="W15" s="36"/>
      <c r="X15" s="36"/>
      <c r="Y15" s="36"/>
      <c r="Z15" s="36"/>
      <c r="AA15" s="36"/>
      <c r="AB15" s="36"/>
      <c r="AC15" s="36"/>
      <c r="AD15" s="36"/>
      <c r="AE15" s="36"/>
    </row>
    <row r="16" spans="1:46" s="2" customFormat="1" ht="6.95" hidden="1" customHeight="1" x14ac:dyDescent="0.2">
      <c r="A16" s="36"/>
      <c r="B16" s="41"/>
      <c r="C16" s="36"/>
      <c r="D16" s="36"/>
      <c r="E16" s="36"/>
      <c r="F16" s="36"/>
      <c r="G16" s="36"/>
      <c r="H16" s="36"/>
      <c r="I16" s="117"/>
      <c r="J16" s="36"/>
      <c r="K16" s="36"/>
      <c r="L16" s="118"/>
      <c r="S16" s="36"/>
      <c r="T16" s="36"/>
      <c r="U16" s="36"/>
      <c r="V16" s="36"/>
      <c r="W16" s="36"/>
      <c r="X16" s="36"/>
      <c r="Y16" s="36"/>
      <c r="Z16" s="36"/>
      <c r="AA16" s="36"/>
      <c r="AB16" s="36"/>
      <c r="AC16" s="36"/>
      <c r="AD16" s="36"/>
      <c r="AE16" s="36"/>
    </row>
    <row r="17" spans="1:31" s="2" customFormat="1" ht="12" hidden="1" customHeight="1" x14ac:dyDescent="0.2">
      <c r="A17" s="36"/>
      <c r="B17" s="41"/>
      <c r="C17" s="36"/>
      <c r="D17" s="116" t="s">
        <v>36</v>
      </c>
      <c r="E17" s="36"/>
      <c r="F17" s="36"/>
      <c r="G17" s="36"/>
      <c r="H17" s="36"/>
      <c r="I17" s="119" t="s">
        <v>31</v>
      </c>
      <c r="J17" s="31" t="str">
        <f>'Rekapitulace stavby'!AN13</f>
        <v>Vyplň údaj</v>
      </c>
      <c r="K17" s="36"/>
      <c r="L17" s="118"/>
      <c r="S17" s="36"/>
      <c r="T17" s="36"/>
      <c r="U17" s="36"/>
      <c r="V17" s="36"/>
      <c r="W17" s="36"/>
      <c r="X17" s="36"/>
      <c r="Y17" s="36"/>
      <c r="Z17" s="36"/>
      <c r="AA17" s="36"/>
      <c r="AB17" s="36"/>
      <c r="AC17" s="36"/>
      <c r="AD17" s="36"/>
      <c r="AE17" s="36"/>
    </row>
    <row r="18" spans="1:31" s="2" customFormat="1" ht="18" hidden="1" customHeight="1" x14ac:dyDescent="0.2">
      <c r="A18" s="36"/>
      <c r="B18" s="41"/>
      <c r="C18" s="36"/>
      <c r="D18" s="36"/>
      <c r="E18" s="320" t="str">
        <f>'Rekapitulace stavby'!E14</f>
        <v>Vyplň údaj</v>
      </c>
      <c r="F18" s="321"/>
      <c r="G18" s="321"/>
      <c r="H18" s="321"/>
      <c r="I18" s="119" t="s">
        <v>34</v>
      </c>
      <c r="J18" s="31" t="str">
        <f>'Rekapitulace stavby'!AN14</f>
        <v>Vyplň údaj</v>
      </c>
      <c r="K18" s="36"/>
      <c r="L18" s="118"/>
      <c r="S18" s="36"/>
      <c r="T18" s="36"/>
      <c r="U18" s="36"/>
      <c r="V18" s="36"/>
      <c r="W18" s="36"/>
      <c r="X18" s="36"/>
      <c r="Y18" s="36"/>
      <c r="Z18" s="36"/>
      <c r="AA18" s="36"/>
      <c r="AB18" s="36"/>
      <c r="AC18" s="36"/>
      <c r="AD18" s="36"/>
      <c r="AE18" s="36"/>
    </row>
    <row r="19" spans="1:31" s="2" customFormat="1" ht="6.95" hidden="1" customHeight="1" x14ac:dyDescent="0.2">
      <c r="A19" s="36"/>
      <c r="B19" s="41"/>
      <c r="C19" s="36"/>
      <c r="D19" s="36"/>
      <c r="E19" s="36"/>
      <c r="F19" s="36"/>
      <c r="G19" s="36"/>
      <c r="H19" s="36"/>
      <c r="I19" s="117"/>
      <c r="J19" s="36"/>
      <c r="K19" s="36"/>
      <c r="L19" s="118"/>
      <c r="S19" s="36"/>
      <c r="T19" s="36"/>
      <c r="U19" s="36"/>
      <c r="V19" s="36"/>
      <c r="W19" s="36"/>
      <c r="X19" s="36"/>
      <c r="Y19" s="36"/>
      <c r="Z19" s="36"/>
      <c r="AA19" s="36"/>
      <c r="AB19" s="36"/>
      <c r="AC19" s="36"/>
      <c r="AD19" s="36"/>
      <c r="AE19" s="36"/>
    </row>
    <row r="20" spans="1:31" s="2" customFormat="1" ht="12" hidden="1" customHeight="1" x14ac:dyDescent="0.2">
      <c r="A20" s="36"/>
      <c r="B20" s="41"/>
      <c r="C20" s="36"/>
      <c r="D20" s="116" t="s">
        <v>38</v>
      </c>
      <c r="E20" s="36"/>
      <c r="F20" s="36"/>
      <c r="G20" s="36"/>
      <c r="H20" s="36"/>
      <c r="I20" s="119" t="s">
        <v>31</v>
      </c>
      <c r="J20" s="105" t="s">
        <v>39</v>
      </c>
      <c r="K20" s="36"/>
      <c r="L20" s="118"/>
      <c r="S20" s="36"/>
      <c r="T20" s="36"/>
      <c r="U20" s="36"/>
      <c r="V20" s="36"/>
      <c r="W20" s="36"/>
      <c r="X20" s="36"/>
      <c r="Y20" s="36"/>
      <c r="Z20" s="36"/>
      <c r="AA20" s="36"/>
      <c r="AB20" s="36"/>
      <c r="AC20" s="36"/>
      <c r="AD20" s="36"/>
      <c r="AE20" s="36"/>
    </row>
    <row r="21" spans="1:31" s="2" customFormat="1" ht="18" hidden="1" customHeight="1" x14ac:dyDescent="0.2">
      <c r="A21" s="36"/>
      <c r="B21" s="41"/>
      <c r="C21" s="36"/>
      <c r="D21" s="36"/>
      <c r="E21" s="105" t="s">
        <v>40</v>
      </c>
      <c r="F21" s="36"/>
      <c r="G21" s="36"/>
      <c r="H21" s="36"/>
      <c r="I21" s="119" t="s">
        <v>34</v>
      </c>
      <c r="J21" s="105" t="s">
        <v>41</v>
      </c>
      <c r="K21" s="36"/>
      <c r="L21" s="118"/>
      <c r="S21" s="36"/>
      <c r="T21" s="36"/>
      <c r="U21" s="36"/>
      <c r="V21" s="36"/>
      <c r="W21" s="36"/>
      <c r="X21" s="36"/>
      <c r="Y21" s="36"/>
      <c r="Z21" s="36"/>
      <c r="AA21" s="36"/>
      <c r="AB21" s="36"/>
      <c r="AC21" s="36"/>
      <c r="AD21" s="36"/>
      <c r="AE21" s="36"/>
    </row>
    <row r="22" spans="1:31" s="2" customFormat="1" ht="6.95" hidden="1" customHeight="1" x14ac:dyDescent="0.2">
      <c r="A22" s="36"/>
      <c r="B22" s="41"/>
      <c r="C22" s="36"/>
      <c r="D22" s="36"/>
      <c r="E22" s="36"/>
      <c r="F22" s="36"/>
      <c r="G22" s="36"/>
      <c r="H22" s="36"/>
      <c r="I22" s="117"/>
      <c r="J22" s="36"/>
      <c r="K22" s="36"/>
      <c r="L22" s="118"/>
      <c r="S22" s="36"/>
      <c r="T22" s="36"/>
      <c r="U22" s="36"/>
      <c r="V22" s="36"/>
      <c r="W22" s="36"/>
      <c r="X22" s="36"/>
      <c r="Y22" s="36"/>
      <c r="Z22" s="36"/>
      <c r="AA22" s="36"/>
      <c r="AB22" s="36"/>
      <c r="AC22" s="36"/>
      <c r="AD22" s="36"/>
      <c r="AE22" s="36"/>
    </row>
    <row r="23" spans="1:31" s="2" customFormat="1" ht="12" hidden="1" customHeight="1" x14ac:dyDescent="0.2">
      <c r="A23" s="36"/>
      <c r="B23" s="41"/>
      <c r="C23" s="36"/>
      <c r="D23" s="116" t="s">
        <v>43</v>
      </c>
      <c r="E23" s="36"/>
      <c r="F23" s="36"/>
      <c r="G23" s="36"/>
      <c r="H23" s="36"/>
      <c r="I23" s="119" t="s">
        <v>31</v>
      </c>
      <c r="J23" s="105" t="s">
        <v>79</v>
      </c>
      <c r="K23" s="36"/>
      <c r="L23" s="118"/>
      <c r="S23" s="36"/>
      <c r="T23" s="36"/>
      <c r="U23" s="36"/>
      <c r="V23" s="36"/>
      <c r="W23" s="36"/>
      <c r="X23" s="36"/>
      <c r="Y23" s="36"/>
      <c r="Z23" s="36"/>
      <c r="AA23" s="36"/>
      <c r="AB23" s="36"/>
      <c r="AC23" s="36"/>
      <c r="AD23" s="36"/>
      <c r="AE23" s="36"/>
    </row>
    <row r="24" spans="1:31" s="2" customFormat="1" ht="18" hidden="1" customHeight="1" x14ac:dyDescent="0.2">
      <c r="A24" s="36"/>
      <c r="B24" s="41"/>
      <c r="C24" s="36"/>
      <c r="D24" s="36"/>
      <c r="E24" s="105" t="s">
        <v>1160</v>
      </c>
      <c r="F24" s="36"/>
      <c r="G24" s="36"/>
      <c r="H24" s="36"/>
      <c r="I24" s="119" t="s">
        <v>34</v>
      </c>
      <c r="J24" s="105" t="s">
        <v>79</v>
      </c>
      <c r="K24" s="36"/>
      <c r="L24" s="118"/>
      <c r="S24" s="36"/>
      <c r="T24" s="36"/>
      <c r="U24" s="36"/>
      <c r="V24" s="36"/>
      <c r="W24" s="36"/>
      <c r="X24" s="36"/>
      <c r="Y24" s="36"/>
      <c r="Z24" s="36"/>
      <c r="AA24" s="36"/>
      <c r="AB24" s="36"/>
      <c r="AC24" s="36"/>
      <c r="AD24" s="36"/>
      <c r="AE24" s="36"/>
    </row>
    <row r="25" spans="1:31" s="2" customFormat="1" ht="6.95" hidden="1" customHeight="1" x14ac:dyDescent="0.2">
      <c r="A25" s="36"/>
      <c r="B25" s="41"/>
      <c r="C25" s="36"/>
      <c r="D25" s="36"/>
      <c r="E25" s="36"/>
      <c r="F25" s="36"/>
      <c r="G25" s="36"/>
      <c r="H25" s="36"/>
      <c r="I25" s="117"/>
      <c r="J25" s="36"/>
      <c r="K25" s="36"/>
      <c r="L25" s="118"/>
      <c r="S25" s="36"/>
      <c r="T25" s="36"/>
      <c r="U25" s="36"/>
      <c r="V25" s="36"/>
      <c r="W25" s="36"/>
      <c r="X25" s="36"/>
      <c r="Y25" s="36"/>
      <c r="Z25" s="36"/>
      <c r="AA25" s="36"/>
      <c r="AB25" s="36"/>
      <c r="AC25" s="36"/>
      <c r="AD25" s="36"/>
      <c r="AE25" s="36"/>
    </row>
    <row r="26" spans="1:31" s="2" customFormat="1" ht="12" hidden="1" customHeight="1" x14ac:dyDescent="0.2">
      <c r="A26" s="36"/>
      <c r="B26" s="41"/>
      <c r="C26" s="36"/>
      <c r="D26" s="116" t="s">
        <v>44</v>
      </c>
      <c r="E26" s="36"/>
      <c r="F26" s="36"/>
      <c r="G26" s="36"/>
      <c r="H26" s="36"/>
      <c r="I26" s="117"/>
      <c r="J26" s="36"/>
      <c r="K26" s="36"/>
      <c r="L26" s="118"/>
      <c r="S26" s="36"/>
      <c r="T26" s="36"/>
      <c r="U26" s="36"/>
      <c r="V26" s="36"/>
      <c r="W26" s="36"/>
      <c r="X26" s="36"/>
      <c r="Y26" s="36"/>
      <c r="Z26" s="36"/>
      <c r="AA26" s="36"/>
      <c r="AB26" s="36"/>
      <c r="AC26" s="36"/>
      <c r="AD26" s="36"/>
      <c r="AE26" s="36"/>
    </row>
    <row r="27" spans="1:31" s="8" customFormat="1" ht="51" hidden="1" customHeight="1" x14ac:dyDescent="0.2">
      <c r="A27" s="121"/>
      <c r="B27" s="122"/>
      <c r="C27" s="121"/>
      <c r="D27" s="121"/>
      <c r="E27" s="322" t="s">
        <v>45</v>
      </c>
      <c r="F27" s="322"/>
      <c r="G27" s="322"/>
      <c r="H27" s="322"/>
      <c r="I27" s="123"/>
      <c r="J27" s="121"/>
      <c r="K27" s="121"/>
      <c r="L27" s="124"/>
      <c r="S27" s="121"/>
      <c r="T27" s="121"/>
      <c r="U27" s="121"/>
      <c r="V27" s="121"/>
      <c r="W27" s="121"/>
      <c r="X27" s="121"/>
      <c r="Y27" s="121"/>
      <c r="Z27" s="121"/>
      <c r="AA27" s="121"/>
      <c r="AB27" s="121"/>
      <c r="AC27" s="121"/>
      <c r="AD27" s="121"/>
      <c r="AE27" s="121"/>
    </row>
    <row r="28" spans="1:31" s="2" customFormat="1" ht="6.95" hidden="1" customHeight="1" x14ac:dyDescent="0.2">
      <c r="A28" s="36"/>
      <c r="B28" s="41"/>
      <c r="C28" s="36"/>
      <c r="D28" s="36"/>
      <c r="E28" s="36"/>
      <c r="F28" s="36"/>
      <c r="G28" s="36"/>
      <c r="H28" s="36"/>
      <c r="I28" s="117"/>
      <c r="J28" s="36"/>
      <c r="K28" s="36"/>
      <c r="L28" s="118"/>
      <c r="S28" s="36"/>
      <c r="T28" s="36"/>
      <c r="U28" s="36"/>
      <c r="V28" s="36"/>
      <c r="W28" s="36"/>
      <c r="X28" s="36"/>
      <c r="Y28" s="36"/>
      <c r="Z28" s="36"/>
      <c r="AA28" s="36"/>
      <c r="AB28" s="36"/>
      <c r="AC28" s="36"/>
      <c r="AD28" s="36"/>
      <c r="AE28" s="36"/>
    </row>
    <row r="29" spans="1:31" s="2" customFormat="1" ht="6.95" hidden="1" customHeight="1" x14ac:dyDescent="0.2">
      <c r="A29" s="36"/>
      <c r="B29" s="41"/>
      <c r="C29" s="36"/>
      <c r="D29" s="125"/>
      <c r="E29" s="125"/>
      <c r="F29" s="125"/>
      <c r="G29" s="125"/>
      <c r="H29" s="125"/>
      <c r="I29" s="126"/>
      <c r="J29" s="125"/>
      <c r="K29" s="125"/>
      <c r="L29" s="118"/>
      <c r="S29" s="36"/>
      <c r="T29" s="36"/>
      <c r="U29" s="36"/>
      <c r="V29" s="36"/>
      <c r="W29" s="36"/>
      <c r="X29" s="36"/>
      <c r="Y29" s="36"/>
      <c r="Z29" s="36"/>
      <c r="AA29" s="36"/>
      <c r="AB29" s="36"/>
      <c r="AC29" s="36"/>
      <c r="AD29" s="36"/>
      <c r="AE29" s="36"/>
    </row>
    <row r="30" spans="1:31" s="2" customFormat="1" ht="25.35" hidden="1" customHeight="1" x14ac:dyDescent="0.2">
      <c r="A30" s="36"/>
      <c r="B30" s="41"/>
      <c r="C30" s="36"/>
      <c r="D30" s="127" t="s">
        <v>46</v>
      </c>
      <c r="E30" s="36"/>
      <c r="F30" s="36"/>
      <c r="G30" s="36"/>
      <c r="H30" s="36"/>
      <c r="I30" s="117"/>
      <c r="J30" s="128">
        <f>ROUND(J88, 2)</f>
        <v>0</v>
      </c>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14.45" hidden="1" customHeight="1" x14ac:dyDescent="0.2">
      <c r="A32" s="36"/>
      <c r="B32" s="41"/>
      <c r="C32" s="36"/>
      <c r="D32" s="36"/>
      <c r="E32" s="36"/>
      <c r="F32" s="129" t="s">
        <v>48</v>
      </c>
      <c r="G32" s="36"/>
      <c r="H32" s="36"/>
      <c r="I32" s="130" t="s">
        <v>47</v>
      </c>
      <c r="J32" s="129" t="s">
        <v>49</v>
      </c>
      <c r="K32" s="36"/>
      <c r="L32" s="118"/>
      <c r="S32" s="36"/>
      <c r="T32" s="36"/>
      <c r="U32" s="36"/>
      <c r="V32" s="36"/>
      <c r="W32" s="36"/>
      <c r="X32" s="36"/>
      <c r="Y32" s="36"/>
      <c r="Z32" s="36"/>
      <c r="AA32" s="36"/>
      <c r="AB32" s="36"/>
      <c r="AC32" s="36"/>
      <c r="AD32" s="36"/>
      <c r="AE32" s="36"/>
    </row>
    <row r="33" spans="1:31" s="2" customFormat="1" ht="14.45" hidden="1" customHeight="1" x14ac:dyDescent="0.2">
      <c r="A33" s="36"/>
      <c r="B33" s="41"/>
      <c r="C33" s="36"/>
      <c r="D33" s="131" t="s">
        <v>50</v>
      </c>
      <c r="E33" s="116" t="s">
        <v>51</v>
      </c>
      <c r="F33" s="132">
        <f>ROUND((SUM(BE88:BE131)),  2)</f>
        <v>0</v>
      </c>
      <c r="G33" s="36"/>
      <c r="H33" s="36"/>
      <c r="I33" s="133">
        <v>0.21</v>
      </c>
      <c r="J33" s="132">
        <f>ROUND(((SUM(BE88:BE131))*I33),  2)</f>
        <v>0</v>
      </c>
      <c r="K33" s="36"/>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116" t="s">
        <v>52</v>
      </c>
      <c r="F34" s="132">
        <f>ROUND((SUM(BF88:BF131)),  2)</f>
        <v>0</v>
      </c>
      <c r="G34" s="36"/>
      <c r="H34" s="36"/>
      <c r="I34" s="133">
        <v>0.15</v>
      </c>
      <c r="J34" s="132">
        <f>ROUND(((SUM(BF88:BF131))*I34),  2)</f>
        <v>0</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36"/>
      <c r="E35" s="116" t="s">
        <v>53</v>
      </c>
      <c r="F35" s="132">
        <f>ROUND((SUM(BG88:BG131)),  2)</f>
        <v>0</v>
      </c>
      <c r="G35" s="36"/>
      <c r="H35" s="36"/>
      <c r="I35" s="133">
        <v>0.21</v>
      </c>
      <c r="J35" s="132">
        <f>0</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54</v>
      </c>
      <c r="F36" s="132">
        <f>ROUND((SUM(BH88:BH131)),  2)</f>
        <v>0</v>
      </c>
      <c r="G36" s="36"/>
      <c r="H36" s="36"/>
      <c r="I36" s="133">
        <v>0.15</v>
      </c>
      <c r="J36" s="132">
        <f>0</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55</v>
      </c>
      <c r="F37" s="132">
        <f>ROUND((SUM(BI88:BI131)),  2)</f>
        <v>0</v>
      </c>
      <c r="G37" s="36"/>
      <c r="H37" s="36"/>
      <c r="I37" s="133">
        <v>0</v>
      </c>
      <c r="J37" s="132">
        <f>0</f>
        <v>0</v>
      </c>
      <c r="K37" s="36"/>
      <c r="L37" s="118"/>
      <c r="S37" s="36"/>
      <c r="T37" s="36"/>
      <c r="U37" s="36"/>
      <c r="V37" s="36"/>
      <c r="W37" s="36"/>
      <c r="X37" s="36"/>
      <c r="Y37" s="36"/>
      <c r="Z37" s="36"/>
      <c r="AA37" s="36"/>
      <c r="AB37" s="36"/>
      <c r="AC37" s="36"/>
      <c r="AD37" s="36"/>
      <c r="AE37" s="36"/>
    </row>
    <row r="38" spans="1:31" s="2" customFormat="1" ht="6.95" hidden="1" customHeight="1" x14ac:dyDescent="0.2">
      <c r="A38" s="36"/>
      <c r="B38" s="41"/>
      <c r="C38" s="36"/>
      <c r="D38" s="36"/>
      <c r="E38" s="36"/>
      <c r="F38" s="36"/>
      <c r="G38" s="36"/>
      <c r="H38" s="36"/>
      <c r="I38" s="117"/>
      <c r="J38" s="36"/>
      <c r="K38" s="36"/>
      <c r="L38" s="118"/>
      <c r="S38" s="36"/>
      <c r="T38" s="36"/>
      <c r="U38" s="36"/>
      <c r="V38" s="36"/>
      <c r="W38" s="36"/>
      <c r="X38" s="36"/>
      <c r="Y38" s="36"/>
      <c r="Z38" s="36"/>
      <c r="AA38" s="36"/>
      <c r="AB38" s="36"/>
      <c r="AC38" s="36"/>
      <c r="AD38" s="36"/>
      <c r="AE38" s="36"/>
    </row>
    <row r="39" spans="1:31" s="2" customFormat="1" ht="25.35" hidden="1" customHeight="1" x14ac:dyDescent="0.2">
      <c r="A39" s="36"/>
      <c r="B39" s="41"/>
      <c r="C39" s="134"/>
      <c r="D39" s="135" t="s">
        <v>56</v>
      </c>
      <c r="E39" s="136"/>
      <c r="F39" s="136"/>
      <c r="G39" s="137" t="s">
        <v>57</v>
      </c>
      <c r="H39" s="138" t="s">
        <v>58</v>
      </c>
      <c r="I39" s="139"/>
      <c r="J39" s="140">
        <f>SUM(J30:J37)</f>
        <v>0</v>
      </c>
      <c r="K39" s="141"/>
      <c r="L39" s="118"/>
      <c r="S39" s="36"/>
      <c r="T39" s="36"/>
      <c r="U39" s="36"/>
      <c r="V39" s="36"/>
      <c r="W39" s="36"/>
      <c r="X39" s="36"/>
      <c r="Y39" s="36"/>
      <c r="Z39" s="36"/>
      <c r="AA39" s="36"/>
      <c r="AB39" s="36"/>
      <c r="AC39" s="36"/>
      <c r="AD39" s="36"/>
      <c r="AE39" s="36"/>
    </row>
    <row r="40" spans="1:31" s="2" customFormat="1" ht="14.45" hidden="1" customHeight="1" x14ac:dyDescent="0.2">
      <c r="A40" s="36"/>
      <c r="B40" s="142"/>
      <c r="C40" s="143"/>
      <c r="D40" s="143"/>
      <c r="E40" s="143"/>
      <c r="F40" s="143"/>
      <c r="G40" s="143"/>
      <c r="H40" s="143"/>
      <c r="I40" s="144"/>
      <c r="J40" s="143"/>
      <c r="K40" s="143"/>
      <c r="L40" s="118"/>
      <c r="S40" s="36"/>
      <c r="T40" s="36"/>
      <c r="U40" s="36"/>
      <c r="V40" s="36"/>
      <c r="W40" s="36"/>
      <c r="X40" s="36"/>
      <c r="Y40" s="36"/>
      <c r="Z40" s="36"/>
      <c r="AA40" s="36"/>
      <c r="AB40" s="36"/>
      <c r="AC40" s="36"/>
      <c r="AD40" s="36"/>
      <c r="AE40" s="36"/>
    </row>
    <row r="41" spans="1:31" ht="11.25" hidden="1" x14ac:dyDescent="0.2"/>
    <row r="42" spans="1:31" ht="11.25" hidden="1" x14ac:dyDescent="0.2"/>
    <row r="43" spans="1:31" ht="11.25" hidden="1" x14ac:dyDescent="0.2"/>
    <row r="44" spans="1:31" s="2" customFormat="1" ht="6.95" customHeight="1" x14ac:dyDescent="0.2">
      <c r="A44" s="36"/>
      <c r="B44" s="145"/>
      <c r="C44" s="146"/>
      <c r="D44" s="146"/>
      <c r="E44" s="146"/>
      <c r="F44" s="146"/>
      <c r="G44" s="146"/>
      <c r="H44" s="146"/>
      <c r="I44" s="147"/>
      <c r="J44" s="146"/>
      <c r="K44" s="146"/>
      <c r="L44" s="118"/>
      <c r="S44" s="36"/>
      <c r="T44" s="36"/>
      <c r="U44" s="36"/>
      <c r="V44" s="36"/>
      <c r="W44" s="36"/>
      <c r="X44" s="36"/>
      <c r="Y44" s="36"/>
      <c r="Z44" s="36"/>
      <c r="AA44" s="36"/>
      <c r="AB44" s="36"/>
      <c r="AC44" s="36"/>
      <c r="AD44" s="36"/>
      <c r="AE44" s="36"/>
    </row>
    <row r="45" spans="1:31" s="2" customFormat="1" ht="24.95" customHeight="1" x14ac:dyDescent="0.2">
      <c r="A45" s="36"/>
      <c r="B45" s="37"/>
      <c r="C45" s="24" t="s">
        <v>147</v>
      </c>
      <c r="D45" s="38"/>
      <c r="E45" s="38"/>
      <c r="F45" s="38"/>
      <c r="G45" s="38"/>
      <c r="H45" s="38"/>
      <c r="I45" s="117"/>
      <c r="J45" s="38"/>
      <c r="K45" s="38"/>
      <c r="L45" s="118"/>
      <c r="S45" s="36"/>
      <c r="T45" s="36"/>
      <c r="U45" s="36"/>
      <c r="V45" s="36"/>
      <c r="W45" s="36"/>
      <c r="X45" s="36"/>
      <c r="Y45" s="36"/>
      <c r="Z45" s="36"/>
      <c r="AA45" s="36"/>
      <c r="AB45" s="36"/>
      <c r="AC45" s="36"/>
      <c r="AD45" s="36"/>
      <c r="AE45" s="36"/>
    </row>
    <row r="46" spans="1:31" s="2" customFormat="1" ht="6.95" customHeight="1" x14ac:dyDescent="0.2">
      <c r="A46" s="36"/>
      <c r="B46" s="37"/>
      <c r="C46" s="38"/>
      <c r="D46" s="38"/>
      <c r="E46" s="38"/>
      <c r="F46" s="38"/>
      <c r="G46" s="38"/>
      <c r="H46" s="38"/>
      <c r="I46" s="117"/>
      <c r="J46" s="38"/>
      <c r="K46" s="38"/>
      <c r="L46" s="118"/>
      <c r="S46" s="36"/>
      <c r="T46" s="36"/>
      <c r="U46" s="36"/>
      <c r="V46" s="36"/>
      <c r="W46" s="36"/>
      <c r="X46" s="36"/>
      <c r="Y46" s="36"/>
      <c r="Z46" s="36"/>
      <c r="AA46" s="36"/>
      <c r="AB46" s="36"/>
      <c r="AC46" s="36"/>
      <c r="AD46" s="36"/>
      <c r="AE46" s="36"/>
    </row>
    <row r="47" spans="1:31" s="2" customFormat="1" ht="12" customHeight="1" x14ac:dyDescent="0.2">
      <c r="A47" s="36"/>
      <c r="B47" s="37"/>
      <c r="C47" s="30" t="s">
        <v>16</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16.5" customHeight="1" x14ac:dyDescent="0.2">
      <c r="A48" s="36"/>
      <c r="B48" s="37"/>
      <c r="C48" s="38"/>
      <c r="D48" s="38"/>
      <c r="E48" s="323" t="str">
        <f>E7</f>
        <v>PJD na ul. Výškovická - 1. úsek (ul. Čujkovova - ul. Svornosti)</v>
      </c>
      <c r="F48" s="324"/>
      <c r="G48" s="324"/>
      <c r="H48" s="324"/>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145</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292" t="str">
        <f>E9</f>
        <v>SO 662 - Elektroobjekty DPO</v>
      </c>
      <c r="F50" s="325"/>
      <c r="G50" s="325"/>
      <c r="H50" s="325"/>
      <c r="I50" s="117"/>
      <c r="J50" s="38"/>
      <c r="K50" s="38"/>
      <c r="L50" s="118"/>
      <c r="S50" s="36"/>
      <c r="T50" s="36"/>
      <c r="U50" s="36"/>
      <c r="V50" s="36"/>
      <c r="W50" s="36"/>
      <c r="X50" s="36"/>
      <c r="Y50" s="36"/>
      <c r="Z50" s="36"/>
      <c r="AA50" s="36"/>
      <c r="AB50" s="36"/>
      <c r="AC50" s="36"/>
      <c r="AD50" s="36"/>
      <c r="AE50" s="36"/>
    </row>
    <row r="51" spans="1:47" s="2" customFormat="1" ht="6.95" customHeight="1" x14ac:dyDescent="0.2">
      <c r="A51" s="36"/>
      <c r="B51" s="37"/>
      <c r="C51" s="38"/>
      <c r="D51" s="38"/>
      <c r="E51" s="38"/>
      <c r="F51" s="38"/>
      <c r="G51" s="38"/>
      <c r="H51" s="38"/>
      <c r="I51" s="117"/>
      <c r="J51" s="38"/>
      <c r="K51" s="38"/>
      <c r="L51" s="118"/>
      <c r="S51" s="36"/>
      <c r="T51" s="36"/>
      <c r="U51" s="36"/>
      <c r="V51" s="36"/>
      <c r="W51" s="36"/>
      <c r="X51" s="36"/>
      <c r="Y51" s="36"/>
      <c r="Z51" s="36"/>
      <c r="AA51" s="36"/>
      <c r="AB51" s="36"/>
      <c r="AC51" s="36"/>
      <c r="AD51" s="36"/>
      <c r="AE51" s="36"/>
    </row>
    <row r="52" spans="1:47" s="2" customFormat="1" ht="12" customHeight="1" x14ac:dyDescent="0.2">
      <c r="A52" s="36"/>
      <c r="B52" s="37"/>
      <c r="C52" s="30" t="s">
        <v>22</v>
      </c>
      <c r="D52" s="38"/>
      <c r="E52" s="38"/>
      <c r="F52" s="28" t="str">
        <f>F12</f>
        <v>Ostrava</v>
      </c>
      <c r="G52" s="38"/>
      <c r="H52" s="38"/>
      <c r="I52" s="119" t="s">
        <v>24</v>
      </c>
      <c r="J52" s="61" t="str">
        <f>IF(J12="","",J12)</f>
        <v>11. 11. 2019</v>
      </c>
      <c r="K52" s="38"/>
      <c r="L52" s="118"/>
      <c r="S52" s="36"/>
      <c r="T52" s="36"/>
      <c r="U52" s="36"/>
      <c r="V52" s="36"/>
      <c r="W52" s="36"/>
      <c r="X52" s="36"/>
      <c r="Y52" s="36"/>
      <c r="Z52" s="36"/>
      <c r="AA52" s="36"/>
      <c r="AB52" s="36"/>
      <c r="AC52" s="36"/>
      <c r="AD52" s="36"/>
      <c r="AE52" s="36"/>
    </row>
    <row r="53" spans="1:47" s="2" customFormat="1" ht="6.95" customHeight="1" x14ac:dyDescent="0.2">
      <c r="A53" s="36"/>
      <c r="B53" s="37"/>
      <c r="C53" s="38"/>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27.95" customHeight="1" x14ac:dyDescent="0.2">
      <c r="A54" s="36"/>
      <c r="B54" s="37"/>
      <c r="C54" s="30" t="s">
        <v>30</v>
      </c>
      <c r="D54" s="38"/>
      <c r="E54" s="38"/>
      <c r="F54" s="28" t="str">
        <f>E15</f>
        <v>Dopravní podnik Ostrava a.s.</v>
      </c>
      <c r="G54" s="38"/>
      <c r="H54" s="38"/>
      <c r="I54" s="119" t="s">
        <v>38</v>
      </c>
      <c r="J54" s="34" t="str">
        <f>E21</f>
        <v>METROPROJEKT Praha a.s.</v>
      </c>
      <c r="K54" s="38"/>
      <c r="L54" s="118"/>
      <c r="S54" s="36"/>
      <c r="T54" s="36"/>
      <c r="U54" s="36"/>
      <c r="V54" s="36"/>
      <c r="W54" s="36"/>
      <c r="X54" s="36"/>
      <c r="Y54" s="36"/>
      <c r="Z54" s="36"/>
      <c r="AA54" s="36"/>
      <c r="AB54" s="36"/>
      <c r="AC54" s="36"/>
      <c r="AD54" s="36"/>
      <c r="AE54" s="36"/>
    </row>
    <row r="55" spans="1:47" s="2" customFormat="1" ht="15.2" customHeight="1" x14ac:dyDescent="0.2">
      <c r="A55" s="36"/>
      <c r="B55" s="37"/>
      <c r="C55" s="30" t="s">
        <v>36</v>
      </c>
      <c r="D55" s="38"/>
      <c r="E55" s="38"/>
      <c r="F55" s="28" t="str">
        <f>IF(E18="","",E18)</f>
        <v>Vyplň údaj</v>
      </c>
      <c r="G55" s="38"/>
      <c r="H55" s="38"/>
      <c r="I55" s="119" t="s">
        <v>43</v>
      </c>
      <c r="J55" s="34" t="str">
        <f>E24</f>
        <v>ALMAPRO s.r.o.</v>
      </c>
      <c r="K55" s="38"/>
      <c r="L55" s="118"/>
      <c r="S55" s="36"/>
      <c r="T55" s="36"/>
      <c r="U55" s="36"/>
      <c r="V55" s="36"/>
      <c r="W55" s="36"/>
      <c r="X55" s="36"/>
      <c r="Y55" s="36"/>
      <c r="Z55" s="36"/>
      <c r="AA55" s="36"/>
      <c r="AB55" s="36"/>
      <c r="AC55" s="36"/>
      <c r="AD55" s="36"/>
      <c r="AE55" s="36"/>
    </row>
    <row r="56" spans="1:47" s="2" customFormat="1" ht="10.35" customHeight="1" x14ac:dyDescent="0.2">
      <c r="A56" s="36"/>
      <c r="B56" s="37"/>
      <c r="C56" s="38"/>
      <c r="D56" s="38"/>
      <c r="E56" s="38"/>
      <c r="F56" s="38"/>
      <c r="G56" s="38"/>
      <c r="H56" s="38"/>
      <c r="I56" s="117"/>
      <c r="J56" s="38"/>
      <c r="K56" s="38"/>
      <c r="L56" s="118"/>
      <c r="S56" s="36"/>
      <c r="T56" s="36"/>
      <c r="U56" s="36"/>
      <c r="V56" s="36"/>
      <c r="W56" s="36"/>
      <c r="X56" s="36"/>
      <c r="Y56" s="36"/>
      <c r="Z56" s="36"/>
      <c r="AA56" s="36"/>
      <c r="AB56" s="36"/>
      <c r="AC56" s="36"/>
      <c r="AD56" s="36"/>
      <c r="AE56" s="36"/>
    </row>
    <row r="57" spans="1:47" s="2" customFormat="1" ht="29.25" customHeight="1" x14ac:dyDescent="0.2">
      <c r="A57" s="36"/>
      <c r="B57" s="37"/>
      <c r="C57" s="148" t="s">
        <v>148</v>
      </c>
      <c r="D57" s="149"/>
      <c r="E57" s="149"/>
      <c r="F57" s="149"/>
      <c r="G57" s="149"/>
      <c r="H57" s="149"/>
      <c r="I57" s="150"/>
      <c r="J57" s="151" t="s">
        <v>149</v>
      </c>
      <c r="K57" s="149"/>
      <c r="L57" s="118"/>
      <c r="S57" s="36"/>
      <c r="T57" s="36"/>
      <c r="U57" s="36"/>
      <c r="V57" s="36"/>
      <c r="W57" s="36"/>
      <c r="X57" s="36"/>
      <c r="Y57" s="36"/>
      <c r="Z57" s="36"/>
      <c r="AA57" s="36"/>
      <c r="AB57" s="36"/>
      <c r="AC57" s="36"/>
      <c r="AD57" s="36"/>
      <c r="AE57" s="36"/>
    </row>
    <row r="58" spans="1:47" s="2" customFormat="1" ht="10.35" customHeight="1" x14ac:dyDescent="0.2">
      <c r="A58" s="36"/>
      <c r="B58" s="37"/>
      <c r="C58" s="38"/>
      <c r="D58" s="38"/>
      <c r="E58" s="38"/>
      <c r="F58" s="38"/>
      <c r="G58" s="38"/>
      <c r="H58" s="38"/>
      <c r="I58" s="117"/>
      <c r="J58" s="38"/>
      <c r="K58" s="38"/>
      <c r="L58" s="118"/>
      <c r="S58" s="36"/>
      <c r="T58" s="36"/>
      <c r="U58" s="36"/>
      <c r="V58" s="36"/>
      <c r="W58" s="36"/>
      <c r="X58" s="36"/>
      <c r="Y58" s="36"/>
      <c r="Z58" s="36"/>
      <c r="AA58" s="36"/>
      <c r="AB58" s="36"/>
      <c r="AC58" s="36"/>
      <c r="AD58" s="36"/>
      <c r="AE58" s="36"/>
    </row>
    <row r="59" spans="1:47" s="2" customFormat="1" ht="22.9" customHeight="1" x14ac:dyDescent="0.2">
      <c r="A59" s="36"/>
      <c r="B59" s="37"/>
      <c r="C59" s="152" t="s">
        <v>78</v>
      </c>
      <c r="D59" s="38"/>
      <c r="E59" s="38"/>
      <c r="F59" s="38"/>
      <c r="G59" s="38"/>
      <c r="H59" s="38"/>
      <c r="I59" s="117"/>
      <c r="J59" s="79">
        <f>J88</f>
        <v>0</v>
      </c>
      <c r="K59" s="38"/>
      <c r="L59" s="118"/>
      <c r="S59" s="36"/>
      <c r="T59" s="36"/>
      <c r="U59" s="36"/>
      <c r="V59" s="36"/>
      <c r="W59" s="36"/>
      <c r="X59" s="36"/>
      <c r="Y59" s="36"/>
      <c r="Z59" s="36"/>
      <c r="AA59" s="36"/>
      <c r="AB59" s="36"/>
      <c r="AC59" s="36"/>
      <c r="AD59" s="36"/>
      <c r="AE59" s="36"/>
      <c r="AU59" s="18" t="s">
        <v>150</v>
      </c>
    </row>
    <row r="60" spans="1:47" s="9" customFormat="1" ht="24.95" customHeight="1" x14ac:dyDescent="0.2">
      <c r="B60" s="153"/>
      <c r="C60" s="154"/>
      <c r="D60" s="155" t="s">
        <v>151</v>
      </c>
      <c r="E60" s="156"/>
      <c r="F60" s="156"/>
      <c r="G60" s="156"/>
      <c r="H60" s="156"/>
      <c r="I60" s="157"/>
      <c r="J60" s="158">
        <f>J89</f>
        <v>0</v>
      </c>
      <c r="K60" s="154"/>
      <c r="L60" s="159"/>
    </row>
    <row r="61" spans="1:47" s="10" customFormat="1" ht="19.899999999999999" customHeight="1" x14ac:dyDescent="0.2">
      <c r="B61" s="160"/>
      <c r="C61" s="99"/>
      <c r="D61" s="161" t="s">
        <v>156</v>
      </c>
      <c r="E61" s="162"/>
      <c r="F61" s="162"/>
      <c r="G61" s="162"/>
      <c r="H61" s="162"/>
      <c r="I61" s="163"/>
      <c r="J61" s="164">
        <f>J90</f>
        <v>0</v>
      </c>
      <c r="K61" s="99"/>
      <c r="L61" s="165"/>
    </row>
    <row r="62" spans="1:47" s="9" customFormat="1" ht="24.95" customHeight="1" x14ac:dyDescent="0.2">
      <c r="B62" s="153"/>
      <c r="C62" s="154"/>
      <c r="D62" s="155" t="s">
        <v>1662</v>
      </c>
      <c r="E62" s="156"/>
      <c r="F62" s="156"/>
      <c r="G62" s="156"/>
      <c r="H62" s="156"/>
      <c r="I62" s="157"/>
      <c r="J62" s="158">
        <f>J98</f>
        <v>0</v>
      </c>
      <c r="K62" s="154"/>
      <c r="L62" s="159"/>
    </row>
    <row r="63" spans="1:47" s="10" customFormat="1" ht="19.899999999999999" customHeight="1" x14ac:dyDescent="0.2">
      <c r="B63" s="160"/>
      <c r="C63" s="99"/>
      <c r="D63" s="161" t="s">
        <v>1663</v>
      </c>
      <c r="E63" s="162"/>
      <c r="F63" s="162"/>
      <c r="G63" s="162"/>
      <c r="H63" s="162"/>
      <c r="I63" s="163"/>
      <c r="J63" s="164">
        <f>J99</f>
        <v>0</v>
      </c>
      <c r="K63" s="99"/>
      <c r="L63" s="165"/>
    </row>
    <row r="64" spans="1:47" s="9" customFormat="1" ht="24.95" customHeight="1" x14ac:dyDescent="0.2">
      <c r="B64" s="153"/>
      <c r="C64" s="154"/>
      <c r="D64" s="155" t="s">
        <v>341</v>
      </c>
      <c r="E64" s="156"/>
      <c r="F64" s="156"/>
      <c r="G64" s="156"/>
      <c r="H64" s="156"/>
      <c r="I64" s="157"/>
      <c r="J64" s="158">
        <f>J111</f>
        <v>0</v>
      </c>
      <c r="K64" s="154"/>
      <c r="L64" s="159"/>
    </row>
    <row r="65" spans="1:31" s="10" customFormat="1" ht="19.899999999999999" customHeight="1" x14ac:dyDescent="0.2">
      <c r="B65" s="160"/>
      <c r="C65" s="99"/>
      <c r="D65" s="161" t="s">
        <v>965</v>
      </c>
      <c r="E65" s="162"/>
      <c r="F65" s="162"/>
      <c r="G65" s="162"/>
      <c r="H65" s="162"/>
      <c r="I65" s="163"/>
      <c r="J65" s="164">
        <f>J112</f>
        <v>0</v>
      </c>
      <c r="K65" s="99"/>
      <c r="L65" s="165"/>
    </row>
    <row r="66" spans="1:31" s="10" customFormat="1" ht="19.899999999999999" customHeight="1" x14ac:dyDescent="0.2">
      <c r="B66" s="160"/>
      <c r="C66" s="99"/>
      <c r="D66" s="161" t="s">
        <v>1664</v>
      </c>
      <c r="E66" s="162"/>
      <c r="F66" s="162"/>
      <c r="G66" s="162"/>
      <c r="H66" s="162"/>
      <c r="I66" s="163"/>
      <c r="J66" s="164">
        <f>J117</f>
        <v>0</v>
      </c>
      <c r="K66" s="99"/>
      <c r="L66" s="165"/>
    </row>
    <row r="67" spans="1:31" s="10" customFormat="1" ht="19.899999999999999" customHeight="1" x14ac:dyDescent="0.2">
      <c r="B67" s="160"/>
      <c r="C67" s="99"/>
      <c r="D67" s="161" t="s">
        <v>968</v>
      </c>
      <c r="E67" s="162"/>
      <c r="F67" s="162"/>
      <c r="G67" s="162"/>
      <c r="H67" s="162"/>
      <c r="I67" s="163"/>
      <c r="J67" s="164">
        <f>J121</f>
        <v>0</v>
      </c>
      <c r="K67" s="99"/>
      <c r="L67" s="165"/>
    </row>
    <row r="68" spans="1:31" s="9" customFormat="1" ht="24.95" customHeight="1" x14ac:dyDescent="0.2">
      <c r="B68" s="153"/>
      <c r="C68" s="154"/>
      <c r="D68" s="155" t="s">
        <v>1161</v>
      </c>
      <c r="E68" s="156"/>
      <c r="F68" s="156"/>
      <c r="G68" s="156"/>
      <c r="H68" s="156"/>
      <c r="I68" s="157"/>
      <c r="J68" s="158">
        <f>J128</f>
        <v>0</v>
      </c>
      <c r="K68" s="154"/>
      <c r="L68" s="159"/>
    </row>
    <row r="69" spans="1:31" s="2" customFormat="1" ht="21.75" customHeight="1" x14ac:dyDescent="0.2">
      <c r="A69" s="36"/>
      <c r="B69" s="37"/>
      <c r="C69" s="38"/>
      <c r="D69" s="38"/>
      <c r="E69" s="38"/>
      <c r="F69" s="38"/>
      <c r="G69" s="38"/>
      <c r="H69" s="38"/>
      <c r="I69" s="117"/>
      <c r="J69" s="38"/>
      <c r="K69" s="38"/>
      <c r="L69" s="118"/>
      <c r="S69" s="36"/>
      <c r="T69" s="36"/>
      <c r="U69" s="36"/>
      <c r="V69" s="36"/>
      <c r="W69" s="36"/>
      <c r="X69" s="36"/>
      <c r="Y69" s="36"/>
      <c r="Z69" s="36"/>
      <c r="AA69" s="36"/>
      <c r="AB69" s="36"/>
      <c r="AC69" s="36"/>
      <c r="AD69" s="36"/>
      <c r="AE69" s="36"/>
    </row>
    <row r="70" spans="1:31" s="2" customFormat="1" ht="6.95" customHeight="1" x14ac:dyDescent="0.2">
      <c r="A70" s="36"/>
      <c r="B70" s="49"/>
      <c r="C70" s="50"/>
      <c r="D70" s="50"/>
      <c r="E70" s="50"/>
      <c r="F70" s="50"/>
      <c r="G70" s="50"/>
      <c r="H70" s="50"/>
      <c r="I70" s="144"/>
      <c r="J70" s="50"/>
      <c r="K70" s="50"/>
      <c r="L70" s="118"/>
      <c r="S70" s="36"/>
      <c r="T70" s="36"/>
      <c r="U70" s="36"/>
      <c r="V70" s="36"/>
      <c r="W70" s="36"/>
      <c r="X70" s="36"/>
      <c r="Y70" s="36"/>
      <c r="Z70" s="36"/>
      <c r="AA70" s="36"/>
      <c r="AB70" s="36"/>
      <c r="AC70" s="36"/>
      <c r="AD70" s="36"/>
      <c r="AE70" s="36"/>
    </row>
    <row r="74" spans="1:31" s="2" customFormat="1" ht="6.95" customHeight="1" x14ac:dyDescent="0.2">
      <c r="A74" s="36"/>
      <c r="B74" s="51"/>
      <c r="C74" s="52"/>
      <c r="D74" s="52"/>
      <c r="E74" s="52"/>
      <c r="F74" s="52"/>
      <c r="G74" s="52"/>
      <c r="H74" s="52"/>
      <c r="I74" s="147"/>
      <c r="J74" s="52"/>
      <c r="K74" s="52"/>
      <c r="L74" s="118"/>
      <c r="S74" s="36"/>
      <c r="T74" s="36"/>
      <c r="U74" s="36"/>
      <c r="V74" s="36"/>
      <c r="W74" s="36"/>
      <c r="X74" s="36"/>
      <c r="Y74" s="36"/>
      <c r="Z74" s="36"/>
      <c r="AA74" s="36"/>
      <c r="AB74" s="36"/>
      <c r="AC74" s="36"/>
      <c r="AD74" s="36"/>
      <c r="AE74" s="36"/>
    </row>
    <row r="75" spans="1:31" s="2" customFormat="1" ht="24.95" customHeight="1" x14ac:dyDescent="0.2">
      <c r="A75" s="36"/>
      <c r="B75" s="37"/>
      <c r="C75" s="24" t="s">
        <v>158</v>
      </c>
      <c r="D75" s="38"/>
      <c r="E75" s="38"/>
      <c r="F75" s="38"/>
      <c r="G75" s="38"/>
      <c r="H75" s="38"/>
      <c r="I75" s="117"/>
      <c r="J75" s="38"/>
      <c r="K75" s="38"/>
      <c r="L75" s="118"/>
      <c r="S75" s="36"/>
      <c r="T75" s="36"/>
      <c r="U75" s="36"/>
      <c r="V75" s="36"/>
      <c r="W75" s="36"/>
      <c r="X75" s="36"/>
      <c r="Y75" s="36"/>
      <c r="Z75" s="36"/>
      <c r="AA75" s="36"/>
      <c r="AB75" s="36"/>
      <c r="AC75" s="36"/>
      <c r="AD75" s="36"/>
      <c r="AE75" s="36"/>
    </row>
    <row r="76" spans="1:31" s="2" customFormat="1" ht="6.95" customHeight="1" x14ac:dyDescent="0.2">
      <c r="A76" s="36"/>
      <c r="B76" s="37"/>
      <c r="C76" s="38"/>
      <c r="D76" s="38"/>
      <c r="E76" s="38"/>
      <c r="F76" s="38"/>
      <c r="G76" s="38"/>
      <c r="H76" s="38"/>
      <c r="I76" s="117"/>
      <c r="J76" s="38"/>
      <c r="K76" s="38"/>
      <c r="L76" s="118"/>
      <c r="S76" s="36"/>
      <c r="T76" s="36"/>
      <c r="U76" s="36"/>
      <c r="V76" s="36"/>
      <c r="W76" s="36"/>
      <c r="X76" s="36"/>
      <c r="Y76" s="36"/>
      <c r="Z76" s="36"/>
      <c r="AA76" s="36"/>
      <c r="AB76" s="36"/>
      <c r="AC76" s="36"/>
      <c r="AD76" s="36"/>
      <c r="AE76" s="36"/>
    </row>
    <row r="77" spans="1:31" s="2" customFormat="1" ht="12" customHeight="1" x14ac:dyDescent="0.2">
      <c r="A77" s="36"/>
      <c r="B77" s="37"/>
      <c r="C77" s="30" t="s">
        <v>16</v>
      </c>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6.5" customHeight="1" x14ac:dyDescent="0.2">
      <c r="A78" s="36"/>
      <c r="B78" s="37"/>
      <c r="C78" s="38"/>
      <c r="D78" s="38"/>
      <c r="E78" s="323" t="str">
        <f>E7</f>
        <v>PJD na ul. Výškovická - 1. úsek (ul. Čujkovova - ul. Svornosti)</v>
      </c>
      <c r="F78" s="324"/>
      <c r="G78" s="324"/>
      <c r="H78" s="324"/>
      <c r="I78" s="117"/>
      <c r="J78" s="38"/>
      <c r="K78" s="38"/>
      <c r="L78" s="118"/>
      <c r="S78" s="36"/>
      <c r="T78" s="36"/>
      <c r="U78" s="36"/>
      <c r="V78" s="36"/>
      <c r="W78" s="36"/>
      <c r="X78" s="36"/>
      <c r="Y78" s="36"/>
      <c r="Z78" s="36"/>
      <c r="AA78" s="36"/>
      <c r="AB78" s="36"/>
      <c r="AC78" s="36"/>
      <c r="AD78" s="36"/>
      <c r="AE78" s="36"/>
    </row>
    <row r="79" spans="1:31" s="2" customFormat="1" ht="12" customHeight="1" x14ac:dyDescent="0.2">
      <c r="A79" s="36"/>
      <c r="B79" s="37"/>
      <c r="C79" s="30" t="s">
        <v>145</v>
      </c>
      <c r="D79" s="38"/>
      <c r="E79" s="38"/>
      <c r="F79" s="38"/>
      <c r="G79" s="38"/>
      <c r="H79" s="38"/>
      <c r="I79" s="117"/>
      <c r="J79" s="38"/>
      <c r="K79" s="38"/>
      <c r="L79" s="118"/>
      <c r="S79" s="36"/>
      <c r="T79" s="36"/>
      <c r="U79" s="36"/>
      <c r="V79" s="36"/>
      <c r="W79" s="36"/>
      <c r="X79" s="36"/>
      <c r="Y79" s="36"/>
      <c r="Z79" s="36"/>
      <c r="AA79" s="36"/>
      <c r="AB79" s="36"/>
      <c r="AC79" s="36"/>
      <c r="AD79" s="36"/>
      <c r="AE79" s="36"/>
    </row>
    <row r="80" spans="1:31" s="2" customFormat="1" ht="16.5" customHeight="1" x14ac:dyDescent="0.2">
      <c r="A80" s="36"/>
      <c r="B80" s="37"/>
      <c r="C80" s="38"/>
      <c r="D80" s="38"/>
      <c r="E80" s="292" t="str">
        <f>E9</f>
        <v>SO 662 - Elektroobjekty DPO</v>
      </c>
      <c r="F80" s="325"/>
      <c r="G80" s="325"/>
      <c r="H80" s="325"/>
      <c r="I80" s="117"/>
      <c r="J80" s="38"/>
      <c r="K80" s="38"/>
      <c r="L80" s="118"/>
      <c r="S80" s="36"/>
      <c r="T80" s="36"/>
      <c r="U80" s="36"/>
      <c r="V80" s="36"/>
      <c r="W80" s="36"/>
      <c r="X80" s="36"/>
      <c r="Y80" s="36"/>
      <c r="Z80" s="36"/>
      <c r="AA80" s="36"/>
      <c r="AB80" s="36"/>
      <c r="AC80" s="36"/>
      <c r="AD80" s="36"/>
      <c r="AE80" s="36"/>
    </row>
    <row r="81" spans="1:65" s="2" customFormat="1" ht="6.95" customHeight="1" x14ac:dyDescent="0.2">
      <c r="A81" s="36"/>
      <c r="B81" s="37"/>
      <c r="C81" s="38"/>
      <c r="D81" s="38"/>
      <c r="E81" s="38"/>
      <c r="F81" s="38"/>
      <c r="G81" s="38"/>
      <c r="H81" s="38"/>
      <c r="I81" s="117"/>
      <c r="J81" s="38"/>
      <c r="K81" s="38"/>
      <c r="L81" s="118"/>
      <c r="S81" s="36"/>
      <c r="T81" s="36"/>
      <c r="U81" s="36"/>
      <c r="V81" s="36"/>
      <c r="W81" s="36"/>
      <c r="X81" s="36"/>
      <c r="Y81" s="36"/>
      <c r="Z81" s="36"/>
      <c r="AA81" s="36"/>
      <c r="AB81" s="36"/>
      <c r="AC81" s="36"/>
      <c r="AD81" s="36"/>
      <c r="AE81" s="36"/>
    </row>
    <row r="82" spans="1:65" s="2" customFormat="1" ht="12" customHeight="1" x14ac:dyDescent="0.2">
      <c r="A82" s="36"/>
      <c r="B82" s="37"/>
      <c r="C82" s="30" t="s">
        <v>22</v>
      </c>
      <c r="D82" s="38"/>
      <c r="E82" s="38"/>
      <c r="F82" s="28" t="str">
        <f>F12</f>
        <v>Ostrava</v>
      </c>
      <c r="G82" s="38"/>
      <c r="H82" s="38"/>
      <c r="I82" s="119" t="s">
        <v>24</v>
      </c>
      <c r="J82" s="61" t="str">
        <f>IF(J12="","",J12)</f>
        <v>11. 11. 2019</v>
      </c>
      <c r="K82" s="38"/>
      <c r="L82" s="118"/>
      <c r="S82" s="36"/>
      <c r="T82" s="36"/>
      <c r="U82" s="36"/>
      <c r="V82" s="36"/>
      <c r="W82" s="36"/>
      <c r="X82" s="36"/>
      <c r="Y82" s="36"/>
      <c r="Z82" s="36"/>
      <c r="AA82" s="36"/>
      <c r="AB82" s="36"/>
      <c r="AC82" s="36"/>
      <c r="AD82" s="36"/>
      <c r="AE82" s="36"/>
    </row>
    <row r="83" spans="1:65" s="2" customFormat="1" ht="6.95" customHeight="1" x14ac:dyDescent="0.2">
      <c r="A83" s="36"/>
      <c r="B83" s="37"/>
      <c r="C83" s="38"/>
      <c r="D83" s="38"/>
      <c r="E83" s="38"/>
      <c r="F83" s="38"/>
      <c r="G83" s="38"/>
      <c r="H83" s="38"/>
      <c r="I83" s="117"/>
      <c r="J83" s="38"/>
      <c r="K83" s="38"/>
      <c r="L83" s="118"/>
      <c r="S83" s="36"/>
      <c r="T83" s="36"/>
      <c r="U83" s="36"/>
      <c r="V83" s="36"/>
      <c r="W83" s="36"/>
      <c r="X83" s="36"/>
      <c r="Y83" s="36"/>
      <c r="Z83" s="36"/>
      <c r="AA83" s="36"/>
      <c r="AB83" s="36"/>
      <c r="AC83" s="36"/>
      <c r="AD83" s="36"/>
      <c r="AE83" s="36"/>
    </row>
    <row r="84" spans="1:65" s="2" customFormat="1" ht="27.95" customHeight="1" x14ac:dyDescent="0.2">
      <c r="A84" s="36"/>
      <c r="B84" s="37"/>
      <c r="C84" s="30" t="s">
        <v>30</v>
      </c>
      <c r="D84" s="38"/>
      <c r="E84" s="38"/>
      <c r="F84" s="28" t="str">
        <f>E15</f>
        <v>Dopravní podnik Ostrava a.s.</v>
      </c>
      <c r="G84" s="38"/>
      <c r="H84" s="38"/>
      <c r="I84" s="119" t="s">
        <v>38</v>
      </c>
      <c r="J84" s="34" t="str">
        <f>E21</f>
        <v>METROPROJEKT Praha a.s.</v>
      </c>
      <c r="K84" s="38"/>
      <c r="L84" s="118"/>
      <c r="S84" s="36"/>
      <c r="T84" s="36"/>
      <c r="U84" s="36"/>
      <c r="V84" s="36"/>
      <c r="W84" s="36"/>
      <c r="X84" s="36"/>
      <c r="Y84" s="36"/>
      <c r="Z84" s="36"/>
      <c r="AA84" s="36"/>
      <c r="AB84" s="36"/>
      <c r="AC84" s="36"/>
      <c r="AD84" s="36"/>
      <c r="AE84" s="36"/>
    </row>
    <row r="85" spans="1:65" s="2" customFormat="1" ht="15.2" customHeight="1" x14ac:dyDescent="0.2">
      <c r="A85" s="36"/>
      <c r="B85" s="37"/>
      <c r="C85" s="30" t="s">
        <v>36</v>
      </c>
      <c r="D85" s="38"/>
      <c r="E85" s="38"/>
      <c r="F85" s="28" t="str">
        <f>IF(E18="","",E18)</f>
        <v>Vyplň údaj</v>
      </c>
      <c r="G85" s="38"/>
      <c r="H85" s="38"/>
      <c r="I85" s="119" t="s">
        <v>43</v>
      </c>
      <c r="J85" s="34" t="str">
        <f>E24</f>
        <v>ALMAPRO s.r.o.</v>
      </c>
      <c r="K85" s="38"/>
      <c r="L85" s="118"/>
      <c r="S85" s="36"/>
      <c r="T85" s="36"/>
      <c r="U85" s="36"/>
      <c r="V85" s="36"/>
      <c r="W85" s="36"/>
      <c r="X85" s="36"/>
      <c r="Y85" s="36"/>
      <c r="Z85" s="36"/>
      <c r="AA85" s="36"/>
      <c r="AB85" s="36"/>
      <c r="AC85" s="36"/>
      <c r="AD85" s="36"/>
      <c r="AE85" s="36"/>
    </row>
    <row r="86" spans="1:65" s="2" customFormat="1" ht="10.35" customHeight="1" x14ac:dyDescent="0.2">
      <c r="A86" s="36"/>
      <c r="B86" s="37"/>
      <c r="C86" s="38"/>
      <c r="D86" s="38"/>
      <c r="E86" s="38"/>
      <c r="F86" s="38"/>
      <c r="G86" s="38"/>
      <c r="H86" s="38"/>
      <c r="I86" s="117"/>
      <c r="J86" s="38"/>
      <c r="K86" s="38"/>
      <c r="L86" s="118"/>
      <c r="S86" s="36"/>
      <c r="T86" s="36"/>
      <c r="U86" s="36"/>
      <c r="V86" s="36"/>
      <c r="W86" s="36"/>
      <c r="X86" s="36"/>
      <c r="Y86" s="36"/>
      <c r="Z86" s="36"/>
      <c r="AA86" s="36"/>
      <c r="AB86" s="36"/>
      <c r="AC86" s="36"/>
      <c r="AD86" s="36"/>
      <c r="AE86" s="36"/>
    </row>
    <row r="87" spans="1:65" s="11" customFormat="1" ht="29.25" customHeight="1" x14ac:dyDescent="0.2">
      <c r="A87" s="166"/>
      <c r="B87" s="167"/>
      <c r="C87" s="168" t="s">
        <v>159</v>
      </c>
      <c r="D87" s="169" t="s">
        <v>65</v>
      </c>
      <c r="E87" s="169" t="s">
        <v>61</v>
      </c>
      <c r="F87" s="169" t="s">
        <v>62</v>
      </c>
      <c r="G87" s="169" t="s">
        <v>160</v>
      </c>
      <c r="H87" s="169" t="s">
        <v>161</v>
      </c>
      <c r="I87" s="170" t="s">
        <v>162</v>
      </c>
      <c r="J87" s="169" t="s">
        <v>149</v>
      </c>
      <c r="K87" s="171" t="s">
        <v>163</v>
      </c>
      <c r="L87" s="172"/>
      <c r="M87" s="70" t="s">
        <v>79</v>
      </c>
      <c r="N87" s="71" t="s">
        <v>50</v>
      </c>
      <c r="O87" s="71" t="s">
        <v>164</v>
      </c>
      <c r="P87" s="71" t="s">
        <v>165</v>
      </c>
      <c r="Q87" s="71" t="s">
        <v>166</v>
      </c>
      <c r="R87" s="71" t="s">
        <v>167</v>
      </c>
      <c r="S87" s="71" t="s">
        <v>168</v>
      </c>
      <c r="T87" s="72" t="s">
        <v>169</v>
      </c>
      <c r="U87" s="166"/>
      <c r="V87" s="166"/>
      <c r="W87" s="166"/>
      <c r="X87" s="166"/>
      <c r="Y87" s="166"/>
      <c r="Z87" s="166"/>
      <c r="AA87" s="166"/>
      <c r="AB87" s="166"/>
      <c r="AC87" s="166"/>
      <c r="AD87" s="166"/>
      <c r="AE87" s="166"/>
    </row>
    <row r="88" spans="1:65" s="2" customFormat="1" ht="22.9" customHeight="1" x14ac:dyDescent="0.25">
      <c r="A88" s="36"/>
      <c r="B88" s="37"/>
      <c r="C88" s="77" t="s">
        <v>170</v>
      </c>
      <c r="D88" s="38"/>
      <c r="E88" s="38"/>
      <c r="F88" s="38"/>
      <c r="G88" s="38"/>
      <c r="H88" s="38"/>
      <c r="I88" s="117"/>
      <c r="J88" s="173">
        <f>BK88</f>
        <v>0</v>
      </c>
      <c r="K88" s="38"/>
      <c r="L88" s="41"/>
      <c r="M88" s="73"/>
      <c r="N88" s="174"/>
      <c r="O88" s="74"/>
      <c r="P88" s="175">
        <f>P89+P98+P111+P128</f>
        <v>0</v>
      </c>
      <c r="Q88" s="74"/>
      <c r="R88" s="175">
        <f>R89+R98+R111+R128</f>
        <v>9.4951799999999995</v>
      </c>
      <c r="S88" s="74"/>
      <c r="T88" s="176">
        <f>T89+T98+T111+T128</f>
        <v>0</v>
      </c>
      <c r="U88" s="36"/>
      <c r="V88" s="36"/>
      <c r="W88" s="36"/>
      <c r="X88" s="36"/>
      <c r="Y88" s="36"/>
      <c r="Z88" s="36"/>
      <c r="AA88" s="36"/>
      <c r="AB88" s="36"/>
      <c r="AC88" s="36"/>
      <c r="AD88" s="36"/>
      <c r="AE88" s="36"/>
      <c r="AT88" s="18" t="s">
        <v>80</v>
      </c>
      <c r="AU88" s="18" t="s">
        <v>150</v>
      </c>
      <c r="BK88" s="177">
        <f>BK89+BK98+BK111+BK128</f>
        <v>0</v>
      </c>
    </row>
    <row r="89" spans="1:65" s="12" customFormat="1" ht="25.9" customHeight="1" x14ac:dyDescent="0.2">
      <c r="B89" s="178"/>
      <c r="C89" s="179"/>
      <c r="D89" s="180" t="s">
        <v>80</v>
      </c>
      <c r="E89" s="181" t="s">
        <v>171</v>
      </c>
      <c r="F89" s="181" t="s">
        <v>172</v>
      </c>
      <c r="G89" s="179"/>
      <c r="H89" s="179"/>
      <c r="I89" s="182"/>
      <c r="J89" s="183">
        <f>BK89</f>
        <v>0</v>
      </c>
      <c r="K89" s="179"/>
      <c r="L89" s="184"/>
      <c r="M89" s="185"/>
      <c r="N89" s="186"/>
      <c r="O89" s="186"/>
      <c r="P89" s="187">
        <f>P90</f>
        <v>0</v>
      </c>
      <c r="Q89" s="186"/>
      <c r="R89" s="187">
        <f>R90</f>
        <v>0</v>
      </c>
      <c r="S89" s="186"/>
      <c r="T89" s="188">
        <f>T90</f>
        <v>0</v>
      </c>
      <c r="AR89" s="189" t="s">
        <v>89</v>
      </c>
      <c r="AT89" s="190" t="s">
        <v>80</v>
      </c>
      <c r="AU89" s="190" t="s">
        <v>81</v>
      </c>
      <c r="AY89" s="189" t="s">
        <v>173</v>
      </c>
      <c r="BK89" s="191">
        <f>BK90</f>
        <v>0</v>
      </c>
    </row>
    <row r="90" spans="1:65" s="12" customFormat="1" ht="22.9" customHeight="1" x14ac:dyDescent="0.2">
      <c r="B90" s="178"/>
      <c r="C90" s="179"/>
      <c r="D90" s="180" t="s">
        <v>80</v>
      </c>
      <c r="E90" s="192" t="s">
        <v>316</v>
      </c>
      <c r="F90" s="192" t="s">
        <v>317</v>
      </c>
      <c r="G90" s="179"/>
      <c r="H90" s="179"/>
      <c r="I90" s="182"/>
      <c r="J90" s="193">
        <f>BK90</f>
        <v>0</v>
      </c>
      <c r="K90" s="179"/>
      <c r="L90" s="184"/>
      <c r="M90" s="185"/>
      <c r="N90" s="186"/>
      <c r="O90" s="186"/>
      <c r="P90" s="187">
        <f>SUM(P91:P97)</f>
        <v>0</v>
      </c>
      <c r="Q90" s="186"/>
      <c r="R90" s="187">
        <f>SUM(R91:R97)</f>
        <v>0</v>
      </c>
      <c r="S90" s="186"/>
      <c r="T90" s="188">
        <f>SUM(T91:T97)</f>
        <v>0</v>
      </c>
      <c r="AR90" s="189" t="s">
        <v>89</v>
      </c>
      <c r="AT90" s="190" t="s">
        <v>80</v>
      </c>
      <c r="AU90" s="190" t="s">
        <v>89</v>
      </c>
      <c r="AY90" s="189" t="s">
        <v>173</v>
      </c>
      <c r="BK90" s="191">
        <f>SUM(BK91:BK97)</f>
        <v>0</v>
      </c>
    </row>
    <row r="91" spans="1:65" s="2" customFormat="1" ht="24" customHeight="1" x14ac:dyDescent="0.2">
      <c r="A91" s="36"/>
      <c r="B91" s="37"/>
      <c r="C91" s="194" t="s">
        <v>89</v>
      </c>
      <c r="D91" s="194" t="s">
        <v>175</v>
      </c>
      <c r="E91" s="195" t="s">
        <v>319</v>
      </c>
      <c r="F91" s="196" t="s">
        <v>320</v>
      </c>
      <c r="G91" s="197" t="s">
        <v>203</v>
      </c>
      <c r="H91" s="198">
        <v>6.88</v>
      </c>
      <c r="I91" s="199"/>
      <c r="J91" s="200">
        <f>ROUND(I91*H91,2)</f>
        <v>0</v>
      </c>
      <c r="K91" s="196" t="s">
        <v>179</v>
      </c>
      <c r="L91" s="41"/>
      <c r="M91" s="201" t="s">
        <v>79</v>
      </c>
      <c r="N91" s="202" t="s">
        <v>51</v>
      </c>
      <c r="O91" s="66"/>
      <c r="P91" s="203">
        <f>O91*H91</f>
        <v>0</v>
      </c>
      <c r="Q91" s="203">
        <v>0</v>
      </c>
      <c r="R91" s="203">
        <f>Q91*H91</f>
        <v>0</v>
      </c>
      <c r="S91" s="203">
        <v>0</v>
      </c>
      <c r="T91" s="204">
        <f>S91*H91</f>
        <v>0</v>
      </c>
      <c r="U91" s="36"/>
      <c r="V91" s="36"/>
      <c r="W91" s="36"/>
      <c r="X91" s="36"/>
      <c r="Y91" s="36"/>
      <c r="Z91" s="36"/>
      <c r="AA91" s="36"/>
      <c r="AB91" s="36"/>
      <c r="AC91" s="36"/>
      <c r="AD91" s="36"/>
      <c r="AE91" s="36"/>
      <c r="AR91" s="205" t="s">
        <v>180</v>
      </c>
      <c r="AT91" s="205" t="s">
        <v>175</v>
      </c>
      <c r="AU91" s="205" t="s">
        <v>91</v>
      </c>
      <c r="AY91" s="18" t="s">
        <v>173</v>
      </c>
      <c r="BE91" s="206">
        <f>IF(N91="základní",J91,0)</f>
        <v>0</v>
      </c>
      <c r="BF91" s="206">
        <f>IF(N91="snížená",J91,0)</f>
        <v>0</v>
      </c>
      <c r="BG91" s="206">
        <f>IF(N91="zákl. přenesená",J91,0)</f>
        <v>0</v>
      </c>
      <c r="BH91" s="206">
        <f>IF(N91="sníž. přenesená",J91,0)</f>
        <v>0</v>
      </c>
      <c r="BI91" s="206">
        <f>IF(N91="nulová",J91,0)</f>
        <v>0</v>
      </c>
      <c r="BJ91" s="18" t="s">
        <v>89</v>
      </c>
      <c r="BK91" s="206">
        <f>ROUND(I91*H91,2)</f>
        <v>0</v>
      </c>
      <c r="BL91" s="18" t="s">
        <v>180</v>
      </c>
      <c r="BM91" s="205" t="s">
        <v>1665</v>
      </c>
    </row>
    <row r="92" spans="1:65" s="13" customFormat="1" ht="11.25" x14ac:dyDescent="0.2">
      <c r="B92" s="207"/>
      <c r="C92" s="208"/>
      <c r="D92" s="209" t="s">
        <v>182</v>
      </c>
      <c r="E92" s="210" t="s">
        <v>79</v>
      </c>
      <c r="F92" s="211" t="s">
        <v>1666</v>
      </c>
      <c r="G92" s="208"/>
      <c r="H92" s="212">
        <v>6.88</v>
      </c>
      <c r="I92" s="213"/>
      <c r="J92" s="208"/>
      <c r="K92" s="208"/>
      <c r="L92" s="214"/>
      <c r="M92" s="215"/>
      <c r="N92" s="216"/>
      <c r="O92" s="216"/>
      <c r="P92" s="216"/>
      <c r="Q92" s="216"/>
      <c r="R92" s="216"/>
      <c r="S92" s="216"/>
      <c r="T92" s="217"/>
      <c r="AT92" s="218" t="s">
        <v>182</v>
      </c>
      <c r="AU92" s="218" t="s">
        <v>91</v>
      </c>
      <c r="AV92" s="13" t="s">
        <v>91</v>
      </c>
      <c r="AW92" s="13" t="s">
        <v>42</v>
      </c>
      <c r="AX92" s="13" t="s">
        <v>89</v>
      </c>
      <c r="AY92" s="218" t="s">
        <v>173</v>
      </c>
    </row>
    <row r="93" spans="1:65" s="2" customFormat="1" ht="24" customHeight="1" x14ac:dyDescent="0.2">
      <c r="A93" s="36"/>
      <c r="B93" s="37"/>
      <c r="C93" s="194" t="s">
        <v>91</v>
      </c>
      <c r="D93" s="194" t="s">
        <v>175</v>
      </c>
      <c r="E93" s="195" t="s">
        <v>323</v>
      </c>
      <c r="F93" s="196" t="s">
        <v>324</v>
      </c>
      <c r="G93" s="197" t="s">
        <v>203</v>
      </c>
      <c r="H93" s="198">
        <v>165.12</v>
      </c>
      <c r="I93" s="199"/>
      <c r="J93" s="200">
        <f>ROUND(I93*H93,2)</f>
        <v>0</v>
      </c>
      <c r="K93" s="196" t="s">
        <v>179</v>
      </c>
      <c r="L93" s="41"/>
      <c r="M93" s="201" t="s">
        <v>79</v>
      </c>
      <c r="N93" s="202" t="s">
        <v>51</v>
      </c>
      <c r="O93" s="66"/>
      <c r="P93" s="203">
        <f>O93*H93</f>
        <v>0</v>
      </c>
      <c r="Q93" s="203">
        <v>0</v>
      </c>
      <c r="R93" s="203">
        <f>Q93*H93</f>
        <v>0</v>
      </c>
      <c r="S93" s="203">
        <v>0</v>
      </c>
      <c r="T93" s="204">
        <f>S93*H93</f>
        <v>0</v>
      </c>
      <c r="U93" s="36"/>
      <c r="V93" s="36"/>
      <c r="W93" s="36"/>
      <c r="X93" s="36"/>
      <c r="Y93" s="36"/>
      <c r="Z93" s="36"/>
      <c r="AA93" s="36"/>
      <c r="AB93" s="36"/>
      <c r="AC93" s="36"/>
      <c r="AD93" s="36"/>
      <c r="AE93" s="36"/>
      <c r="AR93" s="205" t="s">
        <v>180</v>
      </c>
      <c r="AT93" s="205" t="s">
        <v>175</v>
      </c>
      <c r="AU93" s="205" t="s">
        <v>91</v>
      </c>
      <c r="AY93" s="18" t="s">
        <v>173</v>
      </c>
      <c r="BE93" s="206">
        <f>IF(N93="základní",J93,0)</f>
        <v>0</v>
      </c>
      <c r="BF93" s="206">
        <f>IF(N93="snížená",J93,0)</f>
        <v>0</v>
      </c>
      <c r="BG93" s="206">
        <f>IF(N93="zákl. přenesená",J93,0)</f>
        <v>0</v>
      </c>
      <c r="BH93" s="206">
        <f>IF(N93="sníž. přenesená",J93,0)</f>
        <v>0</v>
      </c>
      <c r="BI93" s="206">
        <f>IF(N93="nulová",J93,0)</f>
        <v>0</v>
      </c>
      <c r="BJ93" s="18" t="s">
        <v>89</v>
      </c>
      <c r="BK93" s="206">
        <f>ROUND(I93*H93,2)</f>
        <v>0</v>
      </c>
      <c r="BL93" s="18" t="s">
        <v>180</v>
      </c>
      <c r="BM93" s="205" t="s">
        <v>1667</v>
      </c>
    </row>
    <row r="94" spans="1:65" s="13" customFormat="1" ht="11.25" x14ac:dyDescent="0.2">
      <c r="B94" s="207"/>
      <c r="C94" s="208"/>
      <c r="D94" s="209" t="s">
        <v>182</v>
      </c>
      <c r="E94" s="208"/>
      <c r="F94" s="211" t="s">
        <v>1668</v>
      </c>
      <c r="G94" s="208"/>
      <c r="H94" s="212">
        <v>165.12</v>
      </c>
      <c r="I94" s="213"/>
      <c r="J94" s="208"/>
      <c r="K94" s="208"/>
      <c r="L94" s="214"/>
      <c r="M94" s="215"/>
      <c r="N94" s="216"/>
      <c r="O94" s="216"/>
      <c r="P94" s="216"/>
      <c r="Q94" s="216"/>
      <c r="R94" s="216"/>
      <c r="S94" s="216"/>
      <c r="T94" s="217"/>
      <c r="AT94" s="218" t="s">
        <v>182</v>
      </c>
      <c r="AU94" s="218" t="s">
        <v>91</v>
      </c>
      <c r="AV94" s="13" t="s">
        <v>91</v>
      </c>
      <c r="AW94" s="13" t="s">
        <v>4</v>
      </c>
      <c r="AX94" s="13" t="s">
        <v>89</v>
      </c>
      <c r="AY94" s="218" t="s">
        <v>173</v>
      </c>
    </row>
    <row r="95" spans="1:65" s="2" customFormat="1" ht="16.5" customHeight="1" x14ac:dyDescent="0.2">
      <c r="A95" s="36"/>
      <c r="B95" s="37"/>
      <c r="C95" s="194" t="s">
        <v>189</v>
      </c>
      <c r="D95" s="194" t="s">
        <v>175</v>
      </c>
      <c r="E95" s="195" t="s">
        <v>1166</v>
      </c>
      <c r="F95" s="196" t="s">
        <v>1167</v>
      </c>
      <c r="G95" s="197" t="s">
        <v>203</v>
      </c>
      <c r="H95" s="198">
        <v>6.88</v>
      </c>
      <c r="I95" s="199"/>
      <c r="J95" s="200">
        <f>ROUND(I95*H95,2)</f>
        <v>0</v>
      </c>
      <c r="K95" s="196" t="s">
        <v>179</v>
      </c>
      <c r="L95" s="41"/>
      <c r="M95" s="201" t="s">
        <v>79</v>
      </c>
      <c r="N95" s="202" t="s">
        <v>51</v>
      </c>
      <c r="O95" s="66"/>
      <c r="P95" s="203">
        <f>O95*H95</f>
        <v>0</v>
      </c>
      <c r="Q95" s="203">
        <v>0</v>
      </c>
      <c r="R95" s="203">
        <f>Q95*H95</f>
        <v>0</v>
      </c>
      <c r="S95" s="203">
        <v>0</v>
      </c>
      <c r="T95" s="204">
        <f>S95*H95</f>
        <v>0</v>
      </c>
      <c r="U95" s="36"/>
      <c r="V95" s="36"/>
      <c r="W95" s="36"/>
      <c r="X95" s="36"/>
      <c r="Y95" s="36"/>
      <c r="Z95" s="36"/>
      <c r="AA95" s="36"/>
      <c r="AB95" s="36"/>
      <c r="AC95" s="36"/>
      <c r="AD95" s="36"/>
      <c r="AE95" s="36"/>
      <c r="AR95" s="205" t="s">
        <v>180</v>
      </c>
      <c r="AT95" s="205" t="s">
        <v>175</v>
      </c>
      <c r="AU95" s="205" t="s">
        <v>91</v>
      </c>
      <c r="AY95" s="18" t="s">
        <v>173</v>
      </c>
      <c r="BE95" s="206">
        <f>IF(N95="základní",J95,0)</f>
        <v>0</v>
      </c>
      <c r="BF95" s="206">
        <f>IF(N95="snížená",J95,0)</f>
        <v>0</v>
      </c>
      <c r="BG95" s="206">
        <f>IF(N95="zákl. přenesená",J95,0)</f>
        <v>0</v>
      </c>
      <c r="BH95" s="206">
        <f>IF(N95="sníž. přenesená",J95,0)</f>
        <v>0</v>
      </c>
      <c r="BI95" s="206">
        <f>IF(N95="nulová",J95,0)</f>
        <v>0</v>
      </c>
      <c r="BJ95" s="18" t="s">
        <v>89</v>
      </c>
      <c r="BK95" s="206">
        <f>ROUND(I95*H95,2)</f>
        <v>0</v>
      </c>
      <c r="BL95" s="18" t="s">
        <v>180</v>
      </c>
      <c r="BM95" s="205" t="s">
        <v>1669</v>
      </c>
    </row>
    <row r="96" spans="1:65" s="13" customFormat="1" ht="11.25" x14ac:dyDescent="0.2">
      <c r="B96" s="207"/>
      <c r="C96" s="208"/>
      <c r="D96" s="209" t="s">
        <v>182</v>
      </c>
      <c r="E96" s="210" t="s">
        <v>79</v>
      </c>
      <c r="F96" s="211" t="s">
        <v>1670</v>
      </c>
      <c r="G96" s="208"/>
      <c r="H96" s="212">
        <v>6.88</v>
      </c>
      <c r="I96" s="213"/>
      <c r="J96" s="208"/>
      <c r="K96" s="208"/>
      <c r="L96" s="214"/>
      <c r="M96" s="215"/>
      <c r="N96" s="216"/>
      <c r="O96" s="216"/>
      <c r="P96" s="216"/>
      <c r="Q96" s="216"/>
      <c r="R96" s="216"/>
      <c r="S96" s="216"/>
      <c r="T96" s="217"/>
      <c r="AT96" s="218" t="s">
        <v>182</v>
      </c>
      <c r="AU96" s="218" t="s">
        <v>91</v>
      </c>
      <c r="AV96" s="13" t="s">
        <v>91</v>
      </c>
      <c r="AW96" s="13" t="s">
        <v>42</v>
      </c>
      <c r="AX96" s="13" t="s">
        <v>89</v>
      </c>
      <c r="AY96" s="218" t="s">
        <v>173</v>
      </c>
    </row>
    <row r="97" spans="1:65" s="2" customFormat="1" ht="24" customHeight="1" x14ac:dyDescent="0.2">
      <c r="A97" s="36"/>
      <c r="B97" s="37"/>
      <c r="C97" s="194" t="s">
        <v>180</v>
      </c>
      <c r="D97" s="194" t="s">
        <v>175</v>
      </c>
      <c r="E97" s="195" t="s">
        <v>1170</v>
      </c>
      <c r="F97" s="196" t="s">
        <v>1171</v>
      </c>
      <c r="G97" s="197" t="s">
        <v>203</v>
      </c>
      <c r="H97" s="198">
        <v>6.88</v>
      </c>
      <c r="I97" s="199"/>
      <c r="J97" s="200">
        <f>ROUND(I97*H97,2)</f>
        <v>0</v>
      </c>
      <c r="K97" s="196" t="s">
        <v>179</v>
      </c>
      <c r="L97" s="41"/>
      <c r="M97" s="201" t="s">
        <v>79</v>
      </c>
      <c r="N97" s="202" t="s">
        <v>51</v>
      </c>
      <c r="O97" s="66"/>
      <c r="P97" s="203">
        <f>O97*H97</f>
        <v>0</v>
      </c>
      <c r="Q97" s="203">
        <v>0</v>
      </c>
      <c r="R97" s="203">
        <f>Q97*H97</f>
        <v>0</v>
      </c>
      <c r="S97" s="203">
        <v>0</v>
      </c>
      <c r="T97" s="204">
        <f>S97*H97</f>
        <v>0</v>
      </c>
      <c r="U97" s="36"/>
      <c r="V97" s="36"/>
      <c r="W97" s="36"/>
      <c r="X97" s="36"/>
      <c r="Y97" s="36"/>
      <c r="Z97" s="36"/>
      <c r="AA97" s="36"/>
      <c r="AB97" s="36"/>
      <c r="AC97" s="36"/>
      <c r="AD97" s="36"/>
      <c r="AE97" s="36"/>
      <c r="AR97" s="205" t="s">
        <v>180</v>
      </c>
      <c r="AT97" s="205" t="s">
        <v>175</v>
      </c>
      <c r="AU97" s="205" t="s">
        <v>91</v>
      </c>
      <c r="AY97" s="18" t="s">
        <v>173</v>
      </c>
      <c r="BE97" s="206">
        <f>IF(N97="základní",J97,0)</f>
        <v>0</v>
      </c>
      <c r="BF97" s="206">
        <f>IF(N97="snížená",J97,0)</f>
        <v>0</v>
      </c>
      <c r="BG97" s="206">
        <f>IF(N97="zákl. přenesená",J97,0)</f>
        <v>0</v>
      </c>
      <c r="BH97" s="206">
        <f>IF(N97="sníž. přenesená",J97,0)</f>
        <v>0</v>
      </c>
      <c r="BI97" s="206">
        <f>IF(N97="nulová",J97,0)</f>
        <v>0</v>
      </c>
      <c r="BJ97" s="18" t="s">
        <v>89</v>
      </c>
      <c r="BK97" s="206">
        <f>ROUND(I97*H97,2)</f>
        <v>0</v>
      </c>
      <c r="BL97" s="18" t="s">
        <v>180</v>
      </c>
      <c r="BM97" s="205" t="s">
        <v>1671</v>
      </c>
    </row>
    <row r="98" spans="1:65" s="12" customFormat="1" ht="25.9" customHeight="1" x14ac:dyDescent="0.2">
      <c r="B98" s="178"/>
      <c r="C98" s="179"/>
      <c r="D98" s="180" t="s">
        <v>80</v>
      </c>
      <c r="E98" s="181" t="s">
        <v>1672</v>
      </c>
      <c r="F98" s="181" t="s">
        <v>1673</v>
      </c>
      <c r="G98" s="179"/>
      <c r="H98" s="179"/>
      <c r="I98" s="182"/>
      <c r="J98" s="183">
        <f>BK98</f>
        <v>0</v>
      </c>
      <c r="K98" s="179"/>
      <c r="L98" s="184"/>
      <c r="M98" s="185"/>
      <c r="N98" s="186"/>
      <c r="O98" s="186"/>
      <c r="P98" s="187">
        <f>P99</f>
        <v>0</v>
      </c>
      <c r="Q98" s="186"/>
      <c r="R98" s="187">
        <f>R99</f>
        <v>0</v>
      </c>
      <c r="S98" s="186"/>
      <c r="T98" s="188">
        <f>T99</f>
        <v>0</v>
      </c>
      <c r="AR98" s="189" t="s">
        <v>91</v>
      </c>
      <c r="AT98" s="190" t="s">
        <v>80</v>
      </c>
      <c r="AU98" s="190" t="s">
        <v>81</v>
      </c>
      <c r="AY98" s="189" t="s">
        <v>173</v>
      </c>
      <c r="BK98" s="191">
        <f>BK99</f>
        <v>0</v>
      </c>
    </row>
    <row r="99" spans="1:65" s="12" customFormat="1" ht="22.9" customHeight="1" x14ac:dyDescent="0.2">
      <c r="B99" s="178"/>
      <c r="C99" s="179"/>
      <c r="D99" s="180" t="s">
        <v>80</v>
      </c>
      <c r="E99" s="192" t="s">
        <v>1674</v>
      </c>
      <c r="F99" s="192" t="s">
        <v>1675</v>
      </c>
      <c r="G99" s="179"/>
      <c r="H99" s="179"/>
      <c r="I99" s="182"/>
      <c r="J99" s="193">
        <f>BK99</f>
        <v>0</v>
      </c>
      <c r="K99" s="179"/>
      <c r="L99" s="184"/>
      <c r="M99" s="185"/>
      <c r="N99" s="186"/>
      <c r="O99" s="186"/>
      <c r="P99" s="187">
        <f>SUM(P100:P110)</f>
        <v>0</v>
      </c>
      <c r="Q99" s="186"/>
      <c r="R99" s="187">
        <f>SUM(R100:R110)</f>
        <v>0</v>
      </c>
      <c r="S99" s="186"/>
      <c r="T99" s="188">
        <f>SUM(T100:T110)</f>
        <v>0</v>
      </c>
      <c r="AR99" s="189" t="s">
        <v>91</v>
      </c>
      <c r="AT99" s="190" t="s">
        <v>80</v>
      </c>
      <c r="AU99" s="190" t="s">
        <v>89</v>
      </c>
      <c r="AY99" s="189" t="s">
        <v>173</v>
      </c>
      <c r="BK99" s="191">
        <f>SUM(BK100:BK110)</f>
        <v>0</v>
      </c>
    </row>
    <row r="100" spans="1:65" s="2" customFormat="1" ht="24" customHeight="1" x14ac:dyDescent="0.2">
      <c r="A100" s="36"/>
      <c r="B100" s="37"/>
      <c r="C100" s="194" t="s">
        <v>199</v>
      </c>
      <c r="D100" s="194" t="s">
        <v>175</v>
      </c>
      <c r="E100" s="195" t="s">
        <v>1676</v>
      </c>
      <c r="F100" s="196" t="s">
        <v>1677</v>
      </c>
      <c r="G100" s="197" t="s">
        <v>186</v>
      </c>
      <c r="H100" s="198">
        <v>69.599999999999994</v>
      </c>
      <c r="I100" s="199"/>
      <c r="J100" s="200">
        <f>ROUND(I100*H100,2)</f>
        <v>0</v>
      </c>
      <c r="K100" s="196" t="s">
        <v>179</v>
      </c>
      <c r="L100" s="41"/>
      <c r="M100" s="201" t="s">
        <v>79</v>
      </c>
      <c r="N100" s="202" t="s">
        <v>51</v>
      </c>
      <c r="O100" s="66"/>
      <c r="P100" s="203">
        <f>O100*H100</f>
        <v>0</v>
      </c>
      <c r="Q100" s="203">
        <v>0</v>
      </c>
      <c r="R100" s="203">
        <f>Q100*H100</f>
        <v>0</v>
      </c>
      <c r="S100" s="203">
        <v>0</v>
      </c>
      <c r="T100" s="204">
        <f>S100*H100</f>
        <v>0</v>
      </c>
      <c r="U100" s="36"/>
      <c r="V100" s="36"/>
      <c r="W100" s="36"/>
      <c r="X100" s="36"/>
      <c r="Y100" s="36"/>
      <c r="Z100" s="36"/>
      <c r="AA100" s="36"/>
      <c r="AB100" s="36"/>
      <c r="AC100" s="36"/>
      <c r="AD100" s="36"/>
      <c r="AE100" s="36"/>
      <c r="AR100" s="205" t="s">
        <v>256</v>
      </c>
      <c r="AT100" s="205" t="s">
        <v>175</v>
      </c>
      <c r="AU100" s="205" t="s">
        <v>91</v>
      </c>
      <c r="AY100" s="18" t="s">
        <v>173</v>
      </c>
      <c r="BE100" s="206">
        <f>IF(N100="základní",J100,0)</f>
        <v>0</v>
      </c>
      <c r="BF100" s="206">
        <f>IF(N100="snížená",J100,0)</f>
        <v>0</v>
      </c>
      <c r="BG100" s="206">
        <f>IF(N100="zákl. přenesená",J100,0)</f>
        <v>0</v>
      </c>
      <c r="BH100" s="206">
        <f>IF(N100="sníž. přenesená",J100,0)</f>
        <v>0</v>
      </c>
      <c r="BI100" s="206">
        <f>IF(N100="nulová",J100,0)</f>
        <v>0</v>
      </c>
      <c r="BJ100" s="18" t="s">
        <v>89</v>
      </c>
      <c r="BK100" s="206">
        <f>ROUND(I100*H100,2)</f>
        <v>0</v>
      </c>
      <c r="BL100" s="18" t="s">
        <v>256</v>
      </c>
      <c r="BM100" s="205" t="s">
        <v>1678</v>
      </c>
    </row>
    <row r="101" spans="1:65" s="2" customFormat="1" ht="16.5" customHeight="1" x14ac:dyDescent="0.2">
      <c r="A101" s="36"/>
      <c r="B101" s="37"/>
      <c r="C101" s="219" t="s">
        <v>207</v>
      </c>
      <c r="D101" s="219" t="s">
        <v>200</v>
      </c>
      <c r="E101" s="220" t="s">
        <v>1679</v>
      </c>
      <c r="F101" s="221" t="s">
        <v>1680</v>
      </c>
      <c r="G101" s="222" t="s">
        <v>186</v>
      </c>
      <c r="H101" s="223">
        <v>69.599999999999994</v>
      </c>
      <c r="I101" s="224"/>
      <c r="J101" s="225">
        <f>ROUND(I101*H101,2)</f>
        <v>0</v>
      </c>
      <c r="K101" s="221" t="s">
        <v>79</v>
      </c>
      <c r="L101" s="226"/>
      <c r="M101" s="227" t="s">
        <v>79</v>
      </c>
      <c r="N101" s="228" t="s">
        <v>51</v>
      </c>
      <c r="O101" s="66"/>
      <c r="P101" s="203">
        <f>O101*H101</f>
        <v>0</v>
      </c>
      <c r="Q101" s="203">
        <v>0</v>
      </c>
      <c r="R101" s="203">
        <f>Q101*H101</f>
        <v>0</v>
      </c>
      <c r="S101" s="203">
        <v>0</v>
      </c>
      <c r="T101" s="204">
        <f>S101*H101</f>
        <v>0</v>
      </c>
      <c r="U101" s="36"/>
      <c r="V101" s="36"/>
      <c r="W101" s="36"/>
      <c r="X101" s="36"/>
      <c r="Y101" s="36"/>
      <c r="Z101" s="36"/>
      <c r="AA101" s="36"/>
      <c r="AB101" s="36"/>
      <c r="AC101" s="36"/>
      <c r="AD101" s="36"/>
      <c r="AE101" s="36"/>
      <c r="AR101" s="205" t="s">
        <v>470</v>
      </c>
      <c r="AT101" s="205" t="s">
        <v>200</v>
      </c>
      <c r="AU101" s="205" t="s">
        <v>91</v>
      </c>
      <c r="AY101" s="18" t="s">
        <v>173</v>
      </c>
      <c r="BE101" s="206">
        <f>IF(N101="základní",J101,0)</f>
        <v>0</v>
      </c>
      <c r="BF101" s="206">
        <f>IF(N101="snížená",J101,0)</f>
        <v>0</v>
      </c>
      <c r="BG101" s="206">
        <f>IF(N101="zákl. přenesená",J101,0)</f>
        <v>0</v>
      </c>
      <c r="BH101" s="206">
        <f>IF(N101="sníž. přenesená",J101,0)</f>
        <v>0</v>
      </c>
      <c r="BI101" s="206">
        <f>IF(N101="nulová",J101,0)</f>
        <v>0</v>
      </c>
      <c r="BJ101" s="18" t="s">
        <v>89</v>
      </c>
      <c r="BK101" s="206">
        <f>ROUND(I101*H101,2)</f>
        <v>0</v>
      </c>
      <c r="BL101" s="18" t="s">
        <v>256</v>
      </c>
      <c r="BM101" s="205" t="s">
        <v>1681</v>
      </c>
    </row>
    <row r="102" spans="1:65" s="13" customFormat="1" ht="11.25" x14ac:dyDescent="0.2">
      <c r="B102" s="207"/>
      <c r="C102" s="208"/>
      <c r="D102" s="209" t="s">
        <v>182</v>
      </c>
      <c r="E102" s="210" t="s">
        <v>79</v>
      </c>
      <c r="F102" s="211" t="s">
        <v>1682</v>
      </c>
      <c r="G102" s="208"/>
      <c r="H102" s="212">
        <v>69.599999999999994</v>
      </c>
      <c r="I102" s="213"/>
      <c r="J102" s="208"/>
      <c r="K102" s="208"/>
      <c r="L102" s="214"/>
      <c r="M102" s="215"/>
      <c r="N102" s="216"/>
      <c r="O102" s="216"/>
      <c r="P102" s="216"/>
      <c r="Q102" s="216"/>
      <c r="R102" s="216"/>
      <c r="S102" s="216"/>
      <c r="T102" s="217"/>
      <c r="AT102" s="218" t="s">
        <v>182</v>
      </c>
      <c r="AU102" s="218" t="s">
        <v>91</v>
      </c>
      <c r="AV102" s="13" t="s">
        <v>91</v>
      </c>
      <c r="AW102" s="13" t="s">
        <v>42</v>
      </c>
      <c r="AX102" s="13" t="s">
        <v>89</v>
      </c>
      <c r="AY102" s="218" t="s">
        <v>173</v>
      </c>
    </row>
    <row r="103" spans="1:65" s="2" customFormat="1" ht="16.5" customHeight="1" x14ac:dyDescent="0.2">
      <c r="A103" s="36"/>
      <c r="B103" s="37"/>
      <c r="C103" s="194" t="s">
        <v>212</v>
      </c>
      <c r="D103" s="194" t="s">
        <v>175</v>
      </c>
      <c r="E103" s="195" t="s">
        <v>1683</v>
      </c>
      <c r="F103" s="196" t="s">
        <v>1684</v>
      </c>
      <c r="G103" s="197" t="s">
        <v>447</v>
      </c>
      <c r="H103" s="198">
        <v>6</v>
      </c>
      <c r="I103" s="199"/>
      <c r="J103" s="200">
        <f>ROUND(I103*H103,2)</f>
        <v>0</v>
      </c>
      <c r="K103" s="196" t="s">
        <v>179</v>
      </c>
      <c r="L103" s="41"/>
      <c r="M103" s="201" t="s">
        <v>79</v>
      </c>
      <c r="N103" s="202" t="s">
        <v>51</v>
      </c>
      <c r="O103" s="66"/>
      <c r="P103" s="203">
        <f>O103*H103</f>
        <v>0</v>
      </c>
      <c r="Q103" s="203">
        <v>0</v>
      </c>
      <c r="R103" s="203">
        <f>Q103*H103</f>
        <v>0</v>
      </c>
      <c r="S103" s="203">
        <v>0</v>
      </c>
      <c r="T103" s="204">
        <f>S103*H103</f>
        <v>0</v>
      </c>
      <c r="U103" s="36"/>
      <c r="V103" s="36"/>
      <c r="W103" s="36"/>
      <c r="X103" s="36"/>
      <c r="Y103" s="36"/>
      <c r="Z103" s="36"/>
      <c r="AA103" s="36"/>
      <c r="AB103" s="36"/>
      <c r="AC103" s="36"/>
      <c r="AD103" s="36"/>
      <c r="AE103" s="36"/>
      <c r="AR103" s="205" t="s">
        <v>256</v>
      </c>
      <c r="AT103" s="205" t="s">
        <v>175</v>
      </c>
      <c r="AU103" s="205" t="s">
        <v>91</v>
      </c>
      <c r="AY103" s="18" t="s">
        <v>173</v>
      </c>
      <c r="BE103" s="206">
        <f>IF(N103="základní",J103,0)</f>
        <v>0</v>
      </c>
      <c r="BF103" s="206">
        <f>IF(N103="snížená",J103,0)</f>
        <v>0</v>
      </c>
      <c r="BG103" s="206">
        <f>IF(N103="zákl. přenesená",J103,0)</f>
        <v>0</v>
      </c>
      <c r="BH103" s="206">
        <f>IF(N103="sníž. přenesená",J103,0)</f>
        <v>0</v>
      </c>
      <c r="BI103" s="206">
        <f>IF(N103="nulová",J103,0)</f>
        <v>0</v>
      </c>
      <c r="BJ103" s="18" t="s">
        <v>89</v>
      </c>
      <c r="BK103" s="206">
        <f>ROUND(I103*H103,2)</f>
        <v>0</v>
      </c>
      <c r="BL103" s="18" t="s">
        <v>256</v>
      </c>
      <c r="BM103" s="205" t="s">
        <v>1685</v>
      </c>
    </row>
    <row r="104" spans="1:65" s="2" customFormat="1" ht="16.5" customHeight="1" x14ac:dyDescent="0.2">
      <c r="A104" s="36"/>
      <c r="B104" s="37"/>
      <c r="C104" s="219" t="s">
        <v>204</v>
      </c>
      <c r="D104" s="219" t="s">
        <v>200</v>
      </c>
      <c r="E104" s="220" t="s">
        <v>1686</v>
      </c>
      <c r="F104" s="221" t="s">
        <v>1687</v>
      </c>
      <c r="G104" s="222" t="s">
        <v>447</v>
      </c>
      <c r="H104" s="223">
        <v>6</v>
      </c>
      <c r="I104" s="224"/>
      <c r="J104" s="225">
        <f>ROUND(I104*H104,2)</f>
        <v>0</v>
      </c>
      <c r="K104" s="221" t="s">
        <v>79</v>
      </c>
      <c r="L104" s="226"/>
      <c r="M104" s="227" t="s">
        <v>79</v>
      </c>
      <c r="N104" s="228" t="s">
        <v>51</v>
      </c>
      <c r="O104" s="66"/>
      <c r="P104" s="203">
        <f>O104*H104</f>
        <v>0</v>
      </c>
      <c r="Q104" s="203">
        <v>0</v>
      </c>
      <c r="R104" s="203">
        <f>Q104*H104</f>
        <v>0</v>
      </c>
      <c r="S104" s="203">
        <v>0</v>
      </c>
      <c r="T104" s="204">
        <f>S104*H104</f>
        <v>0</v>
      </c>
      <c r="U104" s="36"/>
      <c r="V104" s="36"/>
      <c r="W104" s="36"/>
      <c r="X104" s="36"/>
      <c r="Y104" s="36"/>
      <c r="Z104" s="36"/>
      <c r="AA104" s="36"/>
      <c r="AB104" s="36"/>
      <c r="AC104" s="36"/>
      <c r="AD104" s="36"/>
      <c r="AE104" s="36"/>
      <c r="AR104" s="205" t="s">
        <v>470</v>
      </c>
      <c r="AT104" s="205" t="s">
        <v>200</v>
      </c>
      <c r="AU104" s="205" t="s">
        <v>91</v>
      </c>
      <c r="AY104" s="18" t="s">
        <v>173</v>
      </c>
      <c r="BE104" s="206">
        <f>IF(N104="základní",J104,0)</f>
        <v>0</v>
      </c>
      <c r="BF104" s="206">
        <f>IF(N104="snížená",J104,0)</f>
        <v>0</v>
      </c>
      <c r="BG104" s="206">
        <f>IF(N104="zákl. přenesená",J104,0)</f>
        <v>0</v>
      </c>
      <c r="BH104" s="206">
        <f>IF(N104="sníž. přenesená",J104,0)</f>
        <v>0</v>
      </c>
      <c r="BI104" s="206">
        <f>IF(N104="nulová",J104,0)</f>
        <v>0</v>
      </c>
      <c r="BJ104" s="18" t="s">
        <v>89</v>
      </c>
      <c r="BK104" s="206">
        <f>ROUND(I104*H104,2)</f>
        <v>0</v>
      </c>
      <c r="BL104" s="18" t="s">
        <v>256</v>
      </c>
      <c r="BM104" s="205" t="s">
        <v>1688</v>
      </c>
    </row>
    <row r="105" spans="1:65" s="13" customFormat="1" ht="11.25" x14ac:dyDescent="0.2">
      <c r="B105" s="207"/>
      <c r="C105" s="208"/>
      <c r="D105" s="209" t="s">
        <v>182</v>
      </c>
      <c r="E105" s="210" t="s">
        <v>79</v>
      </c>
      <c r="F105" s="211" t="s">
        <v>207</v>
      </c>
      <c r="G105" s="208"/>
      <c r="H105" s="212">
        <v>6</v>
      </c>
      <c r="I105" s="213"/>
      <c r="J105" s="208"/>
      <c r="K105" s="208"/>
      <c r="L105" s="214"/>
      <c r="M105" s="215"/>
      <c r="N105" s="216"/>
      <c r="O105" s="216"/>
      <c r="P105" s="216"/>
      <c r="Q105" s="216"/>
      <c r="R105" s="216"/>
      <c r="S105" s="216"/>
      <c r="T105" s="217"/>
      <c r="AT105" s="218" t="s">
        <v>182</v>
      </c>
      <c r="AU105" s="218" t="s">
        <v>91</v>
      </c>
      <c r="AV105" s="13" t="s">
        <v>91</v>
      </c>
      <c r="AW105" s="13" t="s">
        <v>42</v>
      </c>
      <c r="AX105" s="13" t="s">
        <v>89</v>
      </c>
      <c r="AY105" s="218" t="s">
        <v>173</v>
      </c>
    </row>
    <row r="106" spans="1:65" s="2" customFormat="1" ht="24" customHeight="1" x14ac:dyDescent="0.2">
      <c r="A106" s="36"/>
      <c r="B106" s="37"/>
      <c r="C106" s="194" t="s">
        <v>221</v>
      </c>
      <c r="D106" s="194" t="s">
        <v>175</v>
      </c>
      <c r="E106" s="195" t="s">
        <v>1689</v>
      </c>
      <c r="F106" s="196" t="s">
        <v>1690</v>
      </c>
      <c r="G106" s="197" t="s">
        <v>447</v>
      </c>
      <c r="H106" s="198">
        <v>1</v>
      </c>
      <c r="I106" s="199"/>
      <c r="J106" s="200">
        <f>ROUND(I106*H106,2)</f>
        <v>0</v>
      </c>
      <c r="K106" s="196" t="s">
        <v>179</v>
      </c>
      <c r="L106" s="41"/>
      <c r="M106" s="201" t="s">
        <v>79</v>
      </c>
      <c r="N106" s="202" t="s">
        <v>51</v>
      </c>
      <c r="O106" s="66"/>
      <c r="P106" s="203">
        <f>O106*H106</f>
        <v>0</v>
      </c>
      <c r="Q106" s="203">
        <v>0</v>
      </c>
      <c r="R106" s="203">
        <f>Q106*H106</f>
        <v>0</v>
      </c>
      <c r="S106" s="203">
        <v>0</v>
      </c>
      <c r="T106" s="204">
        <f>S106*H106</f>
        <v>0</v>
      </c>
      <c r="U106" s="36"/>
      <c r="V106" s="36"/>
      <c r="W106" s="36"/>
      <c r="X106" s="36"/>
      <c r="Y106" s="36"/>
      <c r="Z106" s="36"/>
      <c r="AA106" s="36"/>
      <c r="AB106" s="36"/>
      <c r="AC106" s="36"/>
      <c r="AD106" s="36"/>
      <c r="AE106" s="36"/>
      <c r="AR106" s="205" t="s">
        <v>256</v>
      </c>
      <c r="AT106" s="205" t="s">
        <v>175</v>
      </c>
      <c r="AU106" s="205" t="s">
        <v>91</v>
      </c>
      <c r="AY106" s="18" t="s">
        <v>173</v>
      </c>
      <c r="BE106" s="206">
        <f>IF(N106="základní",J106,0)</f>
        <v>0</v>
      </c>
      <c r="BF106" s="206">
        <f>IF(N106="snížená",J106,0)</f>
        <v>0</v>
      </c>
      <c r="BG106" s="206">
        <f>IF(N106="zákl. přenesená",J106,0)</f>
        <v>0</v>
      </c>
      <c r="BH106" s="206">
        <f>IF(N106="sníž. přenesená",J106,0)</f>
        <v>0</v>
      </c>
      <c r="BI106" s="206">
        <f>IF(N106="nulová",J106,0)</f>
        <v>0</v>
      </c>
      <c r="BJ106" s="18" t="s">
        <v>89</v>
      </c>
      <c r="BK106" s="206">
        <f>ROUND(I106*H106,2)</f>
        <v>0</v>
      </c>
      <c r="BL106" s="18" t="s">
        <v>256</v>
      </c>
      <c r="BM106" s="205" t="s">
        <v>1691</v>
      </c>
    </row>
    <row r="107" spans="1:65" s="2" customFormat="1" ht="16.5" customHeight="1" x14ac:dyDescent="0.2">
      <c r="A107" s="36"/>
      <c r="B107" s="37"/>
      <c r="C107" s="194" t="s">
        <v>226</v>
      </c>
      <c r="D107" s="194" t="s">
        <v>175</v>
      </c>
      <c r="E107" s="195" t="s">
        <v>1692</v>
      </c>
      <c r="F107" s="196" t="s">
        <v>1693</v>
      </c>
      <c r="G107" s="197" t="s">
        <v>447</v>
      </c>
      <c r="H107" s="198">
        <v>4</v>
      </c>
      <c r="I107" s="199"/>
      <c r="J107" s="200">
        <f>ROUND(I107*H107,2)</f>
        <v>0</v>
      </c>
      <c r="K107" s="196" t="s">
        <v>179</v>
      </c>
      <c r="L107" s="41"/>
      <c r="M107" s="201" t="s">
        <v>79</v>
      </c>
      <c r="N107" s="202" t="s">
        <v>51</v>
      </c>
      <c r="O107" s="66"/>
      <c r="P107" s="203">
        <f>O107*H107</f>
        <v>0</v>
      </c>
      <c r="Q107" s="203">
        <v>0</v>
      </c>
      <c r="R107" s="203">
        <f>Q107*H107</f>
        <v>0</v>
      </c>
      <c r="S107" s="203">
        <v>0</v>
      </c>
      <c r="T107" s="204">
        <f>S107*H107</f>
        <v>0</v>
      </c>
      <c r="U107" s="36"/>
      <c r="V107" s="36"/>
      <c r="W107" s="36"/>
      <c r="X107" s="36"/>
      <c r="Y107" s="36"/>
      <c r="Z107" s="36"/>
      <c r="AA107" s="36"/>
      <c r="AB107" s="36"/>
      <c r="AC107" s="36"/>
      <c r="AD107" s="36"/>
      <c r="AE107" s="36"/>
      <c r="AR107" s="205" t="s">
        <v>256</v>
      </c>
      <c r="AT107" s="205" t="s">
        <v>175</v>
      </c>
      <c r="AU107" s="205" t="s">
        <v>91</v>
      </c>
      <c r="AY107" s="18" t="s">
        <v>173</v>
      </c>
      <c r="BE107" s="206">
        <f>IF(N107="základní",J107,0)</f>
        <v>0</v>
      </c>
      <c r="BF107" s="206">
        <f>IF(N107="snížená",J107,0)</f>
        <v>0</v>
      </c>
      <c r="BG107" s="206">
        <f>IF(N107="zákl. přenesená",J107,0)</f>
        <v>0</v>
      </c>
      <c r="BH107" s="206">
        <f>IF(N107="sníž. přenesená",J107,0)</f>
        <v>0</v>
      </c>
      <c r="BI107" s="206">
        <f>IF(N107="nulová",J107,0)</f>
        <v>0</v>
      </c>
      <c r="BJ107" s="18" t="s">
        <v>89</v>
      </c>
      <c r="BK107" s="206">
        <f>ROUND(I107*H107,2)</f>
        <v>0</v>
      </c>
      <c r="BL107" s="18" t="s">
        <v>256</v>
      </c>
      <c r="BM107" s="205" t="s">
        <v>1694</v>
      </c>
    </row>
    <row r="108" spans="1:65" s="2" customFormat="1" ht="24" customHeight="1" x14ac:dyDescent="0.2">
      <c r="A108" s="36"/>
      <c r="B108" s="37"/>
      <c r="C108" s="194" t="s">
        <v>230</v>
      </c>
      <c r="D108" s="194" t="s">
        <v>175</v>
      </c>
      <c r="E108" s="195" t="s">
        <v>1695</v>
      </c>
      <c r="F108" s="196" t="s">
        <v>1696</v>
      </c>
      <c r="G108" s="197" t="s">
        <v>447</v>
      </c>
      <c r="H108" s="198">
        <v>1</v>
      </c>
      <c r="I108" s="199"/>
      <c r="J108" s="200">
        <f>ROUND(I108*H108,2)</f>
        <v>0</v>
      </c>
      <c r="K108" s="196" t="s">
        <v>179</v>
      </c>
      <c r="L108" s="41"/>
      <c r="M108" s="201" t="s">
        <v>79</v>
      </c>
      <c r="N108" s="202" t="s">
        <v>51</v>
      </c>
      <c r="O108" s="66"/>
      <c r="P108" s="203">
        <f>O108*H108</f>
        <v>0</v>
      </c>
      <c r="Q108" s="203">
        <v>0</v>
      </c>
      <c r="R108" s="203">
        <f>Q108*H108</f>
        <v>0</v>
      </c>
      <c r="S108" s="203">
        <v>0</v>
      </c>
      <c r="T108" s="204">
        <f>S108*H108</f>
        <v>0</v>
      </c>
      <c r="U108" s="36"/>
      <c r="V108" s="36"/>
      <c r="W108" s="36"/>
      <c r="X108" s="36"/>
      <c r="Y108" s="36"/>
      <c r="Z108" s="36"/>
      <c r="AA108" s="36"/>
      <c r="AB108" s="36"/>
      <c r="AC108" s="36"/>
      <c r="AD108" s="36"/>
      <c r="AE108" s="36"/>
      <c r="AR108" s="205" t="s">
        <v>256</v>
      </c>
      <c r="AT108" s="205" t="s">
        <v>175</v>
      </c>
      <c r="AU108" s="205" t="s">
        <v>91</v>
      </c>
      <c r="AY108" s="18" t="s">
        <v>173</v>
      </c>
      <c r="BE108" s="206">
        <f>IF(N108="základní",J108,0)</f>
        <v>0</v>
      </c>
      <c r="BF108" s="206">
        <f>IF(N108="snížená",J108,0)</f>
        <v>0</v>
      </c>
      <c r="BG108" s="206">
        <f>IF(N108="zákl. přenesená",J108,0)</f>
        <v>0</v>
      </c>
      <c r="BH108" s="206">
        <f>IF(N108="sníž. přenesená",J108,0)</f>
        <v>0</v>
      </c>
      <c r="BI108" s="206">
        <f>IF(N108="nulová",J108,0)</f>
        <v>0</v>
      </c>
      <c r="BJ108" s="18" t="s">
        <v>89</v>
      </c>
      <c r="BK108" s="206">
        <f>ROUND(I108*H108,2)</f>
        <v>0</v>
      </c>
      <c r="BL108" s="18" t="s">
        <v>256</v>
      </c>
      <c r="BM108" s="205" t="s">
        <v>1697</v>
      </c>
    </row>
    <row r="109" spans="1:65" s="2" customFormat="1" ht="24" customHeight="1" x14ac:dyDescent="0.2">
      <c r="A109" s="36"/>
      <c r="B109" s="37"/>
      <c r="C109" s="219" t="s">
        <v>236</v>
      </c>
      <c r="D109" s="219" t="s">
        <v>200</v>
      </c>
      <c r="E109" s="220" t="s">
        <v>1698</v>
      </c>
      <c r="F109" s="221" t="s">
        <v>1699</v>
      </c>
      <c r="G109" s="222" t="s">
        <v>447</v>
      </c>
      <c r="H109" s="223">
        <v>1</v>
      </c>
      <c r="I109" s="224"/>
      <c r="J109" s="225">
        <f>ROUND(I109*H109,2)</f>
        <v>0</v>
      </c>
      <c r="K109" s="221" t="s">
        <v>79</v>
      </c>
      <c r="L109" s="226"/>
      <c r="M109" s="227" t="s">
        <v>79</v>
      </c>
      <c r="N109" s="228" t="s">
        <v>51</v>
      </c>
      <c r="O109" s="66"/>
      <c r="P109" s="203">
        <f>O109*H109</f>
        <v>0</v>
      </c>
      <c r="Q109" s="203">
        <v>0</v>
      </c>
      <c r="R109" s="203">
        <f>Q109*H109</f>
        <v>0</v>
      </c>
      <c r="S109" s="203">
        <v>0</v>
      </c>
      <c r="T109" s="204">
        <f>S109*H109</f>
        <v>0</v>
      </c>
      <c r="U109" s="36"/>
      <c r="V109" s="36"/>
      <c r="W109" s="36"/>
      <c r="X109" s="36"/>
      <c r="Y109" s="36"/>
      <c r="Z109" s="36"/>
      <c r="AA109" s="36"/>
      <c r="AB109" s="36"/>
      <c r="AC109" s="36"/>
      <c r="AD109" s="36"/>
      <c r="AE109" s="36"/>
      <c r="AR109" s="205" t="s">
        <v>470</v>
      </c>
      <c r="AT109" s="205" t="s">
        <v>200</v>
      </c>
      <c r="AU109" s="205" t="s">
        <v>91</v>
      </c>
      <c r="AY109" s="18" t="s">
        <v>173</v>
      </c>
      <c r="BE109" s="206">
        <f>IF(N109="základní",J109,0)</f>
        <v>0</v>
      </c>
      <c r="BF109" s="206">
        <f>IF(N109="snížená",J109,0)</f>
        <v>0</v>
      </c>
      <c r="BG109" s="206">
        <f>IF(N109="zákl. přenesená",J109,0)</f>
        <v>0</v>
      </c>
      <c r="BH109" s="206">
        <f>IF(N109="sníž. přenesená",J109,0)</f>
        <v>0</v>
      </c>
      <c r="BI109" s="206">
        <f>IF(N109="nulová",J109,0)</f>
        <v>0</v>
      </c>
      <c r="BJ109" s="18" t="s">
        <v>89</v>
      </c>
      <c r="BK109" s="206">
        <f>ROUND(I109*H109,2)</f>
        <v>0</v>
      </c>
      <c r="BL109" s="18" t="s">
        <v>256</v>
      </c>
      <c r="BM109" s="205" t="s">
        <v>1700</v>
      </c>
    </row>
    <row r="110" spans="1:65" s="2" customFormat="1" ht="24" customHeight="1" x14ac:dyDescent="0.2">
      <c r="A110" s="36"/>
      <c r="B110" s="37"/>
      <c r="C110" s="194" t="s">
        <v>241</v>
      </c>
      <c r="D110" s="194" t="s">
        <v>175</v>
      </c>
      <c r="E110" s="195" t="s">
        <v>1701</v>
      </c>
      <c r="F110" s="196" t="s">
        <v>1702</v>
      </c>
      <c r="G110" s="197" t="s">
        <v>447</v>
      </c>
      <c r="H110" s="198">
        <v>12</v>
      </c>
      <c r="I110" s="199"/>
      <c r="J110" s="200">
        <f>ROUND(I110*H110,2)</f>
        <v>0</v>
      </c>
      <c r="K110" s="196" t="s">
        <v>179</v>
      </c>
      <c r="L110" s="41"/>
      <c r="M110" s="201" t="s">
        <v>79</v>
      </c>
      <c r="N110" s="202" t="s">
        <v>51</v>
      </c>
      <c r="O110" s="66"/>
      <c r="P110" s="203">
        <f>O110*H110</f>
        <v>0</v>
      </c>
      <c r="Q110" s="203">
        <v>0</v>
      </c>
      <c r="R110" s="203">
        <f>Q110*H110</f>
        <v>0</v>
      </c>
      <c r="S110" s="203">
        <v>0</v>
      </c>
      <c r="T110" s="204">
        <f>S110*H110</f>
        <v>0</v>
      </c>
      <c r="U110" s="36"/>
      <c r="V110" s="36"/>
      <c r="W110" s="36"/>
      <c r="X110" s="36"/>
      <c r="Y110" s="36"/>
      <c r="Z110" s="36"/>
      <c r="AA110" s="36"/>
      <c r="AB110" s="36"/>
      <c r="AC110" s="36"/>
      <c r="AD110" s="36"/>
      <c r="AE110" s="36"/>
      <c r="AR110" s="205" t="s">
        <v>256</v>
      </c>
      <c r="AT110" s="205" t="s">
        <v>175</v>
      </c>
      <c r="AU110" s="205" t="s">
        <v>91</v>
      </c>
      <c r="AY110" s="18" t="s">
        <v>173</v>
      </c>
      <c r="BE110" s="206">
        <f>IF(N110="základní",J110,0)</f>
        <v>0</v>
      </c>
      <c r="BF110" s="206">
        <f>IF(N110="snížená",J110,0)</f>
        <v>0</v>
      </c>
      <c r="BG110" s="206">
        <f>IF(N110="zákl. přenesená",J110,0)</f>
        <v>0</v>
      </c>
      <c r="BH110" s="206">
        <f>IF(N110="sníž. přenesená",J110,0)</f>
        <v>0</v>
      </c>
      <c r="BI110" s="206">
        <f>IF(N110="nulová",J110,0)</f>
        <v>0</v>
      </c>
      <c r="BJ110" s="18" t="s">
        <v>89</v>
      </c>
      <c r="BK110" s="206">
        <f>ROUND(I110*H110,2)</f>
        <v>0</v>
      </c>
      <c r="BL110" s="18" t="s">
        <v>256</v>
      </c>
      <c r="BM110" s="205" t="s">
        <v>1703</v>
      </c>
    </row>
    <row r="111" spans="1:65" s="12" customFormat="1" ht="25.9" customHeight="1" x14ac:dyDescent="0.2">
      <c r="B111" s="178"/>
      <c r="C111" s="179"/>
      <c r="D111" s="180" t="s">
        <v>80</v>
      </c>
      <c r="E111" s="181" t="s">
        <v>200</v>
      </c>
      <c r="F111" s="181" t="s">
        <v>528</v>
      </c>
      <c r="G111" s="179"/>
      <c r="H111" s="179"/>
      <c r="I111" s="182"/>
      <c r="J111" s="183">
        <f>BK111</f>
        <v>0</v>
      </c>
      <c r="K111" s="179"/>
      <c r="L111" s="184"/>
      <c r="M111" s="185"/>
      <c r="N111" s="186"/>
      <c r="O111" s="186"/>
      <c r="P111" s="187">
        <f>P112+P117+P121</f>
        <v>0</v>
      </c>
      <c r="Q111" s="186"/>
      <c r="R111" s="187">
        <f>R112+R117+R121</f>
        <v>9.4951799999999995</v>
      </c>
      <c r="S111" s="186"/>
      <c r="T111" s="188">
        <f>T112+T117+T121</f>
        <v>0</v>
      </c>
      <c r="AR111" s="189" t="s">
        <v>189</v>
      </c>
      <c r="AT111" s="190" t="s">
        <v>80</v>
      </c>
      <c r="AU111" s="190" t="s">
        <v>81</v>
      </c>
      <c r="AY111" s="189" t="s">
        <v>173</v>
      </c>
      <c r="BK111" s="191">
        <f>BK112+BK117+BK121</f>
        <v>0</v>
      </c>
    </row>
    <row r="112" spans="1:65" s="12" customFormat="1" ht="22.9" customHeight="1" x14ac:dyDescent="0.2">
      <c r="B112" s="178"/>
      <c r="C112" s="179"/>
      <c r="D112" s="180" t="s">
        <v>80</v>
      </c>
      <c r="E112" s="192" t="s">
        <v>969</v>
      </c>
      <c r="F112" s="192" t="s">
        <v>970</v>
      </c>
      <c r="G112" s="179"/>
      <c r="H112" s="179"/>
      <c r="I112" s="182"/>
      <c r="J112" s="193">
        <f>BK112</f>
        <v>0</v>
      </c>
      <c r="K112" s="179"/>
      <c r="L112" s="184"/>
      <c r="M112" s="185"/>
      <c r="N112" s="186"/>
      <c r="O112" s="186"/>
      <c r="P112" s="187">
        <f>SUM(P113:P116)</f>
        <v>0</v>
      </c>
      <c r="Q112" s="186"/>
      <c r="R112" s="187">
        <f>SUM(R113:R116)</f>
        <v>1.6199999999999999E-2</v>
      </c>
      <c r="S112" s="186"/>
      <c r="T112" s="188">
        <f>SUM(T113:T116)</f>
        <v>0</v>
      </c>
      <c r="AR112" s="189" t="s">
        <v>189</v>
      </c>
      <c r="AT112" s="190" t="s">
        <v>80</v>
      </c>
      <c r="AU112" s="190" t="s">
        <v>89</v>
      </c>
      <c r="AY112" s="189" t="s">
        <v>173</v>
      </c>
      <c r="BK112" s="191">
        <f>SUM(BK113:BK116)</f>
        <v>0</v>
      </c>
    </row>
    <row r="113" spans="1:65" s="2" customFormat="1" ht="24" customHeight="1" x14ac:dyDescent="0.2">
      <c r="A113" s="36"/>
      <c r="B113" s="37"/>
      <c r="C113" s="194" t="s">
        <v>247</v>
      </c>
      <c r="D113" s="194" t="s">
        <v>175</v>
      </c>
      <c r="E113" s="195" t="s">
        <v>1704</v>
      </c>
      <c r="F113" s="196" t="s">
        <v>1705</v>
      </c>
      <c r="G113" s="197" t="s">
        <v>447</v>
      </c>
      <c r="H113" s="198">
        <v>2</v>
      </c>
      <c r="I113" s="199"/>
      <c r="J113" s="200">
        <f>ROUND(I113*H113,2)</f>
        <v>0</v>
      </c>
      <c r="K113" s="196" t="s">
        <v>179</v>
      </c>
      <c r="L113" s="41"/>
      <c r="M113" s="201" t="s">
        <v>79</v>
      </c>
      <c r="N113" s="202" t="s">
        <v>51</v>
      </c>
      <c r="O113" s="66"/>
      <c r="P113" s="203">
        <f>O113*H113</f>
        <v>0</v>
      </c>
      <c r="Q113" s="203">
        <v>0</v>
      </c>
      <c r="R113" s="203">
        <f>Q113*H113</f>
        <v>0</v>
      </c>
      <c r="S113" s="203">
        <v>0</v>
      </c>
      <c r="T113" s="204">
        <f>S113*H113</f>
        <v>0</v>
      </c>
      <c r="U113" s="36"/>
      <c r="V113" s="36"/>
      <c r="W113" s="36"/>
      <c r="X113" s="36"/>
      <c r="Y113" s="36"/>
      <c r="Z113" s="36"/>
      <c r="AA113" s="36"/>
      <c r="AB113" s="36"/>
      <c r="AC113" s="36"/>
      <c r="AD113" s="36"/>
      <c r="AE113" s="36"/>
      <c r="AR113" s="205" t="s">
        <v>486</v>
      </c>
      <c r="AT113" s="205" t="s">
        <v>175</v>
      </c>
      <c r="AU113" s="205" t="s">
        <v>91</v>
      </c>
      <c r="AY113" s="18" t="s">
        <v>173</v>
      </c>
      <c r="BE113" s="206">
        <f>IF(N113="základní",J113,0)</f>
        <v>0</v>
      </c>
      <c r="BF113" s="206">
        <f>IF(N113="snížená",J113,0)</f>
        <v>0</v>
      </c>
      <c r="BG113" s="206">
        <f>IF(N113="zákl. přenesená",J113,0)</f>
        <v>0</v>
      </c>
      <c r="BH113" s="206">
        <f>IF(N113="sníž. přenesená",J113,0)</f>
        <v>0</v>
      </c>
      <c r="BI113" s="206">
        <f>IF(N113="nulová",J113,0)</f>
        <v>0</v>
      </c>
      <c r="BJ113" s="18" t="s">
        <v>89</v>
      </c>
      <c r="BK113" s="206">
        <f>ROUND(I113*H113,2)</f>
        <v>0</v>
      </c>
      <c r="BL113" s="18" t="s">
        <v>486</v>
      </c>
      <c r="BM113" s="205" t="s">
        <v>1706</v>
      </c>
    </row>
    <row r="114" spans="1:65" s="2" customFormat="1" ht="16.5" customHeight="1" x14ac:dyDescent="0.2">
      <c r="A114" s="36"/>
      <c r="B114" s="37"/>
      <c r="C114" s="219" t="s">
        <v>8</v>
      </c>
      <c r="D114" s="219" t="s">
        <v>200</v>
      </c>
      <c r="E114" s="220" t="s">
        <v>1707</v>
      </c>
      <c r="F114" s="221" t="s">
        <v>1708</v>
      </c>
      <c r="G114" s="222" t="s">
        <v>447</v>
      </c>
      <c r="H114" s="223">
        <v>2</v>
      </c>
      <c r="I114" s="224"/>
      <c r="J114" s="225">
        <f>ROUND(I114*H114,2)</f>
        <v>0</v>
      </c>
      <c r="K114" s="221" t="s">
        <v>179</v>
      </c>
      <c r="L114" s="226"/>
      <c r="M114" s="227" t="s">
        <v>79</v>
      </c>
      <c r="N114" s="228" t="s">
        <v>51</v>
      </c>
      <c r="O114" s="66"/>
      <c r="P114" s="203">
        <f>O114*H114</f>
        <v>0</v>
      </c>
      <c r="Q114" s="203">
        <v>8.0999999999999996E-3</v>
      </c>
      <c r="R114" s="203">
        <f>Q114*H114</f>
        <v>1.6199999999999999E-2</v>
      </c>
      <c r="S114" s="203">
        <v>0</v>
      </c>
      <c r="T114" s="204">
        <f>S114*H114</f>
        <v>0</v>
      </c>
      <c r="U114" s="36"/>
      <c r="V114" s="36"/>
      <c r="W114" s="36"/>
      <c r="X114" s="36"/>
      <c r="Y114" s="36"/>
      <c r="Z114" s="36"/>
      <c r="AA114" s="36"/>
      <c r="AB114" s="36"/>
      <c r="AC114" s="36"/>
      <c r="AD114" s="36"/>
      <c r="AE114" s="36"/>
      <c r="AR114" s="205" t="s">
        <v>492</v>
      </c>
      <c r="AT114" s="205" t="s">
        <v>200</v>
      </c>
      <c r="AU114" s="205" t="s">
        <v>91</v>
      </c>
      <c r="AY114" s="18" t="s">
        <v>173</v>
      </c>
      <c r="BE114" s="206">
        <f>IF(N114="základní",J114,0)</f>
        <v>0</v>
      </c>
      <c r="BF114" s="206">
        <f>IF(N114="snížená",J114,0)</f>
        <v>0</v>
      </c>
      <c r="BG114" s="206">
        <f>IF(N114="zákl. přenesená",J114,0)</f>
        <v>0</v>
      </c>
      <c r="BH114" s="206">
        <f>IF(N114="sníž. přenesená",J114,0)</f>
        <v>0</v>
      </c>
      <c r="BI114" s="206">
        <f>IF(N114="nulová",J114,0)</f>
        <v>0</v>
      </c>
      <c r="BJ114" s="18" t="s">
        <v>89</v>
      </c>
      <c r="BK114" s="206">
        <f>ROUND(I114*H114,2)</f>
        <v>0</v>
      </c>
      <c r="BL114" s="18" t="s">
        <v>486</v>
      </c>
      <c r="BM114" s="205" t="s">
        <v>1709</v>
      </c>
    </row>
    <row r="115" spans="1:65" s="13" customFormat="1" ht="11.25" x14ac:dyDescent="0.2">
      <c r="B115" s="207"/>
      <c r="C115" s="208"/>
      <c r="D115" s="209" t="s">
        <v>182</v>
      </c>
      <c r="E115" s="210" t="s">
        <v>79</v>
      </c>
      <c r="F115" s="211" t="s">
        <v>91</v>
      </c>
      <c r="G115" s="208"/>
      <c r="H115" s="212">
        <v>2</v>
      </c>
      <c r="I115" s="213"/>
      <c r="J115" s="208"/>
      <c r="K115" s="208"/>
      <c r="L115" s="214"/>
      <c r="M115" s="215"/>
      <c r="N115" s="216"/>
      <c r="O115" s="216"/>
      <c r="P115" s="216"/>
      <c r="Q115" s="216"/>
      <c r="R115" s="216"/>
      <c r="S115" s="216"/>
      <c r="T115" s="217"/>
      <c r="AT115" s="218" t="s">
        <v>182</v>
      </c>
      <c r="AU115" s="218" t="s">
        <v>91</v>
      </c>
      <c r="AV115" s="13" t="s">
        <v>91</v>
      </c>
      <c r="AW115" s="13" t="s">
        <v>42</v>
      </c>
      <c r="AX115" s="13" t="s">
        <v>89</v>
      </c>
      <c r="AY115" s="218" t="s">
        <v>173</v>
      </c>
    </row>
    <row r="116" spans="1:65" s="2" customFormat="1" ht="24" customHeight="1" x14ac:dyDescent="0.2">
      <c r="A116" s="36"/>
      <c r="B116" s="37"/>
      <c r="C116" s="194" t="s">
        <v>256</v>
      </c>
      <c r="D116" s="194" t="s">
        <v>175</v>
      </c>
      <c r="E116" s="195" t="s">
        <v>1258</v>
      </c>
      <c r="F116" s="196" t="s">
        <v>1259</v>
      </c>
      <c r="G116" s="197" t="s">
        <v>447</v>
      </c>
      <c r="H116" s="198">
        <v>1</v>
      </c>
      <c r="I116" s="199"/>
      <c r="J116" s="200">
        <f>ROUND(I116*H116,2)</f>
        <v>0</v>
      </c>
      <c r="K116" s="196" t="s">
        <v>179</v>
      </c>
      <c r="L116" s="41"/>
      <c r="M116" s="201" t="s">
        <v>79</v>
      </c>
      <c r="N116" s="202" t="s">
        <v>51</v>
      </c>
      <c r="O116" s="66"/>
      <c r="P116" s="203">
        <f>O116*H116</f>
        <v>0</v>
      </c>
      <c r="Q116" s="203">
        <v>0</v>
      </c>
      <c r="R116" s="203">
        <f>Q116*H116</f>
        <v>0</v>
      </c>
      <c r="S116" s="203">
        <v>0</v>
      </c>
      <c r="T116" s="204">
        <f>S116*H116</f>
        <v>0</v>
      </c>
      <c r="U116" s="36"/>
      <c r="V116" s="36"/>
      <c r="W116" s="36"/>
      <c r="X116" s="36"/>
      <c r="Y116" s="36"/>
      <c r="Z116" s="36"/>
      <c r="AA116" s="36"/>
      <c r="AB116" s="36"/>
      <c r="AC116" s="36"/>
      <c r="AD116" s="36"/>
      <c r="AE116" s="36"/>
      <c r="AR116" s="205" t="s">
        <v>486</v>
      </c>
      <c r="AT116" s="205" t="s">
        <v>175</v>
      </c>
      <c r="AU116" s="205" t="s">
        <v>91</v>
      </c>
      <c r="AY116" s="18" t="s">
        <v>173</v>
      </c>
      <c r="BE116" s="206">
        <f>IF(N116="základní",J116,0)</f>
        <v>0</v>
      </c>
      <c r="BF116" s="206">
        <f>IF(N116="snížená",J116,0)</f>
        <v>0</v>
      </c>
      <c r="BG116" s="206">
        <f>IF(N116="zákl. přenesená",J116,0)</f>
        <v>0</v>
      </c>
      <c r="BH116" s="206">
        <f>IF(N116="sníž. přenesená",J116,0)</f>
        <v>0</v>
      </c>
      <c r="BI116" s="206">
        <f>IF(N116="nulová",J116,0)</f>
        <v>0</v>
      </c>
      <c r="BJ116" s="18" t="s">
        <v>89</v>
      </c>
      <c r="BK116" s="206">
        <f>ROUND(I116*H116,2)</f>
        <v>0</v>
      </c>
      <c r="BL116" s="18" t="s">
        <v>486</v>
      </c>
      <c r="BM116" s="205" t="s">
        <v>1710</v>
      </c>
    </row>
    <row r="117" spans="1:65" s="12" customFormat="1" ht="22.9" customHeight="1" x14ac:dyDescent="0.2">
      <c r="B117" s="178"/>
      <c r="C117" s="179"/>
      <c r="D117" s="180" t="s">
        <v>80</v>
      </c>
      <c r="E117" s="192" t="s">
        <v>1711</v>
      </c>
      <c r="F117" s="192" t="s">
        <v>1712</v>
      </c>
      <c r="G117" s="179"/>
      <c r="H117" s="179"/>
      <c r="I117" s="182"/>
      <c r="J117" s="193">
        <f>BK117</f>
        <v>0</v>
      </c>
      <c r="K117" s="179"/>
      <c r="L117" s="184"/>
      <c r="M117" s="185"/>
      <c r="N117" s="186"/>
      <c r="O117" s="186"/>
      <c r="P117" s="187">
        <f>SUM(P118:P120)</f>
        <v>0</v>
      </c>
      <c r="Q117" s="186"/>
      <c r="R117" s="187">
        <f>SUM(R118:R120)</f>
        <v>2.5199999999999997E-3</v>
      </c>
      <c r="S117" s="186"/>
      <c r="T117" s="188">
        <f>SUM(T118:T120)</f>
        <v>0</v>
      </c>
      <c r="AR117" s="189" t="s">
        <v>189</v>
      </c>
      <c r="AT117" s="190" t="s">
        <v>80</v>
      </c>
      <c r="AU117" s="190" t="s">
        <v>89</v>
      </c>
      <c r="AY117" s="189" t="s">
        <v>173</v>
      </c>
      <c r="BK117" s="191">
        <f>SUM(BK118:BK120)</f>
        <v>0</v>
      </c>
    </row>
    <row r="118" spans="1:65" s="2" customFormat="1" ht="48" customHeight="1" x14ac:dyDescent="0.2">
      <c r="A118" s="36"/>
      <c r="B118" s="37"/>
      <c r="C118" s="194" t="s">
        <v>262</v>
      </c>
      <c r="D118" s="194" t="s">
        <v>175</v>
      </c>
      <c r="E118" s="195" t="s">
        <v>1713</v>
      </c>
      <c r="F118" s="196" t="s">
        <v>1714</v>
      </c>
      <c r="G118" s="197" t="s">
        <v>186</v>
      </c>
      <c r="H118" s="198">
        <v>18</v>
      </c>
      <c r="I118" s="199"/>
      <c r="J118" s="200">
        <f>ROUND(I118*H118,2)</f>
        <v>0</v>
      </c>
      <c r="K118" s="196" t="s">
        <v>179</v>
      </c>
      <c r="L118" s="41"/>
      <c r="M118" s="201" t="s">
        <v>79</v>
      </c>
      <c r="N118" s="202" t="s">
        <v>51</v>
      </c>
      <c r="O118" s="66"/>
      <c r="P118" s="203">
        <f>O118*H118</f>
        <v>0</v>
      </c>
      <c r="Q118" s="203">
        <v>0</v>
      </c>
      <c r="R118" s="203">
        <f>Q118*H118</f>
        <v>0</v>
      </c>
      <c r="S118" s="203">
        <v>0</v>
      </c>
      <c r="T118" s="204">
        <f>S118*H118</f>
        <v>0</v>
      </c>
      <c r="U118" s="36"/>
      <c r="V118" s="36"/>
      <c r="W118" s="36"/>
      <c r="X118" s="36"/>
      <c r="Y118" s="36"/>
      <c r="Z118" s="36"/>
      <c r="AA118" s="36"/>
      <c r="AB118" s="36"/>
      <c r="AC118" s="36"/>
      <c r="AD118" s="36"/>
      <c r="AE118" s="36"/>
      <c r="AR118" s="205" t="s">
        <v>486</v>
      </c>
      <c r="AT118" s="205" t="s">
        <v>175</v>
      </c>
      <c r="AU118" s="205" t="s">
        <v>91</v>
      </c>
      <c r="AY118" s="18" t="s">
        <v>173</v>
      </c>
      <c r="BE118" s="206">
        <f>IF(N118="základní",J118,0)</f>
        <v>0</v>
      </c>
      <c r="BF118" s="206">
        <f>IF(N118="snížená",J118,0)</f>
        <v>0</v>
      </c>
      <c r="BG118" s="206">
        <f>IF(N118="zákl. přenesená",J118,0)</f>
        <v>0</v>
      </c>
      <c r="BH118" s="206">
        <f>IF(N118="sníž. přenesená",J118,0)</f>
        <v>0</v>
      </c>
      <c r="BI118" s="206">
        <f>IF(N118="nulová",J118,0)</f>
        <v>0</v>
      </c>
      <c r="BJ118" s="18" t="s">
        <v>89</v>
      </c>
      <c r="BK118" s="206">
        <f>ROUND(I118*H118,2)</f>
        <v>0</v>
      </c>
      <c r="BL118" s="18" t="s">
        <v>486</v>
      </c>
      <c r="BM118" s="205" t="s">
        <v>1715</v>
      </c>
    </row>
    <row r="119" spans="1:65" s="2" customFormat="1" ht="16.5" customHeight="1" x14ac:dyDescent="0.2">
      <c r="A119" s="36"/>
      <c r="B119" s="37"/>
      <c r="C119" s="219" t="s">
        <v>268</v>
      </c>
      <c r="D119" s="219" t="s">
        <v>200</v>
      </c>
      <c r="E119" s="220" t="s">
        <v>1716</v>
      </c>
      <c r="F119" s="221" t="s">
        <v>1717</v>
      </c>
      <c r="G119" s="222" t="s">
        <v>186</v>
      </c>
      <c r="H119" s="223">
        <v>18</v>
      </c>
      <c r="I119" s="224"/>
      <c r="J119" s="225">
        <f>ROUND(I119*H119,2)</f>
        <v>0</v>
      </c>
      <c r="K119" s="221" t="s">
        <v>179</v>
      </c>
      <c r="L119" s="226"/>
      <c r="M119" s="227" t="s">
        <v>79</v>
      </c>
      <c r="N119" s="228" t="s">
        <v>51</v>
      </c>
      <c r="O119" s="66"/>
      <c r="P119" s="203">
        <f>O119*H119</f>
        <v>0</v>
      </c>
      <c r="Q119" s="203">
        <v>1.3999999999999999E-4</v>
      </c>
      <c r="R119" s="203">
        <f>Q119*H119</f>
        <v>2.5199999999999997E-3</v>
      </c>
      <c r="S119" s="203">
        <v>0</v>
      </c>
      <c r="T119" s="204">
        <f>S119*H119</f>
        <v>0</v>
      </c>
      <c r="U119" s="36"/>
      <c r="V119" s="36"/>
      <c r="W119" s="36"/>
      <c r="X119" s="36"/>
      <c r="Y119" s="36"/>
      <c r="Z119" s="36"/>
      <c r="AA119" s="36"/>
      <c r="AB119" s="36"/>
      <c r="AC119" s="36"/>
      <c r="AD119" s="36"/>
      <c r="AE119" s="36"/>
      <c r="AR119" s="205" t="s">
        <v>606</v>
      </c>
      <c r="AT119" s="205" t="s">
        <v>200</v>
      </c>
      <c r="AU119" s="205" t="s">
        <v>91</v>
      </c>
      <c r="AY119" s="18" t="s">
        <v>173</v>
      </c>
      <c r="BE119" s="206">
        <f>IF(N119="základní",J119,0)</f>
        <v>0</v>
      </c>
      <c r="BF119" s="206">
        <f>IF(N119="snížená",J119,0)</f>
        <v>0</v>
      </c>
      <c r="BG119" s="206">
        <f>IF(N119="zákl. přenesená",J119,0)</f>
        <v>0</v>
      </c>
      <c r="BH119" s="206">
        <f>IF(N119="sníž. přenesená",J119,0)</f>
        <v>0</v>
      </c>
      <c r="BI119" s="206">
        <f>IF(N119="nulová",J119,0)</f>
        <v>0</v>
      </c>
      <c r="BJ119" s="18" t="s">
        <v>89</v>
      </c>
      <c r="BK119" s="206">
        <f>ROUND(I119*H119,2)</f>
        <v>0</v>
      </c>
      <c r="BL119" s="18" t="s">
        <v>606</v>
      </c>
      <c r="BM119" s="205" t="s">
        <v>1718</v>
      </c>
    </row>
    <row r="120" spans="1:65" s="13" customFormat="1" ht="11.25" x14ac:dyDescent="0.2">
      <c r="B120" s="207"/>
      <c r="C120" s="208"/>
      <c r="D120" s="209" t="s">
        <v>182</v>
      </c>
      <c r="E120" s="210" t="s">
        <v>79</v>
      </c>
      <c r="F120" s="211" t="s">
        <v>1719</v>
      </c>
      <c r="G120" s="208"/>
      <c r="H120" s="212">
        <v>18</v>
      </c>
      <c r="I120" s="213"/>
      <c r="J120" s="208"/>
      <c r="K120" s="208"/>
      <c r="L120" s="214"/>
      <c r="M120" s="215"/>
      <c r="N120" s="216"/>
      <c r="O120" s="216"/>
      <c r="P120" s="216"/>
      <c r="Q120" s="216"/>
      <c r="R120" s="216"/>
      <c r="S120" s="216"/>
      <c r="T120" s="217"/>
      <c r="AT120" s="218" t="s">
        <v>182</v>
      </c>
      <c r="AU120" s="218" t="s">
        <v>91</v>
      </c>
      <c r="AV120" s="13" t="s">
        <v>91</v>
      </c>
      <c r="AW120" s="13" t="s">
        <v>42</v>
      </c>
      <c r="AX120" s="13" t="s">
        <v>89</v>
      </c>
      <c r="AY120" s="218" t="s">
        <v>173</v>
      </c>
    </row>
    <row r="121" spans="1:65" s="12" customFormat="1" ht="22.9" customHeight="1" x14ac:dyDescent="0.2">
      <c r="B121" s="178"/>
      <c r="C121" s="179"/>
      <c r="D121" s="180" t="s">
        <v>80</v>
      </c>
      <c r="E121" s="192" t="s">
        <v>992</v>
      </c>
      <c r="F121" s="192" t="s">
        <v>993</v>
      </c>
      <c r="G121" s="179"/>
      <c r="H121" s="179"/>
      <c r="I121" s="182"/>
      <c r="J121" s="193">
        <f>BK121</f>
        <v>0</v>
      </c>
      <c r="K121" s="179"/>
      <c r="L121" s="184"/>
      <c r="M121" s="185"/>
      <c r="N121" s="186"/>
      <c r="O121" s="186"/>
      <c r="P121" s="187">
        <f>SUM(P122:P127)</f>
        <v>0</v>
      </c>
      <c r="Q121" s="186"/>
      <c r="R121" s="187">
        <f>SUM(R122:R127)</f>
        <v>9.4764599999999994</v>
      </c>
      <c r="S121" s="186"/>
      <c r="T121" s="188">
        <f>SUM(T122:T127)</f>
        <v>0</v>
      </c>
      <c r="AR121" s="189" t="s">
        <v>189</v>
      </c>
      <c r="AT121" s="190" t="s">
        <v>80</v>
      </c>
      <c r="AU121" s="190" t="s">
        <v>89</v>
      </c>
      <c r="AY121" s="189" t="s">
        <v>173</v>
      </c>
      <c r="BK121" s="191">
        <f>SUM(BK122:BK127)</f>
        <v>0</v>
      </c>
    </row>
    <row r="122" spans="1:65" s="2" customFormat="1" ht="36" customHeight="1" x14ac:dyDescent="0.2">
      <c r="A122" s="36"/>
      <c r="B122" s="37"/>
      <c r="C122" s="194" t="s">
        <v>274</v>
      </c>
      <c r="D122" s="194" t="s">
        <v>175</v>
      </c>
      <c r="E122" s="195" t="s">
        <v>1720</v>
      </c>
      <c r="F122" s="196" t="s">
        <v>1721</v>
      </c>
      <c r="G122" s="197" t="s">
        <v>186</v>
      </c>
      <c r="H122" s="198">
        <v>43</v>
      </c>
      <c r="I122" s="199"/>
      <c r="J122" s="200">
        <f>ROUND(I122*H122,2)</f>
        <v>0</v>
      </c>
      <c r="K122" s="196" t="s">
        <v>179</v>
      </c>
      <c r="L122" s="41"/>
      <c r="M122" s="201" t="s">
        <v>79</v>
      </c>
      <c r="N122" s="202" t="s">
        <v>51</v>
      </c>
      <c r="O122" s="66"/>
      <c r="P122" s="203">
        <f>O122*H122</f>
        <v>0</v>
      </c>
      <c r="Q122" s="203">
        <v>0</v>
      </c>
      <c r="R122" s="203">
        <f>Q122*H122</f>
        <v>0</v>
      </c>
      <c r="S122" s="203">
        <v>0</v>
      </c>
      <c r="T122" s="204">
        <f>S122*H122</f>
        <v>0</v>
      </c>
      <c r="U122" s="36"/>
      <c r="V122" s="36"/>
      <c r="W122" s="36"/>
      <c r="X122" s="36"/>
      <c r="Y122" s="36"/>
      <c r="Z122" s="36"/>
      <c r="AA122" s="36"/>
      <c r="AB122" s="36"/>
      <c r="AC122" s="36"/>
      <c r="AD122" s="36"/>
      <c r="AE122" s="36"/>
      <c r="AR122" s="205" t="s">
        <v>486</v>
      </c>
      <c r="AT122" s="205" t="s">
        <v>175</v>
      </c>
      <c r="AU122" s="205" t="s">
        <v>91</v>
      </c>
      <c r="AY122" s="18" t="s">
        <v>173</v>
      </c>
      <c r="BE122" s="206">
        <f>IF(N122="základní",J122,0)</f>
        <v>0</v>
      </c>
      <c r="BF122" s="206">
        <f>IF(N122="snížená",J122,0)</f>
        <v>0</v>
      </c>
      <c r="BG122" s="206">
        <f>IF(N122="zákl. přenesená",J122,0)</f>
        <v>0</v>
      </c>
      <c r="BH122" s="206">
        <f>IF(N122="sníž. přenesená",J122,0)</f>
        <v>0</v>
      </c>
      <c r="BI122" s="206">
        <f>IF(N122="nulová",J122,0)</f>
        <v>0</v>
      </c>
      <c r="BJ122" s="18" t="s">
        <v>89</v>
      </c>
      <c r="BK122" s="206">
        <f>ROUND(I122*H122,2)</f>
        <v>0</v>
      </c>
      <c r="BL122" s="18" t="s">
        <v>486</v>
      </c>
      <c r="BM122" s="205" t="s">
        <v>1722</v>
      </c>
    </row>
    <row r="123" spans="1:65" s="13" customFormat="1" ht="11.25" x14ac:dyDescent="0.2">
      <c r="B123" s="207"/>
      <c r="C123" s="208"/>
      <c r="D123" s="209" t="s">
        <v>182</v>
      </c>
      <c r="E123" s="210" t="s">
        <v>79</v>
      </c>
      <c r="F123" s="211" t="s">
        <v>1723</v>
      </c>
      <c r="G123" s="208"/>
      <c r="H123" s="212">
        <v>43</v>
      </c>
      <c r="I123" s="213"/>
      <c r="J123" s="208"/>
      <c r="K123" s="208"/>
      <c r="L123" s="214"/>
      <c r="M123" s="215"/>
      <c r="N123" s="216"/>
      <c r="O123" s="216"/>
      <c r="P123" s="216"/>
      <c r="Q123" s="216"/>
      <c r="R123" s="216"/>
      <c r="S123" s="216"/>
      <c r="T123" s="217"/>
      <c r="AT123" s="218" t="s">
        <v>182</v>
      </c>
      <c r="AU123" s="218" t="s">
        <v>91</v>
      </c>
      <c r="AV123" s="13" t="s">
        <v>91</v>
      </c>
      <c r="AW123" s="13" t="s">
        <v>42</v>
      </c>
      <c r="AX123" s="13" t="s">
        <v>89</v>
      </c>
      <c r="AY123" s="218" t="s">
        <v>173</v>
      </c>
    </row>
    <row r="124" spans="1:65" s="2" customFormat="1" ht="24" customHeight="1" x14ac:dyDescent="0.2">
      <c r="A124" s="36"/>
      <c r="B124" s="37"/>
      <c r="C124" s="194" t="s">
        <v>279</v>
      </c>
      <c r="D124" s="194" t="s">
        <v>175</v>
      </c>
      <c r="E124" s="195" t="s">
        <v>1183</v>
      </c>
      <c r="F124" s="196" t="s">
        <v>1184</v>
      </c>
      <c r="G124" s="197" t="s">
        <v>186</v>
      </c>
      <c r="H124" s="198">
        <v>42</v>
      </c>
      <c r="I124" s="199"/>
      <c r="J124" s="200">
        <f>ROUND(I124*H124,2)</f>
        <v>0</v>
      </c>
      <c r="K124" s="196" t="s">
        <v>179</v>
      </c>
      <c r="L124" s="41"/>
      <c r="M124" s="201" t="s">
        <v>79</v>
      </c>
      <c r="N124" s="202" t="s">
        <v>51</v>
      </c>
      <c r="O124" s="66"/>
      <c r="P124" s="203">
        <f>O124*H124</f>
        <v>0</v>
      </c>
      <c r="Q124" s="203">
        <v>0.22563</v>
      </c>
      <c r="R124" s="203">
        <f>Q124*H124</f>
        <v>9.4764599999999994</v>
      </c>
      <c r="S124" s="203">
        <v>0</v>
      </c>
      <c r="T124" s="204">
        <f>S124*H124</f>
        <v>0</v>
      </c>
      <c r="U124" s="36"/>
      <c r="V124" s="36"/>
      <c r="W124" s="36"/>
      <c r="X124" s="36"/>
      <c r="Y124" s="36"/>
      <c r="Z124" s="36"/>
      <c r="AA124" s="36"/>
      <c r="AB124" s="36"/>
      <c r="AC124" s="36"/>
      <c r="AD124" s="36"/>
      <c r="AE124" s="36"/>
      <c r="AR124" s="205" t="s">
        <v>486</v>
      </c>
      <c r="AT124" s="205" t="s">
        <v>175</v>
      </c>
      <c r="AU124" s="205" t="s">
        <v>91</v>
      </c>
      <c r="AY124" s="18" t="s">
        <v>173</v>
      </c>
      <c r="BE124" s="206">
        <f>IF(N124="základní",J124,0)</f>
        <v>0</v>
      </c>
      <c r="BF124" s="206">
        <f>IF(N124="snížená",J124,0)</f>
        <v>0</v>
      </c>
      <c r="BG124" s="206">
        <f>IF(N124="zákl. přenesená",J124,0)</f>
        <v>0</v>
      </c>
      <c r="BH124" s="206">
        <f>IF(N124="sníž. přenesená",J124,0)</f>
        <v>0</v>
      </c>
      <c r="BI124" s="206">
        <f>IF(N124="nulová",J124,0)</f>
        <v>0</v>
      </c>
      <c r="BJ124" s="18" t="s">
        <v>89</v>
      </c>
      <c r="BK124" s="206">
        <f>ROUND(I124*H124,2)</f>
        <v>0</v>
      </c>
      <c r="BL124" s="18" t="s">
        <v>486</v>
      </c>
      <c r="BM124" s="205" t="s">
        <v>1724</v>
      </c>
    </row>
    <row r="125" spans="1:65" s="13" customFormat="1" ht="11.25" x14ac:dyDescent="0.2">
      <c r="B125" s="207"/>
      <c r="C125" s="208"/>
      <c r="D125" s="209" t="s">
        <v>182</v>
      </c>
      <c r="E125" s="210" t="s">
        <v>79</v>
      </c>
      <c r="F125" s="211" t="s">
        <v>1725</v>
      </c>
      <c r="G125" s="208"/>
      <c r="H125" s="212">
        <v>42</v>
      </c>
      <c r="I125" s="213"/>
      <c r="J125" s="208"/>
      <c r="K125" s="208"/>
      <c r="L125" s="214"/>
      <c r="M125" s="215"/>
      <c r="N125" s="216"/>
      <c r="O125" s="216"/>
      <c r="P125" s="216"/>
      <c r="Q125" s="216"/>
      <c r="R125" s="216"/>
      <c r="S125" s="216"/>
      <c r="T125" s="217"/>
      <c r="AT125" s="218" t="s">
        <v>182</v>
      </c>
      <c r="AU125" s="218" t="s">
        <v>91</v>
      </c>
      <c r="AV125" s="13" t="s">
        <v>91</v>
      </c>
      <c r="AW125" s="13" t="s">
        <v>42</v>
      </c>
      <c r="AX125" s="13" t="s">
        <v>89</v>
      </c>
      <c r="AY125" s="218" t="s">
        <v>173</v>
      </c>
    </row>
    <row r="126" spans="1:65" s="2" customFormat="1" ht="24" customHeight="1" x14ac:dyDescent="0.2">
      <c r="A126" s="36"/>
      <c r="B126" s="37"/>
      <c r="C126" s="194" t="s">
        <v>7</v>
      </c>
      <c r="D126" s="194" t="s">
        <v>175</v>
      </c>
      <c r="E126" s="195" t="s">
        <v>1186</v>
      </c>
      <c r="F126" s="196" t="s">
        <v>1187</v>
      </c>
      <c r="G126" s="197" t="s">
        <v>186</v>
      </c>
      <c r="H126" s="198">
        <v>42</v>
      </c>
      <c r="I126" s="199"/>
      <c r="J126" s="200">
        <f>ROUND(I126*H126,2)</f>
        <v>0</v>
      </c>
      <c r="K126" s="196" t="s">
        <v>179</v>
      </c>
      <c r="L126" s="41"/>
      <c r="M126" s="201" t="s">
        <v>79</v>
      </c>
      <c r="N126" s="202" t="s">
        <v>51</v>
      </c>
      <c r="O126" s="66"/>
      <c r="P126" s="203">
        <f>O126*H126</f>
        <v>0</v>
      </c>
      <c r="Q126" s="203">
        <v>0</v>
      </c>
      <c r="R126" s="203">
        <f>Q126*H126</f>
        <v>0</v>
      </c>
      <c r="S126" s="203">
        <v>0</v>
      </c>
      <c r="T126" s="204">
        <f>S126*H126</f>
        <v>0</v>
      </c>
      <c r="U126" s="36"/>
      <c r="V126" s="36"/>
      <c r="W126" s="36"/>
      <c r="X126" s="36"/>
      <c r="Y126" s="36"/>
      <c r="Z126" s="36"/>
      <c r="AA126" s="36"/>
      <c r="AB126" s="36"/>
      <c r="AC126" s="36"/>
      <c r="AD126" s="36"/>
      <c r="AE126" s="36"/>
      <c r="AR126" s="205" t="s">
        <v>486</v>
      </c>
      <c r="AT126" s="205" t="s">
        <v>175</v>
      </c>
      <c r="AU126" s="205" t="s">
        <v>91</v>
      </c>
      <c r="AY126" s="18" t="s">
        <v>173</v>
      </c>
      <c r="BE126" s="206">
        <f>IF(N126="základní",J126,0)</f>
        <v>0</v>
      </c>
      <c r="BF126" s="206">
        <f>IF(N126="snížená",J126,0)</f>
        <v>0</v>
      </c>
      <c r="BG126" s="206">
        <f>IF(N126="zákl. přenesená",J126,0)</f>
        <v>0</v>
      </c>
      <c r="BH126" s="206">
        <f>IF(N126="sníž. přenesená",J126,0)</f>
        <v>0</v>
      </c>
      <c r="BI126" s="206">
        <f>IF(N126="nulová",J126,0)</f>
        <v>0</v>
      </c>
      <c r="BJ126" s="18" t="s">
        <v>89</v>
      </c>
      <c r="BK126" s="206">
        <f>ROUND(I126*H126,2)</f>
        <v>0</v>
      </c>
      <c r="BL126" s="18" t="s">
        <v>486</v>
      </c>
      <c r="BM126" s="205" t="s">
        <v>1726</v>
      </c>
    </row>
    <row r="127" spans="1:65" s="13" customFormat="1" ht="11.25" x14ac:dyDescent="0.2">
      <c r="B127" s="207"/>
      <c r="C127" s="208"/>
      <c r="D127" s="209" t="s">
        <v>182</v>
      </c>
      <c r="E127" s="210" t="s">
        <v>79</v>
      </c>
      <c r="F127" s="211" t="s">
        <v>1725</v>
      </c>
      <c r="G127" s="208"/>
      <c r="H127" s="212">
        <v>42</v>
      </c>
      <c r="I127" s="213"/>
      <c r="J127" s="208"/>
      <c r="K127" s="208"/>
      <c r="L127" s="214"/>
      <c r="M127" s="215"/>
      <c r="N127" s="216"/>
      <c r="O127" s="216"/>
      <c r="P127" s="216"/>
      <c r="Q127" s="216"/>
      <c r="R127" s="216"/>
      <c r="S127" s="216"/>
      <c r="T127" s="217"/>
      <c r="AT127" s="218" t="s">
        <v>182</v>
      </c>
      <c r="AU127" s="218" t="s">
        <v>91</v>
      </c>
      <c r="AV127" s="13" t="s">
        <v>91</v>
      </c>
      <c r="AW127" s="13" t="s">
        <v>42</v>
      </c>
      <c r="AX127" s="13" t="s">
        <v>89</v>
      </c>
      <c r="AY127" s="218" t="s">
        <v>173</v>
      </c>
    </row>
    <row r="128" spans="1:65" s="12" customFormat="1" ht="25.9" customHeight="1" x14ac:dyDescent="0.2">
      <c r="B128" s="178"/>
      <c r="C128" s="179"/>
      <c r="D128" s="180" t="s">
        <v>80</v>
      </c>
      <c r="E128" s="181" t="s">
        <v>1192</v>
      </c>
      <c r="F128" s="181" t="s">
        <v>1193</v>
      </c>
      <c r="G128" s="179"/>
      <c r="H128" s="179"/>
      <c r="I128" s="182"/>
      <c r="J128" s="183">
        <f>BK128</f>
        <v>0</v>
      </c>
      <c r="K128" s="179"/>
      <c r="L128" s="184"/>
      <c r="M128" s="185"/>
      <c r="N128" s="186"/>
      <c r="O128" s="186"/>
      <c r="P128" s="187">
        <f>SUM(P129:P131)</f>
        <v>0</v>
      </c>
      <c r="Q128" s="186"/>
      <c r="R128" s="187">
        <f>SUM(R129:R131)</f>
        <v>0</v>
      </c>
      <c r="S128" s="186"/>
      <c r="T128" s="188">
        <f>SUM(T129:T131)</f>
        <v>0</v>
      </c>
      <c r="AR128" s="189" t="s">
        <v>180</v>
      </c>
      <c r="AT128" s="190" t="s">
        <v>80</v>
      </c>
      <c r="AU128" s="190" t="s">
        <v>81</v>
      </c>
      <c r="AY128" s="189" t="s">
        <v>173</v>
      </c>
      <c r="BK128" s="191">
        <f>SUM(BK129:BK131)</f>
        <v>0</v>
      </c>
    </row>
    <row r="129" spans="1:65" s="2" customFormat="1" ht="16.5" customHeight="1" x14ac:dyDescent="0.2">
      <c r="A129" s="36"/>
      <c r="B129" s="37"/>
      <c r="C129" s="194" t="s">
        <v>287</v>
      </c>
      <c r="D129" s="194" t="s">
        <v>175</v>
      </c>
      <c r="E129" s="195" t="s">
        <v>1194</v>
      </c>
      <c r="F129" s="196" t="s">
        <v>1195</v>
      </c>
      <c r="G129" s="197" t="s">
        <v>1196</v>
      </c>
      <c r="H129" s="198">
        <v>12</v>
      </c>
      <c r="I129" s="199"/>
      <c r="J129" s="200">
        <f>ROUND(I129*H129,2)</f>
        <v>0</v>
      </c>
      <c r="K129" s="196" t="s">
        <v>179</v>
      </c>
      <c r="L129" s="41"/>
      <c r="M129" s="201" t="s">
        <v>79</v>
      </c>
      <c r="N129" s="202" t="s">
        <v>51</v>
      </c>
      <c r="O129" s="66"/>
      <c r="P129" s="203">
        <f>O129*H129</f>
        <v>0</v>
      </c>
      <c r="Q129" s="203">
        <v>0</v>
      </c>
      <c r="R129" s="203">
        <f>Q129*H129</f>
        <v>0</v>
      </c>
      <c r="S129" s="203">
        <v>0</v>
      </c>
      <c r="T129" s="204">
        <f>S129*H129</f>
        <v>0</v>
      </c>
      <c r="U129" s="36"/>
      <c r="V129" s="36"/>
      <c r="W129" s="36"/>
      <c r="X129" s="36"/>
      <c r="Y129" s="36"/>
      <c r="Z129" s="36"/>
      <c r="AA129" s="36"/>
      <c r="AB129" s="36"/>
      <c r="AC129" s="36"/>
      <c r="AD129" s="36"/>
      <c r="AE129" s="36"/>
      <c r="AR129" s="205" t="s">
        <v>1197</v>
      </c>
      <c r="AT129" s="205" t="s">
        <v>175</v>
      </c>
      <c r="AU129" s="205" t="s">
        <v>89</v>
      </c>
      <c r="AY129" s="18" t="s">
        <v>173</v>
      </c>
      <c r="BE129" s="206">
        <f>IF(N129="základní",J129,0)</f>
        <v>0</v>
      </c>
      <c r="BF129" s="206">
        <f>IF(N129="snížená",J129,0)</f>
        <v>0</v>
      </c>
      <c r="BG129" s="206">
        <f>IF(N129="zákl. přenesená",J129,0)</f>
        <v>0</v>
      </c>
      <c r="BH129" s="206">
        <f>IF(N129="sníž. přenesená",J129,0)</f>
        <v>0</v>
      </c>
      <c r="BI129" s="206">
        <f>IF(N129="nulová",J129,0)</f>
        <v>0</v>
      </c>
      <c r="BJ129" s="18" t="s">
        <v>89</v>
      </c>
      <c r="BK129" s="206">
        <f>ROUND(I129*H129,2)</f>
        <v>0</v>
      </c>
      <c r="BL129" s="18" t="s">
        <v>1197</v>
      </c>
      <c r="BM129" s="205" t="s">
        <v>1727</v>
      </c>
    </row>
    <row r="130" spans="1:65" s="2" customFormat="1" ht="16.5" customHeight="1" x14ac:dyDescent="0.2">
      <c r="A130" s="36"/>
      <c r="B130" s="37"/>
      <c r="C130" s="194" t="s">
        <v>292</v>
      </c>
      <c r="D130" s="194" t="s">
        <v>175</v>
      </c>
      <c r="E130" s="195" t="s">
        <v>1199</v>
      </c>
      <c r="F130" s="196" t="s">
        <v>1200</v>
      </c>
      <c r="G130" s="197" t="s">
        <v>1196</v>
      </c>
      <c r="H130" s="198">
        <v>4</v>
      </c>
      <c r="I130" s="199"/>
      <c r="J130" s="200">
        <f>ROUND(I130*H130,2)</f>
        <v>0</v>
      </c>
      <c r="K130" s="196" t="s">
        <v>179</v>
      </c>
      <c r="L130" s="41"/>
      <c r="M130" s="201" t="s">
        <v>79</v>
      </c>
      <c r="N130" s="202" t="s">
        <v>51</v>
      </c>
      <c r="O130" s="66"/>
      <c r="P130" s="203">
        <f>O130*H130</f>
        <v>0</v>
      </c>
      <c r="Q130" s="203">
        <v>0</v>
      </c>
      <c r="R130" s="203">
        <f>Q130*H130</f>
        <v>0</v>
      </c>
      <c r="S130" s="203">
        <v>0</v>
      </c>
      <c r="T130" s="204">
        <f>S130*H130</f>
        <v>0</v>
      </c>
      <c r="U130" s="36"/>
      <c r="V130" s="36"/>
      <c r="W130" s="36"/>
      <c r="X130" s="36"/>
      <c r="Y130" s="36"/>
      <c r="Z130" s="36"/>
      <c r="AA130" s="36"/>
      <c r="AB130" s="36"/>
      <c r="AC130" s="36"/>
      <c r="AD130" s="36"/>
      <c r="AE130" s="36"/>
      <c r="AR130" s="205" t="s">
        <v>1197</v>
      </c>
      <c r="AT130" s="205" t="s">
        <v>175</v>
      </c>
      <c r="AU130" s="205" t="s">
        <v>89</v>
      </c>
      <c r="AY130" s="18" t="s">
        <v>173</v>
      </c>
      <c r="BE130" s="206">
        <f>IF(N130="základní",J130,0)</f>
        <v>0</v>
      </c>
      <c r="BF130" s="206">
        <f>IF(N130="snížená",J130,0)</f>
        <v>0</v>
      </c>
      <c r="BG130" s="206">
        <f>IF(N130="zákl. přenesená",J130,0)</f>
        <v>0</v>
      </c>
      <c r="BH130" s="206">
        <f>IF(N130="sníž. přenesená",J130,0)</f>
        <v>0</v>
      </c>
      <c r="BI130" s="206">
        <f>IF(N130="nulová",J130,0)</f>
        <v>0</v>
      </c>
      <c r="BJ130" s="18" t="s">
        <v>89</v>
      </c>
      <c r="BK130" s="206">
        <f>ROUND(I130*H130,2)</f>
        <v>0</v>
      </c>
      <c r="BL130" s="18" t="s">
        <v>1197</v>
      </c>
      <c r="BM130" s="205" t="s">
        <v>1728</v>
      </c>
    </row>
    <row r="131" spans="1:65" s="2" customFormat="1" ht="16.5" customHeight="1" x14ac:dyDescent="0.2">
      <c r="A131" s="36"/>
      <c r="B131" s="37"/>
      <c r="C131" s="194" t="s">
        <v>297</v>
      </c>
      <c r="D131" s="194" t="s">
        <v>175</v>
      </c>
      <c r="E131" s="195" t="s">
        <v>1202</v>
      </c>
      <c r="F131" s="196" t="s">
        <v>1203</v>
      </c>
      <c r="G131" s="197" t="s">
        <v>1196</v>
      </c>
      <c r="H131" s="198">
        <v>8</v>
      </c>
      <c r="I131" s="199"/>
      <c r="J131" s="200">
        <f>ROUND(I131*H131,2)</f>
        <v>0</v>
      </c>
      <c r="K131" s="196" t="s">
        <v>179</v>
      </c>
      <c r="L131" s="41"/>
      <c r="M131" s="229" t="s">
        <v>79</v>
      </c>
      <c r="N131" s="230" t="s">
        <v>51</v>
      </c>
      <c r="O131" s="231"/>
      <c r="P131" s="232">
        <f>O131*H131</f>
        <v>0</v>
      </c>
      <c r="Q131" s="232">
        <v>0</v>
      </c>
      <c r="R131" s="232">
        <f>Q131*H131</f>
        <v>0</v>
      </c>
      <c r="S131" s="232">
        <v>0</v>
      </c>
      <c r="T131" s="233">
        <f>S131*H131</f>
        <v>0</v>
      </c>
      <c r="U131" s="36"/>
      <c r="V131" s="36"/>
      <c r="W131" s="36"/>
      <c r="X131" s="36"/>
      <c r="Y131" s="36"/>
      <c r="Z131" s="36"/>
      <c r="AA131" s="36"/>
      <c r="AB131" s="36"/>
      <c r="AC131" s="36"/>
      <c r="AD131" s="36"/>
      <c r="AE131" s="36"/>
      <c r="AR131" s="205" t="s">
        <v>1197</v>
      </c>
      <c r="AT131" s="205" t="s">
        <v>175</v>
      </c>
      <c r="AU131" s="205" t="s">
        <v>89</v>
      </c>
      <c r="AY131" s="18" t="s">
        <v>173</v>
      </c>
      <c r="BE131" s="206">
        <f>IF(N131="základní",J131,0)</f>
        <v>0</v>
      </c>
      <c r="BF131" s="206">
        <f>IF(N131="snížená",J131,0)</f>
        <v>0</v>
      </c>
      <c r="BG131" s="206">
        <f>IF(N131="zákl. přenesená",J131,0)</f>
        <v>0</v>
      </c>
      <c r="BH131" s="206">
        <f>IF(N131="sníž. přenesená",J131,0)</f>
        <v>0</v>
      </c>
      <c r="BI131" s="206">
        <f>IF(N131="nulová",J131,0)</f>
        <v>0</v>
      </c>
      <c r="BJ131" s="18" t="s">
        <v>89</v>
      </c>
      <c r="BK131" s="206">
        <f>ROUND(I131*H131,2)</f>
        <v>0</v>
      </c>
      <c r="BL131" s="18" t="s">
        <v>1197</v>
      </c>
      <c r="BM131" s="205" t="s">
        <v>1729</v>
      </c>
    </row>
    <row r="132" spans="1:65" s="2" customFormat="1" ht="6.95" customHeight="1" x14ac:dyDescent="0.2">
      <c r="A132" s="36"/>
      <c r="B132" s="49"/>
      <c r="C132" s="50"/>
      <c r="D132" s="50"/>
      <c r="E132" s="50"/>
      <c r="F132" s="50"/>
      <c r="G132" s="50"/>
      <c r="H132" s="50"/>
      <c r="I132" s="144"/>
      <c r="J132" s="50"/>
      <c r="K132" s="50"/>
      <c r="L132" s="41"/>
      <c r="M132" s="36"/>
      <c r="O132" s="36"/>
      <c r="P132" s="36"/>
      <c r="Q132" s="36"/>
      <c r="R132" s="36"/>
      <c r="S132" s="36"/>
      <c r="T132" s="36"/>
      <c r="U132" s="36"/>
      <c r="V132" s="36"/>
      <c r="W132" s="36"/>
      <c r="X132" s="36"/>
      <c r="Y132" s="36"/>
      <c r="Z132" s="36"/>
      <c r="AA132" s="36"/>
      <c r="AB132" s="36"/>
      <c r="AC132" s="36"/>
      <c r="AD132" s="36"/>
      <c r="AE132" s="36"/>
    </row>
  </sheetData>
  <sheetProtection algorithmName="SHA-512" hashValue="s3RphfGWUS82xR1jKInjbs+xVjLQdgitka8VpLF6I8y7eUee57srOKvhg9d+totW/jXQa8gEHqgqT1h0FAOsOg==" saltValue="EF+4dPSpaiCgpRgmpLTcwihepuddgRBkYtdwW5S3hC+VbTd/dXioediOhNNOQDPSZdov6zgaQk8LV5A8wL5JgA==" spinCount="100000" sheet="1" objects="1" scenarios="1" formatColumns="0" formatRows="0" autoFilter="0"/>
  <autoFilter ref="C87:K131"/>
  <mergeCells count="9">
    <mergeCell ref="E50:H50"/>
    <mergeCell ref="E78:H78"/>
    <mergeCell ref="E80:H80"/>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23"/>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140</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2" customFormat="1" ht="12" hidden="1" customHeight="1" x14ac:dyDescent="0.2">
      <c r="A8" s="36"/>
      <c r="B8" s="41"/>
      <c r="C8" s="36"/>
      <c r="D8" s="116" t="s">
        <v>145</v>
      </c>
      <c r="E8" s="36"/>
      <c r="F8" s="36"/>
      <c r="G8" s="36"/>
      <c r="H8" s="36"/>
      <c r="I8" s="117"/>
      <c r="J8" s="36"/>
      <c r="K8" s="36"/>
      <c r="L8" s="118"/>
      <c r="S8" s="36"/>
      <c r="T8" s="36"/>
      <c r="U8" s="36"/>
      <c r="V8" s="36"/>
      <c r="W8" s="36"/>
      <c r="X8" s="36"/>
      <c r="Y8" s="36"/>
      <c r="Z8" s="36"/>
      <c r="AA8" s="36"/>
      <c r="AB8" s="36"/>
      <c r="AC8" s="36"/>
      <c r="AD8" s="36"/>
      <c r="AE8" s="36"/>
    </row>
    <row r="9" spans="1:46" s="2" customFormat="1" ht="16.5" hidden="1" customHeight="1" x14ac:dyDescent="0.2">
      <c r="A9" s="36"/>
      <c r="B9" s="41"/>
      <c r="C9" s="36"/>
      <c r="D9" s="36"/>
      <c r="E9" s="318" t="s">
        <v>1730</v>
      </c>
      <c r="F9" s="319"/>
      <c r="G9" s="319"/>
      <c r="H9" s="319"/>
      <c r="I9" s="117"/>
      <c r="J9" s="36"/>
      <c r="K9" s="36"/>
      <c r="L9" s="118"/>
      <c r="S9" s="36"/>
      <c r="T9" s="36"/>
      <c r="U9" s="36"/>
      <c r="V9" s="36"/>
      <c r="W9" s="36"/>
      <c r="X9" s="36"/>
      <c r="Y9" s="36"/>
      <c r="Z9" s="36"/>
      <c r="AA9" s="36"/>
      <c r="AB9" s="36"/>
      <c r="AC9" s="36"/>
      <c r="AD9" s="36"/>
      <c r="AE9" s="36"/>
    </row>
    <row r="10" spans="1:46" s="2" customFormat="1" ht="11.25" hidden="1" x14ac:dyDescent="0.2">
      <c r="A10" s="36"/>
      <c r="B10" s="41"/>
      <c r="C10" s="36"/>
      <c r="D10" s="36"/>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2" hidden="1" customHeight="1" x14ac:dyDescent="0.2">
      <c r="A11" s="36"/>
      <c r="B11" s="41"/>
      <c r="C11" s="36"/>
      <c r="D11" s="116" t="s">
        <v>18</v>
      </c>
      <c r="E11" s="36"/>
      <c r="F11" s="105" t="s">
        <v>79</v>
      </c>
      <c r="G11" s="36"/>
      <c r="H11" s="36"/>
      <c r="I11" s="119" t="s">
        <v>20</v>
      </c>
      <c r="J11" s="105" t="s">
        <v>79</v>
      </c>
      <c r="K11" s="36"/>
      <c r="L11" s="118"/>
      <c r="S11" s="36"/>
      <c r="T11" s="36"/>
      <c r="U11" s="36"/>
      <c r="V11" s="36"/>
      <c r="W11" s="36"/>
      <c r="X11" s="36"/>
      <c r="Y11" s="36"/>
      <c r="Z11" s="36"/>
      <c r="AA11" s="36"/>
      <c r="AB11" s="36"/>
      <c r="AC11" s="36"/>
      <c r="AD11" s="36"/>
      <c r="AE11" s="36"/>
    </row>
    <row r="12" spans="1:46" s="2" customFormat="1" ht="12" hidden="1" customHeight="1" x14ac:dyDescent="0.2">
      <c r="A12" s="36"/>
      <c r="B12" s="41"/>
      <c r="C12" s="36"/>
      <c r="D12" s="116" t="s">
        <v>22</v>
      </c>
      <c r="E12" s="36"/>
      <c r="F12" s="105" t="s">
        <v>23</v>
      </c>
      <c r="G12" s="36"/>
      <c r="H12" s="36"/>
      <c r="I12" s="119" t="s">
        <v>24</v>
      </c>
      <c r="J12" s="120" t="str">
        <f>'Rekapitulace stavby'!AN8</f>
        <v>11. 11. 2019</v>
      </c>
      <c r="K12" s="36"/>
      <c r="L12" s="118"/>
      <c r="S12" s="36"/>
      <c r="T12" s="36"/>
      <c r="U12" s="36"/>
      <c r="V12" s="36"/>
      <c r="W12" s="36"/>
      <c r="X12" s="36"/>
      <c r="Y12" s="36"/>
      <c r="Z12" s="36"/>
      <c r="AA12" s="36"/>
      <c r="AB12" s="36"/>
      <c r="AC12" s="36"/>
      <c r="AD12" s="36"/>
      <c r="AE12" s="36"/>
    </row>
    <row r="13" spans="1:46" s="2" customFormat="1" ht="10.9" hidden="1" customHeight="1" x14ac:dyDescent="0.2">
      <c r="A13" s="36"/>
      <c r="B13" s="41"/>
      <c r="C13" s="36"/>
      <c r="D13" s="36"/>
      <c r="E13" s="36"/>
      <c r="F13" s="36"/>
      <c r="G13" s="36"/>
      <c r="H13" s="36"/>
      <c r="I13" s="117"/>
      <c r="J13" s="36"/>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30</v>
      </c>
      <c r="E14" s="36"/>
      <c r="F14" s="36"/>
      <c r="G14" s="36"/>
      <c r="H14" s="36"/>
      <c r="I14" s="119" t="s">
        <v>31</v>
      </c>
      <c r="J14" s="105" t="s">
        <v>32</v>
      </c>
      <c r="K14" s="36"/>
      <c r="L14" s="118"/>
      <c r="S14" s="36"/>
      <c r="T14" s="36"/>
      <c r="U14" s="36"/>
      <c r="V14" s="36"/>
      <c r="W14" s="36"/>
      <c r="X14" s="36"/>
      <c r="Y14" s="36"/>
      <c r="Z14" s="36"/>
      <c r="AA14" s="36"/>
      <c r="AB14" s="36"/>
      <c r="AC14" s="36"/>
      <c r="AD14" s="36"/>
      <c r="AE14" s="36"/>
    </row>
    <row r="15" spans="1:46" s="2" customFormat="1" ht="18" hidden="1" customHeight="1" x14ac:dyDescent="0.2">
      <c r="A15" s="36"/>
      <c r="B15" s="41"/>
      <c r="C15" s="36"/>
      <c r="D15" s="36"/>
      <c r="E15" s="105" t="s">
        <v>33</v>
      </c>
      <c r="F15" s="36"/>
      <c r="G15" s="36"/>
      <c r="H15" s="36"/>
      <c r="I15" s="119" t="s">
        <v>34</v>
      </c>
      <c r="J15" s="105" t="s">
        <v>35</v>
      </c>
      <c r="K15" s="36"/>
      <c r="L15" s="118"/>
      <c r="S15" s="36"/>
      <c r="T15" s="36"/>
      <c r="U15" s="36"/>
      <c r="V15" s="36"/>
      <c r="W15" s="36"/>
      <c r="X15" s="36"/>
      <c r="Y15" s="36"/>
      <c r="Z15" s="36"/>
      <c r="AA15" s="36"/>
      <c r="AB15" s="36"/>
      <c r="AC15" s="36"/>
      <c r="AD15" s="36"/>
      <c r="AE15" s="36"/>
    </row>
    <row r="16" spans="1:46" s="2" customFormat="1" ht="6.95" hidden="1" customHeight="1" x14ac:dyDescent="0.2">
      <c r="A16" s="36"/>
      <c r="B16" s="41"/>
      <c r="C16" s="36"/>
      <c r="D16" s="36"/>
      <c r="E16" s="36"/>
      <c r="F16" s="36"/>
      <c r="G16" s="36"/>
      <c r="H16" s="36"/>
      <c r="I16" s="117"/>
      <c r="J16" s="36"/>
      <c r="K16" s="36"/>
      <c r="L16" s="118"/>
      <c r="S16" s="36"/>
      <c r="T16" s="36"/>
      <c r="U16" s="36"/>
      <c r="V16" s="36"/>
      <c r="W16" s="36"/>
      <c r="X16" s="36"/>
      <c r="Y16" s="36"/>
      <c r="Z16" s="36"/>
      <c r="AA16" s="36"/>
      <c r="AB16" s="36"/>
      <c r="AC16" s="36"/>
      <c r="AD16" s="36"/>
      <c r="AE16" s="36"/>
    </row>
    <row r="17" spans="1:31" s="2" customFormat="1" ht="12" hidden="1" customHeight="1" x14ac:dyDescent="0.2">
      <c r="A17" s="36"/>
      <c r="B17" s="41"/>
      <c r="C17" s="36"/>
      <c r="D17" s="116" t="s">
        <v>36</v>
      </c>
      <c r="E17" s="36"/>
      <c r="F17" s="36"/>
      <c r="G17" s="36"/>
      <c r="H17" s="36"/>
      <c r="I17" s="119" t="s">
        <v>31</v>
      </c>
      <c r="J17" s="31" t="str">
        <f>'Rekapitulace stavby'!AN13</f>
        <v>Vyplň údaj</v>
      </c>
      <c r="K17" s="36"/>
      <c r="L17" s="118"/>
      <c r="S17" s="36"/>
      <c r="T17" s="36"/>
      <c r="U17" s="36"/>
      <c r="V17" s="36"/>
      <c r="W17" s="36"/>
      <c r="X17" s="36"/>
      <c r="Y17" s="36"/>
      <c r="Z17" s="36"/>
      <c r="AA17" s="36"/>
      <c r="AB17" s="36"/>
      <c r="AC17" s="36"/>
      <c r="AD17" s="36"/>
      <c r="AE17" s="36"/>
    </row>
    <row r="18" spans="1:31" s="2" customFormat="1" ht="18" hidden="1" customHeight="1" x14ac:dyDescent="0.2">
      <c r="A18" s="36"/>
      <c r="B18" s="41"/>
      <c r="C18" s="36"/>
      <c r="D18" s="36"/>
      <c r="E18" s="320" t="str">
        <f>'Rekapitulace stavby'!E14</f>
        <v>Vyplň údaj</v>
      </c>
      <c r="F18" s="321"/>
      <c r="G18" s="321"/>
      <c r="H18" s="321"/>
      <c r="I18" s="119" t="s">
        <v>34</v>
      </c>
      <c r="J18" s="31" t="str">
        <f>'Rekapitulace stavby'!AN14</f>
        <v>Vyplň údaj</v>
      </c>
      <c r="K18" s="36"/>
      <c r="L18" s="118"/>
      <c r="S18" s="36"/>
      <c r="T18" s="36"/>
      <c r="U18" s="36"/>
      <c r="V18" s="36"/>
      <c r="W18" s="36"/>
      <c r="X18" s="36"/>
      <c r="Y18" s="36"/>
      <c r="Z18" s="36"/>
      <c r="AA18" s="36"/>
      <c r="AB18" s="36"/>
      <c r="AC18" s="36"/>
      <c r="AD18" s="36"/>
      <c r="AE18" s="36"/>
    </row>
    <row r="19" spans="1:31" s="2" customFormat="1" ht="6.95" hidden="1" customHeight="1" x14ac:dyDescent="0.2">
      <c r="A19" s="36"/>
      <c r="B19" s="41"/>
      <c r="C19" s="36"/>
      <c r="D19" s="36"/>
      <c r="E19" s="36"/>
      <c r="F19" s="36"/>
      <c r="G19" s="36"/>
      <c r="H19" s="36"/>
      <c r="I19" s="117"/>
      <c r="J19" s="36"/>
      <c r="K19" s="36"/>
      <c r="L19" s="118"/>
      <c r="S19" s="36"/>
      <c r="T19" s="36"/>
      <c r="U19" s="36"/>
      <c r="V19" s="36"/>
      <c r="W19" s="36"/>
      <c r="X19" s="36"/>
      <c r="Y19" s="36"/>
      <c r="Z19" s="36"/>
      <c r="AA19" s="36"/>
      <c r="AB19" s="36"/>
      <c r="AC19" s="36"/>
      <c r="AD19" s="36"/>
      <c r="AE19" s="36"/>
    </row>
    <row r="20" spans="1:31" s="2" customFormat="1" ht="12" hidden="1" customHeight="1" x14ac:dyDescent="0.2">
      <c r="A20" s="36"/>
      <c r="B20" s="41"/>
      <c r="C20" s="36"/>
      <c r="D20" s="116" t="s">
        <v>38</v>
      </c>
      <c r="E20" s="36"/>
      <c r="F20" s="36"/>
      <c r="G20" s="36"/>
      <c r="H20" s="36"/>
      <c r="I20" s="119" t="s">
        <v>31</v>
      </c>
      <c r="J20" s="105" t="s">
        <v>39</v>
      </c>
      <c r="K20" s="36"/>
      <c r="L20" s="118"/>
      <c r="S20" s="36"/>
      <c r="T20" s="36"/>
      <c r="U20" s="36"/>
      <c r="V20" s="36"/>
      <c r="W20" s="36"/>
      <c r="X20" s="36"/>
      <c r="Y20" s="36"/>
      <c r="Z20" s="36"/>
      <c r="AA20" s="36"/>
      <c r="AB20" s="36"/>
      <c r="AC20" s="36"/>
      <c r="AD20" s="36"/>
      <c r="AE20" s="36"/>
    </row>
    <row r="21" spans="1:31" s="2" customFormat="1" ht="18" hidden="1" customHeight="1" x14ac:dyDescent="0.2">
      <c r="A21" s="36"/>
      <c r="B21" s="41"/>
      <c r="C21" s="36"/>
      <c r="D21" s="36"/>
      <c r="E21" s="105" t="s">
        <v>40</v>
      </c>
      <c r="F21" s="36"/>
      <c r="G21" s="36"/>
      <c r="H21" s="36"/>
      <c r="I21" s="119" t="s">
        <v>34</v>
      </c>
      <c r="J21" s="105" t="s">
        <v>41</v>
      </c>
      <c r="K21" s="36"/>
      <c r="L21" s="118"/>
      <c r="S21" s="36"/>
      <c r="T21" s="36"/>
      <c r="U21" s="36"/>
      <c r="V21" s="36"/>
      <c r="W21" s="36"/>
      <c r="X21" s="36"/>
      <c r="Y21" s="36"/>
      <c r="Z21" s="36"/>
      <c r="AA21" s="36"/>
      <c r="AB21" s="36"/>
      <c r="AC21" s="36"/>
      <c r="AD21" s="36"/>
      <c r="AE21" s="36"/>
    </row>
    <row r="22" spans="1:31" s="2" customFormat="1" ht="6.95" hidden="1" customHeight="1" x14ac:dyDescent="0.2">
      <c r="A22" s="36"/>
      <c r="B22" s="41"/>
      <c r="C22" s="36"/>
      <c r="D22" s="36"/>
      <c r="E22" s="36"/>
      <c r="F22" s="36"/>
      <c r="G22" s="36"/>
      <c r="H22" s="36"/>
      <c r="I22" s="117"/>
      <c r="J22" s="36"/>
      <c r="K22" s="36"/>
      <c r="L22" s="118"/>
      <c r="S22" s="36"/>
      <c r="T22" s="36"/>
      <c r="U22" s="36"/>
      <c r="V22" s="36"/>
      <c r="W22" s="36"/>
      <c r="X22" s="36"/>
      <c r="Y22" s="36"/>
      <c r="Z22" s="36"/>
      <c r="AA22" s="36"/>
      <c r="AB22" s="36"/>
      <c r="AC22" s="36"/>
      <c r="AD22" s="36"/>
      <c r="AE22" s="36"/>
    </row>
    <row r="23" spans="1:31" s="2" customFormat="1" ht="12" hidden="1" customHeight="1" x14ac:dyDescent="0.2">
      <c r="A23" s="36"/>
      <c r="B23" s="41"/>
      <c r="C23" s="36"/>
      <c r="D23" s="116" t="s">
        <v>43</v>
      </c>
      <c r="E23" s="36"/>
      <c r="F23" s="36"/>
      <c r="G23" s="36"/>
      <c r="H23" s="36"/>
      <c r="I23" s="119" t="s">
        <v>31</v>
      </c>
      <c r="J23" s="105" t="s">
        <v>79</v>
      </c>
      <c r="K23" s="36"/>
      <c r="L23" s="118"/>
      <c r="S23" s="36"/>
      <c r="T23" s="36"/>
      <c r="U23" s="36"/>
      <c r="V23" s="36"/>
      <c r="W23" s="36"/>
      <c r="X23" s="36"/>
      <c r="Y23" s="36"/>
      <c r="Z23" s="36"/>
      <c r="AA23" s="36"/>
      <c r="AB23" s="36"/>
      <c r="AC23" s="36"/>
      <c r="AD23" s="36"/>
      <c r="AE23" s="36"/>
    </row>
    <row r="24" spans="1:31" s="2" customFormat="1" ht="18" hidden="1" customHeight="1" x14ac:dyDescent="0.2">
      <c r="A24" s="36"/>
      <c r="B24" s="41"/>
      <c r="C24" s="36"/>
      <c r="D24" s="36"/>
      <c r="E24" s="105" t="s">
        <v>40</v>
      </c>
      <c r="F24" s="36"/>
      <c r="G24" s="36"/>
      <c r="H24" s="36"/>
      <c r="I24" s="119" t="s">
        <v>34</v>
      </c>
      <c r="J24" s="105" t="s">
        <v>79</v>
      </c>
      <c r="K24" s="36"/>
      <c r="L24" s="118"/>
      <c r="S24" s="36"/>
      <c r="T24" s="36"/>
      <c r="U24" s="36"/>
      <c r="V24" s="36"/>
      <c r="W24" s="36"/>
      <c r="X24" s="36"/>
      <c r="Y24" s="36"/>
      <c r="Z24" s="36"/>
      <c r="AA24" s="36"/>
      <c r="AB24" s="36"/>
      <c r="AC24" s="36"/>
      <c r="AD24" s="36"/>
      <c r="AE24" s="36"/>
    </row>
    <row r="25" spans="1:31" s="2" customFormat="1" ht="6.95" hidden="1" customHeight="1" x14ac:dyDescent="0.2">
      <c r="A25" s="36"/>
      <c r="B25" s="41"/>
      <c r="C25" s="36"/>
      <c r="D25" s="36"/>
      <c r="E25" s="36"/>
      <c r="F25" s="36"/>
      <c r="G25" s="36"/>
      <c r="H25" s="36"/>
      <c r="I25" s="117"/>
      <c r="J25" s="36"/>
      <c r="K25" s="36"/>
      <c r="L25" s="118"/>
      <c r="S25" s="36"/>
      <c r="T25" s="36"/>
      <c r="U25" s="36"/>
      <c r="V25" s="36"/>
      <c r="W25" s="36"/>
      <c r="X25" s="36"/>
      <c r="Y25" s="36"/>
      <c r="Z25" s="36"/>
      <c r="AA25" s="36"/>
      <c r="AB25" s="36"/>
      <c r="AC25" s="36"/>
      <c r="AD25" s="36"/>
      <c r="AE25" s="36"/>
    </row>
    <row r="26" spans="1:31" s="2" customFormat="1" ht="12" hidden="1" customHeight="1" x14ac:dyDescent="0.2">
      <c r="A26" s="36"/>
      <c r="B26" s="41"/>
      <c r="C26" s="36"/>
      <c r="D26" s="116" t="s">
        <v>44</v>
      </c>
      <c r="E26" s="36"/>
      <c r="F26" s="36"/>
      <c r="G26" s="36"/>
      <c r="H26" s="36"/>
      <c r="I26" s="117"/>
      <c r="J26" s="36"/>
      <c r="K26" s="36"/>
      <c r="L26" s="118"/>
      <c r="S26" s="36"/>
      <c r="T26" s="36"/>
      <c r="U26" s="36"/>
      <c r="V26" s="36"/>
      <c r="W26" s="36"/>
      <c r="X26" s="36"/>
      <c r="Y26" s="36"/>
      <c r="Z26" s="36"/>
      <c r="AA26" s="36"/>
      <c r="AB26" s="36"/>
      <c r="AC26" s="36"/>
      <c r="AD26" s="36"/>
      <c r="AE26" s="36"/>
    </row>
    <row r="27" spans="1:31" s="8" customFormat="1" ht="51" hidden="1" customHeight="1" x14ac:dyDescent="0.2">
      <c r="A27" s="121"/>
      <c r="B27" s="122"/>
      <c r="C27" s="121"/>
      <c r="D27" s="121"/>
      <c r="E27" s="322" t="s">
        <v>45</v>
      </c>
      <c r="F27" s="322"/>
      <c r="G27" s="322"/>
      <c r="H27" s="322"/>
      <c r="I27" s="123"/>
      <c r="J27" s="121"/>
      <c r="K27" s="121"/>
      <c r="L27" s="124"/>
      <c r="S27" s="121"/>
      <c r="T27" s="121"/>
      <c r="U27" s="121"/>
      <c r="V27" s="121"/>
      <c r="W27" s="121"/>
      <c r="X27" s="121"/>
      <c r="Y27" s="121"/>
      <c r="Z27" s="121"/>
      <c r="AA27" s="121"/>
      <c r="AB27" s="121"/>
      <c r="AC27" s="121"/>
      <c r="AD27" s="121"/>
      <c r="AE27" s="121"/>
    </row>
    <row r="28" spans="1:31" s="2" customFormat="1" ht="6.95" hidden="1" customHeight="1" x14ac:dyDescent="0.2">
      <c r="A28" s="36"/>
      <c r="B28" s="41"/>
      <c r="C28" s="36"/>
      <c r="D28" s="36"/>
      <c r="E28" s="36"/>
      <c r="F28" s="36"/>
      <c r="G28" s="36"/>
      <c r="H28" s="36"/>
      <c r="I28" s="117"/>
      <c r="J28" s="36"/>
      <c r="K28" s="36"/>
      <c r="L28" s="118"/>
      <c r="S28" s="36"/>
      <c r="T28" s="36"/>
      <c r="U28" s="36"/>
      <c r="V28" s="36"/>
      <c r="W28" s="36"/>
      <c r="X28" s="36"/>
      <c r="Y28" s="36"/>
      <c r="Z28" s="36"/>
      <c r="AA28" s="36"/>
      <c r="AB28" s="36"/>
      <c r="AC28" s="36"/>
      <c r="AD28" s="36"/>
      <c r="AE28" s="36"/>
    </row>
    <row r="29" spans="1:31" s="2" customFormat="1" ht="6.95" hidden="1" customHeight="1" x14ac:dyDescent="0.2">
      <c r="A29" s="36"/>
      <c r="B29" s="41"/>
      <c r="C29" s="36"/>
      <c r="D29" s="125"/>
      <c r="E29" s="125"/>
      <c r="F29" s="125"/>
      <c r="G29" s="125"/>
      <c r="H29" s="125"/>
      <c r="I29" s="126"/>
      <c r="J29" s="125"/>
      <c r="K29" s="125"/>
      <c r="L29" s="118"/>
      <c r="S29" s="36"/>
      <c r="T29" s="36"/>
      <c r="U29" s="36"/>
      <c r="V29" s="36"/>
      <c r="W29" s="36"/>
      <c r="X29" s="36"/>
      <c r="Y29" s="36"/>
      <c r="Z29" s="36"/>
      <c r="AA29" s="36"/>
      <c r="AB29" s="36"/>
      <c r="AC29" s="36"/>
      <c r="AD29" s="36"/>
      <c r="AE29" s="36"/>
    </row>
    <row r="30" spans="1:31" s="2" customFormat="1" ht="25.35" hidden="1" customHeight="1" x14ac:dyDescent="0.2">
      <c r="A30" s="36"/>
      <c r="B30" s="41"/>
      <c r="C30" s="36"/>
      <c r="D30" s="127" t="s">
        <v>46</v>
      </c>
      <c r="E30" s="36"/>
      <c r="F30" s="36"/>
      <c r="G30" s="36"/>
      <c r="H30" s="36"/>
      <c r="I30" s="117"/>
      <c r="J30" s="128">
        <f>ROUND(J86, 2)</f>
        <v>0</v>
      </c>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14.45" hidden="1" customHeight="1" x14ac:dyDescent="0.2">
      <c r="A32" s="36"/>
      <c r="B32" s="41"/>
      <c r="C32" s="36"/>
      <c r="D32" s="36"/>
      <c r="E32" s="36"/>
      <c r="F32" s="129" t="s">
        <v>48</v>
      </c>
      <c r="G32" s="36"/>
      <c r="H32" s="36"/>
      <c r="I32" s="130" t="s">
        <v>47</v>
      </c>
      <c r="J32" s="129" t="s">
        <v>49</v>
      </c>
      <c r="K32" s="36"/>
      <c r="L32" s="118"/>
      <c r="S32" s="36"/>
      <c r="T32" s="36"/>
      <c r="U32" s="36"/>
      <c r="V32" s="36"/>
      <c r="W32" s="36"/>
      <c r="X32" s="36"/>
      <c r="Y32" s="36"/>
      <c r="Z32" s="36"/>
      <c r="AA32" s="36"/>
      <c r="AB32" s="36"/>
      <c r="AC32" s="36"/>
      <c r="AD32" s="36"/>
      <c r="AE32" s="36"/>
    </row>
    <row r="33" spans="1:31" s="2" customFormat="1" ht="14.45" hidden="1" customHeight="1" x14ac:dyDescent="0.2">
      <c r="A33" s="36"/>
      <c r="B33" s="41"/>
      <c r="C33" s="36"/>
      <c r="D33" s="131" t="s">
        <v>50</v>
      </c>
      <c r="E33" s="116" t="s">
        <v>51</v>
      </c>
      <c r="F33" s="132">
        <f>ROUND((SUM(BE86:BE222)),  2)</f>
        <v>0</v>
      </c>
      <c r="G33" s="36"/>
      <c r="H33" s="36"/>
      <c r="I33" s="133">
        <v>0.21</v>
      </c>
      <c r="J33" s="132">
        <f>ROUND(((SUM(BE86:BE222))*I33),  2)</f>
        <v>0</v>
      </c>
      <c r="K33" s="36"/>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116" t="s">
        <v>52</v>
      </c>
      <c r="F34" s="132">
        <f>ROUND((SUM(BF86:BF222)),  2)</f>
        <v>0</v>
      </c>
      <c r="G34" s="36"/>
      <c r="H34" s="36"/>
      <c r="I34" s="133">
        <v>0.15</v>
      </c>
      <c r="J34" s="132">
        <f>ROUND(((SUM(BF86:BF222))*I34),  2)</f>
        <v>0</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36"/>
      <c r="E35" s="116" t="s">
        <v>53</v>
      </c>
      <c r="F35" s="132">
        <f>ROUND((SUM(BG86:BG222)),  2)</f>
        <v>0</v>
      </c>
      <c r="G35" s="36"/>
      <c r="H35" s="36"/>
      <c r="I35" s="133">
        <v>0.21</v>
      </c>
      <c r="J35" s="132">
        <f>0</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54</v>
      </c>
      <c r="F36" s="132">
        <f>ROUND((SUM(BH86:BH222)),  2)</f>
        <v>0</v>
      </c>
      <c r="G36" s="36"/>
      <c r="H36" s="36"/>
      <c r="I36" s="133">
        <v>0.15</v>
      </c>
      <c r="J36" s="132">
        <f>0</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55</v>
      </c>
      <c r="F37" s="132">
        <f>ROUND((SUM(BI86:BI222)),  2)</f>
        <v>0</v>
      </c>
      <c r="G37" s="36"/>
      <c r="H37" s="36"/>
      <c r="I37" s="133">
        <v>0</v>
      </c>
      <c r="J37" s="132">
        <f>0</f>
        <v>0</v>
      </c>
      <c r="K37" s="36"/>
      <c r="L37" s="118"/>
      <c r="S37" s="36"/>
      <c r="T37" s="36"/>
      <c r="U37" s="36"/>
      <c r="V37" s="36"/>
      <c r="W37" s="36"/>
      <c r="X37" s="36"/>
      <c r="Y37" s="36"/>
      <c r="Z37" s="36"/>
      <c r="AA37" s="36"/>
      <c r="AB37" s="36"/>
      <c r="AC37" s="36"/>
      <c r="AD37" s="36"/>
      <c r="AE37" s="36"/>
    </row>
    <row r="38" spans="1:31" s="2" customFormat="1" ht="6.95" hidden="1" customHeight="1" x14ac:dyDescent="0.2">
      <c r="A38" s="36"/>
      <c r="B38" s="41"/>
      <c r="C38" s="36"/>
      <c r="D38" s="36"/>
      <c r="E38" s="36"/>
      <c r="F38" s="36"/>
      <c r="G38" s="36"/>
      <c r="H38" s="36"/>
      <c r="I38" s="117"/>
      <c r="J38" s="36"/>
      <c r="K38" s="36"/>
      <c r="L38" s="118"/>
      <c r="S38" s="36"/>
      <c r="T38" s="36"/>
      <c r="U38" s="36"/>
      <c r="V38" s="36"/>
      <c r="W38" s="36"/>
      <c r="X38" s="36"/>
      <c r="Y38" s="36"/>
      <c r="Z38" s="36"/>
      <c r="AA38" s="36"/>
      <c r="AB38" s="36"/>
      <c r="AC38" s="36"/>
      <c r="AD38" s="36"/>
      <c r="AE38" s="36"/>
    </row>
    <row r="39" spans="1:31" s="2" customFormat="1" ht="25.35" hidden="1" customHeight="1" x14ac:dyDescent="0.2">
      <c r="A39" s="36"/>
      <c r="B39" s="41"/>
      <c r="C39" s="134"/>
      <c r="D39" s="135" t="s">
        <v>56</v>
      </c>
      <c r="E39" s="136"/>
      <c r="F39" s="136"/>
      <c r="G39" s="137" t="s">
        <v>57</v>
      </c>
      <c r="H39" s="138" t="s">
        <v>58</v>
      </c>
      <c r="I39" s="139"/>
      <c r="J39" s="140">
        <f>SUM(J30:J37)</f>
        <v>0</v>
      </c>
      <c r="K39" s="141"/>
      <c r="L39" s="118"/>
      <c r="S39" s="36"/>
      <c r="T39" s="36"/>
      <c r="U39" s="36"/>
      <c r="V39" s="36"/>
      <c r="W39" s="36"/>
      <c r="X39" s="36"/>
      <c r="Y39" s="36"/>
      <c r="Z39" s="36"/>
      <c r="AA39" s="36"/>
      <c r="AB39" s="36"/>
      <c r="AC39" s="36"/>
      <c r="AD39" s="36"/>
      <c r="AE39" s="36"/>
    </row>
    <row r="40" spans="1:31" s="2" customFormat="1" ht="14.45" hidden="1" customHeight="1" x14ac:dyDescent="0.2">
      <c r="A40" s="36"/>
      <c r="B40" s="142"/>
      <c r="C40" s="143"/>
      <c r="D40" s="143"/>
      <c r="E40" s="143"/>
      <c r="F40" s="143"/>
      <c r="G40" s="143"/>
      <c r="H40" s="143"/>
      <c r="I40" s="144"/>
      <c r="J40" s="143"/>
      <c r="K40" s="143"/>
      <c r="L40" s="118"/>
      <c r="S40" s="36"/>
      <c r="T40" s="36"/>
      <c r="U40" s="36"/>
      <c r="V40" s="36"/>
      <c r="W40" s="36"/>
      <c r="X40" s="36"/>
      <c r="Y40" s="36"/>
      <c r="Z40" s="36"/>
      <c r="AA40" s="36"/>
      <c r="AB40" s="36"/>
      <c r="AC40" s="36"/>
      <c r="AD40" s="36"/>
      <c r="AE40" s="36"/>
    </row>
    <row r="41" spans="1:31" ht="11.25" hidden="1" x14ac:dyDescent="0.2"/>
    <row r="42" spans="1:31" ht="11.25" hidden="1" x14ac:dyDescent="0.2"/>
    <row r="43" spans="1:31" ht="11.25" hidden="1" x14ac:dyDescent="0.2"/>
    <row r="44" spans="1:31" s="2" customFormat="1" ht="6.95" customHeight="1" x14ac:dyDescent="0.2">
      <c r="A44" s="36"/>
      <c r="B44" s="145"/>
      <c r="C44" s="146"/>
      <c r="D44" s="146"/>
      <c r="E44" s="146"/>
      <c r="F44" s="146"/>
      <c r="G44" s="146"/>
      <c r="H44" s="146"/>
      <c r="I44" s="147"/>
      <c r="J44" s="146"/>
      <c r="K44" s="146"/>
      <c r="L44" s="118"/>
      <c r="S44" s="36"/>
      <c r="T44" s="36"/>
      <c r="U44" s="36"/>
      <c r="V44" s="36"/>
      <c r="W44" s="36"/>
      <c r="X44" s="36"/>
      <c r="Y44" s="36"/>
      <c r="Z44" s="36"/>
      <c r="AA44" s="36"/>
      <c r="AB44" s="36"/>
      <c r="AC44" s="36"/>
      <c r="AD44" s="36"/>
      <c r="AE44" s="36"/>
    </row>
    <row r="45" spans="1:31" s="2" customFormat="1" ht="24.95" customHeight="1" x14ac:dyDescent="0.2">
      <c r="A45" s="36"/>
      <c r="B45" s="37"/>
      <c r="C45" s="24" t="s">
        <v>147</v>
      </c>
      <c r="D45" s="38"/>
      <c r="E45" s="38"/>
      <c r="F45" s="38"/>
      <c r="G45" s="38"/>
      <c r="H45" s="38"/>
      <c r="I45" s="117"/>
      <c r="J45" s="38"/>
      <c r="K45" s="38"/>
      <c r="L45" s="118"/>
      <c r="S45" s="36"/>
      <c r="T45" s="36"/>
      <c r="U45" s="36"/>
      <c r="V45" s="36"/>
      <c r="W45" s="36"/>
      <c r="X45" s="36"/>
      <c r="Y45" s="36"/>
      <c r="Z45" s="36"/>
      <c r="AA45" s="36"/>
      <c r="AB45" s="36"/>
      <c r="AC45" s="36"/>
      <c r="AD45" s="36"/>
      <c r="AE45" s="36"/>
    </row>
    <row r="46" spans="1:31" s="2" customFormat="1" ht="6.95" customHeight="1" x14ac:dyDescent="0.2">
      <c r="A46" s="36"/>
      <c r="B46" s="37"/>
      <c r="C46" s="38"/>
      <c r="D46" s="38"/>
      <c r="E46" s="38"/>
      <c r="F46" s="38"/>
      <c r="G46" s="38"/>
      <c r="H46" s="38"/>
      <c r="I46" s="117"/>
      <c r="J46" s="38"/>
      <c r="K46" s="38"/>
      <c r="L46" s="118"/>
      <c r="S46" s="36"/>
      <c r="T46" s="36"/>
      <c r="U46" s="36"/>
      <c r="V46" s="36"/>
      <c r="W46" s="36"/>
      <c r="X46" s="36"/>
      <c r="Y46" s="36"/>
      <c r="Z46" s="36"/>
      <c r="AA46" s="36"/>
      <c r="AB46" s="36"/>
      <c r="AC46" s="36"/>
      <c r="AD46" s="36"/>
      <c r="AE46" s="36"/>
    </row>
    <row r="47" spans="1:31" s="2" customFormat="1" ht="12" customHeight="1" x14ac:dyDescent="0.2">
      <c r="A47" s="36"/>
      <c r="B47" s="37"/>
      <c r="C47" s="30" t="s">
        <v>16</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16.5" customHeight="1" x14ac:dyDescent="0.2">
      <c r="A48" s="36"/>
      <c r="B48" s="37"/>
      <c r="C48" s="38"/>
      <c r="D48" s="38"/>
      <c r="E48" s="323" t="str">
        <f>E7</f>
        <v>PJD na ul. Výškovická - 1. úsek (ul. Čujkovova - ul. Svornosti)</v>
      </c>
      <c r="F48" s="324"/>
      <c r="G48" s="324"/>
      <c r="H48" s="324"/>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145</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292" t="str">
        <f>E9</f>
        <v>E.DIO - Dopravně-inženýrská opatření</v>
      </c>
      <c r="F50" s="325"/>
      <c r="G50" s="325"/>
      <c r="H50" s="325"/>
      <c r="I50" s="117"/>
      <c r="J50" s="38"/>
      <c r="K50" s="38"/>
      <c r="L50" s="118"/>
      <c r="S50" s="36"/>
      <c r="T50" s="36"/>
      <c r="U50" s="36"/>
      <c r="V50" s="36"/>
      <c r="W50" s="36"/>
      <c r="X50" s="36"/>
      <c r="Y50" s="36"/>
      <c r="Z50" s="36"/>
      <c r="AA50" s="36"/>
      <c r="AB50" s="36"/>
      <c r="AC50" s="36"/>
      <c r="AD50" s="36"/>
      <c r="AE50" s="36"/>
    </row>
    <row r="51" spans="1:47" s="2" customFormat="1" ht="6.95" customHeight="1" x14ac:dyDescent="0.2">
      <c r="A51" s="36"/>
      <c r="B51" s="37"/>
      <c r="C51" s="38"/>
      <c r="D51" s="38"/>
      <c r="E51" s="38"/>
      <c r="F51" s="38"/>
      <c r="G51" s="38"/>
      <c r="H51" s="38"/>
      <c r="I51" s="117"/>
      <c r="J51" s="38"/>
      <c r="K51" s="38"/>
      <c r="L51" s="118"/>
      <c r="S51" s="36"/>
      <c r="T51" s="36"/>
      <c r="U51" s="36"/>
      <c r="V51" s="36"/>
      <c r="W51" s="36"/>
      <c r="X51" s="36"/>
      <c r="Y51" s="36"/>
      <c r="Z51" s="36"/>
      <c r="AA51" s="36"/>
      <c r="AB51" s="36"/>
      <c r="AC51" s="36"/>
      <c r="AD51" s="36"/>
      <c r="AE51" s="36"/>
    </row>
    <row r="52" spans="1:47" s="2" customFormat="1" ht="12" customHeight="1" x14ac:dyDescent="0.2">
      <c r="A52" s="36"/>
      <c r="B52" s="37"/>
      <c r="C52" s="30" t="s">
        <v>22</v>
      </c>
      <c r="D52" s="38"/>
      <c r="E52" s="38"/>
      <c r="F52" s="28" t="str">
        <f>F12</f>
        <v>Ostrava</v>
      </c>
      <c r="G52" s="38"/>
      <c r="H52" s="38"/>
      <c r="I52" s="119" t="s">
        <v>24</v>
      </c>
      <c r="J52" s="61" t="str">
        <f>IF(J12="","",J12)</f>
        <v>11. 11. 2019</v>
      </c>
      <c r="K52" s="38"/>
      <c r="L52" s="118"/>
      <c r="S52" s="36"/>
      <c r="T52" s="36"/>
      <c r="U52" s="36"/>
      <c r="V52" s="36"/>
      <c r="W52" s="36"/>
      <c r="X52" s="36"/>
      <c r="Y52" s="36"/>
      <c r="Z52" s="36"/>
      <c r="AA52" s="36"/>
      <c r="AB52" s="36"/>
      <c r="AC52" s="36"/>
      <c r="AD52" s="36"/>
      <c r="AE52" s="36"/>
    </row>
    <row r="53" spans="1:47" s="2" customFormat="1" ht="6.95" customHeight="1" x14ac:dyDescent="0.2">
      <c r="A53" s="36"/>
      <c r="B53" s="37"/>
      <c r="C53" s="38"/>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27.95" customHeight="1" x14ac:dyDescent="0.2">
      <c r="A54" s="36"/>
      <c r="B54" s="37"/>
      <c r="C54" s="30" t="s">
        <v>30</v>
      </c>
      <c r="D54" s="38"/>
      <c r="E54" s="38"/>
      <c r="F54" s="28" t="str">
        <f>E15</f>
        <v>Dopravní podnik Ostrava a.s.</v>
      </c>
      <c r="G54" s="38"/>
      <c r="H54" s="38"/>
      <c r="I54" s="119" t="s">
        <v>38</v>
      </c>
      <c r="J54" s="34" t="str">
        <f>E21</f>
        <v>METROPROJEKT Praha a.s.</v>
      </c>
      <c r="K54" s="38"/>
      <c r="L54" s="118"/>
      <c r="S54" s="36"/>
      <c r="T54" s="36"/>
      <c r="U54" s="36"/>
      <c r="V54" s="36"/>
      <c r="W54" s="36"/>
      <c r="X54" s="36"/>
      <c r="Y54" s="36"/>
      <c r="Z54" s="36"/>
      <c r="AA54" s="36"/>
      <c r="AB54" s="36"/>
      <c r="AC54" s="36"/>
      <c r="AD54" s="36"/>
      <c r="AE54" s="36"/>
    </row>
    <row r="55" spans="1:47" s="2" customFormat="1" ht="27.95" customHeight="1" x14ac:dyDescent="0.2">
      <c r="A55" s="36"/>
      <c r="B55" s="37"/>
      <c r="C55" s="30" t="s">
        <v>36</v>
      </c>
      <c r="D55" s="38"/>
      <c r="E55" s="38"/>
      <c r="F55" s="28" t="str">
        <f>IF(E18="","",E18)</f>
        <v>Vyplň údaj</v>
      </c>
      <c r="G55" s="38"/>
      <c r="H55" s="38"/>
      <c r="I55" s="119" t="s">
        <v>43</v>
      </c>
      <c r="J55" s="34" t="str">
        <f>E24</f>
        <v>METROPROJEKT Praha a.s.</v>
      </c>
      <c r="K55" s="38"/>
      <c r="L55" s="118"/>
      <c r="S55" s="36"/>
      <c r="T55" s="36"/>
      <c r="U55" s="36"/>
      <c r="V55" s="36"/>
      <c r="W55" s="36"/>
      <c r="X55" s="36"/>
      <c r="Y55" s="36"/>
      <c r="Z55" s="36"/>
      <c r="AA55" s="36"/>
      <c r="AB55" s="36"/>
      <c r="AC55" s="36"/>
      <c r="AD55" s="36"/>
      <c r="AE55" s="36"/>
    </row>
    <row r="56" spans="1:47" s="2" customFormat="1" ht="10.35" customHeight="1" x14ac:dyDescent="0.2">
      <c r="A56" s="36"/>
      <c r="B56" s="37"/>
      <c r="C56" s="38"/>
      <c r="D56" s="38"/>
      <c r="E56" s="38"/>
      <c r="F56" s="38"/>
      <c r="G56" s="38"/>
      <c r="H56" s="38"/>
      <c r="I56" s="117"/>
      <c r="J56" s="38"/>
      <c r="K56" s="38"/>
      <c r="L56" s="118"/>
      <c r="S56" s="36"/>
      <c r="T56" s="36"/>
      <c r="U56" s="36"/>
      <c r="V56" s="36"/>
      <c r="W56" s="36"/>
      <c r="X56" s="36"/>
      <c r="Y56" s="36"/>
      <c r="Z56" s="36"/>
      <c r="AA56" s="36"/>
      <c r="AB56" s="36"/>
      <c r="AC56" s="36"/>
      <c r="AD56" s="36"/>
      <c r="AE56" s="36"/>
    </row>
    <row r="57" spans="1:47" s="2" customFormat="1" ht="29.25" customHeight="1" x14ac:dyDescent="0.2">
      <c r="A57" s="36"/>
      <c r="B57" s="37"/>
      <c r="C57" s="148" t="s">
        <v>148</v>
      </c>
      <c r="D57" s="149"/>
      <c r="E57" s="149"/>
      <c r="F57" s="149"/>
      <c r="G57" s="149"/>
      <c r="H57" s="149"/>
      <c r="I57" s="150"/>
      <c r="J57" s="151" t="s">
        <v>149</v>
      </c>
      <c r="K57" s="149"/>
      <c r="L57" s="118"/>
      <c r="S57" s="36"/>
      <c r="T57" s="36"/>
      <c r="U57" s="36"/>
      <c r="V57" s="36"/>
      <c r="W57" s="36"/>
      <c r="X57" s="36"/>
      <c r="Y57" s="36"/>
      <c r="Z57" s="36"/>
      <c r="AA57" s="36"/>
      <c r="AB57" s="36"/>
      <c r="AC57" s="36"/>
      <c r="AD57" s="36"/>
      <c r="AE57" s="36"/>
    </row>
    <row r="58" spans="1:47" s="2" customFormat="1" ht="10.35" customHeight="1" x14ac:dyDescent="0.2">
      <c r="A58" s="36"/>
      <c r="B58" s="37"/>
      <c r="C58" s="38"/>
      <c r="D58" s="38"/>
      <c r="E58" s="38"/>
      <c r="F58" s="38"/>
      <c r="G58" s="38"/>
      <c r="H58" s="38"/>
      <c r="I58" s="117"/>
      <c r="J58" s="38"/>
      <c r="K58" s="38"/>
      <c r="L58" s="118"/>
      <c r="S58" s="36"/>
      <c r="T58" s="36"/>
      <c r="U58" s="36"/>
      <c r="V58" s="36"/>
      <c r="W58" s="36"/>
      <c r="X58" s="36"/>
      <c r="Y58" s="36"/>
      <c r="Z58" s="36"/>
      <c r="AA58" s="36"/>
      <c r="AB58" s="36"/>
      <c r="AC58" s="36"/>
      <c r="AD58" s="36"/>
      <c r="AE58" s="36"/>
    </row>
    <row r="59" spans="1:47" s="2" customFormat="1" ht="22.9" customHeight="1" x14ac:dyDescent="0.2">
      <c r="A59" s="36"/>
      <c r="B59" s="37"/>
      <c r="C59" s="152" t="s">
        <v>78</v>
      </c>
      <c r="D59" s="38"/>
      <c r="E59" s="38"/>
      <c r="F59" s="38"/>
      <c r="G59" s="38"/>
      <c r="H59" s="38"/>
      <c r="I59" s="117"/>
      <c r="J59" s="79">
        <f>J86</f>
        <v>0</v>
      </c>
      <c r="K59" s="38"/>
      <c r="L59" s="118"/>
      <c r="S59" s="36"/>
      <c r="T59" s="36"/>
      <c r="U59" s="36"/>
      <c r="V59" s="36"/>
      <c r="W59" s="36"/>
      <c r="X59" s="36"/>
      <c r="Y59" s="36"/>
      <c r="Z59" s="36"/>
      <c r="AA59" s="36"/>
      <c r="AB59" s="36"/>
      <c r="AC59" s="36"/>
      <c r="AD59" s="36"/>
      <c r="AE59" s="36"/>
      <c r="AU59" s="18" t="s">
        <v>150</v>
      </c>
    </row>
    <row r="60" spans="1:47" s="9" customFormat="1" ht="24.95" customHeight="1" x14ac:dyDescent="0.2">
      <c r="B60" s="153"/>
      <c r="C60" s="154"/>
      <c r="D60" s="155" t="s">
        <v>151</v>
      </c>
      <c r="E60" s="156"/>
      <c r="F60" s="156"/>
      <c r="G60" s="156"/>
      <c r="H60" s="156"/>
      <c r="I60" s="157"/>
      <c r="J60" s="158">
        <f>J87</f>
        <v>0</v>
      </c>
      <c r="K60" s="154"/>
      <c r="L60" s="159"/>
    </row>
    <row r="61" spans="1:47" s="10" customFormat="1" ht="19.899999999999999" customHeight="1" x14ac:dyDescent="0.2">
      <c r="B61" s="160"/>
      <c r="C61" s="99"/>
      <c r="D61" s="161" t="s">
        <v>152</v>
      </c>
      <c r="E61" s="162"/>
      <c r="F61" s="162"/>
      <c r="G61" s="162"/>
      <c r="H61" s="162"/>
      <c r="I61" s="163"/>
      <c r="J61" s="164">
        <f>J88</f>
        <v>0</v>
      </c>
      <c r="K61" s="99"/>
      <c r="L61" s="165"/>
    </row>
    <row r="62" spans="1:47" s="10" customFormat="1" ht="19.899999999999999" customHeight="1" x14ac:dyDescent="0.2">
      <c r="B62" s="160"/>
      <c r="C62" s="99"/>
      <c r="D62" s="161" t="s">
        <v>154</v>
      </c>
      <c r="E62" s="162"/>
      <c r="F62" s="162"/>
      <c r="G62" s="162"/>
      <c r="H62" s="162"/>
      <c r="I62" s="163"/>
      <c r="J62" s="164">
        <f>J105</f>
        <v>0</v>
      </c>
      <c r="K62" s="99"/>
      <c r="L62" s="165"/>
    </row>
    <row r="63" spans="1:47" s="10" customFormat="1" ht="19.899999999999999" customHeight="1" x14ac:dyDescent="0.2">
      <c r="B63" s="160"/>
      <c r="C63" s="99"/>
      <c r="D63" s="161" t="s">
        <v>155</v>
      </c>
      <c r="E63" s="162"/>
      <c r="F63" s="162"/>
      <c r="G63" s="162"/>
      <c r="H63" s="162"/>
      <c r="I63" s="163"/>
      <c r="J63" s="164">
        <f>J113</f>
        <v>0</v>
      </c>
      <c r="K63" s="99"/>
      <c r="L63" s="165"/>
    </row>
    <row r="64" spans="1:47" s="10" customFormat="1" ht="19.899999999999999" customHeight="1" x14ac:dyDescent="0.2">
      <c r="B64" s="160"/>
      <c r="C64" s="99"/>
      <c r="D64" s="161" t="s">
        <v>156</v>
      </c>
      <c r="E64" s="162"/>
      <c r="F64" s="162"/>
      <c r="G64" s="162"/>
      <c r="H64" s="162"/>
      <c r="I64" s="163"/>
      <c r="J64" s="164">
        <f>J213</f>
        <v>0</v>
      </c>
      <c r="K64" s="99"/>
      <c r="L64" s="165"/>
    </row>
    <row r="65" spans="1:31" s="9" customFormat="1" ht="24.95" customHeight="1" x14ac:dyDescent="0.2">
      <c r="B65" s="153"/>
      <c r="C65" s="154"/>
      <c r="D65" s="155" t="s">
        <v>341</v>
      </c>
      <c r="E65" s="156"/>
      <c r="F65" s="156"/>
      <c r="G65" s="156"/>
      <c r="H65" s="156"/>
      <c r="I65" s="157"/>
      <c r="J65" s="158">
        <f>J219</f>
        <v>0</v>
      </c>
      <c r="K65" s="154"/>
      <c r="L65" s="159"/>
    </row>
    <row r="66" spans="1:31" s="10" customFormat="1" ht="19.899999999999999" customHeight="1" x14ac:dyDescent="0.2">
      <c r="B66" s="160"/>
      <c r="C66" s="99"/>
      <c r="D66" s="161" t="s">
        <v>1664</v>
      </c>
      <c r="E66" s="162"/>
      <c r="F66" s="162"/>
      <c r="G66" s="162"/>
      <c r="H66" s="162"/>
      <c r="I66" s="163"/>
      <c r="J66" s="164">
        <f>J220</f>
        <v>0</v>
      </c>
      <c r="K66" s="99"/>
      <c r="L66" s="165"/>
    </row>
    <row r="67" spans="1:31" s="2" customFormat="1" ht="21.75" customHeight="1" x14ac:dyDescent="0.2">
      <c r="A67" s="36"/>
      <c r="B67" s="37"/>
      <c r="C67" s="38"/>
      <c r="D67" s="38"/>
      <c r="E67" s="38"/>
      <c r="F67" s="38"/>
      <c r="G67" s="38"/>
      <c r="H67" s="38"/>
      <c r="I67" s="117"/>
      <c r="J67" s="38"/>
      <c r="K67" s="38"/>
      <c r="L67" s="118"/>
      <c r="S67" s="36"/>
      <c r="T67" s="36"/>
      <c r="U67" s="36"/>
      <c r="V67" s="36"/>
      <c r="W67" s="36"/>
      <c r="X67" s="36"/>
      <c r="Y67" s="36"/>
      <c r="Z67" s="36"/>
      <c r="AA67" s="36"/>
      <c r="AB67" s="36"/>
      <c r="AC67" s="36"/>
      <c r="AD67" s="36"/>
      <c r="AE67" s="36"/>
    </row>
    <row r="68" spans="1:31" s="2" customFormat="1" ht="6.95" customHeight="1" x14ac:dyDescent="0.2">
      <c r="A68" s="36"/>
      <c r="B68" s="49"/>
      <c r="C68" s="50"/>
      <c r="D68" s="50"/>
      <c r="E68" s="50"/>
      <c r="F68" s="50"/>
      <c r="G68" s="50"/>
      <c r="H68" s="50"/>
      <c r="I68" s="144"/>
      <c r="J68" s="50"/>
      <c r="K68" s="50"/>
      <c r="L68" s="118"/>
      <c r="S68" s="36"/>
      <c r="T68" s="36"/>
      <c r="U68" s="36"/>
      <c r="V68" s="36"/>
      <c r="W68" s="36"/>
      <c r="X68" s="36"/>
      <c r="Y68" s="36"/>
      <c r="Z68" s="36"/>
      <c r="AA68" s="36"/>
      <c r="AB68" s="36"/>
      <c r="AC68" s="36"/>
      <c r="AD68" s="36"/>
      <c r="AE68" s="36"/>
    </row>
    <row r="72" spans="1:31" s="2" customFormat="1" ht="6.95" customHeight="1" x14ac:dyDescent="0.2">
      <c r="A72" s="36"/>
      <c r="B72" s="51"/>
      <c r="C72" s="52"/>
      <c r="D72" s="52"/>
      <c r="E72" s="52"/>
      <c r="F72" s="52"/>
      <c r="G72" s="52"/>
      <c r="H72" s="52"/>
      <c r="I72" s="147"/>
      <c r="J72" s="52"/>
      <c r="K72" s="52"/>
      <c r="L72" s="118"/>
      <c r="S72" s="36"/>
      <c r="T72" s="36"/>
      <c r="U72" s="36"/>
      <c r="V72" s="36"/>
      <c r="W72" s="36"/>
      <c r="X72" s="36"/>
      <c r="Y72" s="36"/>
      <c r="Z72" s="36"/>
      <c r="AA72" s="36"/>
      <c r="AB72" s="36"/>
      <c r="AC72" s="36"/>
      <c r="AD72" s="36"/>
      <c r="AE72" s="36"/>
    </row>
    <row r="73" spans="1:31" s="2" customFormat="1" ht="24.95" customHeight="1" x14ac:dyDescent="0.2">
      <c r="A73" s="36"/>
      <c r="B73" s="37"/>
      <c r="C73" s="24" t="s">
        <v>158</v>
      </c>
      <c r="D73" s="38"/>
      <c r="E73" s="38"/>
      <c r="F73" s="38"/>
      <c r="G73" s="38"/>
      <c r="H73" s="38"/>
      <c r="I73" s="117"/>
      <c r="J73" s="38"/>
      <c r="K73" s="38"/>
      <c r="L73" s="118"/>
      <c r="S73" s="36"/>
      <c r="T73" s="36"/>
      <c r="U73" s="36"/>
      <c r="V73" s="36"/>
      <c r="W73" s="36"/>
      <c r="X73" s="36"/>
      <c r="Y73" s="36"/>
      <c r="Z73" s="36"/>
      <c r="AA73" s="36"/>
      <c r="AB73" s="36"/>
      <c r="AC73" s="36"/>
      <c r="AD73" s="36"/>
      <c r="AE73" s="36"/>
    </row>
    <row r="74" spans="1:31" s="2" customFormat="1" ht="6.95" customHeight="1" x14ac:dyDescent="0.2">
      <c r="A74" s="36"/>
      <c r="B74" s="37"/>
      <c r="C74" s="38"/>
      <c r="D74" s="38"/>
      <c r="E74" s="38"/>
      <c r="F74" s="38"/>
      <c r="G74" s="38"/>
      <c r="H74" s="38"/>
      <c r="I74" s="117"/>
      <c r="J74" s="38"/>
      <c r="K74" s="38"/>
      <c r="L74" s="118"/>
      <c r="S74" s="36"/>
      <c r="T74" s="36"/>
      <c r="U74" s="36"/>
      <c r="V74" s="36"/>
      <c r="W74" s="36"/>
      <c r="X74" s="36"/>
      <c r="Y74" s="36"/>
      <c r="Z74" s="36"/>
      <c r="AA74" s="36"/>
      <c r="AB74" s="36"/>
      <c r="AC74" s="36"/>
      <c r="AD74" s="36"/>
      <c r="AE74" s="36"/>
    </row>
    <row r="75" spans="1:31" s="2" customFormat="1" ht="12" customHeight="1" x14ac:dyDescent="0.2">
      <c r="A75" s="36"/>
      <c r="B75" s="37"/>
      <c r="C75" s="30" t="s">
        <v>16</v>
      </c>
      <c r="D75" s="38"/>
      <c r="E75" s="38"/>
      <c r="F75" s="38"/>
      <c r="G75" s="38"/>
      <c r="H75" s="38"/>
      <c r="I75" s="117"/>
      <c r="J75" s="38"/>
      <c r="K75" s="38"/>
      <c r="L75" s="118"/>
      <c r="S75" s="36"/>
      <c r="T75" s="36"/>
      <c r="U75" s="36"/>
      <c r="V75" s="36"/>
      <c r="W75" s="36"/>
      <c r="X75" s="36"/>
      <c r="Y75" s="36"/>
      <c r="Z75" s="36"/>
      <c r="AA75" s="36"/>
      <c r="AB75" s="36"/>
      <c r="AC75" s="36"/>
      <c r="AD75" s="36"/>
      <c r="AE75" s="36"/>
    </row>
    <row r="76" spans="1:31" s="2" customFormat="1" ht="16.5" customHeight="1" x14ac:dyDescent="0.2">
      <c r="A76" s="36"/>
      <c r="B76" s="37"/>
      <c r="C76" s="38"/>
      <c r="D76" s="38"/>
      <c r="E76" s="323" t="str">
        <f>E7</f>
        <v>PJD na ul. Výškovická - 1. úsek (ul. Čujkovova - ul. Svornosti)</v>
      </c>
      <c r="F76" s="324"/>
      <c r="G76" s="324"/>
      <c r="H76" s="324"/>
      <c r="I76" s="117"/>
      <c r="J76" s="38"/>
      <c r="K76" s="38"/>
      <c r="L76" s="118"/>
      <c r="S76" s="36"/>
      <c r="T76" s="36"/>
      <c r="U76" s="36"/>
      <c r="V76" s="36"/>
      <c r="W76" s="36"/>
      <c r="X76" s="36"/>
      <c r="Y76" s="36"/>
      <c r="Z76" s="36"/>
      <c r="AA76" s="36"/>
      <c r="AB76" s="36"/>
      <c r="AC76" s="36"/>
      <c r="AD76" s="36"/>
      <c r="AE76" s="36"/>
    </row>
    <row r="77" spans="1:31" s="2" customFormat="1" ht="12" customHeight="1" x14ac:dyDescent="0.2">
      <c r="A77" s="36"/>
      <c r="B77" s="37"/>
      <c r="C77" s="30" t="s">
        <v>145</v>
      </c>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6.5" customHeight="1" x14ac:dyDescent="0.2">
      <c r="A78" s="36"/>
      <c r="B78" s="37"/>
      <c r="C78" s="38"/>
      <c r="D78" s="38"/>
      <c r="E78" s="292" t="str">
        <f>E9</f>
        <v>E.DIO - Dopravně-inženýrská opatření</v>
      </c>
      <c r="F78" s="325"/>
      <c r="G78" s="325"/>
      <c r="H78" s="325"/>
      <c r="I78" s="117"/>
      <c r="J78" s="38"/>
      <c r="K78" s="38"/>
      <c r="L78" s="118"/>
      <c r="S78" s="36"/>
      <c r="T78" s="36"/>
      <c r="U78" s="36"/>
      <c r="V78" s="36"/>
      <c r="W78" s="36"/>
      <c r="X78" s="36"/>
      <c r="Y78" s="36"/>
      <c r="Z78" s="36"/>
      <c r="AA78" s="36"/>
      <c r="AB78" s="36"/>
      <c r="AC78" s="36"/>
      <c r="AD78" s="36"/>
      <c r="AE78" s="36"/>
    </row>
    <row r="79" spans="1:31" s="2" customFormat="1" ht="6.95" customHeight="1" x14ac:dyDescent="0.2">
      <c r="A79" s="36"/>
      <c r="B79" s="37"/>
      <c r="C79" s="38"/>
      <c r="D79" s="38"/>
      <c r="E79" s="38"/>
      <c r="F79" s="38"/>
      <c r="G79" s="38"/>
      <c r="H79" s="38"/>
      <c r="I79" s="117"/>
      <c r="J79" s="38"/>
      <c r="K79" s="38"/>
      <c r="L79" s="118"/>
      <c r="S79" s="36"/>
      <c r="T79" s="36"/>
      <c r="U79" s="36"/>
      <c r="V79" s="36"/>
      <c r="W79" s="36"/>
      <c r="X79" s="36"/>
      <c r="Y79" s="36"/>
      <c r="Z79" s="36"/>
      <c r="AA79" s="36"/>
      <c r="AB79" s="36"/>
      <c r="AC79" s="36"/>
      <c r="AD79" s="36"/>
      <c r="AE79" s="36"/>
    </row>
    <row r="80" spans="1:31" s="2" customFormat="1" ht="12" customHeight="1" x14ac:dyDescent="0.2">
      <c r="A80" s="36"/>
      <c r="B80" s="37"/>
      <c r="C80" s="30" t="s">
        <v>22</v>
      </c>
      <c r="D80" s="38"/>
      <c r="E80" s="38"/>
      <c r="F80" s="28" t="str">
        <f>F12</f>
        <v>Ostrava</v>
      </c>
      <c r="G80" s="38"/>
      <c r="H80" s="38"/>
      <c r="I80" s="119" t="s">
        <v>24</v>
      </c>
      <c r="J80" s="61" t="str">
        <f>IF(J12="","",J12)</f>
        <v>11. 11. 2019</v>
      </c>
      <c r="K80" s="38"/>
      <c r="L80" s="118"/>
      <c r="S80" s="36"/>
      <c r="T80" s="36"/>
      <c r="U80" s="36"/>
      <c r="V80" s="36"/>
      <c r="W80" s="36"/>
      <c r="X80" s="36"/>
      <c r="Y80" s="36"/>
      <c r="Z80" s="36"/>
      <c r="AA80" s="36"/>
      <c r="AB80" s="36"/>
      <c r="AC80" s="36"/>
      <c r="AD80" s="36"/>
      <c r="AE80" s="36"/>
    </row>
    <row r="81" spans="1:65" s="2" customFormat="1" ht="6.95" customHeight="1" x14ac:dyDescent="0.2">
      <c r="A81" s="36"/>
      <c r="B81" s="37"/>
      <c r="C81" s="38"/>
      <c r="D81" s="38"/>
      <c r="E81" s="38"/>
      <c r="F81" s="38"/>
      <c r="G81" s="38"/>
      <c r="H81" s="38"/>
      <c r="I81" s="117"/>
      <c r="J81" s="38"/>
      <c r="K81" s="38"/>
      <c r="L81" s="118"/>
      <c r="S81" s="36"/>
      <c r="T81" s="36"/>
      <c r="U81" s="36"/>
      <c r="V81" s="36"/>
      <c r="W81" s="36"/>
      <c r="X81" s="36"/>
      <c r="Y81" s="36"/>
      <c r="Z81" s="36"/>
      <c r="AA81" s="36"/>
      <c r="AB81" s="36"/>
      <c r="AC81" s="36"/>
      <c r="AD81" s="36"/>
      <c r="AE81" s="36"/>
    </row>
    <row r="82" spans="1:65" s="2" customFormat="1" ht="27.95" customHeight="1" x14ac:dyDescent="0.2">
      <c r="A82" s="36"/>
      <c r="B82" s="37"/>
      <c r="C82" s="30" t="s">
        <v>30</v>
      </c>
      <c r="D82" s="38"/>
      <c r="E82" s="38"/>
      <c r="F82" s="28" t="str">
        <f>E15</f>
        <v>Dopravní podnik Ostrava a.s.</v>
      </c>
      <c r="G82" s="38"/>
      <c r="H82" s="38"/>
      <c r="I82" s="119" t="s">
        <v>38</v>
      </c>
      <c r="J82" s="34" t="str">
        <f>E21</f>
        <v>METROPROJEKT Praha a.s.</v>
      </c>
      <c r="K82" s="38"/>
      <c r="L82" s="118"/>
      <c r="S82" s="36"/>
      <c r="T82" s="36"/>
      <c r="U82" s="36"/>
      <c r="V82" s="36"/>
      <c r="W82" s="36"/>
      <c r="X82" s="36"/>
      <c r="Y82" s="36"/>
      <c r="Z82" s="36"/>
      <c r="AA82" s="36"/>
      <c r="AB82" s="36"/>
      <c r="AC82" s="36"/>
      <c r="AD82" s="36"/>
      <c r="AE82" s="36"/>
    </row>
    <row r="83" spans="1:65" s="2" customFormat="1" ht="27.95" customHeight="1" x14ac:dyDescent="0.2">
      <c r="A83" s="36"/>
      <c r="B83" s="37"/>
      <c r="C83" s="30" t="s">
        <v>36</v>
      </c>
      <c r="D83" s="38"/>
      <c r="E83" s="38"/>
      <c r="F83" s="28" t="str">
        <f>IF(E18="","",E18)</f>
        <v>Vyplň údaj</v>
      </c>
      <c r="G83" s="38"/>
      <c r="H83" s="38"/>
      <c r="I83" s="119" t="s">
        <v>43</v>
      </c>
      <c r="J83" s="34" t="str">
        <f>E24</f>
        <v>METROPROJEKT Praha a.s.</v>
      </c>
      <c r="K83" s="38"/>
      <c r="L83" s="118"/>
      <c r="S83" s="36"/>
      <c r="T83" s="36"/>
      <c r="U83" s="36"/>
      <c r="V83" s="36"/>
      <c r="W83" s="36"/>
      <c r="X83" s="36"/>
      <c r="Y83" s="36"/>
      <c r="Z83" s="36"/>
      <c r="AA83" s="36"/>
      <c r="AB83" s="36"/>
      <c r="AC83" s="36"/>
      <c r="AD83" s="36"/>
      <c r="AE83" s="36"/>
    </row>
    <row r="84" spans="1:65" s="2" customFormat="1" ht="10.35" customHeight="1" x14ac:dyDescent="0.2">
      <c r="A84" s="36"/>
      <c r="B84" s="37"/>
      <c r="C84" s="38"/>
      <c r="D84" s="38"/>
      <c r="E84" s="38"/>
      <c r="F84" s="38"/>
      <c r="G84" s="38"/>
      <c r="H84" s="38"/>
      <c r="I84" s="117"/>
      <c r="J84" s="38"/>
      <c r="K84" s="38"/>
      <c r="L84" s="118"/>
      <c r="S84" s="36"/>
      <c r="T84" s="36"/>
      <c r="U84" s="36"/>
      <c r="V84" s="36"/>
      <c r="W84" s="36"/>
      <c r="X84" s="36"/>
      <c r="Y84" s="36"/>
      <c r="Z84" s="36"/>
      <c r="AA84" s="36"/>
      <c r="AB84" s="36"/>
      <c r="AC84" s="36"/>
      <c r="AD84" s="36"/>
      <c r="AE84" s="36"/>
    </row>
    <row r="85" spans="1:65" s="11" customFormat="1" ht="29.25" customHeight="1" x14ac:dyDescent="0.2">
      <c r="A85" s="166"/>
      <c r="B85" s="167"/>
      <c r="C85" s="168" t="s">
        <v>159</v>
      </c>
      <c r="D85" s="169" t="s">
        <v>65</v>
      </c>
      <c r="E85" s="169" t="s">
        <v>61</v>
      </c>
      <c r="F85" s="169" t="s">
        <v>62</v>
      </c>
      <c r="G85" s="169" t="s">
        <v>160</v>
      </c>
      <c r="H85" s="169" t="s">
        <v>161</v>
      </c>
      <c r="I85" s="170" t="s">
        <v>162</v>
      </c>
      <c r="J85" s="169" t="s">
        <v>149</v>
      </c>
      <c r="K85" s="171" t="s">
        <v>163</v>
      </c>
      <c r="L85" s="172"/>
      <c r="M85" s="70" t="s">
        <v>79</v>
      </c>
      <c r="N85" s="71" t="s">
        <v>50</v>
      </c>
      <c r="O85" s="71" t="s">
        <v>164</v>
      </c>
      <c r="P85" s="71" t="s">
        <v>165</v>
      </c>
      <c r="Q85" s="71" t="s">
        <v>166</v>
      </c>
      <c r="R85" s="71" t="s">
        <v>167</v>
      </c>
      <c r="S85" s="71" t="s">
        <v>168</v>
      </c>
      <c r="T85" s="72" t="s">
        <v>169</v>
      </c>
      <c r="U85" s="166"/>
      <c r="V85" s="166"/>
      <c r="W85" s="166"/>
      <c r="X85" s="166"/>
      <c r="Y85" s="166"/>
      <c r="Z85" s="166"/>
      <c r="AA85" s="166"/>
      <c r="AB85" s="166"/>
      <c r="AC85" s="166"/>
      <c r="AD85" s="166"/>
      <c r="AE85" s="166"/>
    </row>
    <row r="86" spans="1:65" s="2" customFormat="1" ht="22.9" customHeight="1" x14ac:dyDescent="0.25">
      <c r="A86" s="36"/>
      <c r="B86" s="37"/>
      <c r="C86" s="77" t="s">
        <v>170</v>
      </c>
      <c r="D86" s="38"/>
      <c r="E86" s="38"/>
      <c r="F86" s="38"/>
      <c r="G86" s="38"/>
      <c r="H86" s="38"/>
      <c r="I86" s="117"/>
      <c r="J86" s="173">
        <f>BK86</f>
        <v>0</v>
      </c>
      <c r="K86" s="38"/>
      <c r="L86" s="41"/>
      <c r="M86" s="73"/>
      <c r="N86" s="174"/>
      <c r="O86" s="74"/>
      <c r="P86" s="175">
        <f>P87+P219</f>
        <v>0</v>
      </c>
      <c r="Q86" s="74"/>
      <c r="R86" s="175">
        <f>R87+R219</f>
        <v>2.47E-2</v>
      </c>
      <c r="S86" s="74"/>
      <c r="T86" s="176">
        <f>T87+T219</f>
        <v>129.20000000000002</v>
      </c>
      <c r="U86" s="36"/>
      <c r="V86" s="36"/>
      <c r="W86" s="36"/>
      <c r="X86" s="36"/>
      <c r="Y86" s="36"/>
      <c r="Z86" s="36"/>
      <c r="AA86" s="36"/>
      <c r="AB86" s="36"/>
      <c r="AC86" s="36"/>
      <c r="AD86" s="36"/>
      <c r="AE86" s="36"/>
      <c r="AT86" s="18" t="s">
        <v>80</v>
      </c>
      <c r="AU86" s="18" t="s">
        <v>150</v>
      </c>
      <c r="BK86" s="177">
        <f>BK87+BK219</f>
        <v>0</v>
      </c>
    </row>
    <row r="87" spans="1:65" s="12" customFormat="1" ht="25.9" customHeight="1" x14ac:dyDescent="0.2">
      <c r="B87" s="178"/>
      <c r="C87" s="179"/>
      <c r="D87" s="180" t="s">
        <v>80</v>
      </c>
      <c r="E87" s="181" t="s">
        <v>171</v>
      </c>
      <c r="F87" s="181" t="s">
        <v>172</v>
      </c>
      <c r="G87" s="179"/>
      <c r="H87" s="179"/>
      <c r="I87" s="182"/>
      <c r="J87" s="183">
        <f>BK87</f>
        <v>0</v>
      </c>
      <c r="K87" s="179"/>
      <c r="L87" s="184"/>
      <c r="M87" s="185"/>
      <c r="N87" s="186"/>
      <c r="O87" s="186"/>
      <c r="P87" s="187">
        <f>P88+P105+P113+P213</f>
        <v>0</v>
      </c>
      <c r="Q87" s="186"/>
      <c r="R87" s="187">
        <f>R88+R105+R113+R213</f>
        <v>2.47E-2</v>
      </c>
      <c r="S87" s="186"/>
      <c r="T87" s="188">
        <f>T88+T105+T113+T213</f>
        <v>129.20000000000002</v>
      </c>
      <c r="AR87" s="189" t="s">
        <v>89</v>
      </c>
      <c r="AT87" s="190" t="s">
        <v>80</v>
      </c>
      <c r="AU87" s="190" t="s">
        <v>81</v>
      </c>
      <c r="AY87" s="189" t="s">
        <v>173</v>
      </c>
      <c r="BK87" s="191">
        <f>BK88+BK105+BK113+BK213</f>
        <v>0</v>
      </c>
    </row>
    <row r="88" spans="1:65" s="12" customFormat="1" ht="22.9" customHeight="1" x14ac:dyDescent="0.2">
      <c r="B88" s="178"/>
      <c r="C88" s="179"/>
      <c r="D88" s="180" t="s">
        <v>80</v>
      </c>
      <c r="E88" s="192" t="s">
        <v>89</v>
      </c>
      <c r="F88" s="192" t="s">
        <v>174</v>
      </c>
      <c r="G88" s="179"/>
      <c r="H88" s="179"/>
      <c r="I88" s="182"/>
      <c r="J88" s="193">
        <f>BK88</f>
        <v>0</v>
      </c>
      <c r="K88" s="179"/>
      <c r="L88" s="184"/>
      <c r="M88" s="185"/>
      <c r="N88" s="186"/>
      <c r="O88" s="186"/>
      <c r="P88" s="187">
        <f>SUM(P89:P104)</f>
        <v>0</v>
      </c>
      <c r="Q88" s="186"/>
      <c r="R88" s="187">
        <f>SUM(R89:R104)</f>
        <v>2.47E-2</v>
      </c>
      <c r="S88" s="186"/>
      <c r="T88" s="188">
        <f>SUM(T89:T104)</f>
        <v>129.20000000000002</v>
      </c>
      <c r="AR88" s="189" t="s">
        <v>89</v>
      </c>
      <c r="AT88" s="190" t="s">
        <v>80</v>
      </c>
      <c r="AU88" s="190" t="s">
        <v>89</v>
      </c>
      <c r="AY88" s="189" t="s">
        <v>173</v>
      </c>
      <c r="BK88" s="191">
        <f>SUM(BK89:BK104)</f>
        <v>0</v>
      </c>
    </row>
    <row r="89" spans="1:65" s="2" customFormat="1" ht="36" customHeight="1" x14ac:dyDescent="0.2">
      <c r="A89" s="36"/>
      <c r="B89" s="37"/>
      <c r="C89" s="194" t="s">
        <v>89</v>
      </c>
      <c r="D89" s="194" t="s">
        <v>175</v>
      </c>
      <c r="E89" s="195" t="s">
        <v>1731</v>
      </c>
      <c r="F89" s="196" t="s">
        <v>1732</v>
      </c>
      <c r="G89" s="197" t="s">
        <v>178</v>
      </c>
      <c r="H89" s="198">
        <v>760</v>
      </c>
      <c r="I89" s="199"/>
      <c r="J89" s="200">
        <f>ROUND(I89*H89,2)</f>
        <v>0</v>
      </c>
      <c r="K89" s="196" t="s">
        <v>179</v>
      </c>
      <c r="L89" s="41"/>
      <c r="M89" s="201" t="s">
        <v>79</v>
      </c>
      <c r="N89" s="202" t="s">
        <v>51</v>
      </c>
      <c r="O89" s="66"/>
      <c r="P89" s="203">
        <f>O89*H89</f>
        <v>0</v>
      </c>
      <c r="Q89" s="203">
        <v>0</v>
      </c>
      <c r="R89" s="203">
        <f>Q89*H89</f>
        <v>0</v>
      </c>
      <c r="S89" s="203">
        <v>0.17</v>
      </c>
      <c r="T89" s="204">
        <f>S89*H89</f>
        <v>129.20000000000002</v>
      </c>
      <c r="U89" s="36"/>
      <c r="V89" s="36"/>
      <c r="W89" s="36"/>
      <c r="X89" s="36"/>
      <c r="Y89" s="36"/>
      <c r="Z89" s="36"/>
      <c r="AA89" s="36"/>
      <c r="AB89" s="36"/>
      <c r="AC89" s="36"/>
      <c r="AD89" s="36"/>
      <c r="AE89" s="36"/>
      <c r="AR89" s="205" t="s">
        <v>180</v>
      </c>
      <c r="AT89" s="205" t="s">
        <v>175</v>
      </c>
      <c r="AU89" s="205" t="s">
        <v>91</v>
      </c>
      <c r="AY89" s="18" t="s">
        <v>173</v>
      </c>
      <c r="BE89" s="206">
        <f>IF(N89="základní",J89,0)</f>
        <v>0</v>
      </c>
      <c r="BF89" s="206">
        <f>IF(N89="snížená",J89,0)</f>
        <v>0</v>
      </c>
      <c r="BG89" s="206">
        <f>IF(N89="zákl. přenesená",J89,0)</f>
        <v>0</v>
      </c>
      <c r="BH89" s="206">
        <f>IF(N89="sníž. přenesená",J89,0)</f>
        <v>0</v>
      </c>
      <c r="BI89" s="206">
        <f>IF(N89="nulová",J89,0)</f>
        <v>0</v>
      </c>
      <c r="BJ89" s="18" t="s">
        <v>89</v>
      </c>
      <c r="BK89" s="206">
        <f>ROUND(I89*H89,2)</f>
        <v>0</v>
      </c>
      <c r="BL89" s="18" t="s">
        <v>180</v>
      </c>
      <c r="BM89" s="205" t="s">
        <v>1733</v>
      </c>
    </row>
    <row r="90" spans="1:65" s="14" customFormat="1" ht="11.25" x14ac:dyDescent="0.2">
      <c r="B90" s="234"/>
      <c r="C90" s="235"/>
      <c r="D90" s="209" t="s">
        <v>182</v>
      </c>
      <c r="E90" s="236" t="s">
        <v>79</v>
      </c>
      <c r="F90" s="237" t="s">
        <v>1734</v>
      </c>
      <c r="G90" s="235"/>
      <c r="H90" s="236" t="s">
        <v>79</v>
      </c>
      <c r="I90" s="238"/>
      <c r="J90" s="235"/>
      <c r="K90" s="235"/>
      <c r="L90" s="239"/>
      <c r="M90" s="240"/>
      <c r="N90" s="241"/>
      <c r="O90" s="241"/>
      <c r="P90" s="241"/>
      <c r="Q90" s="241"/>
      <c r="R90" s="241"/>
      <c r="S90" s="241"/>
      <c r="T90" s="242"/>
      <c r="AT90" s="243" t="s">
        <v>182</v>
      </c>
      <c r="AU90" s="243" t="s">
        <v>91</v>
      </c>
      <c r="AV90" s="14" t="s">
        <v>89</v>
      </c>
      <c r="AW90" s="14" t="s">
        <v>42</v>
      </c>
      <c r="AX90" s="14" t="s">
        <v>81</v>
      </c>
      <c r="AY90" s="243" t="s">
        <v>173</v>
      </c>
    </row>
    <row r="91" spans="1:65" s="13" customFormat="1" ht="11.25" x14ac:dyDescent="0.2">
      <c r="B91" s="207"/>
      <c r="C91" s="208"/>
      <c r="D91" s="209" t="s">
        <v>182</v>
      </c>
      <c r="E91" s="210" t="s">
        <v>79</v>
      </c>
      <c r="F91" s="211" t="s">
        <v>1735</v>
      </c>
      <c r="G91" s="208"/>
      <c r="H91" s="212">
        <v>190</v>
      </c>
      <c r="I91" s="213"/>
      <c r="J91" s="208"/>
      <c r="K91" s="208"/>
      <c r="L91" s="214"/>
      <c r="M91" s="215"/>
      <c r="N91" s="216"/>
      <c r="O91" s="216"/>
      <c r="P91" s="216"/>
      <c r="Q91" s="216"/>
      <c r="R91" s="216"/>
      <c r="S91" s="216"/>
      <c r="T91" s="217"/>
      <c r="AT91" s="218" t="s">
        <v>182</v>
      </c>
      <c r="AU91" s="218" t="s">
        <v>91</v>
      </c>
      <c r="AV91" s="13" t="s">
        <v>91</v>
      </c>
      <c r="AW91" s="13" t="s">
        <v>42</v>
      </c>
      <c r="AX91" s="13" t="s">
        <v>81</v>
      </c>
      <c r="AY91" s="218" t="s">
        <v>173</v>
      </c>
    </row>
    <row r="92" spans="1:65" s="13" customFormat="1" ht="11.25" x14ac:dyDescent="0.2">
      <c r="B92" s="207"/>
      <c r="C92" s="208"/>
      <c r="D92" s="209" t="s">
        <v>182</v>
      </c>
      <c r="E92" s="210" t="s">
        <v>79</v>
      </c>
      <c r="F92" s="211" t="s">
        <v>1736</v>
      </c>
      <c r="G92" s="208"/>
      <c r="H92" s="212">
        <v>190</v>
      </c>
      <c r="I92" s="213"/>
      <c r="J92" s="208"/>
      <c r="K92" s="208"/>
      <c r="L92" s="214"/>
      <c r="M92" s="215"/>
      <c r="N92" s="216"/>
      <c r="O92" s="216"/>
      <c r="P92" s="216"/>
      <c r="Q92" s="216"/>
      <c r="R92" s="216"/>
      <c r="S92" s="216"/>
      <c r="T92" s="217"/>
      <c r="AT92" s="218" t="s">
        <v>182</v>
      </c>
      <c r="AU92" s="218" t="s">
        <v>91</v>
      </c>
      <c r="AV92" s="13" t="s">
        <v>91</v>
      </c>
      <c r="AW92" s="13" t="s">
        <v>42</v>
      </c>
      <c r="AX92" s="13" t="s">
        <v>81</v>
      </c>
      <c r="AY92" s="218" t="s">
        <v>173</v>
      </c>
    </row>
    <row r="93" spans="1:65" s="13" customFormat="1" ht="11.25" x14ac:dyDescent="0.2">
      <c r="B93" s="207"/>
      <c r="C93" s="208"/>
      <c r="D93" s="209" t="s">
        <v>182</v>
      </c>
      <c r="E93" s="210" t="s">
        <v>79</v>
      </c>
      <c r="F93" s="211" t="s">
        <v>1737</v>
      </c>
      <c r="G93" s="208"/>
      <c r="H93" s="212">
        <v>190</v>
      </c>
      <c r="I93" s="213"/>
      <c r="J93" s="208"/>
      <c r="K93" s="208"/>
      <c r="L93" s="214"/>
      <c r="M93" s="215"/>
      <c r="N93" s="216"/>
      <c r="O93" s="216"/>
      <c r="P93" s="216"/>
      <c r="Q93" s="216"/>
      <c r="R93" s="216"/>
      <c r="S93" s="216"/>
      <c r="T93" s="217"/>
      <c r="AT93" s="218" t="s">
        <v>182</v>
      </c>
      <c r="AU93" s="218" t="s">
        <v>91</v>
      </c>
      <c r="AV93" s="13" t="s">
        <v>91</v>
      </c>
      <c r="AW93" s="13" t="s">
        <v>42</v>
      </c>
      <c r="AX93" s="13" t="s">
        <v>81</v>
      </c>
      <c r="AY93" s="218" t="s">
        <v>173</v>
      </c>
    </row>
    <row r="94" spans="1:65" s="13" customFormat="1" ht="11.25" x14ac:dyDescent="0.2">
      <c r="B94" s="207"/>
      <c r="C94" s="208"/>
      <c r="D94" s="209" t="s">
        <v>182</v>
      </c>
      <c r="E94" s="210" t="s">
        <v>79</v>
      </c>
      <c r="F94" s="211" t="s">
        <v>1738</v>
      </c>
      <c r="G94" s="208"/>
      <c r="H94" s="212">
        <v>190</v>
      </c>
      <c r="I94" s="213"/>
      <c r="J94" s="208"/>
      <c r="K94" s="208"/>
      <c r="L94" s="214"/>
      <c r="M94" s="215"/>
      <c r="N94" s="216"/>
      <c r="O94" s="216"/>
      <c r="P94" s="216"/>
      <c r="Q94" s="216"/>
      <c r="R94" s="216"/>
      <c r="S94" s="216"/>
      <c r="T94" s="217"/>
      <c r="AT94" s="218" t="s">
        <v>182</v>
      </c>
      <c r="AU94" s="218" t="s">
        <v>91</v>
      </c>
      <c r="AV94" s="13" t="s">
        <v>91</v>
      </c>
      <c r="AW94" s="13" t="s">
        <v>42</v>
      </c>
      <c r="AX94" s="13" t="s">
        <v>81</v>
      </c>
      <c r="AY94" s="218" t="s">
        <v>173</v>
      </c>
    </row>
    <row r="95" spans="1:65" s="15" customFormat="1" ht="11.25" x14ac:dyDescent="0.2">
      <c r="B95" s="244"/>
      <c r="C95" s="245"/>
      <c r="D95" s="209" t="s">
        <v>182</v>
      </c>
      <c r="E95" s="246" t="s">
        <v>79</v>
      </c>
      <c r="F95" s="247" t="s">
        <v>362</v>
      </c>
      <c r="G95" s="245"/>
      <c r="H95" s="248">
        <v>760</v>
      </c>
      <c r="I95" s="249"/>
      <c r="J95" s="245"/>
      <c r="K95" s="245"/>
      <c r="L95" s="250"/>
      <c r="M95" s="251"/>
      <c r="N95" s="252"/>
      <c r="O95" s="252"/>
      <c r="P95" s="252"/>
      <c r="Q95" s="252"/>
      <c r="R95" s="252"/>
      <c r="S95" s="252"/>
      <c r="T95" s="253"/>
      <c r="AT95" s="254" t="s">
        <v>182</v>
      </c>
      <c r="AU95" s="254" t="s">
        <v>91</v>
      </c>
      <c r="AV95" s="15" t="s">
        <v>180</v>
      </c>
      <c r="AW95" s="15" t="s">
        <v>42</v>
      </c>
      <c r="AX95" s="15" t="s">
        <v>89</v>
      </c>
      <c r="AY95" s="254" t="s">
        <v>173</v>
      </c>
    </row>
    <row r="96" spans="1:65" s="2" customFormat="1" ht="24" customHeight="1" x14ac:dyDescent="0.2">
      <c r="A96" s="36"/>
      <c r="B96" s="37"/>
      <c r="C96" s="194" t="s">
        <v>91</v>
      </c>
      <c r="D96" s="194" t="s">
        <v>175</v>
      </c>
      <c r="E96" s="195" t="s">
        <v>1739</v>
      </c>
      <c r="F96" s="196" t="s">
        <v>1740</v>
      </c>
      <c r="G96" s="197" t="s">
        <v>447</v>
      </c>
      <c r="H96" s="198">
        <v>38</v>
      </c>
      <c r="I96" s="199"/>
      <c r="J96" s="200">
        <f>ROUND(I96*H96,2)</f>
        <v>0</v>
      </c>
      <c r="K96" s="196" t="s">
        <v>179</v>
      </c>
      <c r="L96" s="41"/>
      <c r="M96" s="201" t="s">
        <v>79</v>
      </c>
      <c r="N96" s="202" t="s">
        <v>51</v>
      </c>
      <c r="O96" s="66"/>
      <c r="P96" s="203">
        <f>O96*H96</f>
        <v>0</v>
      </c>
      <c r="Q96" s="203">
        <v>6.4999999999999997E-4</v>
      </c>
      <c r="R96" s="203">
        <f>Q96*H96</f>
        <v>2.47E-2</v>
      </c>
      <c r="S96" s="203">
        <v>0</v>
      </c>
      <c r="T96" s="204">
        <f>S96*H96</f>
        <v>0</v>
      </c>
      <c r="U96" s="36"/>
      <c r="V96" s="36"/>
      <c r="W96" s="36"/>
      <c r="X96" s="36"/>
      <c r="Y96" s="36"/>
      <c r="Z96" s="36"/>
      <c r="AA96" s="36"/>
      <c r="AB96" s="36"/>
      <c r="AC96" s="36"/>
      <c r="AD96" s="36"/>
      <c r="AE96" s="36"/>
      <c r="AR96" s="205" t="s">
        <v>180</v>
      </c>
      <c r="AT96" s="205" t="s">
        <v>175</v>
      </c>
      <c r="AU96" s="205" t="s">
        <v>91</v>
      </c>
      <c r="AY96" s="18" t="s">
        <v>173</v>
      </c>
      <c r="BE96" s="206">
        <f>IF(N96="základní",J96,0)</f>
        <v>0</v>
      </c>
      <c r="BF96" s="206">
        <f>IF(N96="snížená",J96,0)</f>
        <v>0</v>
      </c>
      <c r="BG96" s="206">
        <f>IF(N96="zákl. přenesená",J96,0)</f>
        <v>0</v>
      </c>
      <c r="BH96" s="206">
        <f>IF(N96="sníž. přenesená",J96,0)</f>
        <v>0</v>
      </c>
      <c r="BI96" s="206">
        <f>IF(N96="nulová",J96,0)</f>
        <v>0</v>
      </c>
      <c r="BJ96" s="18" t="s">
        <v>89</v>
      </c>
      <c r="BK96" s="206">
        <f>ROUND(I96*H96,2)</f>
        <v>0</v>
      </c>
      <c r="BL96" s="18" t="s">
        <v>180</v>
      </c>
      <c r="BM96" s="205" t="s">
        <v>1741</v>
      </c>
    </row>
    <row r="97" spans="1:65" s="14" customFormat="1" ht="11.25" x14ac:dyDescent="0.2">
      <c r="B97" s="234"/>
      <c r="C97" s="235"/>
      <c r="D97" s="209" t="s">
        <v>182</v>
      </c>
      <c r="E97" s="236" t="s">
        <v>79</v>
      </c>
      <c r="F97" s="237" t="s">
        <v>1742</v>
      </c>
      <c r="G97" s="235"/>
      <c r="H97" s="236" t="s">
        <v>79</v>
      </c>
      <c r="I97" s="238"/>
      <c r="J97" s="235"/>
      <c r="K97" s="235"/>
      <c r="L97" s="239"/>
      <c r="M97" s="240"/>
      <c r="N97" s="241"/>
      <c r="O97" s="241"/>
      <c r="P97" s="241"/>
      <c r="Q97" s="241"/>
      <c r="R97" s="241"/>
      <c r="S97" s="241"/>
      <c r="T97" s="242"/>
      <c r="AT97" s="243" t="s">
        <v>182</v>
      </c>
      <c r="AU97" s="243" t="s">
        <v>91</v>
      </c>
      <c r="AV97" s="14" t="s">
        <v>89</v>
      </c>
      <c r="AW97" s="14" t="s">
        <v>42</v>
      </c>
      <c r="AX97" s="14" t="s">
        <v>81</v>
      </c>
      <c r="AY97" s="243" t="s">
        <v>173</v>
      </c>
    </row>
    <row r="98" spans="1:65" s="13" customFormat="1" ht="11.25" x14ac:dyDescent="0.2">
      <c r="B98" s="207"/>
      <c r="C98" s="208"/>
      <c r="D98" s="209" t="s">
        <v>182</v>
      </c>
      <c r="E98" s="210" t="s">
        <v>79</v>
      </c>
      <c r="F98" s="211" t="s">
        <v>1743</v>
      </c>
      <c r="G98" s="208"/>
      <c r="H98" s="212">
        <v>11</v>
      </c>
      <c r="I98" s="213"/>
      <c r="J98" s="208"/>
      <c r="K98" s="208"/>
      <c r="L98" s="214"/>
      <c r="M98" s="215"/>
      <c r="N98" s="216"/>
      <c r="O98" s="216"/>
      <c r="P98" s="216"/>
      <c r="Q98" s="216"/>
      <c r="R98" s="216"/>
      <c r="S98" s="216"/>
      <c r="T98" s="217"/>
      <c r="AT98" s="218" t="s">
        <v>182</v>
      </c>
      <c r="AU98" s="218" t="s">
        <v>91</v>
      </c>
      <c r="AV98" s="13" t="s">
        <v>91</v>
      </c>
      <c r="AW98" s="13" t="s">
        <v>42</v>
      </c>
      <c r="AX98" s="13" t="s">
        <v>81</v>
      </c>
      <c r="AY98" s="218" t="s">
        <v>173</v>
      </c>
    </row>
    <row r="99" spans="1:65" s="13" customFormat="1" ht="11.25" x14ac:dyDescent="0.2">
      <c r="B99" s="207"/>
      <c r="C99" s="208"/>
      <c r="D99" s="209" t="s">
        <v>182</v>
      </c>
      <c r="E99" s="210" t="s">
        <v>79</v>
      </c>
      <c r="F99" s="211" t="s">
        <v>1744</v>
      </c>
      <c r="G99" s="208"/>
      <c r="H99" s="212">
        <v>9</v>
      </c>
      <c r="I99" s="213"/>
      <c r="J99" s="208"/>
      <c r="K99" s="208"/>
      <c r="L99" s="214"/>
      <c r="M99" s="215"/>
      <c r="N99" s="216"/>
      <c r="O99" s="216"/>
      <c r="P99" s="216"/>
      <c r="Q99" s="216"/>
      <c r="R99" s="216"/>
      <c r="S99" s="216"/>
      <c r="T99" s="217"/>
      <c r="AT99" s="218" t="s">
        <v>182</v>
      </c>
      <c r="AU99" s="218" t="s">
        <v>91</v>
      </c>
      <c r="AV99" s="13" t="s">
        <v>91</v>
      </c>
      <c r="AW99" s="13" t="s">
        <v>42</v>
      </c>
      <c r="AX99" s="13" t="s">
        <v>81</v>
      </c>
      <c r="AY99" s="218" t="s">
        <v>173</v>
      </c>
    </row>
    <row r="100" spans="1:65" s="13" customFormat="1" ht="11.25" x14ac:dyDescent="0.2">
      <c r="B100" s="207"/>
      <c r="C100" s="208"/>
      <c r="D100" s="209" t="s">
        <v>182</v>
      </c>
      <c r="E100" s="210" t="s">
        <v>79</v>
      </c>
      <c r="F100" s="211" t="s">
        <v>1745</v>
      </c>
      <c r="G100" s="208"/>
      <c r="H100" s="212">
        <v>9</v>
      </c>
      <c r="I100" s="213"/>
      <c r="J100" s="208"/>
      <c r="K100" s="208"/>
      <c r="L100" s="214"/>
      <c r="M100" s="215"/>
      <c r="N100" s="216"/>
      <c r="O100" s="216"/>
      <c r="P100" s="216"/>
      <c r="Q100" s="216"/>
      <c r="R100" s="216"/>
      <c r="S100" s="216"/>
      <c r="T100" s="217"/>
      <c r="AT100" s="218" t="s">
        <v>182</v>
      </c>
      <c r="AU100" s="218" t="s">
        <v>91</v>
      </c>
      <c r="AV100" s="13" t="s">
        <v>91</v>
      </c>
      <c r="AW100" s="13" t="s">
        <v>42</v>
      </c>
      <c r="AX100" s="13" t="s">
        <v>81</v>
      </c>
      <c r="AY100" s="218" t="s">
        <v>173</v>
      </c>
    </row>
    <row r="101" spans="1:65" s="13" customFormat="1" ht="11.25" x14ac:dyDescent="0.2">
      <c r="B101" s="207"/>
      <c r="C101" s="208"/>
      <c r="D101" s="209" t="s">
        <v>182</v>
      </c>
      <c r="E101" s="210" t="s">
        <v>79</v>
      </c>
      <c r="F101" s="211" t="s">
        <v>1746</v>
      </c>
      <c r="G101" s="208"/>
      <c r="H101" s="212">
        <v>9</v>
      </c>
      <c r="I101" s="213"/>
      <c r="J101" s="208"/>
      <c r="K101" s="208"/>
      <c r="L101" s="214"/>
      <c r="M101" s="215"/>
      <c r="N101" s="216"/>
      <c r="O101" s="216"/>
      <c r="P101" s="216"/>
      <c r="Q101" s="216"/>
      <c r="R101" s="216"/>
      <c r="S101" s="216"/>
      <c r="T101" s="217"/>
      <c r="AT101" s="218" t="s">
        <v>182</v>
      </c>
      <c r="AU101" s="218" t="s">
        <v>91</v>
      </c>
      <c r="AV101" s="13" t="s">
        <v>91</v>
      </c>
      <c r="AW101" s="13" t="s">
        <v>42</v>
      </c>
      <c r="AX101" s="13" t="s">
        <v>81</v>
      </c>
      <c r="AY101" s="218" t="s">
        <v>173</v>
      </c>
    </row>
    <row r="102" spans="1:65" s="15" customFormat="1" ht="11.25" x14ac:dyDescent="0.2">
      <c r="B102" s="244"/>
      <c r="C102" s="245"/>
      <c r="D102" s="209" t="s">
        <v>182</v>
      </c>
      <c r="E102" s="246" t="s">
        <v>79</v>
      </c>
      <c r="F102" s="247" t="s">
        <v>362</v>
      </c>
      <c r="G102" s="245"/>
      <c r="H102" s="248">
        <v>38</v>
      </c>
      <c r="I102" s="249"/>
      <c r="J102" s="245"/>
      <c r="K102" s="245"/>
      <c r="L102" s="250"/>
      <c r="M102" s="251"/>
      <c r="N102" s="252"/>
      <c r="O102" s="252"/>
      <c r="P102" s="252"/>
      <c r="Q102" s="252"/>
      <c r="R102" s="252"/>
      <c r="S102" s="252"/>
      <c r="T102" s="253"/>
      <c r="AT102" s="254" t="s">
        <v>182</v>
      </c>
      <c r="AU102" s="254" t="s">
        <v>91</v>
      </c>
      <c r="AV102" s="15" t="s">
        <v>180</v>
      </c>
      <c r="AW102" s="15" t="s">
        <v>42</v>
      </c>
      <c r="AX102" s="15" t="s">
        <v>89</v>
      </c>
      <c r="AY102" s="254" t="s">
        <v>173</v>
      </c>
    </row>
    <row r="103" spans="1:65" s="2" customFormat="1" ht="24" customHeight="1" x14ac:dyDescent="0.2">
      <c r="A103" s="36"/>
      <c r="B103" s="37"/>
      <c r="C103" s="194" t="s">
        <v>189</v>
      </c>
      <c r="D103" s="194" t="s">
        <v>175</v>
      </c>
      <c r="E103" s="195" t="s">
        <v>1747</v>
      </c>
      <c r="F103" s="196" t="s">
        <v>1748</v>
      </c>
      <c r="G103" s="197" t="s">
        <v>447</v>
      </c>
      <c r="H103" s="198">
        <v>38</v>
      </c>
      <c r="I103" s="199"/>
      <c r="J103" s="200">
        <f>ROUND(I103*H103,2)</f>
        <v>0</v>
      </c>
      <c r="K103" s="196" t="s">
        <v>179</v>
      </c>
      <c r="L103" s="41"/>
      <c r="M103" s="201" t="s">
        <v>79</v>
      </c>
      <c r="N103" s="202" t="s">
        <v>51</v>
      </c>
      <c r="O103" s="66"/>
      <c r="P103" s="203">
        <f>O103*H103</f>
        <v>0</v>
      </c>
      <c r="Q103" s="203">
        <v>0</v>
      </c>
      <c r="R103" s="203">
        <f>Q103*H103</f>
        <v>0</v>
      </c>
      <c r="S103" s="203">
        <v>0</v>
      </c>
      <c r="T103" s="204">
        <f>S103*H103</f>
        <v>0</v>
      </c>
      <c r="U103" s="36"/>
      <c r="V103" s="36"/>
      <c r="W103" s="36"/>
      <c r="X103" s="36"/>
      <c r="Y103" s="36"/>
      <c r="Z103" s="36"/>
      <c r="AA103" s="36"/>
      <c r="AB103" s="36"/>
      <c r="AC103" s="36"/>
      <c r="AD103" s="36"/>
      <c r="AE103" s="36"/>
      <c r="AR103" s="205" t="s">
        <v>180</v>
      </c>
      <c r="AT103" s="205" t="s">
        <v>175</v>
      </c>
      <c r="AU103" s="205" t="s">
        <v>91</v>
      </c>
      <c r="AY103" s="18" t="s">
        <v>173</v>
      </c>
      <c r="BE103" s="206">
        <f>IF(N103="základní",J103,0)</f>
        <v>0</v>
      </c>
      <c r="BF103" s="206">
        <f>IF(N103="snížená",J103,0)</f>
        <v>0</v>
      </c>
      <c r="BG103" s="206">
        <f>IF(N103="zákl. přenesená",J103,0)</f>
        <v>0</v>
      </c>
      <c r="BH103" s="206">
        <f>IF(N103="sníž. přenesená",J103,0)</f>
        <v>0</v>
      </c>
      <c r="BI103" s="206">
        <f>IF(N103="nulová",J103,0)</f>
        <v>0</v>
      </c>
      <c r="BJ103" s="18" t="s">
        <v>89</v>
      </c>
      <c r="BK103" s="206">
        <f>ROUND(I103*H103,2)</f>
        <v>0</v>
      </c>
      <c r="BL103" s="18" t="s">
        <v>180</v>
      </c>
      <c r="BM103" s="205" t="s">
        <v>1749</v>
      </c>
    </row>
    <row r="104" spans="1:65" s="13" customFormat="1" ht="11.25" x14ac:dyDescent="0.2">
      <c r="B104" s="207"/>
      <c r="C104" s="208"/>
      <c r="D104" s="209" t="s">
        <v>182</v>
      </c>
      <c r="E104" s="210" t="s">
        <v>79</v>
      </c>
      <c r="F104" s="211" t="s">
        <v>1750</v>
      </c>
      <c r="G104" s="208"/>
      <c r="H104" s="212">
        <v>38</v>
      </c>
      <c r="I104" s="213"/>
      <c r="J104" s="208"/>
      <c r="K104" s="208"/>
      <c r="L104" s="214"/>
      <c r="M104" s="215"/>
      <c r="N104" s="216"/>
      <c r="O104" s="216"/>
      <c r="P104" s="216"/>
      <c r="Q104" s="216"/>
      <c r="R104" s="216"/>
      <c r="S104" s="216"/>
      <c r="T104" s="217"/>
      <c r="AT104" s="218" t="s">
        <v>182</v>
      </c>
      <c r="AU104" s="218" t="s">
        <v>91</v>
      </c>
      <c r="AV104" s="13" t="s">
        <v>91</v>
      </c>
      <c r="AW104" s="13" t="s">
        <v>42</v>
      </c>
      <c r="AX104" s="13" t="s">
        <v>89</v>
      </c>
      <c r="AY104" s="218" t="s">
        <v>173</v>
      </c>
    </row>
    <row r="105" spans="1:65" s="12" customFormat="1" ht="22.9" customHeight="1" x14ac:dyDescent="0.2">
      <c r="B105" s="178"/>
      <c r="C105" s="179"/>
      <c r="D105" s="180" t="s">
        <v>80</v>
      </c>
      <c r="E105" s="192" t="s">
        <v>199</v>
      </c>
      <c r="F105" s="192" t="s">
        <v>252</v>
      </c>
      <c r="G105" s="179"/>
      <c r="H105" s="179"/>
      <c r="I105" s="182"/>
      <c r="J105" s="193">
        <f>BK105</f>
        <v>0</v>
      </c>
      <c r="K105" s="179"/>
      <c r="L105" s="184"/>
      <c r="M105" s="185"/>
      <c r="N105" s="186"/>
      <c r="O105" s="186"/>
      <c r="P105" s="187">
        <f>SUM(P106:P112)</f>
        <v>0</v>
      </c>
      <c r="Q105" s="186"/>
      <c r="R105" s="187">
        <f>SUM(R106:R112)</f>
        <v>0</v>
      </c>
      <c r="S105" s="186"/>
      <c r="T105" s="188">
        <f>SUM(T106:T112)</f>
        <v>0</v>
      </c>
      <c r="AR105" s="189" t="s">
        <v>89</v>
      </c>
      <c r="AT105" s="190" t="s">
        <v>80</v>
      </c>
      <c r="AU105" s="190" t="s">
        <v>89</v>
      </c>
      <c r="AY105" s="189" t="s">
        <v>173</v>
      </c>
      <c r="BK105" s="191">
        <f>SUM(BK106:BK112)</f>
        <v>0</v>
      </c>
    </row>
    <row r="106" spans="1:65" s="2" customFormat="1" ht="24" customHeight="1" x14ac:dyDescent="0.2">
      <c r="A106" s="36"/>
      <c r="B106" s="37"/>
      <c r="C106" s="194" t="s">
        <v>180</v>
      </c>
      <c r="D106" s="194" t="s">
        <v>175</v>
      </c>
      <c r="E106" s="195" t="s">
        <v>1751</v>
      </c>
      <c r="F106" s="196" t="s">
        <v>1752</v>
      </c>
      <c r="G106" s="197" t="s">
        <v>178</v>
      </c>
      <c r="H106" s="198">
        <v>760</v>
      </c>
      <c r="I106" s="199"/>
      <c r="J106" s="200">
        <f>ROUND(I106*H106,2)</f>
        <v>0</v>
      </c>
      <c r="K106" s="196" t="s">
        <v>179</v>
      </c>
      <c r="L106" s="41"/>
      <c r="M106" s="201" t="s">
        <v>79</v>
      </c>
      <c r="N106" s="202" t="s">
        <v>51</v>
      </c>
      <c r="O106" s="66"/>
      <c r="P106" s="203">
        <f>O106*H106</f>
        <v>0</v>
      </c>
      <c r="Q106" s="203">
        <v>0</v>
      </c>
      <c r="R106" s="203">
        <f>Q106*H106</f>
        <v>0</v>
      </c>
      <c r="S106" s="203">
        <v>0</v>
      </c>
      <c r="T106" s="204">
        <f>S106*H106</f>
        <v>0</v>
      </c>
      <c r="U106" s="36"/>
      <c r="V106" s="36"/>
      <c r="W106" s="36"/>
      <c r="X106" s="36"/>
      <c r="Y106" s="36"/>
      <c r="Z106" s="36"/>
      <c r="AA106" s="36"/>
      <c r="AB106" s="36"/>
      <c r="AC106" s="36"/>
      <c r="AD106" s="36"/>
      <c r="AE106" s="36"/>
      <c r="AR106" s="205" t="s">
        <v>180</v>
      </c>
      <c r="AT106" s="205" t="s">
        <v>175</v>
      </c>
      <c r="AU106" s="205" t="s">
        <v>91</v>
      </c>
      <c r="AY106" s="18" t="s">
        <v>173</v>
      </c>
      <c r="BE106" s="206">
        <f>IF(N106="základní",J106,0)</f>
        <v>0</v>
      </c>
      <c r="BF106" s="206">
        <f>IF(N106="snížená",J106,0)</f>
        <v>0</v>
      </c>
      <c r="BG106" s="206">
        <f>IF(N106="zákl. přenesená",J106,0)</f>
        <v>0</v>
      </c>
      <c r="BH106" s="206">
        <f>IF(N106="sníž. přenesená",J106,0)</f>
        <v>0</v>
      </c>
      <c r="BI106" s="206">
        <f>IF(N106="nulová",J106,0)</f>
        <v>0</v>
      </c>
      <c r="BJ106" s="18" t="s">
        <v>89</v>
      </c>
      <c r="BK106" s="206">
        <f>ROUND(I106*H106,2)</f>
        <v>0</v>
      </c>
      <c r="BL106" s="18" t="s">
        <v>180</v>
      </c>
      <c r="BM106" s="205" t="s">
        <v>1753</v>
      </c>
    </row>
    <row r="107" spans="1:65" s="14" customFormat="1" ht="11.25" x14ac:dyDescent="0.2">
      <c r="B107" s="234"/>
      <c r="C107" s="235"/>
      <c r="D107" s="209" t="s">
        <v>182</v>
      </c>
      <c r="E107" s="236" t="s">
        <v>79</v>
      </c>
      <c r="F107" s="237" t="s">
        <v>1754</v>
      </c>
      <c r="G107" s="235"/>
      <c r="H107" s="236" t="s">
        <v>79</v>
      </c>
      <c r="I107" s="238"/>
      <c r="J107" s="235"/>
      <c r="K107" s="235"/>
      <c r="L107" s="239"/>
      <c r="M107" s="240"/>
      <c r="N107" s="241"/>
      <c r="O107" s="241"/>
      <c r="P107" s="241"/>
      <c r="Q107" s="241"/>
      <c r="R107" s="241"/>
      <c r="S107" s="241"/>
      <c r="T107" s="242"/>
      <c r="AT107" s="243" t="s">
        <v>182</v>
      </c>
      <c r="AU107" s="243" t="s">
        <v>91</v>
      </c>
      <c r="AV107" s="14" t="s">
        <v>89</v>
      </c>
      <c r="AW107" s="14" t="s">
        <v>42</v>
      </c>
      <c r="AX107" s="14" t="s">
        <v>81</v>
      </c>
      <c r="AY107" s="243" t="s">
        <v>173</v>
      </c>
    </row>
    <row r="108" spans="1:65" s="13" customFormat="1" ht="11.25" x14ac:dyDescent="0.2">
      <c r="B108" s="207"/>
      <c r="C108" s="208"/>
      <c r="D108" s="209" t="s">
        <v>182</v>
      </c>
      <c r="E108" s="210" t="s">
        <v>79</v>
      </c>
      <c r="F108" s="211" t="s">
        <v>1735</v>
      </c>
      <c r="G108" s="208"/>
      <c r="H108" s="212">
        <v>190</v>
      </c>
      <c r="I108" s="213"/>
      <c r="J108" s="208"/>
      <c r="K108" s="208"/>
      <c r="L108" s="214"/>
      <c r="M108" s="215"/>
      <c r="N108" s="216"/>
      <c r="O108" s="216"/>
      <c r="P108" s="216"/>
      <c r="Q108" s="216"/>
      <c r="R108" s="216"/>
      <c r="S108" s="216"/>
      <c r="T108" s="217"/>
      <c r="AT108" s="218" t="s">
        <v>182</v>
      </c>
      <c r="AU108" s="218" t="s">
        <v>91</v>
      </c>
      <c r="AV108" s="13" t="s">
        <v>91</v>
      </c>
      <c r="AW108" s="13" t="s">
        <v>42</v>
      </c>
      <c r="AX108" s="13" t="s">
        <v>81</v>
      </c>
      <c r="AY108" s="218" t="s">
        <v>173</v>
      </c>
    </row>
    <row r="109" spans="1:65" s="13" customFormat="1" ht="11.25" x14ac:dyDescent="0.2">
      <c r="B109" s="207"/>
      <c r="C109" s="208"/>
      <c r="D109" s="209" t="s">
        <v>182</v>
      </c>
      <c r="E109" s="210" t="s">
        <v>79</v>
      </c>
      <c r="F109" s="211" t="s">
        <v>1736</v>
      </c>
      <c r="G109" s="208"/>
      <c r="H109" s="212">
        <v>190</v>
      </c>
      <c r="I109" s="213"/>
      <c r="J109" s="208"/>
      <c r="K109" s="208"/>
      <c r="L109" s="214"/>
      <c r="M109" s="215"/>
      <c r="N109" s="216"/>
      <c r="O109" s="216"/>
      <c r="P109" s="216"/>
      <c r="Q109" s="216"/>
      <c r="R109" s="216"/>
      <c r="S109" s="216"/>
      <c r="T109" s="217"/>
      <c r="AT109" s="218" t="s">
        <v>182</v>
      </c>
      <c r="AU109" s="218" t="s">
        <v>91</v>
      </c>
      <c r="AV109" s="13" t="s">
        <v>91</v>
      </c>
      <c r="AW109" s="13" t="s">
        <v>42</v>
      </c>
      <c r="AX109" s="13" t="s">
        <v>81</v>
      </c>
      <c r="AY109" s="218" t="s">
        <v>173</v>
      </c>
    </row>
    <row r="110" spans="1:65" s="13" customFormat="1" ht="11.25" x14ac:dyDescent="0.2">
      <c r="B110" s="207"/>
      <c r="C110" s="208"/>
      <c r="D110" s="209" t="s">
        <v>182</v>
      </c>
      <c r="E110" s="210" t="s">
        <v>79</v>
      </c>
      <c r="F110" s="211" t="s">
        <v>1737</v>
      </c>
      <c r="G110" s="208"/>
      <c r="H110" s="212">
        <v>190</v>
      </c>
      <c r="I110" s="213"/>
      <c r="J110" s="208"/>
      <c r="K110" s="208"/>
      <c r="L110" s="214"/>
      <c r="M110" s="215"/>
      <c r="N110" s="216"/>
      <c r="O110" s="216"/>
      <c r="P110" s="216"/>
      <c r="Q110" s="216"/>
      <c r="R110" s="216"/>
      <c r="S110" s="216"/>
      <c r="T110" s="217"/>
      <c r="AT110" s="218" t="s">
        <v>182</v>
      </c>
      <c r="AU110" s="218" t="s">
        <v>91</v>
      </c>
      <c r="AV110" s="13" t="s">
        <v>91</v>
      </c>
      <c r="AW110" s="13" t="s">
        <v>42</v>
      </c>
      <c r="AX110" s="13" t="s">
        <v>81</v>
      </c>
      <c r="AY110" s="218" t="s">
        <v>173</v>
      </c>
    </row>
    <row r="111" spans="1:65" s="13" customFormat="1" ht="11.25" x14ac:dyDescent="0.2">
      <c r="B111" s="207"/>
      <c r="C111" s="208"/>
      <c r="D111" s="209" t="s">
        <v>182</v>
      </c>
      <c r="E111" s="210" t="s">
        <v>79</v>
      </c>
      <c r="F111" s="211" t="s">
        <v>1738</v>
      </c>
      <c r="G111" s="208"/>
      <c r="H111" s="212">
        <v>190</v>
      </c>
      <c r="I111" s="213"/>
      <c r="J111" s="208"/>
      <c r="K111" s="208"/>
      <c r="L111" s="214"/>
      <c r="M111" s="215"/>
      <c r="N111" s="216"/>
      <c r="O111" s="216"/>
      <c r="P111" s="216"/>
      <c r="Q111" s="216"/>
      <c r="R111" s="216"/>
      <c r="S111" s="216"/>
      <c r="T111" s="217"/>
      <c r="AT111" s="218" t="s">
        <v>182</v>
      </c>
      <c r="AU111" s="218" t="s">
        <v>91</v>
      </c>
      <c r="AV111" s="13" t="s">
        <v>91</v>
      </c>
      <c r="AW111" s="13" t="s">
        <v>42</v>
      </c>
      <c r="AX111" s="13" t="s">
        <v>81</v>
      </c>
      <c r="AY111" s="218" t="s">
        <v>173</v>
      </c>
    </row>
    <row r="112" spans="1:65" s="15" customFormat="1" ht="11.25" x14ac:dyDescent="0.2">
      <c r="B112" s="244"/>
      <c r="C112" s="245"/>
      <c r="D112" s="209" t="s">
        <v>182</v>
      </c>
      <c r="E112" s="246" t="s">
        <v>79</v>
      </c>
      <c r="F112" s="247" t="s">
        <v>362</v>
      </c>
      <c r="G112" s="245"/>
      <c r="H112" s="248">
        <v>760</v>
      </c>
      <c r="I112" s="249"/>
      <c r="J112" s="245"/>
      <c r="K112" s="245"/>
      <c r="L112" s="250"/>
      <c r="M112" s="251"/>
      <c r="N112" s="252"/>
      <c r="O112" s="252"/>
      <c r="P112" s="252"/>
      <c r="Q112" s="252"/>
      <c r="R112" s="252"/>
      <c r="S112" s="252"/>
      <c r="T112" s="253"/>
      <c r="AT112" s="254" t="s">
        <v>182</v>
      </c>
      <c r="AU112" s="254" t="s">
        <v>91</v>
      </c>
      <c r="AV112" s="15" t="s">
        <v>180</v>
      </c>
      <c r="AW112" s="15" t="s">
        <v>42</v>
      </c>
      <c r="AX112" s="15" t="s">
        <v>89</v>
      </c>
      <c r="AY112" s="254" t="s">
        <v>173</v>
      </c>
    </row>
    <row r="113" spans="1:65" s="12" customFormat="1" ht="22.9" customHeight="1" x14ac:dyDescent="0.2">
      <c r="B113" s="178"/>
      <c r="C113" s="179"/>
      <c r="D113" s="180" t="s">
        <v>80</v>
      </c>
      <c r="E113" s="192" t="s">
        <v>221</v>
      </c>
      <c r="F113" s="192" t="s">
        <v>273</v>
      </c>
      <c r="G113" s="179"/>
      <c r="H113" s="179"/>
      <c r="I113" s="182"/>
      <c r="J113" s="193">
        <f>BK113</f>
        <v>0</v>
      </c>
      <c r="K113" s="179"/>
      <c r="L113" s="184"/>
      <c r="M113" s="185"/>
      <c r="N113" s="186"/>
      <c r="O113" s="186"/>
      <c r="P113" s="187">
        <f>SUM(P114:P212)</f>
        <v>0</v>
      </c>
      <c r="Q113" s="186"/>
      <c r="R113" s="187">
        <f>SUM(R114:R212)</f>
        <v>0</v>
      </c>
      <c r="S113" s="186"/>
      <c r="T113" s="188">
        <f>SUM(T114:T212)</f>
        <v>0</v>
      </c>
      <c r="AR113" s="189" t="s">
        <v>89</v>
      </c>
      <c r="AT113" s="190" t="s">
        <v>80</v>
      </c>
      <c r="AU113" s="190" t="s">
        <v>89</v>
      </c>
      <c r="AY113" s="189" t="s">
        <v>173</v>
      </c>
      <c r="BK113" s="191">
        <f>SUM(BK114:BK212)</f>
        <v>0</v>
      </c>
    </row>
    <row r="114" spans="1:65" s="2" customFormat="1" ht="16.5" customHeight="1" x14ac:dyDescent="0.2">
      <c r="A114" s="36"/>
      <c r="B114" s="37"/>
      <c r="C114" s="194" t="s">
        <v>199</v>
      </c>
      <c r="D114" s="194" t="s">
        <v>175</v>
      </c>
      <c r="E114" s="195" t="s">
        <v>1755</v>
      </c>
      <c r="F114" s="196" t="s">
        <v>1756</v>
      </c>
      <c r="G114" s="197" t="s">
        <v>447</v>
      </c>
      <c r="H114" s="198">
        <v>258</v>
      </c>
      <c r="I114" s="199"/>
      <c r="J114" s="200">
        <f>ROUND(I114*H114,2)</f>
        <v>0</v>
      </c>
      <c r="K114" s="196" t="s">
        <v>179</v>
      </c>
      <c r="L114" s="41"/>
      <c r="M114" s="201" t="s">
        <v>79</v>
      </c>
      <c r="N114" s="202" t="s">
        <v>51</v>
      </c>
      <c r="O114" s="66"/>
      <c r="P114" s="203">
        <f>O114*H114</f>
        <v>0</v>
      </c>
      <c r="Q114" s="203">
        <v>0</v>
      </c>
      <c r="R114" s="203">
        <f>Q114*H114</f>
        <v>0</v>
      </c>
      <c r="S114" s="203">
        <v>0</v>
      </c>
      <c r="T114" s="204">
        <f>S114*H114</f>
        <v>0</v>
      </c>
      <c r="U114" s="36"/>
      <c r="V114" s="36"/>
      <c r="W114" s="36"/>
      <c r="X114" s="36"/>
      <c r="Y114" s="36"/>
      <c r="Z114" s="36"/>
      <c r="AA114" s="36"/>
      <c r="AB114" s="36"/>
      <c r="AC114" s="36"/>
      <c r="AD114" s="36"/>
      <c r="AE114" s="36"/>
      <c r="AR114" s="205" t="s">
        <v>180</v>
      </c>
      <c r="AT114" s="205" t="s">
        <v>175</v>
      </c>
      <c r="AU114" s="205" t="s">
        <v>91</v>
      </c>
      <c r="AY114" s="18" t="s">
        <v>173</v>
      </c>
      <c r="BE114" s="206">
        <f>IF(N114="základní",J114,0)</f>
        <v>0</v>
      </c>
      <c r="BF114" s="206">
        <f>IF(N114="snížená",J114,0)</f>
        <v>0</v>
      </c>
      <c r="BG114" s="206">
        <f>IF(N114="zákl. přenesená",J114,0)</f>
        <v>0</v>
      </c>
      <c r="BH114" s="206">
        <f>IF(N114="sníž. přenesená",J114,0)</f>
        <v>0</v>
      </c>
      <c r="BI114" s="206">
        <f>IF(N114="nulová",J114,0)</f>
        <v>0</v>
      </c>
      <c r="BJ114" s="18" t="s">
        <v>89</v>
      </c>
      <c r="BK114" s="206">
        <f>ROUND(I114*H114,2)</f>
        <v>0</v>
      </c>
      <c r="BL114" s="18" t="s">
        <v>180</v>
      </c>
      <c r="BM114" s="205" t="s">
        <v>1757</v>
      </c>
    </row>
    <row r="115" spans="1:65" s="14" customFormat="1" ht="11.25" x14ac:dyDescent="0.2">
      <c r="B115" s="234"/>
      <c r="C115" s="235"/>
      <c r="D115" s="209" t="s">
        <v>182</v>
      </c>
      <c r="E115" s="236" t="s">
        <v>79</v>
      </c>
      <c r="F115" s="237" t="s">
        <v>1742</v>
      </c>
      <c r="G115" s="235"/>
      <c r="H115" s="236" t="s">
        <v>79</v>
      </c>
      <c r="I115" s="238"/>
      <c r="J115" s="235"/>
      <c r="K115" s="235"/>
      <c r="L115" s="239"/>
      <c r="M115" s="240"/>
      <c r="N115" s="241"/>
      <c r="O115" s="241"/>
      <c r="P115" s="241"/>
      <c r="Q115" s="241"/>
      <c r="R115" s="241"/>
      <c r="S115" s="241"/>
      <c r="T115" s="242"/>
      <c r="AT115" s="243" t="s">
        <v>182</v>
      </c>
      <c r="AU115" s="243" t="s">
        <v>91</v>
      </c>
      <c r="AV115" s="14" t="s">
        <v>89</v>
      </c>
      <c r="AW115" s="14" t="s">
        <v>42</v>
      </c>
      <c r="AX115" s="14" t="s">
        <v>81</v>
      </c>
      <c r="AY115" s="243" t="s">
        <v>173</v>
      </c>
    </row>
    <row r="116" spans="1:65" s="13" customFormat="1" ht="11.25" x14ac:dyDescent="0.2">
      <c r="B116" s="207"/>
      <c r="C116" s="208"/>
      <c r="D116" s="209" t="s">
        <v>182</v>
      </c>
      <c r="E116" s="210" t="s">
        <v>79</v>
      </c>
      <c r="F116" s="211" t="s">
        <v>1758</v>
      </c>
      <c r="G116" s="208"/>
      <c r="H116" s="212">
        <v>64</v>
      </c>
      <c r="I116" s="213"/>
      <c r="J116" s="208"/>
      <c r="K116" s="208"/>
      <c r="L116" s="214"/>
      <c r="M116" s="215"/>
      <c r="N116" s="216"/>
      <c r="O116" s="216"/>
      <c r="P116" s="216"/>
      <c r="Q116" s="216"/>
      <c r="R116" s="216"/>
      <c r="S116" s="216"/>
      <c r="T116" s="217"/>
      <c r="AT116" s="218" t="s">
        <v>182</v>
      </c>
      <c r="AU116" s="218" t="s">
        <v>91</v>
      </c>
      <c r="AV116" s="13" t="s">
        <v>91</v>
      </c>
      <c r="AW116" s="13" t="s">
        <v>42</v>
      </c>
      <c r="AX116" s="13" t="s">
        <v>81</v>
      </c>
      <c r="AY116" s="218" t="s">
        <v>173</v>
      </c>
    </row>
    <row r="117" spans="1:65" s="13" customFormat="1" ht="11.25" x14ac:dyDescent="0.2">
      <c r="B117" s="207"/>
      <c r="C117" s="208"/>
      <c r="D117" s="209" t="s">
        <v>182</v>
      </c>
      <c r="E117" s="210" t="s">
        <v>79</v>
      </c>
      <c r="F117" s="211" t="s">
        <v>1759</v>
      </c>
      <c r="G117" s="208"/>
      <c r="H117" s="212">
        <v>71</v>
      </c>
      <c r="I117" s="213"/>
      <c r="J117" s="208"/>
      <c r="K117" s="208"/>
      <c r="L117" s="214"/>
      <c r="M117" s="215"/>
      <c r="N117" s="216"/>
      <c r="O117" s="216"/>
      <c r="P117" s="216"/>
      <c r="Q117" s="216"/>
      <c r="R117" s="216"/>
      <c r="S117" s="216"/>
      <c r="T117" s="217"/>
      <c r="AT117" s="218" t="s">
        <v>182</v>
      </c>
      <c r="AU117" s="218" t="s">
        <v>91</v>
      </c>
      <c r="AV117" s="13" t="s">
        <v>91</v>
      </c>
      <c r="AW117" s="13" t="s">
        <v>42</v>
      </c>
      <c r="AX117" s="13" t="s">
        <v>81</v>
      </c>
      <c r="AY117" s="218" t="s">
        <v>173</v>
      </c>
    </row>
    <row r="118" spans="1:65" s="13" customFormat="1" ht="11.25" x14ac:dyDescent="0.2">
      <c r="B118" s="207"/>
      <c r="C118" s="208"/>
      <c r="D118" s="209" t="s">
        <v>182</v>
      </c>
      <c r="E118" s="210" t="s">
        <v>79</v>
      </c>
      <c r="F118" s="211" t="s">
        <v>1760</v>
      </c>
      <c r="G118" s="208"/>
      <c r="H118" s="212">
        <v>69</v>
      </c>
      <c r="I118" s="213"/>
      <c r="J118" s="208"/>
      <c r="K118" s="208"/>
      <c r="L118" s="214"/>
      <c r="M118" s="215"/>
      <c r="N118" s="216"/>
      <c r="O118" s="216"/>
      <c r="P118" s="216"/>
      <c r="Q118" s="216"/>
      <c r="R118" s="216"/>
      <c r="S118" s="216"/>
      <c r="T118" s="217"/>
      <c r="AT118" s="218" t="s">
        <v>182</v>
      </c>
      <c r="AU118" s="218" t="s">
        <v>91</v>
      </c>
      <c r="AV118" s="13" t="s">
        <v>91</v>
      </c>
      <c r="AW118" s="13" t="s">
        <v>42</v>
      </c>
      <c r="AX118" s="13" t="s">
        <v>81</v>
      </c>
      <c r="AY118" s="218" t="s">
        <v>173</v>
      </c>
    </row>
    <row r="119" spans="1:65" s="13" customFormat="1" ht="11.25" x14ac:dyDescent="0.2">
      <c r="B119" s="207"/>
      <c r="C119" s="208"/>
      <c r="D119" s="209" t="s">
        <v>182</v>
      </c>
      <c r="E119" s="210" t="s">
        <v>79</v>
      </c>
      <c r="F119" s="211" t="s">
        <v>1761</v>
      </c>
      <c r="G119" s="208"/>
      <c r="H119" s="212">
        <v>54</v>
      </c>
      <c r="I119" s="213"/>
      <c r="J119" s="208"/>
      <c r="K119" s="208"/>
      <c r="L119" s="214"/>
      <c r="M119" s="215"/>
      <c r="N119" s="216"/>
      <c r="O119" s="216"/>
      <c r="P119" s="216"/>
      <c r="Q119" s="216"/>
      <c r="R119" s="216"/>
      <c r="S119" s="216"/>
      <c r="T119" s="217"/>
      <c r="AT119" s="218" t="s">
        <v>182</v>
      </c>
      <c r="AU119" s="218" t="s">
        <v>91</v>
      </c>
      <c r="AV119" s="13" t="s">
        <v>91</v>
      </c>
      <c r="AW119" s="13" t="s">
        <v>42</v>
      </c>
      <c r="AX119" s="13" t="s">
        <v>81</v>
      </c>
      <c r="AY119" s="218" t="s">
        <v>173</v>
      </c>
    </row>
    <row r="120" spans="1:65" s="15" customFormat="1" ht="11.25" x14ac:dyDescent="0.2">
      <c r="B120" s="244"/>
      <c r="C120" s="245"/>
      <c r="D120" s="209" t="s">
        <v>182</v>
      </c>
      <c r="E120" s="246" t="s">
        <v>79</v>
      </c>
      <c r="F120" s="247" t="s">
        <v>362</v>
      </c>
      <c r="G120" s="245"/>
      <c r="H120" s="248">
        <v>258</v>
      </c>
      <c r="I120" s="249"/>
      <c r="J120" s="245"/>
      <c r="K120" s="245"/>
      <c r="L120" s="250"/>
      <c r="M120" s="251"/>
      <c r="N120" s="252"/>
      <c r="O120" s="252"/>
      <c r="P120" s="252"/>
      <c r="Q120" s="252"/>
      <c r="R120" s="252"/>
      <c r="S120" s="252"/>
      <c r="T120" s="253"/>
      <c r="AT120" s="254" t="s">
        <v>182</v>
      </c>
      <c r="AU120" s="254" t="s">
        <v>91</v>
      </c>
      <c r="AV120" s="15" t="s">
        <v>180</v>
      </c>
      <c r="AW120" s="15" t="s">
        <v>42</v>
      </c>
      <c r="AX120" s="15" t="s">
        <v>89</v>
      </c>
      <c r="AY120" s="254" t="s">
        <v>173</v>
      </c>
    </row>
    <row r="121" spans="1:65" s="2" customFormat="1" ht="24" customHeight="1" x14ac:dyDescent="0.2">
      <c r="A121" s="36"/>
      <c r="B121" s="37"/>
      <c r="C121" s="194" t="s">
        <v>207</v>
      </c>
      <c r="D121" s="194" t="s">
        <v>175</v>
      </c>
      <c r="E121" s="195" t="s">
        <v>1762</v>
      </c>
      <c r="F121" s="196" t="s">
        <v>1763</v>
      </c>
      <c r="G121" s="197" t="s">
        <v>447</v>
      </c>
      <c r="H121" s="198">
        <v>4389</v>
      </c>
      <c r="I121" s="199"/>
      <c r="J121" s="200">
        <f>ROUND(I121*H121,2)</f>
        <v>0</v>
      </c>
      <c r="K121" s="196" t="s">
        <v>179</v>
      </c>
      <c r="L121" s="41"/>
      <c r="M121" s="201" t="s">
        <v>79</v>
      </c>
      <c r="N121" s="202" t="s">
        <v>51</v>
      </c>
      <c r="O121" s="66"/>
      <c r="P121" s="203">
        <f>O121*H121</f>
        <v>0</v>
      </c>
      <c r="Q121" s="203">
        <v>0</v>
      </c>
      <c r="R121" s="203">
        <f>Q121*H121</f>
        <v>0</v>
      </c>
      <c r="S121" s="203">
        <v>0</v>
      </c>
      <c r="T121" s="204">
        <f>S121*H121</f>
        <v>0</v>
      </c>
      <c r="U121" s="36"/>
      <c r="V121" s="36"/>
      <c r="W121" s="36"/>
      <c r="X121" s="36"/>
      <c r="Y121" s="36"/>
      <c r="Z121" s="36"/>
      <c r="AA121" s="36"/>
      <c r="AB121" s="36"/>
      <c r="AC121" s="36"/>
      <c r="AD121" s="36"/>
      <c r="AE121" s="36"/>
      <c r="AR121" s="205" t="s">
        <v>180</v>
      </c>
      <c r="AT121" s="205" t="s">
        <v>175</v>
      </c>
      <c r="AU121" s="205" t="s">
        <v>91</v>
      </c>
      <c r="AY121" s="18" t="s">
        <v>173</v>
      </c>
      <c r="BE121" s="206">
        <f>IF(N121="základní",J121,0)</f>
        <v>0</v>
      </c>
      <c r="BF121" s="206">
        <f>IF(N121="snížená",J121,0)</f>
        <v>0</v>
      </c>
      <c r="BG121" s="206">
        <f>IF(N121="zákl. přenesená",J121,0)</f>
        <v>0</v>
      </c>
      <c r="BH121" s="206">
        <f>IF(N121="sníž. přenesená",J121,0)</f>
        <v>0</v>
      </c>
      <c r="BI121" s="206">
        <f>IF(N121="nulová",J121,0)</f>
        <v>0</v>
      </c>
      <c r="BJ121" s="18" t="s">
        <v>89</v>
      </c>
      <c r="BK121" s="206">
        <f>ROUND(I121*H121,2)</f>
        <v>0</v>
      </c>
      <c r="BL121" s="18" t="s">
        <v>180</v>
      </c>
      <c r="BM121" s="205" t="s">
        <v>1764</v>
      </c>
    </row>
    <row r="122" spans="1:65" s="14" customFormat="1" ht="11.25" x14ac:dyDescent="0.2">
      <c r="B122" s="234"/>
      <c r="C122" s="235"/>
      <c r="D122" s="209" t="s">
        <v>182</v>
      </c>
      <c r="E122" s="236" t="s">
        <v>79</v>
      </c>
      <c r="F122" s="237" t="s">
        <v>1765</v>
      </c>
      <c r="G122" s="235"/>
      <c r="H122" s="236" t="s">
        <v>79</v>
      </c>
      <c r="I122" s="238"/>
      <c r="J122" s="235"/>
      <c r="K122" s="235"/>
      <c r="L122" s="239"/>
      <c r="M122" s="240"/>
      <c r="N122" s="241"/>
      <c r="O122" s="241"/>
      <c r="P122" s="241"/>
      <c r="Q122" s="241"/>
      <c r="R122" s="241"/>
      <c r="S122" s="241"/>
      <c r="T122" s="242"/>
      <c r="AT122" s="243" t="s">
        <v>182</v>
      </c>
      <c r="AU122" s="243" t="s">
        <v>91</v>
      </c>
      <c r="AV122" s="14" t="s">
        <v>89</v>
      </c>
      <c r="AW122" s="14" t="s">
        <v>42</v>
      </c>
      <c r="AX122" s="14" t="s">
        <v>81</v>
      </c>
      <c r="AY122" s="243" t="s">
        <v>173</v>
      </c>
    </row>
    <row r="123" spans="1:65" s="13" customFormat="1" ht="11.25" x14ac:dyDescent="0.2">
      <c r="B123" s="207"/>
      <c r="C123" s="208"/>
      <c r="D123" s="209" t="s">
        <v>182</v>
      </c>
      <c r="E123" s="210" t="s">
        <v>79</v>
      </c>
      <c r="F123" s="211" t="s">
        <v>1766</v>
      </c>
      <c r="G123" s="208"/>
      <c r="H123" s="212">
        <v>896</v>
      </c>
      <c r="I123" s="213"/>
      <c r="J123" s="208"/>
      <c r="K123" s="208"/>
      <c r="L123" s="214"/>
      <c r="M123" s="215"/>
      <c r="N123" s="216"/>
      <c r="O123" s="216"/>
      <c r="P123" s="216"/>
      <c r="Q123" s="216"/>
      <c r="R123" s="216"/>
      <c r="S123" s="216"/>
      <c r="T123" s="217"/>
      <c r="AT123" s="218" t="s">
        <v>182</v>
      </c>
      <c r="AU123" s="218" t="s">
        <v>91</v>
      </c>
      <c r="AV123" s="13" t="s">
        <v>91</v>
      </c>
      <c r="AW123" s="13" t="s">
        <v>42</v>
      </c>
      <c r="AX123" s="13" t="s">
        <v>81</v>
      </c>
      <c r="AY123" s="218" t="s">
        <v>173</v>
      </c>
    </row>
    <row r="124" spans="1:65" s="13" customFormat="1" ht="11.25" x14ac:dyDescent="0.2">
      <c r="B124" s="207"/>
      <c r="C124" s="208"/>
      <c r="D124" s="209" t="s">
        <v>182</v>
      </c>
      <c r="E124" s="210" t="s">
        <v>79</v>
      </c>
      <c r="F124" s="211" t="s">
        <v>1767</v>
      </c>
      <c r="G124" s="208"/>
      <c r="H124" s="212">
        <v>994</v>
      </c>
      <c r="I124" s="213"/>
      <c r="J124" s="208"/>
      <c r="K124" s="208"/>
      <c r="L124" s="214"/>
      <c r="M124" s="215"/>
      <c r="N124" s="216"/>
      <c r="O124" s="216"/>
      <c r="P124" s="216"/>
      <c r="Q124" s="216"/>
      <c r="R124" s="216"/>
      <c r="S124" s="216"/>
      <c r="T124" s="217"/>
      <c r="AT124" s="218" t="s">
        <v>182</v>
      </c>
      <c r="AU124" s="218" t="s">
        <v>91</v>
      </c>
      <c r="AV124" s="13" t="s">
        <v>91</v>
      </c>
      <c r="AW124" s="13" t="s">
        <v>42</v>
      </c>
      <c r="AX124" s="13" t="s">
        <v>81</v>
      </c>
      <c r="AY124" s="218" t="s">
        <v>173</v>
      </c>
    </row>
    <row r="125" spans="1:65" s="13" customFormat="1" ht="11.25" x14ac:dyDescent="0.2">
      <c r="B125" s="207"/>
      <c r="C125" s="208"/>
      <c r="D125" s="209" t="s">
        <v>182</v>
      </c>
      <c r="E125" s="210" t="s">
        <v>79</v>
      </c>
      <c r="F125" s="211" t="s">
        <v>1768</v>
      </c>
      <c r="G125" s="208"/>
      <c r="H125" s="212">
        <v>69</v>
      </c>
      <c r="I125" s="213"/>
      <c r="J125" s="208"/>
      <c r="K125" s="208"/>
      <c r="L125" s="214"/>
      <c r="M125" s="215"/>
      <c r="N125" s="216"/>
      <c r="O125" s="216"/>
      <c r="P125" s="216"/>
      <c r="Q125" s="216"/>
      <c r="R125" s="216"/>
      <c r="S125" s="216"/>
      <c r="T125" s="217"/>
      <c r="AT125" s="218" t="s">
        <v>182</v>
      </c>
      <c r="AU125" s="218" t="s">
        <v>91</v>
      </c>
      <c r="AV125" s="13" t="s">
        <v>91</v>
      </c>
      <c r="AW125" s="13" t="s">
        <v>42</v>
      </c>
      <c r="AX125" s="13" t="s">
        <v>81</v>
      </c>
      <c r="AY125" s="218" t="s">
        <v>173</v>
      </c>
    </row>
    <row r="126" spans="1:65" s="13" customFormat="1" ht="11.25" x14ac:dyDescent="0.2">
      <c r="B126" s="207"/>
      <c r="C126" s="208"/>
      <c r="D126" s="209" t="s">
        <v>182</v>
      </c>
      <c r="E126" s="210" t="s">
        <v>79</v>
      </c>
      <c r="F126" s="211" t="s">
        <v>1769</v>
      </c>
      <c r="G126" s="208"/>
      <c r="H126" s="212">
        <v>2430</v>
      </c>
      <c r="I126" s="213"/>
      <c r="J126" s="208"/>
      <c r="K126" s="208"/>
      <c r="L126" s="214"/>
      <c r="M126" s="215"/>
      <c r="N126" s="216"/>
      <c r="O126" s="216"/>
      <c r="P126" s="216"/>
      <c r="Q126" s="216"/>
      <c r="R126" s="216"/>
      <c r="S126" s="216"/>
      <c r="T126" s="217"/>
      <c r="AT126" s="218" t="s">
        <v>182</v>
      </c>
      <c r="AU126" s="218" t="s">
        <v>91</v>
      </c>
      <c r="AV126" s="13" t="s">
        <v>91</v>
      </c>
      <c r="AW126" s="13" t="s">
        <v>42</v>
      </c>
      <c r="AX126" s="13" t="s">
        <v>81</v>
      </c>
      <c r="AY126" s="218" t="s">
        <v>173</v>
      </c>
    </row>
    <row r="127" spans="1:65" s="15" customFormat="1" ht="11.25" x14ac:dyDescent="0.2">
      <c r="B127" s="244"/>
      <c r="C127" s="245"/>
      <c r="D127" s="209" t="s">
        <v>182</v>
      </c>
      <c r="E127" s="246" t="s">
        <v>79</v>
      </c>
      <c r="F127" s="247" t="s">
        <v>362</v>
      </c>
      <c r="G127" s="245"/>
      <c r="H127" s="248">
        <v>4389</v>
      </c>
      <c r="I127" s="249"/>
      <c r="J127" s="245"/>
      <c r="K127" s="245"/>
      <c r="L127" s="250"/>
      <c r="M127" s="251"/>
      <c r="N127" s="252"/>
      <c r="O127" s="252"/>
      <c r="P127" s="252"/>
      <c r="Q127" s="252"/>
      <c r="R127" s="252"/>
      <c r="S127" s="252"/>
      <c r="T127" s="253"/>
      <c r="AT127" s="254" t="s">
        <v>182</v>
      </c>
      <c r="AU127" s="254" t="s">
        <v>91</v>
      </c>
      <c r="AV127" s="15" t="s">
        <v>180</v>
      </c>
      <c r="AW127" s="15" t="s">
        <v>42</v>
      </c>
      <c r="AX127" s="15" t="s">
        <v>89</v>
      </c>
      <c r="AY127" s="254" t="s">
        <v>173</v>
      </c>
    </row>
    <row r="128" spans="1:65" s="2" customFormat="1" ht="16.5" customHeight="1" x14ac:dyDescent="0.2">
      <c r="A128" s="36"/>
      <c r="B128" s="37"/>
      <c r="C128" s="194" t="s">
        <v>212</v>
      </c>
      <c r="D128" s="194" t="s">
        <v>175</v>
      </c>
      <c r="E128" s="195" t="s">
        <v>1770</v>
      </c>
      <c r="F128" s="196" t="s">
        <v>1771</v>
      </c>
      <c r="G128" s="197" t="s">
        <v>447</v>
      </c>
      <c r="H128" s="198">
        <v>34</v>
      </c>
      <c r="I128" s="199"/>
      <c r="J128" s="200">
        <f>ROUND(I128*H128,2)</f>
        <v>0</v>
      </c>
      <c r="K128" s="196" t="s">
        <v>179</v>
      </c>
      <c r="L128" s="41"/>
      <c r="M128" s="201" t="s">
        <v>79</v>
      </c>
      <c r="N128" s="202" t="s">
        <v>51</v>
      </c>
      <c r="O128" s="66"/>
      <c r="P128" s="203">
        <f>O128*H128</f>
        <v>0</v>
      </c>
      <c r="Q128" s="203">
        <v>0</v>
      </c>
      <c r="R128" s="203">
        <f>Q128*H128</f>
        <v>0</v>
      </c>
      <c r="S128" s="203">
        <v>0</v>
      </c>
      <c r="T128" s="204">
        <f>S128*H128</f>
        <v>0</v>
      </c>
      <c r="U128" s="36"/>
      <c r="V128" s="36"/>
      <c r="W128" s="36"/>
      <c r="X128" s="36"/>
      <c r="Y128" s="36"/>
      <c r="Z128" s="36"/>
      <c r="AA128" s="36"/>
      <c r="AB128" s="36"/>
      <c r="AC128" s="36"/>
      <c r="AD128" s="36"/>
      <c r="AE128" s="36"/>
      <c r="AR128" s="205" t="s">
        <v>180</v>
      </c>
      <c r="AT128" s="205" t="s">
        <v>175</v>
      </c>
      <c r="AU128" s="205" t="s">
        <v>91</v>
      </c>
      <c r="AY128" s="18" t="s">
        <v>173</v>
      </c>
      <c r="BE128" s="206">
        <f>IF(N128="základní",J128,0)</f>
        <v>0</v>
      </c>
      <c r="BF128" s="206">
        <f>IF(N128="snížená",J128,0)</f>
        <v>0</v>
      </c>
      <c r="BG128" s="206">
        <f>IF(N128="zákl. přenesená",J128,0)</f>
        <v>0</v>
      </c>
      <c r="BH128" s="206">
        <f>IF(N128="sníž. přenesená",J128,0)</f>
        <v>0</v>
      </c>
      <c r="BI128" s="206">
        <f>IF(N128="nulová",J128,0)</f>
        <v>0</v>
      </c>
      <c r="BJ128" s="18" t="s">
        <v>89</v>
      </c>
      <c r="BK128" s="206">
        <f>ROUND(I128*H128,2)</f>
        <v>0</v>
      </c>
      <c r="BL128" s="18" t="s">
        <v>180</v>
      </c>
      <c r="BM128" s="205" t="s">
        <v>1772</v>
      </c>
    </row>
    <row r="129" spans="1:65" s="14" customFormat="1" ht="11.25" x14ac:dyDescent="0.2">
      <c r="B129" s="234"/>
      <c r="C129" s="235"/>
      <c r="D129" s="209" t="s">
        <v>182</v>
      </c>
      <c r="E129" s="236" t="s">
        <v>79</v>
      </c>
      <c r="F129" s="237" t="s">
        <v>1742</v>
      </c>
      <c r="G129" s="235"/>
      <c r="H129" s="236" t="s">
        <v>79</v>
      </c>
      <c r="I129" s="238"/>
      <c r="J129" s="235"/>
      <c r="K129" s="235"/>
      <c r="L129" s="239"/>
      <c r="M129" s="240"/>
      <c r="N129" s="241"/>
      <c r="O129" s="241"/>
      <c r="P129" s="241"/>
      <c r="Q129" s="241"/>
      <c r="R129" s="241"/>
      <c r="S129" s="241"/>
      <c r="T129" s="242"/>
      <c r="AT129" s="243" t="s">
        <v>182</v>
      </c>
      <c r="AU129" s="243" t="s">
        <v>91</v>
      </c>
      <c r="AV129" s="14" t="s">
        <v>89</v>
      </c>
      <c r="AW129" s="14" t="s">
        <v>42</v>
      </c>
      <c r="AX129" s="14" t="s">
        <v>81</v>
      </c>
      <c r="AY129" s="243" t="s">
        <v>173</v>
      </c>
    </row>
    <row r="130" spans="1:65" s="13" customFormat="1" ht="11.25" x14ac:dyDescent="0.2">
      <c r="B130" s="207"/>
      <c r="C130" s="208"/>
      <c r="D130" s="209" t="s">
        <v>182</v>
      </c>
      <c r="E130" s="210" t="s">
        <v>79</v>
      </c>
      <c r="F130" s="211" t="s">
        <v>1773</v>
      </c>
      <c r="G130" s="208"/>
      <c r="H130" s="212">
        <v>16</v>
      </c>
      <c r="I130" s="213"/>
      <c r="J130" s="208"/>
      <c r="K130" s="208"/>
      <c r="L130" s="214"/>
      <c r="M130" s="215"/>
      <c r="N130" s="216"/>
      <c r="O130" s="216"/>
      <c r="P130" s="216"/>
      <c r="Q130" s="216"/>
      <c r="R130" s="216"/>
      <c r="S130" s="216"/>
      <c r="T130" s="217"/>
      <c r="AT130" s="218" t="s">
        <v>182</v>
      </c>
      <c r="AU130" s="218" t="s">
        <v>91</v>
      </c>
      <c r="AV130" s="13" t="s">
        <v>91</v>
      </c>
      <c r="AW130" s="13" t="s">
        <v>42</v>
      </c>
      <c r="AX130" s="13" t="s">
        <v>81</v>
      </c>
      <c r="AY130" s="218" t="s">
        <v>173</v>
      </c>
    </row>
    <row r="131" spans="1:65" s="13" customFormat="1" ht="11.25" x14ac:dyDescent="0.2">
      <c r="B131" s="207"/>
      <c r="C131" s="208"/>
      <c r="D131" s="209" t="s">
        <v>182</v>
      </c>
      <c r="E131" s="210" t="s">
        <v>79</v>
      </c>
      <c r="F131" s="211" t="s">
        <v>1774</v>
      </c>
      <c r="G131" s="208"/>
      <c r="H131" s="212">
        <v>6</v>
      </c>
      <c r="I131" s="213"/>
      <c r="J131" s="208"/>
      <c r="K131" s="208"/>
      <c r="L131" s="214"/>
      <c r="M131" s="215"/>
      <c r="N131" s="216"/>
      <c r="O131" s="216"/>
      <c r="P131" s="216"/>
      <c r="Q131" s="216"/>
      <c r="R131" s="216"/>
      <c r="S131" s="216"/>
      <c r="T131" s="217"/>
      <c r="AT131" s="218" t="s">
        <v>182</v>
      </c>
      <c r="AU131" s="218" t="s">
        <v>91</v>
      </c>
      <c r="AV131" s="13" t="s">
        <v>91</v>
      </c>
      <c r="AW131" s="13" t="s">
        <v>42</v>
      </c>
      <c r="AX131" s="13" t="s">
        <v>81</v>
      </c>
      <c r="AY131" s="218" t="s">
        <v>173</v>
      </c>
    </row>
    <row r="132" spans="1:65" s="13" customFormat="1" ht="11.25" x14ac:dyDescent="0.2">
      <c r="B132" s="207"/>
      <c r="C132" s="208"/>
      <c r="D132" s="209" t="s">
        <v>182</v>
      </c>
      <c r="E132" s="210" t="s">
        <v>79</v>
      </c>
      <c r="F132" s="211" t="s">
        <v>1775</v>
      </c>
      <c r="G132" s="208"/>
      <c r="H132" s="212">
        <v>6</v>
      </c>
      <c r="I132" s="213"/>
      <c r="J132" s="208"/>
      <c r="K132" s="208"/>
      <c r="L132" s="214"/>
      <c r="M132" s="215"/>
      <c r="N132" s="216"/>
      <c r="O132" s="216"/>
      <c r="P132" s="216"/>
      <c r="Q132" s="216"/>
      <c r="R132" s="216"/>
      <c r="S132" s="216"/>
      <c r="T132" s="217"/>
      <c r="AT132" s="218" t="s">
        <v>182</v>
      </c>
      <c r="AU132" s="218" t="s">
        <v>91</v>
      </c>
      <c r="AV132" s="13" t="s">
        <v>91</v>
      </c>
      <c r="AW132" s="13" t="s">
        <v>42</v>
      </c>
      <c r="AX132" s="13" t="s">
        <v>81</v>
      </c>
      <c r="AY132" s="218" t="s">
        <v>173</v>
      </c>
    </row>
    <row r="133" spans="1:65" s="13" customFormat="1" ht="11.25" x14ac:dyDescent="0.2">
      <c r="B133" s="207"/>
      <c r="C133" s="208"/>
      <c r="D133" s="209" t="s">
        <v>182</v>
      </c>
      <c r="E133" s="210" t="s">
        <v>79</v>
      </c>
      <c r="F133" s="211" t="s">
        <v>1776</v>
      </c>
      <c r="G133" s="208"/>
      <c r="H133" s="212">
        <v>6</v>
      </c>
      <c r="I133" s="213"/>
      <c r="J133" s="208"/>
      <c r="K133" s="208"/>
      <c r="L133" s="214"/>
      <c r="M133" s="215"/>
      <c r="N133" s="216"/>
      <c r="O133" s="216"/>
      <c r="P133" s="216"/>
      <c r="Q133" s="216"/>
      <c r="R133" s="216"/>
      <c r="S133" s="216"/>
      <c r="T133" s="217"/>
      <c r="AT133" s="218" t="s">
        <v>182</v>
      </c>
      <c r="AU133" s="218" t="s">
        <v>91</v>
      </c>
      <c r="AV133" s="13" t="s">
        <v>91</v>
      </c>
      <c r="AW133" s="13" t="s">
        <v>42</v>
      </c>
      <c r="AX133" s="13" t="s">
        <v>81</v>
      </c>
      <c r="AY133" s="218" t="s">
        <v>173</v>
      </c>
    </row>
    <row r="134" spans="1:65" s="15" customFormat="1" ht="11.25" x14ac:dyDescent="0.2">
      <c r="B134" s="244"/>
      <c r="C134" s="245"/>
      <c r="D134" s="209" t="s">
        <v>182</v>
      </c>
      <c r="E134" s="246" t="s">
        <v>79</v>
      </c>
      <c r="F134" s="247" t="s">
        <v>362</v>
      </c>
      <c r="G134" s="245"/>
      <c r="H134" s="248">
        <v>34</v>
      </c>
      <c r="I134" s="249"/>
      <c r="J134" s="245"/>
      <c r="K134" s="245"/>
      <c r="L134" s="250"/>
      <c r="M134" s="251"/>
      <c r="N134" s="252"/>
      <c r="O134" s="252"/>
      <c r="P134" s="252"/>
      <c r="Q134" s="252"/>
      <c r="R134" s="252"/>
      <c r="S134" s="252"/>
      <c r="T134" s="253"/>
      <c r="AT134" s="254" t="s">
        <v>182</v>
      </c>
      <c r="AU134" s="254" t="s">
        <v>91</v>
      </c>
      <c r="AV134" s="15" t="s">
        <v>180</v>
      </c>
      <c r="AW134" s="15" t="s">
        <v>42</v>
      </c>
      <c r="AX134" s="15" t="s">
        <v>89</v>
      </c>
      <c r="AY134" s="254" t="s">
        <v>173</v>
      </c>
    </row>
    <row r="135" spans="1:65" s="2" customFormat="1" ht="24" customHeight="1" x14ac:dyDescent="0.2">
      <c r="A135" s="36"/>
      <c r="B135" s="37"/>
      <c r="C135" s="194" t="s">
        <v>204</v>
      </c>
      <c r="D135" s="194" t="s">
        <v>175</v>
      </c>
      <c r="E135" s="195" t="s">
        <v>1777</v>
      </c>
      <c r="F135" s="196" t="s">
        <v>1778</v>
      </c>
      <c r="G135" s="197" t="s">
        <v>447</v>
      </c>
      <c r="H135" s="198">
        <v>584</v>
      </c>
      <c r="I135" s="199"/>
      <c r="J135" s="200">
        <f>ROUND(I135*H135,2)</f>
        <v>0</v>
      </c>
      <c r="K135" s="196" t="s">
        <v>179</v>
      </c>
      <c r="L135" s="41"/>
      <c r="M135" s="201" t="s">
        <v>79</v>
      </c>
      <c r="N135" s="202" t="s">
        <v>51</v>
      </c>
      <c r="O135" s="66"/>
      <c r="P135" s="203">
        <f>O135*H135</f>
        <v>0</v>
      </c>
      <c r="Q135" s="203">
        <v>0</v>
      </c>
      <c r="R135" s="203">
        <f>Q135*H135</f>
        <v>0</v>
      </c>
      <c r="S135" s="203">
        <v>0</v>
      </c>
      <c r="T135" s="204">
        <f>S135*H135</f>
        <v>0</v>
      </c>
      <c r="U135" s="36"/>
      <c r="V135" s="36"/>
      <c r="W135" s="36"/>
      <c r="X135" s="36"/>
      <c r="Y135" s="36"/>
      <c r="Z135" s="36"/>
      <c r="AA135" s="36"/>
      <c r="AB135" s="36"/>
      <c r="AC135" s="36"/>
      <c r="AD135" s="36"/>
      <c r="AE135" s="36"/>
      <c r="AR135" s="205" t="s">
        <v>180</v>
      </c>
      <c r="AT135" s="205" t="s">
        <v>175</v>
      </c>
      <c r="AU135" s="205" t="s">
        <v>91</v>
      </c>
      <c r="AY135" s="18" t="s">
        <v>173</v>
      </c>
      <c r="BE135" s="206">
        <f>IF(N135="základní",J135,0)</f>
        <v>0</v>
      </c>
      <c r="BF135" s="206">
        <f>IF(N135="snížená",J135,0)</f>
        <v>0</v>
      </c>
      <c r="BG135" s="206">
        <f>IF(N135="zákl. přenesená",J135,0)</f>
        <v>0</v>
      </c>
      <c r="BH135" s="206">
        <f>IF(N135="sníž. přenesená",J135,0)</f>
        <v>0</v>
      </c>
      <c r="BI135" s="206">
        <f>IF(N135="nulová",J135,0)</f>
        <v>0</v>
      </c>
      <c r="BJ135" s="18" t="s">
        <v>89</v>
      </c>
      <c r="BK135" s="206">
        <f>ROUND(I135*H135,2)</f>
        <v>0</v>
      </c>
      <c r="BL135" s="18" t="s">
        <v>180</v>
      </c>
      <c r="BM135" s="205" t="s">
        <v>1779</v>
      </c>
    </row>
    <row r="136" spans="1:65" s="14" customFormat="1" ht="11.25" x14ac:dyDescent="0.2">
      <c r="B136" s="234"/>
      <c r="C136" s="235"/>
      <c r="D136" s="209" t="s">
        <v>182</v>
      </c>
      <c r="E136" s="236" t="s">
        <v>79</v>
      </c>
      <c r="F136" s="237" t="s">
        <v>1765</v>
      </c>
      <c r="G136" s="235"/>
      <c r="H136" s="236" t="s">
        <v>79</v>
      </c>
      <c r="I136" s="238"/>
      <c r="J136" s="235"/>
      <c r="K136" s="235"/>
      <c r="L136" s="239"/>
      <c r="M136" s="240"/>
      <c r="N136" s="241"/>
      <c r="O136" s="241"/>
      <c r="P136" s="241"/>
      <c r="Q136" s="241"/>
      <c r="R136" s="241"/>
      <c r="S136" s="241"/>
      <c r="T136" s="242"/>
      <c r="AT136" s="243" t="s">
        <v>182</v>
      </c>
      <c r="AU136" s="243" t="s">
        <v>91</v>
      </c>
      <c r="AV136" s="14" t="s">
        <v>89</v>
      </c>
      <c r="AW136" s="14" t="s">
        <v>42</v>
      </c>
      <c r="AX136" s="14" t="s">
        <v>81</v>
      </c>
      <c r="AY136" s="243" t="s">
        <v>173</v>
      </c>
    </row>
    <row r="137" spans="1:65" s="13" customFormat="1" ht="11.25" x14ac:dyDescent="0.2">
      <c r="B137" s="207"/>
      <c r="C137" s="208"/>
      <c r="D137" s="209" t="s">
        <v>182</v>
      </c>
      <c r="E137" s="210" t="s">
        <v>79</v>
      </c>
      <c r="F137" s="211" t="s">
        <v>1780</v>
      </c>
      <c r="G137" s="208"/>
      <c r="H137" s="212">
        <v>224</v>
      </c>
      <c r="I137" s="213"/>
      <c r="J137" s="208"/>
      <c r="K137" s="208"/>
      <c r="L137" s="214"/>
      <c r="M137" s="215"/>
      <c r="N137" s="216"/>
      <c r="O137" s="216"/>
      <c r="P137" s="216"/>
      <c r="Q137" s="216"/>
      <c r="R137" s="216"/>
      <c r="S137" s="216"/>
      <c r="T137" s="217"/>
      <c r="AT137" s="218" t="s">
        <v>182</v>
      </c>
      <c r="AU137" s="218" t="s">
        <v>91</v>
      </c>
      <c r="AV137" s="13" t="s">
        <v>91</v>
      </c>
      <c r="AW137" s="13" t="s">
        <v>42</v>
      </c>
      <c r="AX137" s="13" t="s">
        <v>81</v>
      </c>
      <c r="AY137" s="218" t="s">
        <v>173</v>
      </c>
    </row>
    <row r="138" spans="1:65" s="13" customFormat="1" ht="11.25" x14ac:dyDescent="0.2">
      <c r="B138" s="207"/>
      <c r="C138" s="208"/>
      <c r="D138" s="209" t="s">
        <v>182</v>
      </c>
      <c r="E138" s="210" t="s">
        <v>79</v>
      </c>
      <c r="F138" s="211" t="s">
        <v>1781</v>
      </c>
      <c r="G138" s="208"/>
      <c r="H138" s="212">
        <v>84</v>
      </c>
      <c r="I138" s="213"/>
      <c r="J138" s="208"/>
      <c r="K138" s="208"/>
      <c r="L138" s="214"/>
      <c r="M138" s="215"/>
      <c r="N138" s="216"/>
      <c r="O138" s="216"/>
      <c r="P138" s="216"/>
      <c r="Q138" s="216"/>
      <c r="R138" s="216"/>
      <c r="S138" s="216"/>
      <c r="T138" s="217"/>
      <c r="AT138" s="218" t="s">
        <v>182</v>
      </c>
      <c r="AU138" s="218" t="s">
        <v>91</v>
      </c>
      <c r="AV138" s="13" t="s">
        <v>91</v>
      </c>
      <c r="AW138" s="13" t="s">
        <v>42</v>
      </c>
      <c r="AX138" s="13" t="s">
        <v>81</v>
      </c>
      <c r="AY138" s="218" t="s">
        <v>173</v>
      </c>
    </row>
    <row r="139" spans="1:65" s="13" customFormat="1" ht="11.25" x14ac:dyDescent="0.2">
      <c r="B139" s="207"/>
      <c r="C139" s="208"/>
      <c r="D139" s="209" t="s">
        <v>182</v>
      </c>
      <c r="E139" s="210" t="s">
        <v>79</v>
      </c>
      <c r="F139" s="211" t="s">
        <v>1782</v>
      </c>
      <c r="G139" s="208"/>
      <c r="H139" s="212">
        <v>6</v>
      </c>
      <c r="I139" s="213"/>
      <c r="J139" s="208"/>
      <c r="K139" s="208"/>
      <c r="L139" s="214"/>
      <c r="M139" s="215"/>
      <c r="N139" s="216"/>
      <c r="O139" s="216"/>
      <c r="P139" s="216"/>
      <c r="Q139" s="216"/>
      <c r="R139" s="216"/>
      <c r="S139" s="216"/>
      <c r="T139" s="217"/>
      <c r="AT139" s="218" t="s">
        <v>182</v>
      </c>
      <c r="AU139" s="218" t="s">
        <v>91</v>
      </c>
      <c r="AV139" s="13" t="s">
        <v>91</v>
      </c>
      <c r="AW139" s="13" t="s">
        <v>42</v>
      </c>
      <c r="AX139" s="13" t="s">
        <v>81</v>
      </c>
      <c r="AY139" s="218" t="s">
        <v>173</v>
      </c>
    </row>
    <row r="140" spans="1:65" s="13" customFormat="1" ht="11.25" x14ac:dyDescent="0.2">
      <c r="B140" s="207"/>
      <c r="C140" s="208"/>
      <c r="D140" s="209" t="s">
        <v>182</v>
      </c>
      <c r="E140" s="210" t="s">
        <v>79</v>
      </c>
      <c r="F140" s="211" t="s">
        <v>1783</v>
      </c>
      <c r="G140" s="208"/>
      <c r="H140" s="212">
        <v>270</v>
      </c>
      <c r="I140" s="213"/>
      <c r="J140" s="208"/>
      <c r="K140" s="208"/>
      <c r="L140" s="214"/>
      <c r="M140" s="215"/>
      <c r="N140" s="216"/>
      <c r="O140" s="216"/>
      <c r="P140" s="216"/>
      <c r="Q140" s="216"/>
      <c r="R140" s="216"/>
      <c r="S140" s="216"/>
      <c r="T140" s="217"/>
      <c r="AT140" s="218" t="s">
        <v>182</v>
      </c>
      <c r="AU140" s="218" t="s">
        <v>91</v>
      </c>
      <c r="AV140" s="13" t="s">
        <v>91</v>
      </c>
      <c r="AW140" s="13" t="s">
        <v>42</v>
      </c>
      <c r="AX140" s="13" t="s">
        <v>81</v>
      </c>
      <c r="AY140" s="218" t="s">
        <v>173</v>
      </c>
    </row>
    <row r="141" spans="1:65" s="15" customFormat="1" ht="11.25" x14ac:dyDescent="0.2">
      <c r="B141" s="244"/>
      <c r="C141" s="245"/>
      <c r="D141" s="209" t="s">
        <v>182</v>
      </c>
      <c r="E141" s="246" t="s">
        <v>79</v>
      </c>
      <c r="F141" s="247" t="s">
        <v>362</v>
      </c>
      <c r="G141" s="245"/>
      <c r="H141" s="248">
        <v>584</v>
      </c>
      <c r="I141" s="249"/>
      <c r="J141" s="245"/>
      <c r="K141" s="245"/>
      <c r="L141" s="250"/>
      <c r="M141" s="251"/>
      <c r="N141" s="252"/>
      <c r="O141" s="252"/>
      <c r="P141" s="252"/>
      <c r="Q141" s="252"/>
      <c r="R141" s="252"/>
      <c r="S141" s="252"/>
      <c r="T141" s="253"/>
      <c r="AT141" s="254" t="s">
        <v>182</v>
      </c>
      <c r="AU141" s="254" t="s">
        <v>91</v>
      </c>
      <c r="AV141" s="15" t="s">
        <v>180</v>
      </c>
      <c r="AW141" s="15" t="s">
        <v>42</v>
      </c>
      <c r="AX141" s="15" t="s">
        <v>89</v>
      </c>
      <c r="AY141" s="254" t="s">
        <v>173</v>
      </c>
    </row>
    <row r="142" spans="1:65" s="2" customFormat="1" ht="16.5" customHeight="1" x14ac:dyDescent="0.2">
      <c r="A142" s="36"/>
      <c r="B142" s="37"/>
      <c r="C142" s="194" t="s">
        <v>221</v>
      </c>
      <c r="D142" s="194" t="s">
        <v>175</v>
      </c>
      <c r="E142" s="195" t="s">
        <v>1784</v>
      </c>
      <c r="F142" s="196" t="s">
        <v>1785</v>
      </c>
      <c r="G142" s="197" t="s">
        <v>447</v>
      </c>
      <c r="H142" s="198">
        <v>723</v>
      </c>
      <c r="I142" s="199"/>
      <c r="J142" s="200">
        <f>ROUND(I142*H142,2)</f>
        <v>0</v>
      </c>
      <c r="K142" s="196" t="s">
        <v>179</v>
      </c>
      <c r="L142" s="41"/>
      <c r="M142" s="201" t="s">
        <v>79</v>
      </c>
      <c r="N142" s="202" t="s">
        <v>51</v>
      </c>
      <c r="O142" s="66"/>
      <c r="P142" s="203">
        <f>O142*H142</f>
        <v>0</v>
      </c>
      <c r="Q142" s="203">
        <v>0</v>
      </c>
      <c r="R142" s="203">
        <f>Q142*H142</f>
        <v>0</v>
      </c>
      <c r="S142" s="203">
        <v>0</v>
      </c>
      <c r="T142" s="204">
        <f>S142*H142</f>
        <v>0</v>
      </c>
      <c r="U142" s="36"/>
      <c r="V142" s="36"/>
      <c r="W142" s="36"/>
      <c r="X142" s="36"/>
      <c r="Y142" s="36"/>
      <c r="Z142" s="36"/>
      <c r="AA142" s="36"/>
      <c r="AB142" s="36"/>
      <c r="AC142" s="36"/>
      <c r="AD142" s="36"/>
      <c r="AE142" s="36"/>
      <c r="AR142" s="205" t="s">
        <v>180</v>
      </c>
      <c r="AT142" s="205" t="s">
        <v>175</v>
      </c>
      <c r="AU142" s="205" t="s">
        <v>91</v>
      </c>
      <c r="AY142" s="18" t="s">
        <v>173</v>
      </c>
      <c r="BE142" s="206">
        <f>IF(N142="základní",J142,0)</f>
        <v>0</v>
      </c>
      <c r="BF142" s="206">
        <f>IF(N142="snížená",J142,0)</f>
        <v>0</v>
      </c>
      <c r="BG142" s="206">
        <f>IF(N142="zákl. přenesená",J142,0)</f>
        <v>0</v>
      </c>
      <c r="BH142" s="206">
        <f>IF(N142="sníž. přenesená",J142,0)</f>
        <v>0</v>
      </c>
      <c r="BI142" s="206">
        <f>IF(N142="nulová",J142,0)</f>
        <v>0</v>
      </c>
      <c r="BJ142" s="18" t="s">
        <v>89</v>
      </c>
      <c r="BK142" s="206">
        <f>ROUND(I142*H142,2)</f>
        <v>0</v>
      </c>
      <c r="BL142" s="18" t="s">
        <v>180</v>
      </c>
      <c r="BM142" s="205" t="s">
        <v>1786</v>
      </c>
    </row>
    <row r="143" spans="1:65" s="14" customFormat="1" ht="11.25" x14ac:dyDescent="0.2">
      <c r="B143" s="234"/>
      <c r="C143" s="235"/>
      <c r="D143" s="209" t="s">
        <v>182</v>
      </c>
      <c r="E143" s="236" t="s">
        <v>79</v>
      </c>
      <c r="F143" s="237" t="s">
        <v>1742</v>
      </c>
      <c r="G143" s="235"/>
      <c r="H143" s="236" t="s">
        <v>79</v>
      </c>
      <c r="I143" s="238"/>
      <c r="J143" s="235"/>
      <c r="K143" s="235"/>
      <c r="L143" s="239"/>
      <c r="M143" s="240"/>
      <c r="N143" s="241"/>
      <c r="O143" s="241"/>
      <c r="P143" s="241"/>
      <c r="Q143" s="241"/>
      <c r="R143" s="241"/>
      <c r="S143" s="241"/>
      <c r="T143" s="242"/>
      <c r="AT143" s="243" t="s">
        <v>182</v>
      </c>
      <c r="AU143" s="243" t="s">
        <v>91</v>
      </c>
      <c r="AV143" s="14" t="s">
        <v>89</v>
      </c>
      <c r="AW143" s="14" t="s">
        <v>42</v>
      </c>
      <c r="AX143" s="14" t="s">
        <v>81</v>
      </c>
      <c r="AY143" s="243" t="s">
        <v>173</v>
      </c>
    </row>
    <row r="144" spans="1:65" s="13" customFormat="1" ht="11.25" x14ac:dyDescent="0.2">
      <c r="B144" s="207"/>
      <c r="C144" s="208"/>
      <c r="D144" s="209" t="s">
        <v>182</v>
      </c>
      <c r="E144" s="210" t="s">
        <v>79</v>
      </c>
      <c r="F144" s="211" t="s">
        <v>1787</v>
      </c>
      <c r="G144" s="208"/>
      <c r="H144" s="212">
        <v>180</v>
      </c>
      <c r="I144" s="213"/>
      <c r="J144" s="208"/>
      <c r="K144" s="208"/>
      <c r="L144" s="214"/>
      <c r="M144" s="215"/>
      <c r="N144" s="216"/>
      <c r="O144" s="216"/>
      <c r="P144" s="216"/>
      <c r="Q144" s="216"/>
      <c r="R144" s="216"/>
      <c r="S144" s="216"/>
      <c r="T144" s="217"/>
      <c r="AT144" s="218" t="s">
        <v>182</v>
      </c>
      <c r="AU144" s="218" t="s">
        <v>91</v>
      </c>
      <c r="AV144" s="13" t="s">
        <v>91</v>
      </c>
      <c r="AW144" s="13" t="s">
        <v>42</v>
      </c>
      <c r="AX144" s="13" t="s">
        <v>81</v>
      </c>
      <c r="AY144" s="218" t="s">
        <v>173</v>
      </c>
    </row>
    <row r="145" spans="1:65" s="13" customFormat="1" ht="11.25" x14ac:dyDescent="0.2">
      <c r="B145" s="207"/>
      <c r="C145" s="208"/>
      <c r="D145" s="209" t="s">
        <v>182</v>
      </c>
      <c r="E145" s="210" t="s">
        <v>79</v>
      </c>
      <c r="F145" s="211" t="s">
        <v>1788</v>
      </c>
      <c r="G145" s="208"/>
      <c r="H145" s="212">
        <v>208</v>
      </c>
      <c r="I145" s="213"/>
      <c r="J145" s="208"/>
      <c r="K145" s="208"/>
      <c r="L145" s="214"/>
      <c r="M145" s="215"/>
      <c r="N145" s="216"/>
      <c r="O145" s="216"/>
      <c r="P145" s="216"/>
      <c r="Q145" s="216"/>
      <c r="R145" s="216"/>
      <c r="S145" s="216"/>
      <c r="T145" s="217"/>
      <c r="AT145" s="218" t="s">
        <v>182</v>
      </c>
      <c r="AU145" s="218" t="s">
        <v>91</v>
      </c>
      <c r="AV145" s="13" t="s">
        <v>91</v>
      </c>
      <c r="AW145" s="13" t="s">
        <v>42</v>
      </c>
      <c r="AX145" s="13" t="s">
        <v>81</v>
      </c>
      <c r="AY145" s="218" t="s">
        <v>173</v>
      </c>
    </row>
    <row r="146" spans="1:65" s="13" customFormat="1" ht="11.25" x14ac:dyDescent="0.2">
      <c r="B146" s="207"/>
      <c r="C146" s="208"/>
      <c r="D146" s="209" t="s">
        <v>182</v>
      </c>
      <c r="E146" s="210" t="s">
        <v>79</v>
      </c>
      <c r="F146" s="211" t="s">
        <v>1789</v>
      </c>
      <c r="G146" s="208"/>
      <c r="H146" s="212">
        <v>184</v>
      </c>
      <c r="I146" s="213"/>
      <c r="J146" s="208"/>
      <c r="K146" s="208"/>
      <c r="L146" s="214"/>
      <c r="M146" s="215"/>
      <c r="N146" s="216"/>
      <c r="O146" s="216"/>
      <c r="P146" s="216"/>
      <c r="Q146" s="216"/>
      <c r="R146" s="216"/>
      <c r="S146" s="216"/>
      <c r="T146" s="217"/>
      <c r="AT146" s="218" t="s">
        <v>182</v>
      </c>
      <c r="AU146" s="218" t="s">
        <v>91</v>
      </c>
      <c r="AV146" s="13" t="s">
        <v>91</v>
      </c>
      <c r="AW146" s="13" t="s">
        <v>42</v>
      </c>
      <c r="AX146" s="13" t="s">
        <v>81</v>
      </c>
      <c r="AY146" s="218" t="s">
        <v>173</v>
      </c>
    </row>
    <row r="147" spans="1:65" s="13" customFormat="1" ht="11.25" x14ac:dyDescent="0.2">
      <c r="B147" s="207"/>
      <c r="C147" s="208"/>
      <c r="D147" s="209" t="s">
        <v>182</v>
      </c>
      <c r="E147" s="210" t="s">
        <v>79</v>
      </c>
      <c r="F147" s="211" t="s">
        <v>1790</v>
      </c>
      <c r="G147" s="208"/>
      <c r="H147" s="212">
        <v>151</v>
      </c>
      <c r="I147" s="213"/>
      <c r="J147" s="208"/>
      <c r="K147" s="208"/>
      <c r="L147" s="214"/>
      <c r="M147" s="215"/>
      <c r="N147" s="216"/>
      <c r="O147" s="216"/>
      <c r="P147" s="216"/>
      <c r="Q147" s="216"/>
      <c r="R147" s="216"/>
      <c r="S147" s="216"/>
      <c r="T147" s="217"/>
      <c r="AT147" s="218" t="s">
        <v>182</v>
      </c>
      <c r="AU147" s="218" t="s">
        <v>91</v>
      </c>
      <c r="AV147" s="13" t="s">
        <v>91</v>
      </c>
      <c r="AW147" s="13" t="s">
        <v>42</v>
      </c>
      <c r="AX147" s="13" t="s">
        <v>81</v>
      </c>
      <c r="AY147" s="218" t="s">
        <v>173</v>
      </c>
    </row>
    <row r="148" spans="1:65" s="15" customFormat="1" ht="11.25" x14ac:dyDescent="0.2">
      <c r="B148" s="244"/>
      <c r="C148" s="245"/>
      <c r="D148" s="209" t="s">
        <v>182</v>
      </c>
      <c r="E148" s="246" t="s">
        <v>79</v>
      </c>
      <c r="F148" s="247" t="s">
        <v>362</v>
      </c>
      <c r="G148" s="245"/>
      <c r="H148" s="248">
        <v>723</v>
      </c>
      <c r="I148" s="249"/>
      <c r="J148" s="245"/>
      <c r="K148" s="245"/>
      <c r="L148" s="250"/>
      <c r="M148" s="251"/>
      <c r="N148" s="252"/>
      <c r="O148" s="252"/>
      <c r="P148" s="252"/>
      <c r="Q148" s="252"/>
      <c r="R148" s="252"/>
      <c r="S148" s="252"/>
      <c r="T148" s="253"/>
      <c r="AT148" s="254" t="s">
        <v>182</v>
      </c>
      <c r="AU148" s="254" t="s">
        <v>91</v>
      </c>
      <c r="AV148" s="15" t="s">
        <v>180</v>
      </c>
      <c r="AW148" s="15" t="s">
        <v>42</v>
      </c>
      <c r="AX148" s="15" t="s">
        <v>89</v>
      </c>
      <c r="AY148" s="254" t="s">
        <v>173</v>
      </c>
    </row>
    <row r="149" spans="1:65" s="2" customFormat="1" ht="24" customHeight="1" x14ac:dyDescent="0.2">
      <c r="A149" s="36"/>
      <c r="B149" s="37"/>
      <c r="C149" s="194" t="s">
        <v>226</v>
      </c>
      <c r="D149" s="194" t="s">
        <v>175</v>
      </c>
      <c r="E149" s="195" t="s">
        <v>1791</v>
      </c>
      <c r="F149" s="196" t="s">
        <v>1792</v>
      </c>
      <c r="G149" s="197" t="s">
        <v>447</v>
      </c>
      <c r="H149" s="198">
        <v>5</v>
      </c>
      <c r="I149" s="199"/>
      <c r="J149" s="200">
        <f>ROUND(I149*H149,2)</f>
        <v>0</v>
      </c>
      <c r="K149" s="196" t="s">
        <v>179</v>
      </c>
      <c r="L149" s="41"/>
      <c r="M149" s="201" t="s">
        <v>79</v>
      </c>
      <c r="N149" s="202" t="s">
        <v>51</v>
      </c>
      <c r="O149" s="66"/>
      <c r="P149" s="203">
        <f>O149*H149</f>
        <v>0</v>
      </c>
      <c r="Q149" s="203">
        <v>0</v>
      </c>
      <c r="R149" s="203">
        <f>Q149*H149</f>
        <v>0</v>
      </c>
      <c r="S149" s="203">
        <v>0</v>
      </c>
      <c r="T149" s="204">
        <f>S149*H149</f>
        <v>0</v>
      </c>
      <c r="U149" s="36"/>
      <c r="V149" s="36"/>
      <c r="W149" s="36"/>
      <c r="X149" s="36"/>
      <c r="Y149" s="36"/>
      <c r="Z149" s="36"/>
      <c r="AA149" s="36"/>
      <c r="AB149" s="36"/>
      <c r="AC149" s="36"/>
      <c r="AD149" s="36"/>
      <c r="AE149" s="36"/>
      <c r="AR149" s="205" t="s">
        <v>180</v>
      </c>
      <c r="AT149" s="205" t="s">
        <v>175</v>
      </c>
      <c r="AU149" s="205" t="s">
        <v>91</v>
      </c>
      <c r="AY149" s="18" t="s">
        <v>173</v>
      </c>
      <c r="BE149" s="206">
        <f>IF(N149="základní",J149,0)</f>
        <v>0</v>
      </c>
      <c r="BF149" s="206">
        <f>IF(N149="snížená",J149,0)</f>
        <v>0</v>
      </c>
      <c r="BG149" s="206">
        <f>IF(N149="zákl. přenesená",J149,0)</f>
        <v>0</v>
      </c>
      <c r="BH149" s="206">
        <f>IF(N149="sníž. přenesená",J149,0)</f>
        <v>0</v>
      </c>
      <c r="BI149" s="206">
        <f>IF(N149="nulová",J149,0)</f>
        <v>0</v>
      </c>
      <c r="BJ149" s="18" t="s">
        <v>89</v>
      </c>
      <c r="BK149" s="206">
        <f>ROUND(I149*H149,2)</f>
        <v>0</v>
      </c>
      <c r="BL149" s="18" t="s">
        <v>180</v>
      </c>
      <c r="BM149" s="205" t="s">
        <v>1793</v>
      </c>
    </row>
    <row r="150" spans="1:65" s="14" customFormat="1" ht="11.25" x14ac:dyDescent="0.2">
      <c r="B150" s="234"/>
      <c r="C150" s="235"/>
      <c r="D150" s="209" t="s">
        <v>182</v>
      </c>
      <c r="E150" s="236" t="s">
        <v>79</v>
      </c>
      <c r="F150" s="237" t="s">
        <v>1742</v>
      </c>
      <c r="G150" s="235"/>
      <c r="H150" s="236" t="s">
        <v>79</v>
      </c>
      <c r="I150" s="238"/>
      <c r="J150" s="235"/>
      <c r="K150" s="235"/>
      <c r="L150" s="239"/>
      <c r="M150" s="240"/>
      <c r="N150" s="241"/>
      <c r="O150" s="241"/>
      <c r="P150" s="241"/>
      <c r="Q150" s="241"/>
      <c r="R150" s="241"/>
      <c r="S150" s="241"/>
      <c r="T150" s="242"/>
      <c r="AT150" s="243" t="s">
        <v>182</v>
      </c>
      <c r="AU150" s="243" t="s">
        <v>91</v>
      </c>
      <c r="AV150" s="14" t="s">
        <v>89</v>
      </c>
      <c r="AW150" s="14" t="s">
        <v>42</v>
      </c>
      <c r="AX150" s="14" t="s">
        <v>81</v>
      </c>
      <c r="AY150" s="243" t="s">
        <v>173</v>
      </c>
    </row>
    <row r="151" spans="1:65" s="13" customFormat="1" ht="11.25" x14ac:dyDescent="0.2">
      <c r="B151" s="207"/>
      <c r="C151" s="208"/>
      <c r="D151" s="209" t="s">
        <v>182</v>
      </c>
      <c r="E151" s="210" t="s">
        <v>79</v>
      </c>
      <c r="F151" s="211" t="s">
        <v>1794</v>
      </c>
      <c r="G151" s="208"/>
      <c r="H151" s="212">
        <v>2</v>
      </c>
      <c r="I151" s="213"/>
      <c r="J151" s="208"/>
      <c r="K151" s="208"/>
      <c r="L151" s="214"/>
      <c r="M151" s="215"/>
      <c r="N151" s="216"/>
      <c r="O151" s="216"/>
      <c r="P151" s="216"/>
      <c r="Q151" s="216"/>
      <c r="R151" s="216"/>
      <c r="S151" s="216"/>
      <c r="T151" s="217"/>
      <c r="AT151" s="218" t="s">
        <v>182</v>
      </c>
      <c r="AU151" s="218" t="s">
        <v>91</v>
      </c>
      <c r="AV151" s="13" t="s">
        <v>91</v>
      </c>
      <c r="AW151" s="13" t="s">
        <v>42</v>
      </c>
      <c r="AX151" s="13" t="s">
        <v>81</v>
      </c>
      <c r="AY151" s="218" t="s">
        <v>173</v>
      </c>
    </row>
    <row r="152" spans="1:65" s="13" customFormat="1" ht="11.25" x14ac:dyDescent="0.2">
      <c r="B152" s="207"/>
      <c r="C152" s="208"/>
      <c r="D152" s="209" t="s">
        <v>182</v>
      </c>
      <c r="E152" s="210" t="s">
        <v>79</v>
      </c>
      <c r="F152" s="211" t="s">
        <v>1795</v>
      </c>
      <c r="G152" s="208"/>
      <c r="H152" s="212">
        <v>1</v>
      </c>
      <c r="I152" s="213"/>
      <c r="J152" s="208"/>
      <c r="K152" s="208"/>
      <c r="L152" s="214"/>
      <c r="M152" s="215"/>
      <c r="N152" s="216"/>
      <c r="O152" s="216"/>
      <c r="P152" s="216"/>
      <c r="Q152" s="216"/>
      <c r="R152" s="216"/>
      <c r="S152" s="216"/>
      <c r="T152" s="217"/>
      <c r="AT152" s="218" t="s">
        <v>182</v>
      </c>
      <c r="AU152" s="218" t="s">
        <v>91</v>
      </c>
      <c r="AV152" s="13" t="s">
        <v>91</v>
      </c>
      <c r="AW152" s="13" t="s">
        <v>42</v>
      </c>
      <c r="AX152" s="13" t="s">
        <v>81</v>
      </c>
      <c r="AY152" s="218" t="s">
        <v>173</v>
      </c>
    </row>
    <row r="153" spans="1:65" s="13" customFormat="1" ht="11.25" x14ac:dyDescent="0.2">
      <c r="B153" s="207"/>
      <c r="C153" s="208"/>
      <c r="D153" s="209" t="s">
        <v>182</v>
      </c>
      <c r="E153" s="210" t="s">
        <v>79</v>
      </c>
      <c r="F153" s="211" t="s">
        <v>1796</v>
      </c>
      <c r="G153" s="208"/>
      <c r="H153" s="212">
        <v>2</v>
      </c>
      <c r="I153" s="213"/>
      <c r="J153" s="208"/>
      <c r="K153" s="208"/>
      <c r="L153" s="214"/>
      <c r="M153" s="215"/>
      <c r="N153" s="216"/>
      <c r="O153" s="216"/>
      <c r="P153" s="216"/>
      <c r="Q153" s="216"/>
      <c r="R153" s="216"/>
      <c r="S153" s="216"/>
      <c r="T153" s="217"/>
      <c r="AT153" s="218" t="s">
        <v>182</v>
      </c>
      <c r="AU153" s="218" t="s">
        <v>91</v>
      </c>
      <c r="AV153" s="13" t="s">
        <v>91</v>
      </c>
      <c r="AW153" s="13" t="s">
        <v>42</v>
      </c>
      <c r="AX153" s="13" t="s">
        <v>81</v>
      </c>
      <c r="AY153" s="218" t="s">
        <v>173</v>
      </c>
    </row>
    <row r="154" spans="1:65" s="15" customFormat="1" ht="11.25" x14ac:dyDescent="0.2">
      <c r="B154" s="244"/>
      <c r="C154" s="245"/>
      <c r="D154" s="209" t="s">
        <v>182</v>
      </c>
      <c r="E154" s="246" t="s">
        <v>79</v>
      </c>
      <c r="F154" s="247" t="s">
        <v>362</v>
      </c>
      <c r="G154" s="245"/>
      <c r="H154" s="248">
        <v>5</v>
      </c>
      <c r="I154" s="249"/>
      <c r="J154" s="245"/>
      <c r="K154" s="245"/>
      <c r="L154" s="250"/>
      <c r="M154" s="251"/>
      <c r="N154" s="252"/>
      <c r="O154" s="252"/>
      <c r="P154" s="252"/>
      <c r="Q154" s="252"/>
      <c r="R154" s="252"/>
      <c r="S154" s="252"/>
      <c r="T154" s="253"/>
      <c r="AT154" s="254" t="s">
        <v>182</v>
      </c>
      <c r="AU154" s="254" t="s">
        <v>91</v>
      </c>
      <c r="AV154" s="15" t="s">
        <v>180</v>
      </c>
      <c r="AW154" s="15" t="s">
        <v>42</v>
      </c>
      <c r="AX154" s="15" t="s">
        <v>89</v>
      </c>
      <c r="AY154" s="254" t="s">
        <v>173</v>
      </c>
    </row>
    <row r="155" spans="1:65" s="2" customFormat="1" ht="24" customHeight="1" x14ac:dyDescent="0.2">
      <c r="A155" s="36"/>
      <c r="B155" s="37"/>
      <c r="C155" s="194" t="s">
        <v>230</v>
      </c>
      <c r="D155" s="194" t="s">
        <v>175</v>
      </c>
      <c r="E155" s="195" t="s">
        <v>1797</v>
      </c>
      <c r="F155" s="196" t="s">
        <v>1798</v>
      </c>
      <c r="G155" s="197" t="s">
        <v>447</v>
      </c>
      <c r="H155" s="198">
        <v>8</v>
      </c>
      <c r="I155" s="199"/>
      <c r="J155" s="200">
        <f>ROUND(I155*H155,2)</f>
        <v>0</v>
      </c>
      <c r="K155" s="196" t="s">
        <v>179</v>
      </c>
      <c r="L155" s="41"/>
      <c r="M155" s="201" t="s">
        <v>79</v>
      </c>
      <c r="N155" s="202" t="s">
        <v>51</v>
      </c>
      <c r="O155" s="66"/>
      <c r="P155" s="203">
        <f>O155*H155</f>
        <v>0</v>
      </c>
      <c r="Q155" s="203">
        <v>0</v>
      </c>
      <c r="R155" s="203">
        <f>Q155*H155</f>
        <v>0</v>
      </c>
      <c r="S155" s="203">
        <v>0</v>
      </c>
      <c r="T155" s="204">
        <f>S155*H155</f>
        <v>0</v>
      </c>
      <c r="U155" s="36"/>
      <c r="V155" s="36"/>
      <c r="W155" s="36"/>
      <c r="X155" s="36"/>
      <c r="Y155" s="36"/>
      <c r="Z155" s="36"/>
      <c r="AA155" s="36"/>
      <c r="AB155" s="36"/>
      <c r="AC155" s="36"/>
      <c r="AD155" s="36"/>
      <c r="AE155" s="36"/>
      <c r="AR155" s="205" t="s">
        <v>180</v>
      </c>
      <c r="AT155" s="205" t="s">
        <v>175</v>
      </c>
      <c r="AU155" s="205" t="s">
        <v>91</v>
      </c>
      <c r="AY155" s="18" t="s">
        <v>173</v>
      </c>
      <c r="BE155" s="206">
        <f>IF(N155="základní",J155,0)</f>
        <v>0</v>
      </c>
      <c r="BF155" s="206">
        <f>IF(N155="snížená",J155,0)</f>
        <v>0</v>
      </c>
      <c r="BG155" s="206">
        <f>IF(N155="zákl. přenesená",J155,0)</f>
        <v>0</v>
      </c>
      <c r="BH155" s="206">
        <f>IF(N155="sníž. přenesená",J155,0)</f>
        <v>0</v>
      </c>
      <c r="BI155" s="206">
        <f>IF(N155="nulová",J155,0)</f>
        <v>0</v>
      </c>
      <c r="BJ155" s="18" t="s">
        <v>89</v>
      </c>
      <c r="BK155" s="206">
        <f>ROUND(I155*H155,2)</f>
        <v>0</v>
      </c>
      <c r="BL155" s="18" t="s">
        <v>180</v>
      </c>
      <c r="BM155" s="205" t="s">
        <v>1799</v>
      </c>
    </row>
    <row r="156" spans="1:65" s="14" customFormat="1" ht="11.25" x14ac:dyDescent="0.2">
      <c r="B156" s="234"/>
      <c r="C156" s="235"/>
      <c r="D156" s="209" t="s">
        <v>182</v>
      </c>
      <c r="E156" s="236" t="s">
        <v>79</v>
      </c>
      <c r="F156" s="237" t="s">
        <v>1742</v>
      </c>
      <c r="G156" s="235"/>
      <c r="H156" s="236" t="s">
        <v>79</v>
      </c>
      <c r="I156" s="238"/>
      <c r="J156" s="235"/>
      <c r="K156" s="235"/>
      <c r="L156" s="239"/>
      <c r="M156" s="240"/>
      <c r="N156" s="241"/>
      <c r="O156" s="241"/>
      <c r="P156" s="241"/>
      <c r="Q156" s="241"/>
      <c r="R156" s="241"/>
      <c r="S156" s="241"/>
      <c r="T156" s="242"/>
      <c r="AT156" s="243" t="s">
        <v>182</v>
      </c>
      <c r="AU156" s="243" t="s">
        <v>91</v>
      </c>
      <c r="AV156" s="14" t="s">
        <v>89</v>
      </c>
      <c r="AW156" s="14" t="s">
        <v>42</v>
      </c>
      <c r="AX156" s="14" t="s">
        <v>81</v>
      </c>
      <c r="AY156" s="243" t="s">
        <v>173</v>
      </c>
    </row>
    <row r="157" spans="1:65" s="13" customFormat="1" ht="11.25" x14ac:dyDescent="0.2">
      <c r="B157" s="207"/>
      <c r="C157" s="208"/>
      <c r="D157" s="209" t="s">
        <v>182</v>
      </c>
      <c r="E157" s="210" t="s">
        <v>79</v>
      </c>
      <c r="F157" s="211" t="s">
        <v>1794</v>
      </c>
      <c r="G157" s="208"/>
      <c r="H157" s="212">
        <v>2</v>
      </c>
      <c r="I157" s="213"/>
      <c r="J157" s="208"/>
      <c r="K157" s="208"/>
      <c r="L157" s="214"/>
      <c r="M157" s="215"/>
      <c r="N157" s="216"/>
      <c r="O157" s="216"/>
      <c r="P157" s="216"/>
      <c r="Q157" s="216"/>
      <c r="R157" s="216"/>
      <c r="S157" s="216"/>
      <c r="T157" s="217"/>
      <c r="AT157" s="218" t="s">
        <v>182</v>
      </c>
      <c r="AU157" s="218" t="s">
        <v>91</v>
      </c>
      <c r="AV157" s="13" t="s">
        <v>91</v>
      </c>
      <c r="AW157" s="13" t="s">
        <v>42</v>
      </c>
      <c r="AX157" s="13" t="s">
        <v>81</v>
      </c>
      <c r="AY157" s="218" t="s">
        <v>173</v>
      </c>
    </row>
    <row r="158" spans="1:65" s="13" customFormat="1" ht="11.25" x14ac:dyDescent="0.2">
      <c r="B158" s="207"/>
      <c r="C158" s="208"/>
      <c r="D158" s="209" t="s">
        <v>182</v>
      </c>
      <c r="E158" s="210" t="s">
        <v>79</v>
      </c>
      <c r="F158" s="211" t="s">
        <v>1800</v>
      </c>
      <c r="G158" s="208"/>
      <c r="H158" s="212">
        <v>2</v>
      </c>
      <c r="I158" s="213"/>
      <c r="J158" s="208"/>
      <c r="K158" s="208"/>
      <c r="L158" s="214"/>
      <c r="M158" s="215"/>
      <c r="N158" s="216"/>
      <c r="O158" s="216"/>
      <c r="P158" s="216"/>
      <c r="Q158" s="216"/>
      <c r="R158" s="216"/>
      <c r="S158" s="216"/>
      <c r="T158" s="217"/>
      <c r="AT158" s="218" t="s">
        <v>182</v>
      </c>
      <c r="AU158" s="218" t="s">
        <v>91</v>
      </c>
      <c r="AV158" s="13" t="s">
        <v>91</v>
      </c>
      <c r="AW158" s="13" t="s">
        <v>42</v>
      </c>
      <c r="AX158" s="13" t="s">
        <v>81</v>
      </c>
      <c r="AY158" s="218" t="s">
        <v>173</v>
      </c>
    </row>
    <row r="159" spans="1:65" s="13" customFormat="1" ht="11.25" x14ac:dyDescent="0.2">
      <c r="B159" s="207"/>
      <c r="C159" s="208"/>
      <c r="D159" s="209" t="s">
        <v>182</v>
      </c>
      <c r="E159" s="210" t="s">
        <v>79</v>
      </c>
      <c r="F159" s="211" t="s">
        <v>1796</v>
      </c>
      <c r="G159" s="208"/>
      <c r="H159" s="212">
        <v>2</v>
      </c>
      <c r="I159" s="213"/>
      <c r="J159" s="208"/>
      <c r="K159" s="208"/>
      <c r="L159" s="214"/>
      <c r="M159" s="215"/>
      <c r="N159" s="216"/>
      <c r="O159" s="216"/>
      <c r="P159" s="216"/>
      <c r="Q159" s="216"/>
      <c r="R159" s="216"/>
      <c r="S159" s="216"/>
      <c r="T159" s="217"/>
      <c r="AT159" s="218" t="s">
        <v>182</v>
      </c>
      <c r="AU159" s="218" t="s">
        <v>91</v>
      </c>
      <c r="AV159" s="13" t="s">
        <v>91</v>
      </c>
      <c r="AW159" s="13" t="s">
        <v>42</v>
      </c>
      <c r="AX159" s="13" t="s">
        <v>81</v>
      </c>
      <c r="AY159" s="218" t="s">
        <v>173</v>
      </c>
    </row>
    <row r="160" spans="1:65" s="13" customFormat="1" ht="11.25" x14ac:dyDescent="0.2">
      <c r="B160" s="207"/>
      <c r="C160" s="208"/>
      <c r="D160" s="209" t="s">
        <v>182</v>
      </c>
      <c r="E160" s="210" t="s">
        <v>79</v>
      </c>
      <c r="F160" s="211" t="s">
        <v>1801</v>
      </c>
      <c r="G160" s="208"/>
      <c r="H160" s="212">
        <v>2</v>
      </c>
      <c r="I160" s="213"/>
      <c r="J160" s="208"/>
      <c r="K160" s="208"/>
      <c r="L160" s="214"/>
      <c r="M160" s="215"/>
      <c r="N160" s="216"/>
      <c r="O160" s="216"/>
      <c r="P160" s="216"/>
      <c r="Q160" s="216"/>
      <c r="R160" s="216"/>
      <c r="S160" s="216"/>
      <c r="T160" s="217"/>
      <c r="AT160" s="218" t="s">
        <v>182</v>
      </c>
      <c r="AU160" s="218" t="s">
        <v>91</v>
      </c>
      <c r="AV160" s="13" t="s">
        <v>91</v>
      </c>
      <c r="AW160" s="13" t="s">
        <v>42</v>
      </c>
      <c r="AX160" s="13" t="s">
        <v>81</v>
      </c>
      <c r="AY160" s="218" t="s">
        <v>173</v>
      </c>
    </row>
    <row r="161" spans="1:65" s="15" customFormat="1" ht="11.25" x14ac:dyDescent="0.2">
      <c r="B161" s="244"/>
      <c r="C161" s="245"/>
      <c r="D161" s="209" t="s">
        <v>182</v>
      </c>
      <c r="E161" s="246" t="s">
        <v>79</v>
      </c>
      <c r="F161" s="247" t="s">
        <v>362</v>
      </c>
      <c r="G161" s="245"/>
      <c r="H161" s="248">
        <v>8</v>
      </c>
      <c r="I161" s="249"/>
      <c r="J161" s="245"/>
      <c r="K161" s="245"/>
      <c r="L161" s="250"/>
      <c r="M161" s="251"/>
      <c r="N161" s="252"/>
      <c r="O161" s="252"/>
      <c r="P161" s="252"/>
      <c r="Q161" s="252"/>
      <c r="R161" s="252"/>
      <c r="S161" s="252"/>
      <c r="T161" s="253"/>
      <c r="AT161" s="254" t="s">
        <v>182</v>
      </c>
      <c r="AU161" s="254" t="s">
        <v>91</v>
      </c>
      <c r="AV161" s="15" t="s">
        <v>180</v>
      </c>
      <c r="AW161" s="15" t="s">
        <v>42</v>
      </c>
      <c r="AX161" s="15" t="s">
        <v>89</v>
      </c>
      <c r="AY161" s="254" t="s">
        <v>173</v>
      </c>
    </row>
    <row r="162" spans="1:65" s="2" customFormat="1" ht="24" customHeight="1" x14ac:dyDescent="0.2">
      <c r="A162" s="36"/>
      <c r="B162" s="37"/>
      <c r="C162" s="194" t="s">
        <v>236</v>
      </c>
      <c r="D162" s="194" t="s">
        <v>175</v>
      </c>
      <c r="E162" s="195" t="s">
        <v>1802</v>
      </c>
      <c r="F162" s="196" t="s">
        <v>1803</v>
      </c>
      <c r="G162" s="197" t="s">
        <v>447</v>
      </c>
      <c r="H162" s="198">
        <v>12411</v>
      </c>
      <c r="I162" s="199"/>
      <c r="J162" s="200">
        <f>ROUND(I162*H162,2)</f>
        <v>0</v>
      </c>
      <c r="K162" s="196" t="s">
        <v>179</v>
      </c>
      <c r="L162" s="41"/>
      <c r="M162" s="201" t="s">
        <v>79</v>
      </c>
      <c r="N162" s="202" t="s">
        <v>51</v>
      </c>
      <c r="O162" s="66"/>
      <c r="P162" s="203">
        <f>O162*H162</f>
        <v>0</v>
      </c>
      <c r="Q162" s="203">
        <v>0</v>
      </c>
      <c r="R162" s="203">
        <f>Q162*H162</f>
        <v>0</v>
      </c>
      <c r="S162" s="203">
        <v>0</v>
      </c>
      <c r="T162" s="204">
        <f>S162*H162</f>
        <v>0</v>
      </c>
      <c r="U162" s="36"/>
      <c r="V162" s="36"/>
      <c r="W162" s="36"/>
      <c r="X162" s="36"/>
      <c r="Y162" s="36"/>
      <c r="Z162" s="36"/>
      <c r="AA162" s="36"/>
      <c r="AB162" s="36"/>
      <c r="AC162" s="36"/>
      <c r="AD162" s="36"/>
      <c r="AE162" s="36"/>
      <c r="AR162" s="205" t="s">
        <v>180</v>
      </c>
      <c r="AT162" s="205" t="s">
        <v>175</v>
      </c>
      <c r="AU162" s="205" t="s">
        <v>91</v>
      </c>
      <c r="AY162" s="18" t="s">
        <v>173</v>
      </c>
      <c r="BE162" s="206">
        <f>IF(N162="základní",J162,0)</f>
        <v>0</v>
      </c>
      <c r="BF162" s="206">
        <f>IF(N162="snížená",J162,0)</f>
        <v>0</v>
      </c>
      <c r="BG162" s="206">
        <f>IF(N162="zákl. přenesená",J162,0)</f>
        <v>0</v>
      </c>
      <c r="BH162" s="206">
        <f>IF(N162="sníž. přenesená",J162,0)</f>
        <v>0</v>
      </c>
      <c r="BI162" s="206">
        <f>IF(N162="nulová",J162,0)</f>
        <v>0</v>
      </c>
      <c r="BJ162" s="18" t="s">
        <v>89</v>
      </c>
      <c r="BK162" s="206">
        <f>ROUND(I162*H162,2)</f>
        <v>0</v>
      </c>
      <c r="BL162" s="18" t="s">
        <v>180</v>
      </c>
      <c r="BM162" s="205" t="s">
        <v>1804</v>
      </c>
    </row>
    <row r="163" spans="1:65" s="14" customFormat="1" ht="11.25" x14ac:dyDescent="0.2">
      <c r="B163" s="234"/>
      <c r="C163" s="235"/>
      <c r="D163" s="209" t="s">
        <v>182</v>
      </c>
      <c r="E163" s="236" t="s">
        <v>79</v>
      </c>
      <c r="F163" s="237" t="s">
        <v>1765</v>
      </c>
      <c r="G163" s="235"/>
      <c r="H163" s="236" t="s">
        <v>79</v>
      </c>
      <c r="I163" s="238"/>
      <c r="J163" s="235"/>
      <c r="K163" s="235"/>
      <c r="L163" s="239"/>
      <c r="M163" s="240"/>
      <c r="N163" s="241"/>
      <c r="O163" s="241"/>
      <c r="P163" s="241"/>
      <c r="Q163" s="241"/>
      <c r="R163" s="241"/>
      <c r="S163" s="241"/>
      <c r="T163" s="242"/>
      <c r="AT163" s="243" t="s">
        <v>182</v>
      </c>
      <c r="AU163" s="243" t="s">
        <v>91</v>
      </c>
      <c r="AV163" s="14" t="s">
        <v>89</v>
      </c>
      <c r="AW163" s="14" t="s">
        <v>42</v>
      </c>
      <c r="AX163" s="14" t="s">
        <v>81</v>
      </c>
      <c r="AY163" s="243" t="s">
        <v>173</v>
      </c>
    </row>
    <row r="164" spans="1:65" s="13" customFormat="1" ht="11.25" x14ac:dyDescent="0.2">
      <c r="B164" s="207"/>
      <c r="C164" s="208"/>
      <c r="D164" s="209" t="s">
        <v>182</v>
      </c>
      <c r="E164" s="210" t="s">
        <v>79</v>
      </c>
      <c r="F164" s="211" t="s">
        <v>1805</v>
      </c>
      <c r="G164" s="208"/>
      <c r="H164" s="212">
        <v>2520</v>
      </c>
      <c r="I164" s="213"/>
      <c r="J164" s="208"/>
      <c r="K164" s="208"/>
      <c r="L164" s="214"/>
      <c r="M164" s="215"/>
      <c r="N164" s="216"/>
      <c r="O164" s="216"/>
      <c r="P164" s="216"/>
      <c r="Q164" s="216"/>
      <c r="R164" s="216"/>
      <c r="S164" s="216"/>
      <c r="T164" s="217"/>
      <c r="AT164" s="218" t="s">
        <v>182</v>
      </c>
      <c r="AU164" s="218" t="s">
        <v>91</v>
      </c>
      <c r="AV164" s="13" t="s">
        <v>91</v>
      </c>
      <c r="AW164" s="13" t="s">
        <v>42</v>
      </c>
      <c r="AX164" s="13" t="s">
        <v>81</v>
      </c>
      <c r="AY164" s="218" t="s">
        <v>173</v>
      </c>
    </row>
    <row r="165" spans="1:65" s="13" customFormat="1" ht="11.25" x14ac:dyDescent="0.2">
      <c r="B165" s="207"/>
      <c r="C165" s="208"/>
      <c r="D165" s="209" t="s">
        <v>182</v>
      </c>
      <c r="E165" s="210" t="s">
        <v>79</v>
      </c>
      <c r="F165" s="211" t="s">
        <v>1806</v>
      </c>
      <c r="G165" s="208"/>
      <c r="H165" s="212">
        <v>2912</v>
      </c>
      <c r="I165" s="213"/>
      <c r="J165" s="208"/>
      <c r="K165" s="208"/>
      <c r="L165" s="214"/>
      <c r="M165" s="215"/>
      <c r="N165" s="216"/>
      <c r="O165" s="216"/>
      <c r="P165" s="216"/>
      <c r="Q165" s="216"/>
      <c r="R165" s="216"/>
      <c r="S165" s="216"/>
      <c r="T165" s="217"/>
      <c r="AT165" s="218" t="s">
        <v>182</v>
      </c>
      <c r="AU165" s="218" t="s">
        <v>91</v>
      </c>
      <c r="AV165" s="13" t="s">
        <v>91</v>
      </c>
      <c r="AW165" s="13" t="s">
        <v>42</v>
      </c>
      <c r="AX165" s="13" t="s">
        <v>81</v>
      </c>
      <c r="AY165" s="218" t="s">
        <v>173</v>
      </c>
    </row>
    <row r="166" spans="1:65" s="13" customFormat="1" ht="11.25" x14ac:dyDescent="0.2">
      <c r="B166" s="207"/>
      <c r="C166" s="208"/>
      <c r="D166" s="209" t="s">
        <v>182</v>
      </c>
      <c r="E166" s="210" t="s">
        <v>79</v>
      </c>
      <c r="F166" s="211" t="s">
        <v>1807</v>
      </c>
      <c r="G166" s="208"/>
      <c r="H166" s="212">
        <v>184</v>
      </c>
      <c r="I166" s="213"/>
      <c r="J166" s="208"/>
      <c r="K166" s="208"/>
      <c r="L166" s="214"/>
      <c r="M166" s="215"/>
      <c r="N166" s="216"/>
      <c r="O166" s="216"/>
      <c r="P166" s="216"/>
      <c r="Q166" s="216"/>
      <c r="R166" s="216"/>
      <c r="S166" s="216"/>
      <c r="T166" s="217"/>
      <c r="AT166" s="218" t="s">
        <v>182</v>
      </c>
      <c r="AU166" s="218" t="s">
        <v>91</v>
      </c>
      <c r="AV166" s="13" t="s">
        <v>91</v>
      </c>
      <c r="AW166" s="13" t="s">
        <v>42</v>
      </c>
      <c r="AX166" s="13" t="s">
        <v>81</v>
      </c>
      <c r="AY166" s="218" t="s">
        <v>173</v>
      </c>
    </row>
    <row r="167" spans="1:65" s="13" customFormat="1" ht="11.25" x14ac:dyDescent="0.2">
      <c r="B167" s="207"/>
      <c r="C167" s="208"/>
      <c r="D167" s="209" t="s">
        <v>182</v>
      </c>
      <c r="E167" s="210" t="s">
        <v>79</v>
      </c>
      <c r="F167" s="211" t="s">
        <v>1808</v>
      </c>
      <c r="G167" s="208"/>
      <c r="H167" s="212">
        <v>6795</v>
      </c>
      <c r="I167" s="213"/>
      <c r="J167" s="208"/>
      <c r="K167" s="208"/>
      <c r="L167" s="214"/>
      <c r="M167" s="215"/>
      <c r="N167" s="216"/>
      <c r="O167" s="216"/>
      <c r="P167" s="216"/>
      <c r="Q167" s="216"/>
      <c r="R167" s="216"/>
      <c r="S167" s="216"/>
      <c r="T167" s="217"/>
      <c r="AT167" s="218" t="s">
        <v>182</v>
      </c>
      <c r="AU167" s="218" t="s">
        <v>91</v>
      </c>
      <c r="AV167" s="13" t="s">
        <v>91</v>
      </c>
      <c r="AW167" s="13" t="s">
        <v>42</v>
      </c>
      <c r="AX167" s="13" t="s">
        <v>81</v>
      </c>
      <c r="AY167" s="218" t="s">
        <v>173</v>
      </c>
    </row>
    <row r="168" spans="1:65" s="15" customFormat="1" ht="11.25" x14ac:dyDescent="0.2">
      <c r="B168" s="244"/>
      <c r="C168" s="245"/>
      <c r="D168" s="209" t="s">
        <v>182</v>
      </c>
      <c r="E168" s="246" t="s">
        <v>79</v>
      </c>
      <c r="F168" s="247" t="s">
        <v>362</v>
      </c>
      <c r="G168" s="245"/>
      <c r="H168" s="248">
        <v>12411</v>
      </c>
      <c r="I168" s="249"/>
      <c r="J168" s="245"/>
      <c r="K168" s="245"/>
      <c r="L168" s="250"/>
      <c r="M168" s="251"/>
      <c r="N168" s="252"/>
      <c r="O168" s="252"/>
      <c r="P168" s="252"/>
      <c r="Q168" s="252"/>
      <c r="R168" s="252"/>
      <c r="S168" s="252"/>
      <c r="T168" s="253"/>
      <c r="AT168" s="254" t="s">
        <v>182</v>
      </c>
      <c r="AU168" s="254" t="s">
        <v>91</v>
      </c>
      <c r="AV168" s="15" t="s">
        <v>180</v>
      </c>
      <c r="AW168" s="15" t="s">
        <v>42</v>
      </c>
      <c r="AX168" s="15" t="s">
        <v>89</v>
      </c>
      <c r="AY168" s="254" t="s">
        <v>173</v>
      </c>
    </row>
    <row r="169" spans="1:65" s="2" customFormat="1" ht="24" customHeight="1" x14ac:dyDescent="0.2">
      <c r="A169" s="36"/>
      <c r="B169" s="37"/>
      <c r="C169" s="194" t="s">
        <v>241</v>
      </c>
      <c r="D169" s="194" t="s">
        <v>175</v>
      </c>
      <c r="E169" s="195" t="s">
        <v>1809</v>
      </c>
      <c r="F169" s="196" t="s">
        <v>1810</v>
      </c>
      <c r="G169" s="197" t="s">
        <v>447</v>
      </c>
      <c r="H169" s="198">
        <v>44</v>
      </c>
      <c r="I169" s="199"/>
      <c r="J169" s="200">
        <f>ROUND(I169*H169,2)</f>
        <v>0</v>
      </c>
      <c r="K169" s="196" t="s">
        <v>179</v>
      </c>
      <c r="L169" s="41"/>
      <c r="M169" s="201" t="s">
        <v>79</v>
      </c>
      <c r="N169" s="202" t="s">
        <v>51</v>
      </c>
      <c r="O169" s="66"/>
      <c r="P169" s="203">
        <f>O169*H169</f>
        <v>0</v>
      </c>
      <c r="Q169" s="203">
        <v>0</v>
      </c>
      <c r="R169" s="203">
        <f>Q169*H169</f>
        <v>0</v>
      </c>
      <c r="S169" s="203">
        <v>0</v>
      </c>
      <c r="T169" s="204">
        <f>S169*H169</f>
        <v>0</v>
      </c>
      <c r="U169" s="36"/>
      <c r="V169" s="36"/>
      <c r="W169" s="36"/>
      <c r="X169" s="36"/>
      <c r="Y169" s="36"/>
      <c r="Z169" s="36"/>
      <c r="AA169" s="36"/>
      <c r="AB169" s="36"/>
      <c r="AC169" s="36"/>
      <c r="AD169" s="36"/>
      <c r="AE169" s="36"/>
      <c r="AR169" s="205" t="s">
        <v>180</v>
      </c>
      <c r="AT169" s="205" t="s">
        <v>175</v>
      </c>
      <c r="AU169" s="205" t="s">
        <v>91</v>
      </c>
      <c r="AY169" s="18" t="s">
        <v>173</v>
      </c>
      <c r="BE169" s="206">
        <f>IF(N169="základní",J169,0)</f>
        <v>0</v>
      </c>
      <c r="BF169" s="206">
        <f>IF(N169="snížená",J169,0)</f>
        <v>0</v>
      </c>
      <c r="BG169" s="206">
        <f>IF(N169="zákl. přenesená",J169,0)</f>
        <v>0</v>
      </c>
      <c r="BH169" s="206">
        <f>IF(N169="sníž. přenesená",J169,0)</f>
        <v>0</v>
      </c>
      <c r="BI169" s="206">
        <f>IF(N169="nulová",J169,0)</f>
        <v>0</v>
      </c>
      <c r="BJ169" s="18" t="s">
        <v>89</v>
      </c>
      <c r="BK169" s="206">
        <f>ROUND(I169*H169,2)</f>
        <v>0</v>
      </c>
      <c r="BL169" s="18" t="s">
        <v>180</v>
      </c>
      <c r="BM169" s="205" t="s">
        <v>1811</v>
      </c>
    </row>
    <row r="170" spans="1:65" s="14" customFormat="1" ht="11.25" x14ac:dyDescent="0.2">
      <c r="B170" s="234"/>
      <c r="C170" s="235"/>
      <c r="D170" s="209" t="s">
        <v>182</v>
      </c>
      <c r="E170" s="236" t="s">
        <v>79</v>
      </c>
      <c r="F170" s="237" t="s">
        <v>1765</v>
      </c>
      <c r="G170" s="235"/>
      <c r="H170" s="236" t="s">
        <v>79</v>
      </c>
      <c r="I170" s="238"/>
      <c r="J170" s="235"/>
      <c r="K170" s="235"/>
      <c r="L170" s="239"/>
      <c r="M170" s="240"/>
      <c r="N170" s="241"/>
      <c r="O170" s="241"/>
      <c r="P170" s="241"/>
      <c r="Q170" s="241"/>
      <c r="R170" s="241"/>
      <c r="S170" s="241"/>
      <c r="T170" s="242"/>
      <c r="AT170" s="243" t="s">
        <v>182</v>
      </c>
      <c r="AU170" s="243" t="s">
        <v>91</v>
      </c>
      <c r="AV170" s="14" t="s">
        <v>89</v>
      </c>
      <c r="AW170" s="14" t="s">
        <v>42</v>
      </c>
      <c r="AX170" s="14" t="s">
        <v>81</v>
      </c>
      <c r="AY170" s="243" t="s">
        <v>173</v>
      </c>
    </row>
    <row r="171" spans="1:65" s="13" customFormat="1" ht="11.25" x14ac:dyDescent="0.2">
      <c r="B171" s="207"/>
      <c r="C171" s="208"/>
      <c r="D171" s="209" t="s">
        <v>182</v>
      </c>
      <c r="E171" s="210" t="s">
        <v>79</v>
      </c>
      <c r="F171" s="211" t="s">
        <v>1812</v>
      </c>
      <c r="G171" s="208"/>
      <c r="H171" s="212">
        <v>28</v>
      </c>
      <c r="I171" s="213"/>
      <c r="J171" s="208"/>
      <c r="K171" s="208"/>
      <c r="L171" s="214"/>
      <c r="M171" s="215"/>
      <c r="N171" s="216"/>
      <c r="O171" s="216"/>
      <c r="P171" s="216"/>
      <c r="Q171" s="216"/>
      <c r="R171" s="216"/>
      <c r="S171" s="216"/>
      <c r="T171" s="217"/>
      <c r="AT171" s="218" t="s">
        <v>182</v>
      </c>
      <c r="AU171" s="218" t="s">
        <v>91</v>
      </c>
      <c r="AV171" s="13" t="s">
        <v>91</v>
      </c>
      <c r="AW171" s="13" t="s">
        <v>42</v>
      </c>
      <c r="AX171" s="13" t="s">
        <v>81</v>
      </c>
      <c r="AY171" s="218" t="s">
        <v>173</v>
      </c>
    </row>
    <row r="172" spans="1:65" s="13" customFormat="1" ht="11.25" x14ac:dyDescent="0.2">
      <c r="B172" s="207"/>
      <c r="C172" s="208"/>
      <c r="D172" s="209" t="s">
        <v>182</v>
      </c>
      <c r="E172" s="210" t="s">
        <v>79</v>
      </c>
      <c r="F172" s="211" t="s">
        <v>1813</v>
      </c>
      <c r="G172" s="208"/>
      <c r="H172" s="212">
        <v>14</v>
      </c>
      <c r="I172" s="213"/>
      <c r="J172" s="208"/>
      <c r="K172" s="208"/>
      <c r="L172" s="214"/>
      <c r="M172" s="215"/>
      <c r="N172" s="216"/>
      <c r="O172" s="216"/>
      <c r="P172" s="216"/>
      <c r="Q172" s="216"/>
      <c r="R172" s="216"/>
      <c r="S172" s="216"/>
      <c r="T172" s="217"/>
      <c r="AT172" s="218" t="s">
        <v>182</v>
      </c>
      <c r="AU172" s="218" t="s">
        <v>91</v>
      </c>
      <c r="AV172" s="13" t="s">
        <v>91</v>
      </c>
      <c r="AW172" s="13" t="s">
        <v>42</v>
      </c>
      <c r="AX172" s="13" t="s">
        <v>81</v>
      </c>
      <c r="AY172" s="218" t="s">
        <v>173</v>
      </c>
    </row>
    <row r="173" spans="1:65" s="13" customFormat="1" ht="11.25" x14ac:dyDescent="0.2">
      <c r="B173" s="207"/>
      <c r="C173" s="208"/>
      <c r="D173" s="209" t="s">
        <v>182</v>
      </c>
      <c r="E173" s="210" t="s">
        <v>79</v>
      </c>
      <c r="F173" s="211" t="s">
        <v>1814</v>
      </c>
      <c r="G173" s="208"/>
      <c r="H173" s="212">
        <v>2</v>
      </c>
      <c r="I173" s="213"/>
      <c r="J173" s="208"/>
      <c r="K173" s="208"/>
      <c r="L173" s="214"/>
      <c r="M173" s="215"/>
      <c r="N173" s="216"/>
      <c r="O173" s="216"/>
      <c r="P173" s="216"/>
      <c r="Q173" s="216"/>
      <c r="R173" s="216"/>
      <c r="S173" s="216"/>
      <c r="T173" s="217"/>
      <c r="AT173" s="218" t="s">
        <v>182</v>
      </c>
      <c r="AU173" s="218" t="s">
        <v>91</v>
      </c>
      <c r="AV173" s="13" t="s">
        <v>91</v>
      </c>
      <c r="AW173" s="13" t="s">
        <v>42</v>
      </c>
      <c r="AX173" s="13" t="s">
        <v>81</v>
      </c>
      <c r="AY173" s="218" t="s">
        <v>173</v>
      </c>
    </row>
    <row r="174" spans="1:65" s="15" customFormat="1" ht="11.25" x14ac:dyDescent="0.2">
      <c r="B174" s="244"/>
      <c r="C174" s="245"/>
      <c r="D174" s="209" t="s">
        <v>182</v>
      </c>
      <c r="E174" s="246" t="s">
        <v>79</v>
      </c>
      <c r="F174" s="247" t="s">
        <v>362</v>
      </c>
      <c r="G174" s="245"/>
      <c r="H174" s="248">
        <v>44</v>
      </c>
      <c r="I174" s="249"/>
      <c r="J174" s="245"/>
      <c r="K174" s="245"/>
      <c r="L174" s="250"/>
      <c r="M174" s="251"/>
      <c r="N174" s="252"/>
      <c r="O174" s="252"/>
      <c r="P174" s="252"/>
      <c r="Q174" s="252"/>
      <c r="R174" s="252"/>
      <c r="S174" s="252"/>
      <c r="T174" s="253"/>
      <c r="AT174" s="254" t="s">
        <v>182</v>
      </c>
      <c r="AU174" s="254" t="s">
        <v>91</v>
      </c>
      <c r="AV174" s="15" t="s">
        <v>180</v>
      </c>
      <c r="AW174" s="15" t="s">
        <v>42</v>
      </c>
      <c r="AX174" s="15" t="s">
        <v>89</v>
      </c>
      <c r="AY174" s="254" t="s">
        <v>173</v>
      </c>
    </row>
    <row r="175" spans="1:65" s="2" customFormat="1" ht="24" customHeight="1" x14ac:dyDescent="0.2">
      <c r="A175" s="36"/>
      <c r="B175" s="37"/>
      <c r="C175" s="194" t="s">
        <v>247</v>
      </c>
      <c r="D175" s="194" t="s">
        <v>175</v>
      </c>
      <c r="E175" s="195" t="s">
        <v>1815</v>
      </c>
      <c r="F175" s="196" t="s">
        <v>1816</v>
      </c>
      <c r="G175" s="197" t="s">
        <v>447</v>
      </c>
      <c r="H175" s="198">
        <v>148</v>
      </c>
      <c r="I175" s="199"/>
      <c r="J175" s="200">
        <f>ROUND(I175*H175,2)</f>
        <v>0</v>
      </c>
      <c r="K175" s="196" t="s">
        <v>179</v>
      </c>
      <c r="L175" s="41"/>
      <c r="M175" s="201" t="s">
        <v>79</v>
      </c>
      <c r="N175" s="202" t="s">
        <v>51</v>
      </c>
      <c r="O175" s="66"/>
      <c r="P175" s="203">
        <f>O175*H175</f>
        <v>0</v>
      </c>
      <c r="Q175" s="203">
        <v>0</v>
      </c>
      <c r="R175" s="203">
        <f>Q175*H175</f>
        <v>0</v>
      </c>
      <c r="S175" s="203">
        <v>0</v>
      </c>
      <c r="T175" s="204">
        <f>S175*H175</f>
        <v>0</v>
      </c>
      <c r="U175" s="36"/>
      <c r="V175" s="36"/>
      <c r="W175" s="36"/>
      <c r="X175" s="36"/>
      <c r="Y175" s="36"/>
      <c r="Z175" s="36"/>
      <c r="AA175" s="36"/>
      <c r="AB175" s="36"/>
      <c r="AC175" s="36"/>
      <c r="AD175" s="36"/>
      <c r="AE175" s="36"/>
      <c r="AR175" s="205" t="s">
        <v>180</v>
      </c>
      <c r="AT175" s="205" t="s">
        <v>175</v>
      </c>
      <c r="AU175" s="205" t="s">
        <v>91</v>
      </c>
      <c r="AY175" s="18" t="s">
        <v>173</v>
      </c>
      <c r="BE175" s="206">
        <f>IF(N175="základní",J175,0)</f>
        <v>0</v>
      </c>
      <c r="BF175" s="206">
        <f>IF(N175="snížená",J175,0)</f>
        <v>0</v>
      </c>
      <c r="BG175" s="206">
        <f>IF(N175="zákl. přenesená",J175,0)</f>
        <v>0</v>
      </c>
      <c r="BH175" s="206">
        <f>IF(N175="sníž. přenesená",J175,0)</f>
        <v>0</v>
      </c>
      <c r="BI175" s="206">
        <f>IF(N175="nulová",J175,0)</f>
        <v>0</v>
      </c>
      <c r="BJ175" s="18" t="s">
        <v>89</v>
      </c>
      <c r="BK175" s="206">
        <f>ROUND(I175*H175,2)</f>
        <v>0</v>
      </c>
      <c r="BL175" s="18" t="s">
        <v>180</v>
      </c>
      <c r="BM175" s="205" t="s">
        <v>1817</v>
      </c>
    </row>
    <row r="176" spans="1:65" s="14" customFormat="1" ht="11.25" x14ac:dyDescent="0.2">
      <c r="B176" s="234"/>
      <c r="C176" s="235"/>
      <c r="D176" s="209" t="s">
        <v>182</v>
      </c>
      <c r="E176" s="236" t="s">
        <v>79</v>
      </c>
      <c r="F176" s="237" t="s">
        <v>1765</v>
      </c>
      <c r="G176" s="235"/>
      <c r="H176" s="236" t="s">
        <v>79</v>
      </c>
      <c r="I176" s="238"/>
      <c r="J176" s="235"/>
      <c r="K176" s="235"/>
      <c r="L176" s="239"/>
      <c r="M176" s="240"/>
      <c r="N176" s="241"/>
      <c r="O176" s="241"/>
      <c r="P176" s="241"/>
      <c r="Q176" s="241"/>
      <c r="R176" s="241"/>
      <c r="S176" s="241"/>
      <c r="T176" s="242"/>
      <c r="AT176" s="243" t="s">
        <v>182</v>
      </c>
      <c r="AU176" s="243" t="s">
        <v>91</v>
      </c>
      <c r="AV176" s="14" t="s">
        <v>89</v>
      </c>
      <c r="AW176" s="14" t="s">
        <v>42</v>
      </c>
      <c r="AX176" s="14" t="s">
        <v>81</v>
      </c>
      <c r="AY176" s="243" t="s">
        <v>173</v>
      </c>
    </row>
    <row r="177" spans="1:65" s="13" customFormat="1" ht="11.25" x14ac:dyDescent="0.2">
      <c r="B177" s="207"/>
      <c r="C177" s="208"/>
      <c r="D177" s="209" t="s">
        <v>182</v>
      </c>
      <c r="E177" s="210" t="s">
        <v>79</v>
      </c>
      <c r="F177" s="211" t="s">
        <v>1812</v>
      </c>
      <c r="G177" s="208"/>
      <c r="H177" s="212">
        <v>28</v>
      </c>
      <c r="I177" s="213"/>
      <c r="J177" s="208"/>
      <c r="K177" s="208"/>
      <c r="L177" s="214"/>
      <c r="M177" s="215"/>
      <c r="N177" s="216"/>
      <c r="O177" s="216"/>
      <c r="P177" s="216"/>
      <c r="Q177" s="216"/>
      <c r="R177" s="216"/>
      <c r="S177" s="216"/>
      <c r="T177" s="217"/>
      <c r="AT177" s="218" t="s">
        <v>182</v>
      </c>
      <c r="AU177" s="218" t="s">
        <v>91</v>
      </c>
      <c r="AV177" s="13" t="s">
        <v>91</v>
      </c>
      <c r="AW177" s="13" t="s">
        <v>42</v>
      </c>
      <c r="AX177" s="13" t="s">
        <v>81</v>
      </c>
      <c r="AY177" s="218" t="s">
        <v>173</v>
      </c>
    </row>
    <row r="178" spans="1:65" s="13" customFormat="1" ht="11.25" x14ac:dyDescent="0.2">
      <c r="B178" s="207"/>
      <c r="C178" s="208"/>
      <c r="D178" s="209" t="s">
        <v>182</v>
      </c>
      <c r="E178" s="210" t="s">
        <v>79</v>
      </c>
      <c r="F178" s="211" t="s">
        <v>1818</v>
      </c>
      <c r="G178" s="208"/>
      <c r="H178" s="212">
        <v>28</v>
      </c>
      <c r="I178" s="213"/>
      <c r="J178" s="208"/>
      <c r="K178" s="208"/>
      <c r="L178" s="214"/>
      <c r="M178" s="215"/>
      <c r="N178" s="216"/>
      <c r="O178" s="216"/>
      <c r="P178" s="216"/>
      <c r="Q178" s="216"/>
      <c r="R178" s="216"/>
      <c r="S178" s="216"/>
      <c r="T178" s="217"/>
      <c r="AT178" s="218" t="s">
        <v>182</v>
      </c>
      <c r="AU178" s="218" t="s">
        <v>91</v>
      </c>
      <c r="AV178" s="13" t="s">
        <v>91</v>
      </c>
      <c r="AW178" s="13" t="s">
        <v>42</v>
      </c>
      <c r="AX178" s="13" t="s">
        <v>81</v>
      </c>
      <c r="AY178" s="218" t="s">
        <v>173</v>
      </c>
    </row>
    <row r="179" spans="1:65" s="13" customFormat="1" ht="11.25" x14ac:dyDescent="0.2">
      <c r="B179" s="207"/>
      <c r="C179" s="208"/>
      <c r="D179" s="209" t="s">
        <v>182</v>
      </c>
      <c r="E179" s="210" t="s">
        <v>79</v>
      </c>
      <c r="F179" s="211" t="s">
        <v>1814</v>
      </c>
      <c r="G179" s="208"/>
      <c r="H179" s="212">
        <v>2</v>
      </c>
      <c r="I179" s="213"/>
      <c r="J179" s="208"/>
      <c r="K179" s="208"/>
      <c r="L179" s="214"/>
      <c r="M179" s="215"/>
      <c r="N179" s="216"/>
      <c r="O179" s="216"/>
      <c r="P179" s="216"/>
      <c r="Q179" s="216"/>
      <c r="R179" s="216"/>
      <c r="S179" s="216"/>
      <c r="T179" s="217"/>
      <c r="AT179" s="218" t="s">
        <v>182</v>
      </c>
      <c r="AU179" s="218" t="s">
        <v>91</v>
      </c>
      <c r="AV179" s="13" t="s">
        <v>91</v>
      </c>
      <c r="AW179" s="13" t="s">
        <v>42</v>
      </c>
      <c r="AX179" s="13" t="s">
        <v>81</v>
      </c>
      <c r="AY179" s="218" t="s">
        <v>173</v>
      </c>
    </row>
    <row r="180" spans="1:65" s="13" customFormat="1" ht="11.25" x14ac:dyDescent="0.2">
      <c r="B180" s="207"/>
      <c r="C180" s="208"/>
      <c r="D180" s="209" t="s">
        <v>182</v>
      </c>
      <c r="E180" s="210" t="s">
        <v>79</v>
      </c>
      <c r="F180" s="211" t="s">
        <v>1819</v>
      </c>
      <c r="G180" s="208"/>
      <c r="H180" s="212">
        <v>90</v>
      </c>
      <c r="I180" s="213"/>
      <c r="J180" s="208"/>
      <c r="K180" s="208"/>
      <c r="L180" s="214"/>
      <c r="M180" s="215"/>
      <c r="N180" s="216"/>
      <c r="O180" s="216"/>
      <c r="P180" s="216"/>
      <c r="Q180" s="216"/>
      <c r="R180" s="216"/>
      <c r="S180" s="216"/>
      <c r="T180" s="217"/>
      <c r="AT180" s="218" t="s">
        <v>182</v>
      </c>
      <c r="AU180" s="218" t="s">
        <v>91</v>
      </c>
      <c r="AV180" s="13" t="s">
        <v>91</v>
      </c>
      <c r="AW180" s="13" t="s">
        <v>42</v>
      </c>
      <c r="AX180" s="13" t="s">
        <v>81</v>
      </c>
      <c r="AY180" s="218" t="s">
        <v>173</v>
      </c>
    </row>
    <row r="181" spans="1:65" s="15" customFormat="1" ht="11.25" x14ac:dyDescent="0.2">
      <c r="B181" s="244"/>
      <c r="C181" s="245"/>
      <c r="D181" s="209" t="s">
        <v>182</v>
      </c>
      <c r="E181" s="246" t="s">
        <v>79</v>
      </c>
      <c r="F181" s="247" t="s">
        <v>362</v>
      </c>
      <c r="G181" s="245"/>
      <c r="H181" s="248">
        <v>148</v>
      </c>
      <c r="I181" s="249"/>
      <c r="J181" s="245"/>
      <c r="K181" s="245"/>
      <c r="L181" s="250"/>
      <c r="M181" s="251"/>
      <c r="N181" s="252"/>
      <c r="O181" s="252"/>
      <c r="P181" s="252"/>
      <c r="Q181" s="252"/>
      <c r="R181" s="252"/>
      <c r="S181" s="252"/>
      <c r="T181" s="253"/>
      <c r="AT181" s="254" t="s">
        <v>182</v>
      </c>
      <c r="AU181" s="254" t="s">
        <v>91</v>
      </c>
      <c r="AV181" s="15" t="s">
        <v>180</v>
      </c>
      <c r="AW181" s="15" t="s">
        <v>42</v>
      </c>
      <c r="AX181" s="15" t="s">
        <v>89</v>
      </c>
      <c r="AY181" s="254" t="s">
        <v>173</v>
      </c>
    </row>
    <row r="182" spans="1:65" s="2" customFormat="1" ht="24" customHeight="1" x14ac:dyDescent="0.2">
      <c r="A182" s="36"/>
      <c r="B182" s="37"/>
      <c r="C182" s="194" t="s">
        <v>8</v>
      </c>
      <c r="D182" s="194" t="s">
        <v>175</v>
      </c>
      <c r="E182" s="195" t="s">
        <v>1820</v>
      </c>
      <c r="F182" s="196" t="s">
        <v>1821</v>
      </c>
      <c r="G182" s="197" t="s">
        <v>447</v>
      </c>
      <c r="H182" s="198">
        <v>13</v>
      </c>
      <c r="I182" s="199"/>
      <c r="J182" s="200">
        <f>ROUND(I182*H182,2)</f>
        <v>0</v>
      </c>
      <c r="K182" s="196" t="s">
        <v>179</v>
      </c>
      <c r="L182" s="41"/>
      <c r="M182" s="201" t="s">
        <v>79</v>
      </c>
      <c r="N182" s="202" t="s">
        <v>51</v>
      </c>
      <c r="O182" s="66"/>
      <c r="P182" s="203">
        <f>O182*H182</f>
        <v>0</v>
      </c>
      <c r="Q182" s="203">
        <v>0</v>
      </c>
      <c r="R182" s="203">
        <f>Q182*H182</f>
        <v>0</v>
      </c>
      <c r="S182" s="203">
        <v>0</v>
      </c>
      <c r="T182" s="204">
        <f>S182*H182</f>
        <v>0</v>
      </c>
      <c r="U182" s="36"/>
      <c r="V182" s="36"/>
      <c r="W182" s="36"/>
      <c r="X182" s="36"/>
      <c r="Y182" s="36"/>
      <c r="Z182" s="36"/>
      <c r="AA182" s="36"/>
      <c r="AB182" s="36"/>
      <c r="AC182" s="36"/>
      <c r="AD182" s="36"/>
      <c r="AE182" s="36"/>
      <c r="AR182" s="205" t="s">
        <v>180</v>
      </c>
      <c r="AT182" s="205" t="s">
        <v>175</v>
      </c>
      <c r="AU182" s="205" t="s">
        <v>91</v>
      </c>
      <c r="AY182" s="18" t="s">
        <v>173</v>
      </c>
      <c r="BE182" s="206">
        <f>IF(N182="základní",J182,0)</f>
        <v>0</v>
      </c>
      <c r="BF182" s="206">
        <f>IF(N182="snížená",J182,0)</f>
        <v>0</v>
      </c>
      <c r="BG182" s="206">
        <f>IF(N182="zákl. přenesená",J182,0)</f>
        <v>0</v>
      </c>
      <c r="BH182" s="206">
        <f>IF(N182="sníž. přenesená",J182,0)</f>
        <v>0</v>
      </c>
      <c r="BI182" s="206">
        <f>IF(N182="nulová",J182,0)</f>
        <v>0</v>
      </c>
      <c r="BJ182" s="18" t="s">
        <v>89</v>
      </c>
      <c r="BK182" s="206">
        <f>ROUND(I182*H182,2)</f>
        <v>0</v>
      </c>
      <c r="BL182" s="18" t="s">
        <v>180</v>
      </c>
      <c r="BM182" s="205" t="s">
        <v>1822</v>
      </c>
    </row>
    <row r="183" spans="1:65" s="13" customFormat="1" ht="11.25" x14ac:dyDescent="0.2">
      <c r="B183" s="207"/>
      <c r="C183" s="208"/>
      <c r="D183" s="209" t="s">
        <v>182</v>
      </c>
      <c r="E183" s="210" t="s">
        <v>79</v>
      </c>
      <c r="F183" s="211" t="s">
        <v>1823</v>
      </c>
      <c r="G183" s="208"/>
      <c r="H183" s="212">
        <v>13</v>
      </c>
      <c r="I183" s="213"/>
      <c r="J183" s="208"/>
      <c r="K183" s="208"/>
      <c r="L183" s="214"/>
      <c r="M183" s="215"/>
      <c r="N183" s="216"/>
      <c r="O183" s="216"/>
      <c r="P183" s="216"/>
      <c r="Q183" s="216"/>
      <c r="R183" s="216"/>
      <c r="S183" s="216"/>
      <c r="T183" s="217"/>
      <c r="AT183" s="218" t="s">
        <v>182</v>
      </c>
      <c r="AU183" s="218" t="s">
        <v>91</v>
      </c>
      <c r="AV183" s="13" t="s">
        <v>91</v>
      </c>
      <c r="AW183" s="13" t="s">
        <v>42</v>
      </c>
      <c r="AX183" s="13" t="s">
        <v>89</v>
      </c>
      <c r="AY183" s="218" t="s">
        <v>173</v>
      </c>
    </row>
    <row r="184" spans="1:65" s="2" customFormat="1" ht="24" customHeight="1" x14ac:dyDescent="0.2">
      <c r="A184" s="36"/>
      <c r="B184" s="37"/>
      <c r="C184" s="194" t="s">
        <v>256</v>
      </c>
      <c r="D184" s="194" t="s">
        <v>175</v>
      </c>
      <c r="E184" s="195" t="s">
        <v>1824</v>
      </c>
      <c r="F184" s="196" t="s">
        <v>1825</v>
      </c>
      <c r="G184" s="197" t="s">
        <v>447</v>
      </c>
      <c r="H184" s="198">
        <v>13</v>
      </c>
      <c r="I184" s="199"/>
      <c r="J184" s="200">
        <f>ROUND(I184*H184,2)</f>
        <v>0</v>
      </c>
      <c r="K184" s="196" t="s">
        <v>179</v>
      </c>
      <c r="L184" s="41"/>
      <c r="M184" s="201" t="s">
        <v>79</v>
      </c>
      <c r="N184" s="202" t="s">
        <v>51</v>
      </c>
      <c r="O184" s="66"/>
      <c r="P184" s="203">
        <f>O184*H184</f>
        <v>0</v>
      </c>
      <c r="Q184" s="203">
        <v>0</v>
      </c>
      <c r="R184" s="203">
        <f>Q184*H184</f>
        <v>0</v>
      </c>
      <c r="S184" s="203">
        <v>0</v>
      </c>
      <c r="T184" s="204">
        <f>S184*H184</f>
        <v>0</v>
      </c>
      <c r="U184" s="36"/>
      <c r="V184" s="36"/>
      <c r="W184" s="36"/>
      <c r="X184" s="36"/>
      <c r="Y184" s="36"/>
      <c r="Z184" s="36"/>
      <c r="AA184" s="36"/>
      <c r="AB184" s="36"/>
      <c r="AC184" s="36"/>
      <c r="AD184" s="36"/>
      <c r="AE184" s="36"/>
      <c r="AR184" s="205" t="s">
        <v>180</v>
      </c>
      <c r="AT184" s="205" t="s">
        <v>175</v>
      </c>
      <c r="AU184" s="205" t="s">
        <v>91</v>
      </c>
      <c r="AY184" s="18" t="s">
        <v>173</v>
      </c>
      <c r="BE184" s="206">
        <f>IF(N184="základní",J184,0)</f>
        <v>0</v>
      </c>
      <c r="BF184" s="206">
        <f>IF(N184="snížená",J184,0)</f>
        <v>0</v>
      </c>
      <c r="BG184" s="206">
        <f>IF(N184="zákl. přenesená",J184,0)</f>
        <v>0</v>
      </c>
      <c r="BH184" s="206">
        <f>IF(N184="sníž. přenesená",J184,0)</f>
        <v>0</v>
      </c>
      <c r="BI184" s="206">
        <f>IF(N184="nulová",J184,0)</f>
        <v>0</v>
      </c>
      <c r="BJ184" s="18" t="s">
        <v>89</v>
      </c>
      <c r="BK184" s="206">
        <f>ROUND(I184*H184,2)</f>
        <v>0</v>
      </c>
      <c r="BL184" s="18" t="s">
        <v>180</v>
      </c>
      <c r="BM184" s="205" t="s">
        <v>1826</v>
      </c>
    </row>
    <row r="185" spans="1:65" s="13" customFormat="1" ht="11.25" x14ac:dyDescent="0.2">
      <c r="B185" s="207"/>
      <c r="C185" s="208"/>
      <c r="D185" s="209" t="s">
        <v>182</v>
      </c>
      <c r="E185" s="210" t="s">
        <v>79</v>
      </c>
      <c r="F185" s="211" t="s">
        <v>1827</v>
      </c>
      <c r="G185" s="208"/>
      <c r="H185" s="212">
        <v>13</v>
      </c>
      <c r="I185" s="213"/>
      <c r="J185" s="208"/>
      <c r="K185" s="208"/>
      <c r="L185" s="214"/>
      <c r="M185" s="215"/>
      <c r="N185" s="216"/>
      <c r="O185" s="216"/>
      <c r="P185" s="216"/>
      <c r="Q185" s="216"/>
      <c r="R185" s="216"/>
      <c r="S185" s="216"/>
      <c r="T185" s="217"/>
      <c r="AT185" s="218" t="s">
        <v>182</v>
      </c>
      <c r="AU185" s="218" t="s">
        <v>91</v>
      </c>
      <c r="AV185" s="13" t="s">
        <v>91</v>
      </c>
      <c r="AW185" s="13" t="s">
        <v>42</v>
      </c>
      <c r="AX185" s="13" t="s">
        <v>89</v>
      </c>
      <c r="AY185" s="218" t="s">
        <v>173</v>
      </c>
    </row>
    <row r="186" spans="1:65" s="2" customFormat="1" ht="24" customHeight="1" x14ac:dyDescent="0.2">
      <c r="A186" s="36"/>
      <c r="B186" s="37"/>
      <c r="C186" s="194" t="s">
        <v>262</v>
      </c>
      <c r="D186" s="194" t="s">
        <v>175</v>
      </c>
      <c r="E186" s="195" t="s">
        <v>1828</v>
      </c>
      <c r="F186" s="196" t="s">
        <v>1829</v>
      </c>
      <c r="G186" s="197" t="s">
        <v>447</v>
      </c>
      <c r="H186" s="198">
        <v>192</v>
      </c>
      <c r="I186" s="199"/>
      <c r="J186" s="200">
        <f>ROUND(I186*H186,2)</f>
        <v>0</v>
      </c>
      <c r="K186" s="196" t="s">
        <v>179</v>
      </c>
      <c r="L186" s="41"/>
      <c r="M186" s="201" t="s">
        <v>79</v>
      </c>
      <c r="N186" s="202" t="s">
        <v>51</v>
      </c>
      <c r="O186" s="66"/>
      <c r="P186" s="203">
        <f>O186*H186</f>
        <v>0</v>
      </c>
      <c r="Q186" s="203">
        <v>0</v>
      </c>
      <c r="R186" s="203">
        <f>Q186*H186</f>
        <v>0</v>
      </c>
      <c r="S186" s="203">
        <v>0</v>
      </c>
      <c r="T186" s="204">
        <f>S186*H186</f>
        <v>0</v>
      </c>
      <c r="U186" s="36"/>
      <c r="V186" s="36"/>
      <c r="W186" s="36"/>
      <c r="X186" s="36"/>
      <c r="Y186" s="36"/>
      <c r="Z186" s="36"/>
      <c r="AA186" s="36"/>
      <c r="AB186" s="36"/>
      <c r="AC186" s="36"/>
      <c r="AD186" s="36"/>
      <c r="AE186" s="36"/>
      <c r="AR186" s="205" t="s">
        <v>180</v>
      </c>
      <c r="AT186" s="205" t="s">
        <v>175</v>
      </c>
      <c r="AU186" s="205" t="s">
        <v>91</v>
      </c>
      <c r="AY186" s="18" t="s">
        <v>173</v>
      </c>
      <c r="BE186" s="206">
        <f>IF(N186="základní",J186,0)</f>
        <v>0</v>
      </c>
      <c r="BF186" s="206">
        <f>IF(N186="snížená",J186,0)</f>
        <v>0</v>
      </c>
      <c r="BG186" s="206">
        <f>IF(N186="zákl. přenesená",J186,0)</f>
        <v>0</v>
      </c>
      <c r="BH186" s="206">
        <f>IF(N186="sníž. přenesená",J186,0)</f>
        <v>0</v>
      </c>
      <c r="BI186" s="206">
        <f>IF(N186="nulová",J186,0)</f>
        <v>0</v>
      </c>
      <c r="BJ186" s="18" t="s">
        <v>89</v>
      </c>
      <c r="BK186" s="206">
        <f>ROUND(I186*H186,2)</f>
        <v>0</v>
      </c>
      <c r="BL186" s="18" t="s">
        <v>180</v>
      </c>
      <c r="BM186" s="205" t="s">
        <v>1830</v>
      </c>
    </row>
    <row r="187" spans="1:65" s="13" customFormat="1" ht="11.25" x14ac:dyDescent="0.2">
      <c r="B187" s="207"/>
      <c r="C187" s="208"/>
      <c r="D187" s="209" t="s">
        <v>182</v>
      </c>
      <c r="E187" s="210" t="s">
        <v>79</v>
      </c>
      <c r="F187" s="211" t="s">
        <v>1831</v>
      </c>
      <c r="G187" s="208"/>
      <c r="H187" s="212">
        <v>192</v>
      </c>
      <c r="I187" s="213"/>
      <c r="J187" s="208"/>
      <c r="K187" s="208"/>
      <c r="L187" s="214"/>
      <c r="M187" s="215"/>
      <c r="N187" s="216"/>
      <c r="O187" s="216"/>
      <c r="P187" s="216"/>
      <c r="Q187" s="216"/>
      <c r="R187" s="216"/>
      <c r="S187" s="216"/>
      <c r="T187" s="217"/>
      <c r="AT187" s="218" t="s">
        <v>182</v>
      </c>
      <c r="AU187" s="218" t="s">
        <v>91</v>
      </c>
      <c r="AV187" s="13" t="s">
        <v>91</v>
      </c>
      <c r="AW187" s="13" t="s">
        <v>42</v>
      </c>
      <c r="AX187" s="13" t="s">
        <v>89</v>
      </c>
      <c r="AY187" s="218" t="s">
        <v>173</v>
      </c>
    </row>
    <row r="188" spans="1:65" s="2" customFormat="1" ht="24" customHeight="1" x14ac:dyDescent="0.2">
      <c r="A188" s="36"/>
      <c r="B188" s="37"/>
      <c r="C188" s="194" t="s">
        <v>268</v>
      </c>
      <c r="D188" s="194" t="s">
        <v>175</v>
      </c>
      <c r="E188" s="195" t="s">
        <v>1832</v>
      </c>
      <c r="F188" s="196" t="s">
        <v>1833</v>
      </c>
      <c r="G188" s="197" t="s">
        <v>447</v>
      </c>
      <c r="H188" s="198">
        <v>192</v>
      </c>
      <c r="I188" s="199"/>
      <c r="J188" s="200">
        <f>ROUND(I188*H188,2)</f>
        <v>0</v>
      </c>
      <c r="K188" s="196" t="s">
        <v>179</v>
      </c>
      <c r="L188" s="41"/>
      <c r="M188" s="201" t="s">
        <v>79</v>
      </c>
      <c r="N188" s="202" t="s">
        <v>51</v>
      </c>
      <c r="O188" s="66"/>
      <c r="P188" s="203">
        <f>O188*H188</f>
        <v>0</v>
      </c>
      <c r="Q188" s="203">
        <v>0</v>
      </c>
      <c r="R188" s="203">
        <f>Q188*H188</f>
        <v>0</v>
      </c>
      <c r="S188" s="203">
        <v>0</v>
      </c>
      <c r="T188" s="204">
        <f>S188*H188</f>
        <v>0</v>
      </c>
      <c r="U188" s="36"/>
      <c r="V188" s="36"/>
      <c r="W188" s="36"/>
      <c r="X188" s="36"/>
      <c r="Y188" s="36"/>
      <c r="Z188" s="36"/>
      <c r="AA188" s="36"/>
      <c r="AB188" s="36"/>
      <c r="AC188" s="36"/>
      <c r="AD188" s="36"/>
      <c r="AE188" s="36"/>
      <c r="AR188" s="205" t="s">
        <v>180</v>
      </c>
      <c r="AT188" s="205" t="s">
        <v>175</v>
      </c>
      <c r="AU188" s="205" t="s">
        <v>91</v>
      </c>
      <c r="AY188" s="18" t="s">
        <v>173</v>
      </c>
      <c r="BE188" s="206">
        <f>IF(N188="základní",J188,0)</f>
        <v>0</v>
      </c>
      <c r="BF188" s="206">
        <f>IF(N188="snížená",J188,0)</f>
        <v>0</v>
      </c>
      <c r="BG188" s="206">
        <f>IF(N188="zákl. přenesená",J188,0)</f>
        <v>0</v>
      </c>
      <c r="BH188" s="206">
        <f>IF(N188="sníž. přenesená",J188,0)</f>
        <v>0</v>
      </c>
      <c r="BI188" s="206">
        <f>IF(N188="nulová",J188,0)</f>
        <v>0</v>
      </c>
      <c r="BJ188" s="18" t="s">
        <v>89</v>
      </c>
      <c r="BK188" s="206">
        <f>ROUND(I188*H188,2)</f>
        <v>0</v>
      </c>
      <c r="BL188" s="18" t="s">
        <v>180</v>
      </c>
      <c r="BM188" s="205" t="s">
        <v>1834</v>
      </c>
    </row>
    <row r="189" spans="1:65" s="13" customFormat="1" ht="11.25" x14ac:dyDescent="0.2">
      <c r="B189" s="207"/>
      <c r="C189" s="208"/>
      <c r="D189" s="209" t="s">
        <v>182</v>
      </c>
      <c r="E189" s="210" t="s">
        <v>79</v>
      </c>
      <c r="F189" s="211" t="s">
        <v>1835</v>
      </c>
      <c r="G189" s="208"/>
      <c r="H189" s="212">
        <v>192</v>
      </c>
      <c r="I189" s="213"/>
      <c r="J189" s="208"/>
      <c r="K189" s="208"/>
      <c r="L189" s="214"/>
      <c r="M189" s="215"/>
      <c r="N189" s="216"/>
      <c r="O189" s="216"/>
      <c r="P189" s="216"/>
      <c r="Q189" s="216"/>
      <c r="R189" s="216"/>
      <c r="S189" s="216"/>
      <c r="T189" s="217"/>
      <c r="AT189" s="218" t="s">
        <v>182</v>
      </c>
      <c r="AU189" s="218" t="s">
        <v>91</v>
      </c>
      <c r="AV189" s="13" t="s">
        <v>91</v>
      </c>
      <c r="AW189" s="13" t="s">
        <v>42</v>
      </c>
      <c r="AX189" s="13" t="s">
        <v>89</v>
      </c>
      <c r="AY189" s="218" t="s">
        <v>173</v>
      </c>
    </row>
    <row r="190" spans="1:65" s="2" customFormat="1" ht="16.5" customHeight="1" x14ac:dyDescent="0.2">
      <c r="A190" s="36"/>
      <c r="B190" s="37"/>
      <c r="C190" s="194" t="s">
        <v>274</v>
      </c>
      <c r="D190" s="194" t="s">
        <v>175</v>
      </c>
      <c r="E190" s="195" t="s">
        <v>1836</v>
      </c>
      <c r="F190" s="196" t="s">
        <v>1837</v>
      </c>
      <c r="G190" s="197" t="s">
        <v>186</v>
      </c>
      <c r="H190" s="198">
        <v>1280</v>
      </c>
      <c r="I190" s="199"/>
      <c r="J190" s="200">
        <f>ROUND(I190*H190,2)</f>
        <v>0</v>
      </c>
      <c r="K190" s="196" t="s">
        <v>79</v>
      </c>
      <c r="L190" s="41"/>
      <c r="M190" s="201" t="s">
        <v>79</v>
      </c>
      <c r="N190" s="202" t="s">
        <v>51</v>
      </c>
      <c r="O190" s="66"/>
      <c r="P190" s="203">
        <f>O190*H190</f>
        <v>0</v>
      </c>
      <c r="Q190" s="203">
        <v>0</v>
      </c>
      <c r="R190" s="203">
        <f>Q190*H190</f>
        <v>0</v>
      </c>
      <c r="S190" s="203">
        <v>0</v>
      </c>
      <c r="T190" s="204">
        <f>S190*H190</f>
        <v>0</v>
      </c>
      <c r="U190" s="36"/>
      <c r="V190" s="36"/>
      <c r="W190" s="36"/>
      <c r="X190" s="36"/>
      <c r="Y190" s="36"/>
      <c r="Z190" s="36"/>
      <c r="AA190" s="36"/>
      <c r="AB190" s="36"/>
      <c r="AC190" s="36"/>
      <c r="AD190" s="36"/>
      <c r="AE190" s="36"/>
      <c r="AR190" s="205" t="s">
        <v>180</v>
      </c>
      <c r="AT190" s="205" t="s">
        <v>175</v>
      </c>
      <c r="AU190" s="205" t="s">
        <v>91</v>
      </c>
      <c r="AY190" s="18" t="s">
        <v>173</v>
      </c>
      <c r="BE190" s="206">
        <f>IF(N190="základní",J190,0)</f>
        <v>0</v>
      </c>
      <c r="BF190" s="206">
        <f>IF(N190="snížená",J190,0)</f>
        <v>0</v>
      </c>
      <c r="BG190" s="206">
        <f>IF(N190="zákl. přenesená",J190,0)</f>
        <v>0</v>
      </c>
      <c r="BH190" s="206">
        <f>IF(N190="sníž. přenesená",J190,0)</f>
        <v>0</v>
      </c>
      <c r="BI190" s="206">
        <f>IF(N190="nulová",J190,0)</f>
        <v>0</v>
      </c>
      <c r="BJ190" s="18" t="s">
        <v>89</v>
      </c>
      <c r="BK190" s="206">
        <f>ROUND(I190*H190,2)</f>
        <v>0</v>
      </c>
      <c r="BL190" s="18" t="s">
        <v>180</v>
      </c>
      <c r="BM190" s="205" t="s">
        <v>1838</v>
      </c>
    </row>
    <row r="191" spans="1:65" s="14" customFormat="1" ht="11.25" x14ac:dyDescent="0.2">
      <c r="B191" s="234"/>
      <c r="C191" s="235"/>
      <c r="D191" s="209" t="s">
        <v>182</v>
      </c>
      <c r="E191" s="236" t="s">
        <v>79</v>
      </c>
      <c r="F191" s="237" t="s">
        <v>1742</v>
      </c>
      <c r="G191" s="235"/>
      <c r="H191" s="236" t="s">
        <v>79</v>
      </c>
      <c r="I191" s="238"/>
      <c r="J191" s="235"/>
      <c r="K191" s="235"/>
      <c r="L191" s="239"/>
      <c r="M191" s="240"/>
      <c r="N191" s="241"/>
      <c r="O191" s="241"/>
      <c r="P191" s="241"/>
      <c r="Q191" s="241"/>
      <c r="R191" s="241"/>
      <c r="S191" s="241"/>
      <c r="T191" s="242"/>
      <c r="AT191" s="243" t="s">
        <v>182</v>
      </c>
      <c r="AU191" s="243" t="s">
        <v>91</v>
      </c>
      <c r="AV191" s="14" t="s">
        <v>89</v>
      </c>
      <c r="AW191" s="14" t="s">
        <v>42</v>
      </c>
      <c r="AX191" s="14" t="s">
        <v>81</v>
      </c>
      <c r="AY191" s="243" t="s">
        <v>173</v>
      </c>
    </row>
    <row r="192" spans="1:65" s="13" customFormat="1" ht="11.25" x14ac:dyDescent="0.2">
      <c r="B192" s="207"/>
      <c r="C192" s="208"/>
      <c r="D192" s="209" t="s">
        <v>182</v>
      </c>
      <c r="E192" s="210" t="s">
        <v>79</v>
      </c>
      <c r="F192" s="211" t="s">
        <v>1839</v>
      </c>
      <c r="G192" s="208"/>
      <c r="H192" s="212">
        <v>345</v>
      </c>
      <c r="I192" s="213"/>
      <c r="J192" s="208"/>
      <c r="K192" s="208"/>
      <c r="L192" s="214"/>
      <c r="M192" s="215"/>
      <c r="N192" s="216"/>
      <c r="O192" s="216"/>
      <c r="P192" s="216"/>
      <c r="Q192" s="216"/>
      <c r="R192" s="216"/>
      <c r="S192" s="216"/>
      <c r="T192" s="217"/>
      <c r="AT192" s="218" t="s">
        <v>182</v>
      </c>
      <c r="AU192" s="218" t="s">
        <v>91</v>
      </c>
      <c r="AV192" s="13" t="s">
        <v>91</v>
      </c>
      <c r="AW192" s="13" t="s">
        <v>42</v>
      </c>
      <c r="AX192" s="13" t="s">
        <v>81</v>
      </c>
      <c r="AY192" s="218" t="s">
        <v>173</v>
      </c>
    </row>
    <row r="193" spans="1:65" s="13" customFormat="1" ht="11.25" x14ac:dyDescent="0.2">
      <c r="B193" s="207"/>
      <c r="C193" s="208"/>
      <c r="D193" s="209" t="s">
        <v>182</v>
      </c>
      <c r="E193" s="210" t="s">
        <v>79</v>
      </c>
      <c r="F193" s="211" t="s">
        <v>1840</v>
      </c>
      <c r="G193" s="208"/>
      <c r="H193" s="212">
        <v>345</v>
      </c>
      <c r="I193" s="213"/>
      <c r="J193" s="208"/>
      <c r="K193" s="208"/>
      <c r="L193" s="214"/>
      <c r="M193" s="215"/>
      <c r="N193" s="216"/>
      <c r="O193" s="216"/>
      <c r="P193" s="216"/>
      <c r="Q193" s="216"/>
      <c r="R193" s="216"/>
      <c r="S193" s="216"/>
      <c r="T193" s="217"/>
      <c r="AT193" s="218" t="s">
        <v>182</v>
      </c>
      <c r="AU193" s="218" t="s">
        <v>91</v>
      </c>
      <c r="AV193" s="13" t="s">
        <v>91</v>
      </c>
      <c r="AW193" s="13" t="s">
        <v>42</v>
      </c>
      <c r="AX193" s="13" t="s">
        <v>81</v>
      </c>
      <c r="AY193" s="218" t="s">
        <v>173</v>
      </c>
    </row>
    <row r="194" spans="1:65" s="13" customFormat="1" ht="11.25" x14ac:dyDescent="0.2">
      <c r="B194" s="207"/>
      <c r="C194" s="208"/>
      <c r="D194" s="209" t="s">
        <v>182</v>
      </c>
      <c r="E194" s="210" t="s">
        <v>79</v>
      </c>
      <c r="F194" s="211" t="s">
        <v>1841</v>
      </c>
      <c r="G194" s="208"/>
      <c r="H194" s="212">
        <v>345</v>
      </c>
      <c r="I194" s="213"/>
      <c r="J194" s="208"/>
      <c r="K194" s="208"/>
      <c r="L194" s="214"/>
      <c r="M194" s="215"/>
      <c r="N194" s="216"/>
      <c r="O194" s="216"/>
      <c r="P194" s="216"/>
      <c r="Q194" s="216"/>
      <c r="R194" s="216"/>
      <c r="S194" s="216"/>
      <c r="T194" s="217"/>
      <c r="AT194" s="218" t="s">
        <v>182</v>
      </c>
      <c r="AU194" s="218" t="s">
        <v>91</v>
      </c>
      <c r="AV194" s="13" t="s">
        <v>91</v>
      </c>
      <c r="AW194" s="13" t="s">
        <v>42</v>
      </c>
      <c r="AX194" s="13" t="s">
        <v>81</v>
      </c>
      <c r="AY194" s="218" t="s">
        <v>173</v>
      </c>
    </row>
    <row r="195" spans="1:65" s="13" customFormat="1" ht="11.25" x14ac:dyDescent="0.2">
      <c r="B195" s="207"/>
      <c r="C195" s="208"/>
      <c r="D195" s="209" t="s">
        <v>182</v>
      </c>
      <c r="E195" s="210" t="s">
        <v>79</v>
      </c>
      <c r="F195" s="211" t="s">
        <v>1842</v>
      </c>
      <c r="G195" s="208"/>
      <c r="H195" s="212">
        <v>245</v>
      </c>
      <c r="I195" s="213"/>
      <c r="J195" s="208"/>
      <c r="K195" s="208"/>
      <c r="L195" s="214"/>
      <c r="M195" s="215"/>
      <c r="N195" s="216"/>
      <c r="O195" s="216"/>
      <c r="P195" s="216"/>
      <c r="Q195" s="216"/>
      <c r="R195" s="216"/>
      <c r="S195" s="216"/>
      <c r="T195" s="217"/>
      <c r="AT195" s="218" t="s">
        <v>182</v>
      </c>
      <c r="AU195" s="218" t="s">
        <v>91</v>
      </c>
      <c r="AV195" s="13" t="s">
        <v>91</v>
      </c>
      <c r="AW195" s="13" t="s">
        <v>42</v>
      </c>
      <c r="AX195" s="13" t="s">
        <v>81</v>
      </c>
      <c r="AY195" s="218" t="s">
        <v>173</v>
      </c>
    </row>
    <row r="196" spans="1:65" s="15" customFormat="1" ht="11.25" x14ac:dyDescent="0.2">
      <c r="B196" s="244"/>
      <c r="C196" s="245"/>
      <c r="D196" s="209" t="s">
        <v>182</v>
      </c>
      <c r="E196" s="246" t="s">
        <v>79</v>
      </c>
      <c r="F196" s="247" t="s">
        <v>362</v>
      </c>
      <c r="G196" s="245"/>
      <c r="H196" s="248">
        <v>1280</v>
      </c>
      <c r="I196" s="249"/>
      <c r="J196" s="245"/>
      <c r="K196" s="245"/>
      <c r="L196" s="250"/>
      <c r="M196" s="251"/>
      <c r="N196" s="252"/>
      <c r="O196" s="252"/>
      <c r="P196" s="252"/>
      <c r="Q196" s="252"/>
      <c r="R196" s="252"/>
      <c r="S196" s="252"/>
      <c r="T196" s="253"/>
      <c r="AT196" s="254" t="s">
        <v>182</v>
      </c>
      <c r="AU196" s="254" t="s">
        <v>91</v>
      </c>
      <c r="AV196" s="15" t="s">
        <v>180</v>
      </c>
      <c r="AW196" s="15" t="s">
        <v>42</v>
      </c>
      <c r="AX196" s="15" t="s">
        <v>89</v>
      </c>
      <c r="AY196" s="254" t="s">
        <v>173</v>
      </c>
    </row>
    <row r="197" spans="1:65" s="2" customFormat="1" ht="16.5" customHeight="1" x14ac:dyDescent="0.2">
      <c r="A197" s="36"/>
      <c r="B197" s="37"/>
      <c r="C197" s="194" t="s">
        <v>279</v>
      </c>
      <c r="D197" s="194" t="s">
        <v>175</v>
      </c>
      <c r="E197" s="195" t="s">
        <v>1843</v>
      </c>
      <c r="F197" s="196" t="s">
        <v>1844</v>
      </c>
      <c r="G197" s="197" t="s">
        <v>447</v>
      </c>
      <c r="H197" s="198">
        <v>47</v>
      </c>
      <c r="I197" s="199"/>
      <c r="J197" s="200">
        <f>ROUND(I197*H197,2)</f>
        <v>0</v>
      </c>
      <c r="K197" s="196" t="s">
        <v>79</v>
      </c>
      <c r="L197" s="41"/>
      <c r="M197" s="201" t="s">
        <v>79</v>
      </c>
      <c r="N197" s="202" t="s">
        <v>51</v>
      </c>
      <c r="O197" s="66"/>
      <c r="P197" s="203">
        <f>O197*H197</f>
        <v>0</v>
      </c>
      <c r="Q197" s="203">
        <v>0</v>
      </c>
      <c r="R197" s="203">
        <f>Q197*H197</f>
        <v>0</v>
      </c>
      <c r="S197" s="203">
        <v>0</v>
      </c>
      <c r="T197" s="204">
        <f>S197*H197</f>
        <v>0</v>
      </c>
      <c r="U197" s="36"/>
      <c r="V197" s="36"/>
      <c r="W197" s="36"/>
      <c r="X197" s="36"/>
      <c r="Y197" s="36"/>
      <c r="Z197" s="36"/>
      <c r="AA197" s="36"/>
      <c r="AB197" s="36"/>
      <c r="AC197" s="36"/>
      <c r="AD197" s="36"/>
      <c r="AE197" s="36"/>
      <c r="AR197" s="205" t="s">
        <v>180</v>
      </c>
      <c r="AT197" s="205" t="s">
        <v>175</v>
      </c>
      <c r="AU197" s="205" t="s">
        <v>91</v>
      </c>
      <c r="AY197" s="18" t="s">
        <v>173</v>
      </c>
      <c r="BE197" s="206">
        <f>IF(N197="základní",J197,0)</f>
        <v>0</v>
      </c>
      <c r="BF197" s="206">
        <f>IF(N197="snížená",J197,0)</f>
        <v>0</v>
      </c>
      <c r="BG197" s="206">
        <f>IF(N197="zákl. přenesená",J197,0)</f>
        <v>0</v>
      </c>
      <c r="BH197" s="206">
        <f>IF(N197="sníž. přenesená",J197,0)</f>
        <v>0</v>
      </c>
      <c r="BI197" s="206">
        <f>IF(N197="nulová",J197,0)</f>
        <v>0</v>
      </c>
      <c r="BJ197" s="18" t="s">
        <v>89</v>
      </c>
      <c r="BK197" s="206">
        <f>ROUND(I197*H197,2)</f>
        <v>0</v>
      </c>
      <c r="BL197" s="18" t="s">
        <v>180</v>
      </c>
      <c r="BM197" s="205" t="s">
        <v>1845</v>
      </c>
    </row>
    <row r="198" spans="1:65" s="14" customFormat="1" ht="11.25" x14ac:dyDescent="0.2">
      <c r="B198" s="234"/>
      <c r="C198" s="235"/>
      <c r="D198" s="209" t="s">
        <v>182</v>
      </c>
      <c r="E198" s="236" t="s">
        <v>79</v>
      </c>
      <c r="F198" s="237" t="s">
        <v>1742</v>
      </c>
      <c r="G198" s="235"/>
      <c r="H198" s="236" t="s">
        <v>79</v>
      </c>
      <c r="I198" s="238"/>
      <c r="J198" s="235"/>
      <c r="K198" s="235"/>
      <c r="L198" s="239"/>
      <c r="M198" s="240"/>
      <c r="N198" s="241"/>
      <c r="O198" s="241"/>
      <c r="P198" s="241"/>
      <c r="Q198" s="241"/>
      <c r="R198" s="241"/>
      <c r="S198" s="241"/>
      <c r="T198" s="242"/>
      <c r="AT198" s="243" t="s">
        <v>182</v>
      </c>
      <c r="AU198" s="243" t="s">
        <v>91</v>
      </c>
      <c r="AV198" s="14" t="s">
        <v>89</v>
      </c>
      <c r="AW198" s="14" t="s">
        <v>42</v>
      </c>
      <c r="AX198" s="14" t="s">
        <v>81</v>
      </c>
      <c r="AY198" s="243" t="s">
        <v>173</v>
      </c>
    </row>
    <row r="199" spans="1:65" s="13" customFormat="1" ht="11.25" x14ac:dyDescent="0.2">
      <c r="B199" s="207"/>
      <c r="C199" s="208"/>
      <c r="D199" s="209" t="s">
        <v>182</v>
      </c>
      <c r="E199" s="210" t="s">
        <v>79</v>
      </c>
      <c r="F199" s="211" t="s">
        <v>1846</v>
      </c>
      <c r="G199" s="208"/>
      <c r="H199" s="212">
        <v>13</v>
      </c>
      <c r="I199" s="213"/>
      <c r="J199" s="208"/>
      <c r="K199" s="208"/>
      <c r="L199" s="214"/>
      <c r="M199" s="215"/>
      <c r="N199" s="216"/>
      <c r="O199" s="216"/>
      <c r="P199" s="216"/>
      <c r="Q199" s="216"/>
      <c r="R199" s="216"/>
      <c r="S199" s="216"/>
      <c r="T199" s="217"/>
      <c r="AT199" s="218" t="s">
        <v>182</v>
      </c>
      <c r="AU199" s="218" t="s">
        <v>91</v>
      </c>
      <c r="AV199" s="13" t="s">
        <v>91</v>
      </c>
      <c r="AW199" s="13" t="s">
        <v>42</v>
      </c>
      <c r="AX199" s="13" t="s">
        <v>81</v>
      </c>
      <c r="AY199" s="218" t="s">
        <v>173</v>
      </c>
    </row>
    <row r="200" spans="1:65" s="13" customFormat="1" ht="11.25" x14ac:dyDescent="0.2">
      <c r="B200" s="207"/>
      <c r="C200" s="208"/>
      <c r="D200" s="209" t="s">
        <v>182</v>
      </c>
      <c r="E200" s="210" t="s">
        <v>79</v>
      </c>
      <c r="F200" s="211" t="s">
        <v>1847</v>
      </c>
      <c r="G200" s="208"/>
      <c r="H200" s="212">
        <v>13</v>
      </c>
      <c r="I200" s="213"/>
      <c r="J200" s="208"/>
      <c r="K200" s="208"/>
      <c r="L200" s="214"/>
      <c r="M200" s="215"/>
      <c r="N200" s="216"/>
      <c r="O200" s="216"/>
      <c r="P200" s="216"/>
      <c r="Q200" s="216"/>
      <c r="R200" s="216"/>
      <c r="S200" s="216"/>
      <c r="T200" s="217"/>
      <c r="AT200" s="218" t="s">
        <v>182</v>
      </c>
      <c r="AU200" s="218" t="s">
        <v>91</v>
      </c>
      <c r="AV200" s="13" t="s">
        <v>91</v>
      </c>
      <c r="AW200" s="13" t="s">
        <v>42</v>
      </c>
      <c r="AX200" s="13" t="s">
        <v>81</v>
      </c>
      <c r="AY200" s="218" t="s">
        <v>173</v>
      </c>
    </row>
    <row r="201" spans="1:65" s="13" customFormat="1" ht="11.25" x14ac:dyDescent="0.2">
      <c r="B201" s="207"/>
      <c r="C201" s="208"/>
      <c r="D201" s="209" t="s">
        <v>182</v>
      </c>
      <c r="E201" s="210" t="s">
        <v>79</v>
      </c>
      <c r="F201" s="211" t="s">
        <v>1848</v>
      </c>
      <c r="G201" s="208"/>
      <c r="H201" s="212">
        <v>10</v>
      </c>
      <c r="I201" s="213"/>
      <c r="J201" s="208"/>
      <c r="K201" s="208"/>
      <c r="L201" s="214"/>
      <c r="M201" s="215"/>
      <c r="N201" s="216"/>
      <c r="O201" s="216"/>
      <c r="P201" s="216"/>
      <c r="Q201" s="216"/>
      <c r="R201" s="216"/>
      <c r="S201" s="216"/>
      <c r="T201" s="217"/>
      <c r="AT201" s="218" t="s">
        <v>182</v>
      </c>
      <c r="AU201" s="218" t="s">
        <v>91</v>
      </c>
      <c r="AV201" s="13" t="s">
        <v>91</v>
      </c>
      <c r="AW201" s="13" t="s">
        <v>42</v>
      </c>
      <c r="AX201" s="13" t="s">
        <v>81</v>
      </c>
      <c r="AY201" s="218" t="s">
        <v>173</v>
      </c>
    </row>
    <row r="202" spans="1:65" s="13" customFormat="1" ht="11.25" x14ac:dyDescent="0.2">
      <c r="B202" s="207"/>
      <c r="C202" s="208"/>
      <c r="D202" s="209" t="s">
        <v>182</v>
      </c>
      <c r="E202" s="210" t="s">
        <v>79</v>
      </c>
      <c r="F202" s="211" t="s">
        <v>1849</v>
      </c>
      <c r="G202" s="208"/>
      <c r="H202" s="212">
        <v>11</v>
      </c>
      <c r="I202" s="213"/>
      <c r="J202" s="208"/>
      <c r="K202" s="208"/>
      <c r="L202" s="214"/>
      <c r="M202" s="215"/>
      <c r="N202" s="216"/>
      <c r="O202" s="216"/>
      <c r="P202" s="216"/>
      <c r="Q202" s="216"/>
      <c r="R202" s="216"/>
      <c r="S202" s="216"/>
      <c r="T202" s="217"/>
      <c r="AT202" s="218" t="s">
        <v>182</v>
      </c>
      <c r="AU202" s="218" t="s">
        <v>91</v>
      </c>
      <c r="AV202" s="13" t="s">
        <v>91</v>
      </c>
      <c r="AW202" s="13" t="s">
        <v>42</v>
      </c>
      <c r="AX202" s="13" t="s">
        <v>81</v>
      </c>
      <c r="AY202" s="218" t="s">
        <v>173</v>
      </c>
    </row>
    <row r="203" spans="1:65" s="15" customFormat="1" ht="11.25" x14ac:dyDescent="0.2">
      <c r="B203" s="244"/>
      <c r="C203" s="245"/>
      <c r="D203" s="209" t="s">
        <v>182</v>
      </c>
      <c r="E203" s="246" t="s">
        <v>79</v>
      </c>
      <c r="F203" s="247" t="s">
        <v>362</v>
      </c>
      <c r="G203" s="245"/>
      <c r="H203" s="248">
        <v>47</v>
      </c>
      <c r="I203" s="249"/>
      <c r="J203" s="245"/>
      <c r="K203" s="245"/>
      <c r="L203" s="250"/>
      <c r="M203" s="251"/>
      <c r="N203" s="252"/>
      <c r="O203" s="252"/>
      <c r="P203" s="252"/>
      <c r="Q203" s="252"/>
      <c r="R203" s="252"/>
      <c r="S203" s="252"/>
      <c r="T203" s="253"/>
      <c r="AT203" s="254" t="s">
        <v>182</v>
      </c>
      <c r="AU203" s="254" t="s">
        <v>91</v>
      </c>
      <c r="AV203" s="15" t="s">
        <v>180</v>
      </c>
      <c r="AW203" s="15" t="s">
        <v>42</v>
      </c>
      <c r="AX203" s="15" t="s">
        <v>89</v>
      </c>
      <c r="AY203" s="254" t="s">
        <v>173</v>
      </c>
    </row>
    <row r="204" spans="1:65" s="2" customFormat="1" ht="16.5" customHeight="1" x14ac:dyDescent="0.2">
      <c r="A204" s="36"/>
      <c r="B204" s="37"/>
      <c r="C204" s="194" t="s">
        <v>7</v>
      </c>
      <c r="D204" s="194" t="s">
        <v>175</v>
      </c>
      <c r="E204" s="195" t="s">
        <v>1850</v>
      </c>
      <c r="F204" s="196" t="s">
        <v>1851</v>
      </c>
      <c r="G204" s="197" t="s">
        <v>447</v>
      </c>
      <c r="H204" s="198">
        <v>869</v>
      </c>
      <c r="I204" s="199"/>
      <c r="J204" s="200">
        <f>ROUND(I204*H204,2)</f>
        <v>0</v>
      </c>
      <c r="K204" s="196" t="s">
        <v>79</v>
      </c>
      <c r="L204" s="41"/>
      <c r="M204" s="201" t="s">
        <v>79</v>
      </c>
      <c r="N204" s="202" t="s">
        <v>51</v>
      </c>
      <c r="O204" s="66"/>
      <c r="P204" s="203">
        <f>O204*H204</f>
        <v>0</v>
      </c>
      <c r="Q204" s="203">
        <v>0</v>
      </c>
      <c r="R204" s="203">
        <f>Q204*H204</f>
        <v>0</v>
      </c>
      <c r="S204" s="203">
        <v>0</v>
      </c>
      <c r="T204" s="204">
        <f>S204*H204</f>
        <v>0</v>
      </c>
      <c r="U204" s="36"/>
      <c r="V204" s="36"/>
      <c r="W204" s="36"/>
      <c r="X204" s="36"/>
      <c r="Y204" s="36"/>
      <c r="Z204" s="36"/>
      <c r="AA204" s="36"/>
      <c r="AB204" s="36"/>
      <c r="AC204" s="36"/>
      <c r="AD204" s="36"/>
      <c r="AE204" s="36"/>
      <c r="AR204" s="205" t="s">
        <v>180</v>
      </c>
      <c r="AT204" s="205" t="s">
        <v>175</v>
      </c>
      <c r="AU204" s="205" t="s">
        <v>91</v>
      </c>
      <c r="AY204" s="18" t="s">
        <v>173</v>
      </c>
      <c r="BE204" s="206">
        <f>IF(N204="základní",J204,0)</f>
        <v>0</v>
      </c>
      <c r="BF204" s="206">
        <f>IF(N204="snížená",J204,0)</f>
        <v>0</v>
      </c>
      <c r="BG204" s="206">
        <f>IF(N204="zákl. přenesená",J204,0)</f>
        <v>0</v>
      </c>
      <c r="BH204" s="206">
        <f>IF(N204="sníž. přenesená",J204,0)</f>
        <v>0</v>
      </c>
      <c r="BI204" s="206">
        <f>IF(N204="nulová",J204,0)</f>
        <v>0</v>
      </c>
      <c r="BJ204" s="18" t="s">
        <v>89</v>
      </c>
      <c r="BK204" s="206">
        <f>ROUND(I204*H204,2)</f>
        <v>0</v>
      </c>
      <c r="BL204" s="18" t="s">
        <v>180</v>
      </c>
      <c r="BM204" s="205" t="s">
        <v>1852</v>
      </c>
    </row>
    <row r="205" spans="1:65" s="14" customFormat="1" ht="11.25" x14ac:dyDescent="0.2">
      <c r="B205" s="234"/>
      <c r="C205" s="235"/>
      <c r="D205" s="209" t="s">
        <v>182</v>
      </c>
      <c r="E205" s="236" t="s">
        <v>79</v>
      </c>
      <c r="F205" s="237" t="s">
        <v>1765</v>
      </c>
      <c r="G205" s="235"/>
      <c r="H205" s="236" t="s">
        <v>79</v>
      </c>
      <c r="I205" s="238"/>
      <c r="J205" s="235"/>
      <c r="K205" s="235"/>
      <c r="L205" s="239"/>
      <c r="M205" s="240"/>
      <c r="N205" s="241"/>
      <c r="O205" s="241"/>
      <c r="P205" s="241"/>
      <c r="Q205" s="241"/>
      <c r="R205" s="241"/>
      <c r="S205" s="241"/>
      <c r="T205" s="242"/>
      <c r="AT205" s="243" t="s">
        <v>182</v>
      </c>
      <c r="AU205" s="243" t="s">
        <v>91</v>
      </c>
      <c r="AV205" s="14" t="s">
        <v>89</v>
      </c>
      <c r="AW205" s="14" t="s">
        <v>42</v>
      </c>
      <c r="AX205" s="14" t="s">
        <v>81</v>
      </c>
      <c r="AY205" s="243" t="s">
        <v>173</v>
      </c>
    </row>
    <row r="206" spans="1:65" s="13" customFormat="1" ht="11.25" x14ac:dyDescent="0.2">
      <c r="B206" s="207"/>
      <c r="C206" s="208"/>
      <c r="D206" s="209" t="s">
        <v>182</v>
      </c>
      <c r="E206" s="210" t="s">
        <v>79</v>
      </c>
      <c r="F206" s="211" t="s">
        <v>1853</v>
      </c>
      <c r="G206" s="208"/>
      <c r="H206" s="212">
        <v>182</v>
      </c>
      <c r="I206" s="213"/>
      <c r="J206" s="208"/>
      <c r="K206" s="208"/>
      <c r="L206" s="214"/>
      <c r="M206" s="215"/>
      <c r="N206" s="216"/>
      <c r="O206" s="216"/>
      <c r="P206" s="216"/>
      <c r="Q206" s="216"/>
      <c r="R206" s="216"/>
      <c r="S206" s="216"/>
      <c r="T206" s="217"/>
      <c r="AT206" s="218" t="s">
        <v>182</v>
      </c>
      <c r="AU206" s="218" t="s">
        <v>91</v>
      </c>
      <c r="AV206" s="13" t="s">
        <v>91</v>
      </c>
      <c r="AW206" s="13" t="s">
        <v>42</v>
      </c>
      <c r="AX206" s="13" t="s">
        <v>81</v>
      </c>
      <c r="AY206" s="218" t="s">
        <v>173</v>
      </c>
    </row>
    <row r="207" spans="1:65" s="13" customFormat="1" ht="11.25" x14ac:dyDescent="0.2">
      <c r="B207" s="207"/>
      <c r="C207" s="208"/>
      <c r="D207" s="209" t="s">
        <v>182</v>
      </c>
      <c r="E207" s="210" t="s">
        <v>79</v>
      </c>
      <c r="F207" s="211" t="s">
        <v>1854</v>
      </c>
      <c r="G207" s="208"/>
      <c r="H207" s="212">
        <v>182</v>
      </c>
      <c r="I207" s="213"/>
      <c r="J207" s="208"/>
      <c r="K207" s="208"/>
      <c r="L207" s="214"/>
      <c r="M207" s="215"/>
      <c r="N207" s="216"/>
      <c r="O207" s="216"/>
      <c r="P207" s="216"/>
      <c r="Q207" s="216"/>
      <c r="R207" s="216"/>
      <c r="S207" s="216"/>
      <c r="T207" s="217"/>
      <c r="AT207" s="218" t="s">
        <v>182</v>
      </c>
      <c r="AU207" s="218" t="s">
        <v>91</v>
      </c>
      <c r="AV207" s="13" t="s">
        <v>91</v>
      </c>
      <c r="AW207" s="13" t="s">
        <v>42</v>
      </c>
      <c r="AX207" s="13" t="s">
        <v>81</v>
      </c>
      <c r="AY207" s="218" t="s">
        <v>173</v>
      </c>
    </row>
    <row r="208" spans="1:65" s="13" customFormat="1" ht="11.25" x14ac:dyDescent="0.2">
      <c r="B208" s="207"/>
      <c r="C208" s="208"/>
      <c r="D208" s="209" t="s">
        <v>182</v>
      </c>
      <c r="E208" s="210" t="s">
        <v>79</v>
      </c>
      <c r="F208" s="211" t="s">
        <v>1855</v>
      </c>
      <c r="G208" s="208"/>
      <c r="H208" s="212">
        <v>10</v>
      </c>
      <c r="I208" s="213"/>
      <c r="J208" s="208"/>
      <c r="K208" s="208"/>
      <c r="L208" s="214"/>
      <c r="M208" s="215"/>
      <c r="N208" s="216"/>
      <c r="O208" s="216"/>
      <c r="P208" s="216"/>
      <c r="Q208" s="216"/>
      <c r="R208" s="216"/>
      <c r="S208" s="216"/>
      <c r="T208" s="217"/>
      <c r="AT208" s="218" t="s">
        <v>182</v>
      </c>
      <c r="AU208" s="218" t="s">
        <v>91</v>
      </c>
      <c r="AV208" s="13" t="s">
        <v>91</v>
      </c>
      <c r="AW208" s="13" t="s">
        <v>42</v>
      </c>
      <c r="AX208" s="13" t="s">
        <v>81</v>
      </c>
      <c r="AY208" s="218" t="s">
        <v>173</v>
      </c>
    </row>
    <row r="209" spans="1:65" s="13" customFormat="1" ht="11.25" x14ac:dyDescent="0.2">
      <c r="B209" s="207"/>
      <c r="C209" s="208"/>
      <c r="D209" s="209" t="s">
        <v>182</v>
      </c>
      <c r="E209" s="210" t="s">
        <v>79</v>
      </c>
      <c r="F209" s="211" t="s">
        <v>1856</v>
      </c>
      <c r="G209" s="208"/>
      <c r="H209" s="212">
        <v>495</v>
      </c>
      <c r="I209" s="213"/>
      <c r="J209" s="208"/>
      <c r="K209" s="208"/>
      <c r="L209" s="214"/>
      <c r="M209" s="215"/>
      <c r="N209" s="216"/>
      <c r="O209" s="216"/>
      <c r="P209" s="216"/>
      <c r="Q209" s="216"/>
      <c r="R209" s="216"/>
      <c r="S209" s="216"/>
      <c r="T209" s="217"/>
      <c r="AT209" s="218" t="s">
        <v>182</v>
      </c>
      <c r="AU209" s="218" t="s">
        <v>91</v>
      </c>
      <c r="AV209" s="13" t="s">
        <v>91</v>
      </c>
      <c r="AW209" s="13" t="s">
        <v>42</v>
      </c>
      <c r="AX209" s="13" t="s">
        <v>81</v>
      </c>
      <c r="AY209" s="218" t="s">
        <v>173</v>
      </c>
    </row>
    <row r="210" spans="1:65" s="15" customFormat="1" ht="11.25" x14ac:dyDescent="0.2">
      <c r="B210" s="244"/>
      <c r="C210" s="245"/>
      <c r="D210" s="209" t="s">
        <v>182</v>
      </c>
      <c r="E210" s="246" t="s">
        <v>79</v>
      </c>
      <c r="F210" s="247" t="s">
        <v>362</v>
      </c>
      <c r="G210" s="245"/>
      <c r="H210" s="248">
        <v>869</v>
      </c>
      <c r="I210" s="249"/>
      <c r="J210" s="245"/>
      <c r="K210" s="245"/>
      <c r="L210" s="250"/>
      <c r="M210" s="251"/>
      <c r="N210" s="252"/>
      <c r="O210" s="252"/>
      <c r="P210" s="252"/>
      <c r="Q210" s="252"/>
      <c r="R210" s="252"/>
      <c r="S210" s="252"/>
      <c r="T210" s="253"/>
      <c r="AT210" s="254" t="s">
        <v>182</v>
      </c>
      <c r="AU210" s="254" t="s">
        <v>91</v>
      </c>
      <c r="AV210" s="15" t="s">
        <v>180</v>
      </c>
      <c r="AW210" s="15" t="s">
        <v>42</v>
      </c>
      <c r="AX210" s="15" t="s">
        <v>89</v>
      </c>
      <c r="AY210" s="254" t="s">
        <v>173</v>
      </c>
    </row>
    <row r="211" spans="1:65" s="2" customFormat="1" ht="16.5" customHeight="1" x14ac:dyDescent="0.2">
      <c r="A211" s="36"/>
      <c r="B211" s="37"/>
      <c r="C211" s="219" t="s">
        <v>287</v>
      </c>
      <c r="D211" s="219" t="s">
        <v>200</v>
      </c>
      <c r="E211" s="220" t="s">
        <v>1857</v>
      </c>
      <c r="F211" s="221" t="s">
        <v>1858</v>
      </c>
      <c r="G211" s="222" t="s">
        <v>447</v>
      </c>
      <c r="H211" s="223">
        <v>47</v>
      </c>
      <c r="I211" s="224"/>
      <c r="J211" s="225">
        <f>ROUND(I211*H211,2)</f>
        <v>0</v>
      </c>
      <c r="K211" s="221" t="s">
        <v>79</v>
      </c>
      <c r="L211" s="226"/>
      <c r="M211" s="227" t="s">
        <v>79</v>
      </c>
      <c r="N211" s="228" t="s">
        <v>51</v>
      </c>
      <c r="O211" s="66"/>
      <c r="P211" s="203">
        <f>O211*H211</f>
        <v>0</v>
      </c>
      <c r="Q211" s="203">
        <v>0</v>
      </c>
      <c r="R211" s="203">
        <f>Q211*H211</f>
        <v>0</v>
      </c>
      <c r="S211" s="203">
        <v>0</v>
      </c>
      <c r="T211" s="204">
        <f>S211*H211</f>
        <v>0</v>
      </c>
      <c r="U211" s="36"/>
      <c r="V211" s="36"/>
      <c r="W211" s="36"/>
      <c r="X211" s="36"/>
      <c r="Y211" s="36"/>
      <c r="Z211" s="36"/>
      <c r="AA211" s="36"/>
      <c r="AB211" s="36"/>
      <c r="AC211" s="36"/>
      <c r="AD211" s="36"/>
      <c r="AE211" s="36"/>
      <c r="AR211" s="205" t="s">
        <v>204</v>
      </c>
      <c r="AT211" s="205" t="s">
        <v>200</v>
      </c>
      <c r="AU211" s="205" t="s">
        <v>91</v>
      </c>
      <c r="AY211" s="18" t="s">
        <v>173</v>
      </c>
      <c r="BE211" s="206">
        <f>IF(N211="základní",J211,0)</f>
        <v>0</v>
      </c>
      <c r="BF211" s="206">
        <f>IF(N211="snížená",J211,0)</f>
        <v>0</v>
      </c>
      <c r="BG211" s="206">
        <f>IF(N211="zákl. přenesená",J211,0)</f>
        <v>0</v>
      </c>
      <c r="BH211" s="206">
        <f>IF(N211="sníž. přenesená",J211,0)</f>
        <v>0</v>
      </c>
      <c r="BI211" s="206">
        <f>IF(N211="nulová",J211,0)</f>
        <v>0</v>
      </c>
      <c r="BJ211" s="18" t="s">
        <v>89</v>
      </c>
      <c r="BK211" s="206">
        <f>ROUND(I211*H211,2)</f>
        <v>0</v>
      </c>
      <c r="BL211" s="18" t="s">
        <v>180</v>
      </c>
      <c r="BM211" s="205" t="s">
        <v>1859</v>
      </c>
    </row>
    <row r="212" spans="1:65" s="13" customFormat="1" ht="11.25" x14ac:dyDescent="0.2">
      <c r="B212" s="207"/>
      <c r="C212" s="208"/>
      <c r="D212" s="209" t="s">
        <v>182</v>
      </c>
      <c r="E212" s="210" t="s">
        <v>79</v>
      </c>
      <c r="F212" s="211" t="s">
        <v>1860</v>
      </c>
      <c r="G212" s="208"/>
      <c r="H212" s="212">
        <v>47</v>
      </c>
      <c r="I212" s="213"/>
      <c r="J212" s="208"/>
      <c r="K212" s="208"/>
      <c r="L212" s="214"/>
      <c r="M212" s="215"/>
      <c r="N212" s="216"/>
      <c r="O212" s="216"/>
      <c r="P212" s="216"/>
      <c r="Q212" s="216"/>
      <c r="R212" s="216"/>
      <c r="S212" s="216"/>
      <c r="T212" s="217"/>
      <c r="AT212" s="218" t="s">
        <v>182</v>
      </c>
      <c r="AU212" s="218" t="s">
        <v>91</v>
      </c>
      <c r="AV212" s="13" t="s">
        <v>91</v>
      </c>
      <c r="AW212" s="13" t="s">
        <v>42</v>
      </c>
      <c r="AX212" s="13" t="s">
        <v>89</v>
      </c>
      <c r="AY212" s="218" t="s">
        <v>173</v>
      </c>
    </row>
    <row r="213" spans="1:65" s="12" customFormat="1" ht="22.9" customHeight="1" x14ac:dyDescent="0.2">
      <c r="B213" s="178"/>
      <c r="C213" s="179"/>
      <c r="D213" s="180" t="s">
        <v>80</v>
      </c>
      <c r="E213" s="192" t="s">
        <v>316</v>
      </c>
      <c r="F213" s="192" t="s">
        <v>317</v>
      </c>
      <c r="G213" s="179"/>
      <c r="H213" s="179"/>
      <c r="I213" s="182"/>
      <c r="J213" s="193">
        <f>BK213</f>
        <v>0</v>
      </c>
      <c r="K213" s="179"/>
      <c r="L213" s="184"/>
      <c r="M213" s="185"/>
      <c r="N213" s="186"/>
      <c r="O213" s="186"/>
      <c r="P213" s="187">
        <f>SUM(P214:P218)</f>
        <v>0</v>
      </c>
      <c r="Q213" s="186"/>
      <c r="R213" s="187">
        <f>SUM(R214:R218)</f>
        <v>0</v>
      </c>
      <c r="S213" s="186"/>
      <c r="T213" s="188">
        <f>SUM(T214:T218)</f>
        <v>0</v>
      </c>
      <c r="AR213" s="189" t="s">
        <v>89</v>
      </c>
      <c r="AT213" s="190" t="s">
        <v>80</v>
      </c>
      <c r="AU213" s="190" t="s">
        <v>89</v>
      </c>
      <c r="AY213" s="189" t="s">
        <v>173</v>
      </c>
      <c r="BK213" s="191">
        <f>SUM(BK214:BK218)</f>
        <v>0</v>
      </c>
    </row>
    <row r="214" spans="1:65" s="2" customFormat="1" ht="24" customHeight="1" x14ac:dyDescent="0.2">
      <c r="A214" s="36"/>
      <c r="B214" s="37"/>
      <c r="C214" s="194" t="s">
        <v>292</v>
      </c>
      <c r="D214" s="194" t="s">
        <v>175</v>
      </c>
      <c r="E214" s="195" t="s">
        <v>1627</v>
      </c>
      <c r="F214" s="196" t="s">
        <v>1628</v>
      </c>
      <c r="G214" s="197" t="s">
        <v>203</v>
      </c>
      <c r="H214" s="198">
        <v>129.19999999999999</v>
      </c>
      <c r="I214" s="199"/>
      <c r="J214" s="200">
        <f>ROUND(I214*H214,2)</f>
        <v>0</v>
      </c>
      <c r="K214" s="196" t="s">
        <v>179</v>
      </c>
      <c r="L214" s="41"/>
      <c r="M214" s="201" t="s">
        <v>79</v>
      </c>
      <c r="N214" s="202" t="s">
        <v>51</v>
      </c>
      <c r="O214" s="66"/>
      <c r="P214" s="203">
        <f>O214*H214</f>
        <v>0</v>
      </c>
      <c r="Q214" s="203">
        <v>0</v>
      </c>
      <c r="R214" s="203">
        <f>Q214*H214</f>
        <v>0</v>
      </c>
      <c r="S214" s="203">
        <v>0</v>
      </c>
      <c r="T214" s="204">
        <f>S214*H214</f>
        <v>0</v>
      </c>
      <c r="U214" s="36"/>
      <c r="V214" s="36"/>
      <c r="W214" s="36"/>
      <c r="X214" s="36"/>
      <c r="Y214" s="36"/>
      <c r="Z214" s="36"/>
      <c r="AA214" s="36"/>
      <c r="AB214" s="36"/>
      <c r="AC214" s="36"/>
      <c r="AD214" s="36"/>
      <c r="AE214" s="36"/>
      <c r="AR214" s="205" t="s">
        <v>180</v>
      </c>
      <c r="AT214" s="205" t="s">
        <v>175</v>
      </c>
      <c r="AU214" s="205" t="s">
        <v>91</v>
      </c>
      <c r="AY214" s="18" t="s">
        <v>173</v>
      </c>
      <c r="BE214" s="206">
        <f>IF(N214="základní",J214,0)</f>
        <v>0</v>
      </c>
      <c r="BF214" s="206">
        <f>IF(N214="snížená",J214,0)</f>
        <v>0</v>
      </c>
      <c r="BG214" s="206">
        <f>IF(N214="zákl. přenesená",J214,0)</f>
        <v>0</v>
      </c>
      <c r="BH214" s="206">
        <f>IF(N214="sníž. přenesená",J214,0)</f>
        <v>0</v>
      </c>
      <c r="BI214" s="206">
        <f>IF(N214="nulová",J214,0)</f>
        <v>0</v>
      </c>
      <c r="BJ214" s="18" t="s">
        <v>89</v>
      </c>
      <c r="BK214" s="206">
        <f>ROUND(I214*H214,2)</f>
        <v>0</v>
      </c>
      <c r="BL214" s="18" t="s">
        <v>180</v>
      </c>
      <c r="BM214" s="205" t="s">
        <v>1861</v>
      </c>
    </row>
    <row r="215" spans="1:65" s="2" customFormat="1" ht="24" customHeight="1" x14ac:dyDescent="0.2">
      <c r="A215" s="36"/>
      <c r="B215" s="37"/>
      <c r="C215" s="194" t="s">
        <v>297</v>
      </c>
      <c r="D215" s="194" t="s">
        <v>175</v>
      </c>
      <c r="E215" s="195" t="s">
        <v>1631</v>
      </c>
      <c r="F215" s="196" t="s">
        <v>324</v>
      </c>
      <c r="G215" s="197" t="s">
        <v>203</v>
      </c>
      <c r="H215" s="198">
        <v>3100.8</v>
      </c>
      <c r="I215" s="199"/>
      <c r="J215" s="200">
        <f>ROUND(I215*H215,2)</f>
        <v>0</v>
      </c>
      <c r="K215" s="196" t="s">
        <v>179</v>
      </c>
      <c r="L215" s="41"/>
      <c r="M215" s="201" t="s">
        <v>79</v>
      </c>
      <c r="N215" s="202" t="s">
        <v>51</v>
      </c>
      <c r="O215" s="66"/>
      <c r="P215" s="203">
        <f>O215*H215</f>
        <v>0</v>
      </c>
      <c r="Q215" s="203">
        <v>0</v>
      </c>
      <c r="R215" s="203">
        <f>Q215*H215</f>
        <v>0</v>
      </c>
      <c r="S215" s="203">
        <v>0</v>
      </c>
      <c r="T215" s="204">
        <f>S215*H215</f>
        <v>0</v>
      </c>
      <c r="U215" s="36"/>
      <c r="V215" s="36"/>
      <c r="W215" s="36"/>
      <c r="X215" s="36"/>
      <c r="Y215" s="36"/>
      <c r="Z215" s="36"/>
      <c r="AA215" s="36"/>
      <c r="AB215" s="36"/>
      <c r="AC215" s="36"/>
      <c r="AD215" s="36"/>
      <c r="AE215" s="36"/>
      <c r="AR215" s="205" t="s">
        <v>180</v>
      </c>
      <c r="AT215" s="205" t="s">
        <v>175</v>
      </c>
      <c r="AU215" s="205" t="s">
        <v>91</v>
      </c>
      <c r="AY215" s="18" t="s">
        <v>173</v>
      </c>
      <c r="BE215" s="206">
        <f>IF(N215="základní",J215,0)</f>
        <v>0</v>
      </c>
      <c r="BF215" s="206">
        <f>IF(N215="snížená",J215,0)</f>
        <v>0</v>
      </c>
      <c r="BG215" s="206">
        <f>IF(N215="zákl. přenesená",J215,0)</f>
        <v>0</v>
      </c>
      <c r="BH215" s="206">
        <f>IF(N215="sníž. přenesená",J215,0)</f>
        <v>0</v>
      </c>
      <c r="BI215" s="206">
        <f>IF(N215="nulová",J215,0)</f>
        <v>0</v>
      </c>
      <c r="BJ215" s="18" t="s">
        <v>89</v>
      </c>
      <c r="BK215" s="206">
        <f>ROUND(I215*H215,2)</f>
        <v>0</v>
      </c>
      <c r="BL215" s="18" t="s">
        <v>180</v>
      </c>
      <c r="BM215" s="205" t="s">
        <v>1862</v>
      </c>
    </row>
    <row r="216" spans="1:65" s="13" customFormat="1" ht="11.25" x14ac:dyDescent="0.2">
      <c r="B216" s="207"/>
      <c r="C216" s="208"/>
      <c r="D216" s="209" t="s">
        <v>182</v>
      </c>
      <c r="E216" s="208"/>
      <c r="F216" s="211" t="s">
        <v>1863</v>
      </c>
      <c r="G216" s="208"/>
      <c r="H216" s="212">
        <v>3100.8</v>
      </c>
      <c r="I216" s="213"/>
      <c r="J216" s="208"/>
      <c r="K216" s="208"/>
      <c r="L216" s="214"/>
      <c r="M216" s="215"/>
      <c r="N216" s="216"/>
      <c r="O216" s="216"/>
      <c r="P216" s="216"/>
      <c r="Q216" s="216"/>
      <c r="R216" s="216"/>
      <c r="S216" s="216"/>
      <c r="T216" s="217"/>
      <c r="AT216" s="218" t="s">
        <v>182</v>
      </c>
      <c r="AU216" s="218" t="s">
        <v>91</v>
      </c>
      <c r="AV216" s="13" t="s">
        <v>91</v>
      </c>
      <c r="AW216" s="13" t="s">
        <v>4</v>
      </c>
      <c r="AX216" s="13" t="s">
        <v>89</v>
      </c>
      <c r="AY216" s="218" t="s">
        <v>173</v>
      </c>
    </row>
    <row r="217" spans="1:65" s="2" customFormat="1" ht="24" customHeight="1" x14ac:dyDescent="0.2">
      <c r="A217" s="36"/>
      <c r="B217" s="37"/>
      <c r="C217" s="194" t="s">
        <v>301</v>
      </c>
      <c r="D217" s="194" t="s">
        <v>175</v>
      </c>
      <c r="E217" s="195" t="s">
        <v>328</v>
      </c>
      <c r="F217" s="196" t="s">
        <v>329</v>
      </c>
      <c r="G217" s="197" t="s">
        <v>203</v>
      </c>
      <c r="H217" s="198">
        <v>129.19999999999999</v>
      </c>
      <c r="I217" s="199"/>
      <c r="J217" s="200">
        <f>ROUND(I217*H217,2)</f>
        <v>0</v>
      </c>
      <c r="K217" s="196" t="s">
        <v>179</v>
      </c>
      <c r="L217" s="41"/>
      <c r="M217" s="201" t="s">
        <v>79</v>
      </c>
      <c r="N217" s="202" t="s">
        <v>51</v>
      </c>
      <c r="O217" s="66"/>
      <c r="P217" s="203">
        <f>O217*H217</f>
        <v>0</v>
      </c>
      <c r="Q217" s="203">
        <v>0</v>
      </c>
      <c r="R217" s="203">
        <f>Q217*H217</f>
        <v>0</v>
      </c>
      <c r="S217" s="203">
        <v>0</v>
      </c>
      <c r="T217" s="204">
        <f>S217*H217</f>
        <v>0</v>
      </c>
      <c r="U217" s="36"/>
      <c r="V217" s="36"/>
      <c r="W217" s="36"/>
      <c r="X217" s="36"/>
      <c r="Y217" s="36"/>
      <c r="Z217" s="36"/>
      <c r="AA217" s="36"/>
      <c r="AB217" s="36"/>
      <c r="AC217" s="36"/>
      <c r="AD217" s="36"/>
      <c r="AE217" s="36"/>
      <c r="AR217" s="205" t="s">
        <v>180</v>
      </c>
      <c r="AT217" s="205" t="s">
        <v>175</v>
      </c>
      <c r="AU217" s="205" t="s">
        <v>91</v>
      </c>
      <c r="AY217" s="18" t="s">
        <v>173</v>
      </c>
      <c r="BE217" s="206">
        <f>IF(N217="základní",J217,0)</f>
        <v>0</v>
      </c>
      <c r="BF217" s="206">
        <f>IF(N217="snížená",J217,0)</f>
        <v>0</v>
      </c>
      <c r="BG217" s="206">
        <f>IF(N217="zákl. přenesená",J217,0)</f>
        <v>0</v>
      </c>
      <c r="BH217" s="206">
        <f>IF(N217="sníž. přenesená",J217,0)</f>
        <v>0</v>
      </c>
      <c r="BI217" s="206">
        <f>IF(N217="nulová",J217,0)</f>
        <v>0</v>
      </c>
      <c r="BJ217" s="18" t="s">
        <v>89</v>
      </c>
      <c r="BK217" s="206">
        <f>ROUND(I217*H217,2)</f>
        <v>0</v>
      </c>
      <c r="BL217" s="18" t="s">
        <v>180</v>
      </c>
      <c r="BM217" s="205" t="s">
        <v>1864</v>
      </c>
    </row>
    <row r="218" spans="1:65" s="13" customFormat="1" ht="11.25" x14ac:dyDescent="0.2">
      <c r="B218" s="207"/>
      <c r="C218" s="208"/>
      <c r="D218" s="209" t="s">
        <v>182</v>
      </c>
      <c r="E218" s="210" t="s">
        <v>79</v>
      </c>
      <c r="F218" s="211" t="s">
        <v>1865</v>
      </c>
      <c r="G218" s="208"/>
      <c r="H218" s="212">
        <v>129.19999999999999</v>
      </c>
      <c r="I218" s="213"/>
      <c r="J218" s="208"/>
      <c r="K218" s="208"/>
      <c r="L218" s="214"/>
      <c r="M218" s="215"/>
      <c r="N218" s="216"/>
      <c r="O218" s="216"/>
      <c r="P218" s="216"/>
      <c r="Q218" s="216"/>
      <c r="R218" s="216"/>
      <c r="S218" s="216"/>
      <c r="T218" s="217"/>
      <c r="AT218" s="218" t="s">
        <v>182</v>
      </c>
      <c r="AU218" s="218" t="s">
        <v>91</v>
      </c>
      <c r="AV218" s="13" t="s">
        <v>91</v>
      </c>
      <c r="AW218" s="13" t="s">
        <v>42</v>
      </c>
      <c r="AX218" s="13" t="s">
        <v>89</v>
      </c>
      <c r="AY218" s="218" t="s">
        <v>173</v>
      </c>
    </row>
    <row r="219" spans="1:65" s="12" customFormat="1" ht="25.9" customHeight="1" x14ac:dyDescent="0.2">
      <c r="B219" s="178"/>
      <c r="C219" s="179"/>
      <c r="D219" s="180" t="s">
        <v>80</v>
      </c>
      <c r="E219" s="181" t="s">
        <v>200</v>
      </c>
      <c r="F219" s="181" t="s">
        <v>528</v>
      </c>
      <c r="G219" s="179"/>
      <c r="H219" s="179"/>
      <c r="I219" s="182"/>
      <c r="J219" s="183">
        <f>BK219</f>
        <v>0</v>
      </c>
      <c r="K219" s="179"/>
      <c r="L219" s="184"/>
      <c r="M219" s="185"/>
      <c r="N219" s="186"/>
      <c r="O219" s="186"/>
      <c r="P219" s="187">
        <f>P220</f>
        <v>0</v>
      </c>
      <c r="Q219" s="186"/>
      <c r="R219" s="187">
        <f>R220</f>
        <v>0</v>
      </c>
      <c r="S219" s="186"/>
      <c r="T219" s="188">
        <f>T220</f>
        <v>0</v>
      </c>
      <c r="AR219" s="189" t="s">
        <v>189</v>
      </c>
      <c r="AT219" s="190" t="s">
        <v>80</v>
      </c>
      <c r="AU219" s="190" t="s">
        <v>81</v>
      </c>
      <c r="AY219" s="189" t="s">
        <v>173</v>
      </c>
      <c r="BK219" s="191">
        <f>BK220</f>
        <v>0</v>
      </c>
    </row>
    <row r="220" spans="1:65" s="12" customFormat="1" ht="22.9" customHeight="1" x14ac:dyDescent="0.2">
      <c r="B220" s="178"/>
      <c r="C220" s="179"/>
      <c r="D220" s="180" t="s">
        <v>80</v>
      </c>
      <c r="E220" s="192" t="s">
        <v>1711</v>
      </c>
      <c r="F220" s="192" t="s">
        <v>1712</v>
      </c>
      <c r="G220" s="179"/>
      <c r="H220" s="179"/>
      <c r="I220" s="182"/>
      <c r="J220" s="193">
        <f>BK220</f>
        <v>0</v>
      </c>
      <c r="K220" s="179"/>
      <c r="L220" s="184"/>
      <c r="M220" s="185"/>
      <c r="N220" s="186"/>
      <c r="O220" s="186"/>
      <c r="P220" s="187">
        <f>SUM(P221:P222)</f>
        <v>0</v>
      </c>
      <c r="Q220" s="186"/>
      <c r="R220" s="187">
        <f>SUM(R221:R222)</f>
        <v>0</v>
      </c>
      <c r="S220" s="186"/>
      <c r="T220" s="188">
        <f>SUM(T221:T222)</f>
        <v>0</v>
      </c>
      <c r="AR220" s="189" t="s">
        <v>189</v>
      </c>
      <c r="AT220" s="190" t="s">
        <v>80</v>
      </c>
      <c r="AU220" s="190" t="s">
        <v>89</v>
      </c>
      <c r="AY220" s="189" t="s">
        <v>173</v>
      </c>
      <c r="BK220" s="191">
        <f>SUM(BK221:BK222)</f>
        <v>0</v>
      </c>
    </row>
    <row r="221" spans="1:65" s="2" customFormat="1" ht="16.5" customHeight="1" x14ac:dyDescent="0.2">
      <c r="A221" s="36"/>
      <c r="B221" s="37"/>
      <c r="C221" s="194" t="s">
        <v>306</v>
      </c>
      <c r="D221" s="194" t="s">
        <v>175</v>
      </c>
      <c r="E221" s="195" t="s">
        <v>1866</v>
      </c>
      <c r="F221" s="196" t="s">
        <v>1867</v>
      </c>
      <c r="G221" s="197" t="s">
        <v>671</v>
      </c>
      <c r="H221" s="198">
        <v>4</v>
      </c>
      <c r="I221" s="199"/>
      <c r="J221" s="200">
        <f>ROUND(I221*H221,2)</f>
        <v>0</v>
      </c>
      <c r="K221" s="196" t="s">
        <v>79</v>
      </c>
      <c r="L221" s="41"/>
      <c r="M221" s="201" t="s">
        <v>79</v>
      </c>
      <c r="N221" s="202" t="s">
        <v>51</v>
      </c>
      <c r="O221" s="66"/>
      <c r="P221" s="203">
        <f>O221*H221</f>
        <v>0</v>
      </c>
      <c r="Q221" s="203">
        <v>0</v>
      </c>
      <c r="R221" s="203">
        <f>Q221*H221</f>
        <v>0</v>
      </c>
      <c r="S221" s="203">
        <v>0</v>
      </c>
      <c r="T221" s="204">
        <f>S221*H221</f>
        <v>0</v>
      </c>
      <c r="U221" s="36"/>
      <c r="V221" s="36"/>
      <c r="W221" s="36"/>
      <c r="X221" s="36"/>
      <c r="Y221" s="36"/>
      <c r="Z221" s="36"/>
      <c r="AA221" s="36"/>
      <c r="AB221" s="36"/>
      <c r="AC221" s="36"/>
      <c r="AD221" s="36"/>
      <c r="AE221" s="36"/>
      <c r="AR221" s="205" t="s">
        <v>486</v>
      </c>
      <c r="AT221" s="205" t="s">
        <v>175</v>
      </c>
      <c r="AU221" s="205" t="s">
        <v>91</v>
      </c>
      <c r="AY221" s="18" t="s">
        <v>173</v>
      </c>
      <c r="BE221" s="206">
        <f>IF(N221="základní",J221,0)</f>
        <v>0</v>
      </c>
      <c r="BF221" s="206">
        <f>IF(N221="snížená",J221,0)</f>
        <v>0</v>
      </c>
      <c r="BG221" s="206">
        <f>IF(N221="zákl. přenesená",J221,0)</f>
        <v>0</v>
      </c>
      <c r="BH221" s="206">
        <f>IF(N221="sníž. přenesená",J221,0)</f>
        <v>0</v>
      </c>
      <c r="BI221" s="206">
        <f>IF(N221="nulová",J221,0)</f>
        <v>0</v>
      </c>
      <c r="BJ221" s="18" t="s">
        <v>89</v>
      </c>
      <c r="BK221" s="206">
        <f>ROUND(I221*H221,2)</f>
        <v>0</v>
      </c>
      <c r="BL221" s="18" t="s">
        <v>486</v>
      </c>
      <c r="BM221" s="205" t="s">
        <v>1868</v>
      </c>
    </row>
    <row r="222" spans="1:65" s="13" customFormat="1" ht="11.25" x14ac:dyDescent="0.2">
      <c r="B222" s="207"/>
      <c r="C222" s="208"/>
      <c r="D222" s="209" t="s">
        <v>182</v>
      </c>
      <c r="E222" s="210" t="s">
        <v>79</v>
      </c>
      <c r="F222" s="211" t="s">
        <v>1869</v>
      </c>
      <c r="G222" s="208"/>
      <c r="H222" s="212">
        <v>4</v>
      </c>
      <c r="I222" s="213"/>
      <c r="J222" s="208"/>
      <c r="K222" s="208"/>
      <c r="L222" s="214"/>
      <c r="M222" s="269"/>
      <c r="N222" s="270"/>
      <c r="O222" s="270"/>
      <c r="P222" s="270"/>
      <c r="Q222" s="270"/>
      <c r="R222" s="270"/>
      <c r="S222" s="270"/>
      <c r="T222" s="271"/>
      <c r="AT222" s="218" t="s">
        <v>182</v>
      </c>
      <c r="AU222" s="218" t="s">
        <v>91</v>
      </c>
      <c r="AV222" s="13" t="s">
        <v>91</v>
      </c>
      <c r="AW222" s="13" t="s">
        <v>42</v>
      </c>
      <c r="AX222" s="13" t="s">
        <v>89</v>
      </c>
      <c r="AY222" s="218" t="s">
        <v>173</v>
      </c>
    </row>
    <row r="223" spans="1:65" s="2" customFormat="1" ht="6.95" customHeight="1" x14ac:dyDescent="0.2">
      <c r="A223" s="36"/>
      <c r="B223" s="49"/>
      <c r="C223" s="50"/>
      <c r="D223" s="50"/>
      <c r="E223" s="50"/>
      <c r="F223" s="50"/>
      <c r="G223" s="50"/>
      <c r="H223" s="50"/>
      <c r="I223" s="144"/>
      <c r="J223" s="50"/>
      <c r="K223" s="50"/>
      <c r="L223" s="41"/>
      <c r="M223" s="36"/>
      <c r="O223" s="36"/>
      <c r="P223" s="36"/>
      <c r="Q223" s="36"/>
      <c r="R223" s="36"/>
      <c r="S223" s="36"/>
      <c r="T223" s="36"/>
      <c r="U223" s="36"/>
      <c r="V223" s="36"/>
      <c r="W223" s="36"/>
      <c r="X223" s="36"/>
      <c r="Y223" s="36"/>
      <c r="Z223" s="36"/>
      <c r="AA223" s="36"/>
      <c r="AB223" s="36"/>
      <c r="AC223" s="36"/>
      <c r="AD223" s="36"/>
      <c r="AE223" s="36"/>
    </row>
  </sheetData>
  <sheetProtection algorithmName="SHA-512" hashValue="rkM76Vm5ktUt6b5WeLh2ltohKMubDvt3zRS0kfeRUG7Z5QjozlS/V5QL9EoLDiu80sMawIVbURu1FdGwNfAV8w==" saltValue="fQRD+jzdB4q+XlzVKsbc77KhDsZd1vsg2UaTG8Ir2sy8ezOmhxAn9Yjmpy9PJrrbhxa87P5ZN4zKtMPmwMng7A==" spinCount="100000" sheet="1" objects="1" scenarios="1" formatColumns="0" formatRows="0" autoFilter="0"/>
  <autoFilter ref="C85:K222"/>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12"/>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143</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2" customFormat="1" ht="12" hidden="1" customHeight="1" x14ac:dyDescent="0.2">
      <c r="A8" s="36"/>
      <c r="B8" s="41"/>
      <c r="C8" s="36"/>
      <c r="D8" s="116" t="s">
        <v>145</v>
      </c>
      <c r="E8" s="36"/>
      <c r="F8" s="36"/>
      <c r="G8" s="36"/>
      <c r="H8" s="36"/>
      <c r="I8" s="117"/>
      <c r="J8" s="36"/>
      <c r="K8" s="36"/>
      <c r="L8" s="118"/>
      <c r="S8" s="36"/>
      <c r="T8" s="36"/>
      <c r="U8" s="36"/>
      <c r="V8" s="36"/>
      <c r="W8" s="36"/>
      <c r="X8" s="36"/>
      <c r="Y8" s="36"/>
      <c r="Z8" s="36"/>
      <c r="AA8" s="36"/>
      <c r="AB8" s="36"/>
      <c r="AC8" s="36"/>
      <c r="AD8" s="36"/>
      <c r="AE8" s="36"/>
    </row>
    <row r="9" spans="1:46" s="2" customFormat="1" ht="16.5" hidden="1" customHeight="1" x14ac:dyDescent="0.2">
      <c r="A9" s="36"/>
      <c r="B9" s="41"/>
      <c r="C9" s="36"/>
      <c r="D9" s="36"/>
      <c r="E9" s="318" t="s">
        <v>1870</v>
      </c>
      <c r="F9" s="319"/>
      <c r="G9" s="319"/>
      <c r="H9" s="319"/>
      <c r="I9" s="117"/>
      <c r="J9" s="36"/>
      <c r="K9" s="36"/>
      <c r="L9" s="118"/>
      <c r="S9" s="36"/>
      <c r="T9" s="36"/>
      <c r="U9" s="36"/>
      <c r="V9" s="36"/>
      <c r="W9" s="36"/>
      <c r="X9" s="36"/>
      <c r="Y9" s="36"/>
      <c r="Z9" s="36"/>
      <c r="AA9" s="36"/>
      <c r="AB9" s="36"/>
      <c r="AC9" s="36"/>
      <c r="AD9" s="36"/>
      <c r="AE9" s="36"/>
    </row>
    <row r="10" spans="1:46" s="2" customFormat="1" ht="11.25" hidden="1" x14ac:dyDescent="0.2">
      <c r="A10" s="36"/>
      <c r="B10" s="41"/>
      <c r="C10" s="36"/>
      <c r="D10" s="36"/>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2" hidden="1" customHeight="1" x14ac:dyDescent="0.2">
      <c r="A11" s="36"/>
      <c r="B11" s="41"/>
      <c r="C11" s="36"/>
      <c r="D11" s="116" t="s">
        <v>18</v>
      </c>
      <c r="E11" s="36"/>
      <c r="F11" s="105" t="s">
        <v>79</v>
      </c>
      <c r="G11" s="36"/>
      <c r="H11" s="36"/>
      <c r="I11" s="119" t="s">
        <v>20</v>
      </c>
      <c r="J11" s="105" t="s">
        <v>79</v>
      </c>
      <c r="K11" s="36"/>
      <c r="L11" s="118"/>
      <c r="S11" s="36"/>
      <c r="T11" s="36"/>
      <c r="U11" s="36"/>
      <c r="V11" s="36"/>
      <c r="W11" s="36"/>
      <c r="X11" s="36"/>
      <c r="Y11" s="36"/>
      <c r="Z11" s="36"/>
      <c r="AA11" s="36"/>
      <c r="AB11" s="36"/>
      <c r="AC11" s="36"/>
      <c r="AD11" s="36"/>
      <c r="AE11" s="36"/>
    </row>
    <row r="12" spans="1:46" s="2" customFormat="1" ht="12" hidden="1" customHeight="1" x14ac:dyDescent="0.2">
      <c r="A12" s="36"/>
      <c r="B12" s="41"/>
      <c r="C12" s="36"/>
      <c r="D12" s="116" t="s">
        <v>22</v>
      </c>
      <c r="E12" s="36"/>
      <c r="F12" s="105" t="s">
        <v>23</v>
      </c>
      <c r="G12" s="36"/>
      <c r="H12" s="36"/>
      <c r="I12" s="119" t="s">
        <v>24</v>
      </c>
      <c r="J12" s="120" t="str">
        <f>'Rekapitulace stavby'!AN8</f>
        <v>11. 11. 2019</v>
      </c>
      <c r="K12" s="36"/>
      <c r="L12" s="118"/>
      <c r="S12" s="36"/>
      <c r="T12" s="36"/>
      <c r="U12" s="36"/>
      <c r="V12" s="36"/>
      <c r="W12" s="36"/>
      <c r="X12" s="36"/>
      <c r="Y12" s="36"/>
      <c r="Z12" s="36"/>
      <c r="AA12" s="36"/>
      <c r="AB12" s="36"/>
      <c r="AC12" s="36"/>
      <c r="AD12" s="36"/>
      <c r="AE12" s="36"/>
    </row>
    <row r="13" spans="1:46" s="2" customFormat="1" ht="10.9" hidden="1" customHeight="1" x14ac:dyDescent="0.2">
      <c r="A13" s="36"/>
      <c r="B13" s="41"/>
      <c r="C13" s="36"/>
      <c r="D13" s="36"/>
      <c r="E13" s="36"/>
      <c r="F13" s="36"/>
      <c r="G13" s="36"/>
      <c r="H13" s="36"/>
      <c r="I13" s="117"/>
      <c r="J13" s="36"/>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30</v>
      </c>
      <c r="E14" s="36"/>
      <c r="F14" s="36"/>
      <c r="G14" s="36"/>
      <c r="H14" s="36"/>
      <c r="I14" s="119" t="s">
        <v>31</v>
      </c>
      <c r="J14" s="105" t="s">
        <v>32</v>
      </c>
      <c r="K14" s="36"/>
      <c r="L14" s="118"/>
      <c r="S14" s="36"/>
      <c r="T14" s="36"/>
      <c r="U14" s="36"/>
      <c r="V14" s="36"/>
      <c r="W14" s="36"/>
      <c r="X14" s="36"/>
      <c r="Y14" s="36"/>
      <c r="Z14" s="36"/>
      <c r="AA14" s="36"/>
      <c r="AB14" s="36"/>
      <c r="AC14" s="36"/>
      <c r="AD14" s="36"/>
      <c r="AE14" s="36"/>
    </row>
    <row r="15" spans="1:46" s="2" customFormat="1" ht="18" hidden="1" customHeight="1" x14ac:dyDescent="0.2">
      <c r="A15" s="36"/>
      <c r="B15" s="41"/>
      <c r="C15" s="36"/>
      <c r="D15" s="36"/>
      <c r="E15" s="105" t="s">
        <v>33</v>
      </c>
      <c r="F15" s="36"/>
      <c r="G15" s="36"/>
      <c r="H15" s="36"/>
      <c r="I15" s="119" t="s">
        <v>34</v>
      </c>
      <c r="J15" s="105" t="s">
        <v>35</v>
      </c>
      <c r="K15" s="36"/>
      <c r="L15" s="118"/>
      <c r="S15" s="36"/>
      <c r="T15" s="36"/>
      <c r="U15" s="36"/>
      <c r="V15" s="36"/>
      <c r="W15" s="36"/>
      <c r="X15" s="36"/>
      <c r="Y15" s="36"/>
      <c r="Z15" s="36"/>
      <c r="AA15" s="36"/>
      <c r="AB15" s="36"/>
      <c r="AC15" s="36"/>
      <c r="AD15" s="36"/>
      <c r="AE15" s="36"/>
    </row>
    <row r="16" spans="1:46" s="2" customFormat="1" ht="6.95" hidden="1" customHeight="1" x14ac:dyDescent="0.2">
      <c r="A16" s="36"/>
      <c r="B16" s="41"/>
      <c r="C16" s="36"/>
      <c r="D16" s="36"/>
      <c r="E16" s="36"/>
      <c r="F16" s="36"/>
      <c r="G16" s="36"/>
      <c r="H16" s="36"/>
      <c r="I16" s="117"/>
      <c r="J16" s="36"/>
      <c r="K16" s="36"/>
      <c r="L16" s="118"/>
      <c r="S16" s="36"/>
      <c r="T16" s="36"/>
      <c r="U16" s="36"/>
      <c r="V16" s="36"/>
      <c r="W16" s="36"/>
      <c r="X16" s="36"/>
      <c r="Y16" s="36"/>
      <c r="Z16" s="36"/>
      <c r="AA16" s="36"/>
      <c r="AB16" s="36"/>
      <c r="AC16" s="36"/>
      <c r="AD16" s="36"/>
      <c r="AE16" s="36"/>
    </row>
    <row r="17" spans="1:31" s="2" customFormat="1" ht="12" hidden="1" customHeight="1" x14ac:dyDescent="0.2">
      <c r="A17" s="36"/>
      <c r="B17" s="41"/>
      <c r="C17" s="36"/>
      <c r="D17" s="116" t="s">
        <v>36</v>
      </c>
      <c r="E17" s="36"/>
      <c r="F17" s="36"/>
      <c r="G17" s="36"/>
      <c r="H17" s="36"/>
      <c r="I17" s="119" t="s">
        <v>31</v>
      </c>
      <c r="J17" s="31" t="str">
        <f>'Rekapitulace stavby'!AN13</f>
        <v>Vyplň údaj</v>
      </c>
      <c r="K17" s="36"/>
      <c r="L17" s="118"/>
      <c r="S17" s="36"/>
      <c r="T17" s="36"/>
      <c r="U17" s="36"/>
      <c r="V17" s="36"/>
      <c r="W17" s="36"/>
      <c r="X17" s="36"/>
      <c r="Y17" s="36"/>
      <c r="Z17" s="36"/>
      <c r="AA17" s="36"/>
      <c r="AB17" s="36"/>
      <c r="AC17" s="36"/>
      <c r="AD17" s="36"/>
      <c r="AE17" s="36"/>
    </row>
    <row r="18" spans="1:31" s="2" customFormat="1" ht="18" hidden="1" customHeight="1" x14ac:dyDescent="0.2">
      <c r="A18" s="36"/>
      <c r="B18" s="41"/>
      <c r="C18" s="36"/>
      <c r="D18" s="36"/>
      <c r="E18" s="320" t="str">
        <f>'Rekapitulace stavby'!E14</f>
        <v>Vyplň údaj</v>
      </c>
      <c r="F18" s="321"/>
      <c r="G18" s="321"/>
      <c r="H18" s="321"/>
      <c r="I18" s="119" t="s">
        <v>34</v>
      </c>
      <c r="J18" s="31" t="str">
        <f>'Rekapitulace stavby'!AN14</f>
        <v>Vyplň údaj</v>
      </c>
      <c r="K18" s="36"/>
      <c r="L18" s="118"/>
      <c r="S18" s="36"/>
      <c r="T18" s="36"/>
      <c r="U18" s="36"/>
      <c r="V18" s="36"/>
      <c r="W18" s="36"/>
      <c r="X18" s="36"/>
      <c r="Y18" s="36"/>
      <c r="Z18" s="36"/>
      <c r="AA18" s="36"/>
      <c r="AB18" s="36"/>
      <c r="AC18" s="36"/>
      <c r="AD18" s="36"/>
      <c r="AE18" s="36"/>
    </row>
    <row r="19" spans="1:31" s="2" customFormat="1" ht="6.95" hidden="1" customHeight="1" x14ac:dyDescent="0.2">
      <c r="A19" s="36"/>
      <c r="B19" s="41"/>
      <c r="C19" s="36"/>
      <c r="D19" s="36"/>
      <c r="E19" s="36"/>
      <c r="F19" s="36"/>
      <c r="G19" s="36"/>
      <c r="H19" s="36"/>
      <c r="I19" s="117"/>
      <c r="J19" s="36"/>
      <c r="K19" s="36"/>
      <c r="L19" s="118"/>
      <c r="S19" s="36"/>
      <c r="T19" s="36"/>
      <c r="U19" s="36"/>
      <c r="V19" s="36"/>
      <c r="W19" s="36"/>
      <c r="X19" s="36"/>
      <c r="Y19" s="36"/>
      <c r="Z19" s="36"/>
      <c r="AA19" s="36"/>
      <c r="AB19" s="36"/>
      <c r="AC19" s="36"/>
      <c r="AD19" s="36"/>
      <c r="AE19" s="36"/>
    </row>
    <row r="20" spans="1:31" s="2" customFormat="1" ht="12" hidden="1" customHeight="1" x14ac:dyDescent="0.2">
      <c r="A20" s="36"/>
      <c r="B20" s="41"/>
      <c r="C20" s="36"/>
      <c r="D20" s="116" t="s">
        <v>38</v>
      </c>
      <c r="E20" s="36"/>
      <c r="F20" s="36"/>
      <c r="G20" s="36"/>
      <c r="H20" s="36"/>
      <c r="I20" s="119" t="s">
        <v>31</v>
      </c>
      <c r="J20" s="105" t="s">
        <v>39</v>
      </c>
      <c r="K20" s="36"/>
      <c r="L20" s="118"/>
      <c r="S20" s="36"/>
      <c r="T20" s="36"/>
      <c r="U20" s="36"/>
      <c r="V20" s="36"/>
      <c r="W20" s="36"/>
      <c r="X20" s="36"/>
      <c r="Y20" s="36"/>
      <c r="Z20" s="36"/>
      <c r="AA20" s="36"/>
      <c r="AB20" s="36"/>
      <c r="AC20" s="36"/>
      <c r="AD20" s="36"/>
      <c r="AE20" s="36"/>
    </row>
    <row r="21" spans="1:31" s="2" customFormat="1" ht="18" hidden="1" customHeight="1" x14ac:dyDescent="0.2">
      <c r="A21" s="36"/>
      <c r="B21" s="41"/>
      <c r="C21" s="36"/>
      <c r="D21" s="36"/>
      <c r="E21" s="105" t="s">
        <v>40</v>
      </c>
      <c r="F21" s="36"/>
      <c r="G21" s="36"/>
      <c r="H21" s="36"/>
      <c r="I21" s="119" t="s">
        <v>34</v>
      </c>
      <c r="J21" s="105" t="s">
        <v>41</v>
      </c>
      <c r="K21" s="36"/>
      <c r="L21" s="118"/>
      <c r="S21" s="36"/>
      <c r="T21" s="36"/>
      <c r="U21" s="36"/>
      <c r="V21" s="36"/>
      <c r="W21" s="36"/>
      <c r="X21" s="36"/>
      <c r="Y21" s="36"/>
      <c r="Z21" s="36"/>
      <c r="AA21" s="36"/>
      <c r="AB21" s="36"/>
      <c r="AC21" s="36"/>
      <c r="AD21" s="36"/>
      <c r="AE21" s="36"/>
    </row>
    <row r="22" spans="1:31" s="2" customFormat="1" ht="6.95" hidden="1" customHeight="1" x14ac:dyDescent="0.2">
      <c r="A22" s="36"/>
      <c r="B22" s="41"/>
      <c r="C22" s="36"/>
      <c r="D22" s="36"/>
      <c r="E22" s="36"/>
      <c r="F22" s="36"/>
      <c r="G22" s="36"/>
      <c r="H22" s="36"/>
      <c r="I22" s="117"/>
      <c r="J22" s="36"/>
      <c r="K22" s="36"/>
      <c r="L22" s="118"/>
      <c r="S22" s="36"/>
      <c r="T22" s="36"/>
      <c r="U22" s="36"/>
      <c r="V22" s="36"/>
      <c r="W22" s="36"/>
      <c r="X22" s="36"/>
      <c r="Y22" s="36"/>
      <c r="Z22" s="36"/>
      <c r="AA22" s="36"/>
      <c r="AB22" s="36"/>
      <c r="AC22" s="36"/>
      <c r="AD22" s="36"/>
      <c r="AE22" s="36"/>
    </row>
    <row r="23" spans="1:31" s="2" customFormat="1" ht="12" hidden="1" customHeight="1" x14ac:dyDescent="0.2">
      <c r="A23" s="36"/>
      <c r="B23" s="41"/>
      <c r="C23" s="36"/>
      <c r="D23" s="116" t="s">
        <v>43</v>
      </c>
      <c r="E23" s="36"/>
      <c r="F23" s="36"/>
      <c r="G23" s="36"/>
      <c r="H23" s="36"/>
      <c r="I23" s="119" t="s">
        <v>31</v>
      </c>
      <c r="J23" s="105" t="s">
        <v>79</v>
      </c>
      <c r="K23" s="36"/>
      <c r="L23" s="118"/>
      <c r="S23" s="36"/>
      <c r="T23" s="36"/>
      <c r="U23" s="36"/>
      <c r="V23" s="36"/>
      <c r="W23" s="36"/>
      <c r="X23" s="36"/>
      <c r="Y23" s="36"/>
      <c r="Z23" s="36"/>
      <c r="AA23" s="36"/>
      <c r="AB23" s="36"/>
      <c r="AC23" s="36"/>
      <c r="AD23" s="36"/>
      <c r="AE23" s="36"/>
    </row>
    <row r="24" spans="1:31" s="2" customFormat="1" ht="18" hidden="1" customHeight="1" x14ac:dyDescent="0.2">
      <c r="A24" s="36"/>
      <c r="B24" s="41"/>
      <c r="C24" s="36"/>
      <c r="D24" s="36"/>
      <c r="E24" s="105" t="s">
        <v>40</v>
      </c>
      <c r="F24" s="36"/>
      <c r="G24" s="36"/>
      <c r="H24" s="36"/>
      <c r="I24" s="119" t="s">
        <v>34</v>
      </c>
      <c r="J24" s="105" t="s">
        <v>79</v>
      </c>
      <c r="K24" s="36"/>
      <c r="L24" s="118"/>
      <c r="S24" s="36"/>
      <c r="T24" s="36"/>
      <c r="U24" s="36"/>
      <c r="V24" s="36"/>
      <c r="W24" s="36"/>
      <c r="X24" s="36"/>
      <c r="Y24" s="36"/>
      <c r="Z24" s="36"/>
      <c r="AA24" s="36"/>
      <c r="AB24" s="36"/>
      <c r="AC24" s="36"/>
      <c r="AD24" s="36"/>
      <c r="AE24" s="36"/>
    </row>
    <row r="25" spans="1:31" s="2" customFormat="1" ht="6.95" hidden="1" customHeight="1" x14ac:dyDescent="0.2">
      <c r="A25" s="36"/>
      <c r="B25" s="41"/>
      <c r="C25" s="36"/>
      <c r="D25" s="36"/>
      <c r="E25" s="36"/>
      <c r="F25" s="36"/>
      <c r="G25" s="36"/>
      <c r="H25" s="36"/>
      <c r="I25" s="117"/>
      <c r="J25" s="36"/>
      <c r="K25" s="36"/>
      <c r="L25" s="118"/>
      <c r="S25" s="36"/>
      <c r="T25" s="36"/>
      <c r="U25" s="36"/>
      <c r="V25" s="36"/>
      <c r="W25" s="36"/>
      <c r="X25" s="36"/>
      <c r="Y25" s="36"/>
      <c r="Z25" s="36"/>
      <c r="AA25" s="36"/>
      <c r="AB25" s="36"/>
      <c r="AC25" s="36"/>
      <c r="AD25" s="36"/>
      <c r="AE25" s="36"/>
    </row>
    <row r="26" spans="1:31" s="2" customFormat="1" ht="12" hidden="1" customHeight="1" x14ac:dyDescent="0.2">
      <c r="A26" s="36"/>
      <c r="B26" s="41"/>
      <c r="C26" s="36"/>
      <c r="D26" s="116" t="s">
        <v>44</v>
      </c>
      <c r="E26" s="36"/>
      <c r="F26" s="36"/>
      <c r="G26" s="36"/>
      <c r="H26" s="36"/>
      <c r="I26" s="117"/>
      <c r="J26" s="36"/>
      <c r="K26" s="36"/>
      <c r="L26" s="118"/>
      <c r="S26" s="36"/>
      <c r="T26" s="36"/>
      <c r="U26" s="36"/>
      <c r="V26" s="36"/>
      <c r="W26" s="36"/>
      <c r="X26" s="36"/>
      <c r="Y26" s="36"/>
      <c r="Z26" s="36"/>
      <c r="AA26" s="36"/>
      <c r="AB26" s="36"/>
      <c r="AC26" s="36"/>
      <c r="AD26" s="36"/>
      <c r="AE26" s="36"/>
    </row>
    <row r="27" spans="1:31" s="8" customFormat="1" ht="51" hidden="1" customHeight="1" x14ac:dyDescent="0.2">
      <c r="A27" s="121"/>
      <c r="B27" s="122"/>
      <c r="C27" s="121"/>
      <c r="D27" s="121"/>
      <c r="E27" s="322" t="s">
        <v>45</v>
      </c>
      <c r="F27" s="322"/>
      <c r="G27" s="322"/>
      <c r="H27" s="322"/>
      <c r="I27" s="123"/>
      <c r="J27" s="121"/>
      <c r="K27" s="121"/>
      <c r="L27" s="124"/>
      <c r="S27" s="121"/>
      <c r="T27" s="121"/>
      <c r="U27" s="121"/>
      <c r="V27" s="121"/>
      <c r="W27" s="121"/>
      <c r="X27" s="121"/>
      <c r="Y27" s="121"/>
      <c r="Z27" s="121"/>
      <c r="AA27" s="121"/>
      <c r="AB27" s="121"/>
      <c r="AC27" s="121"/>
      <c r="AD27" s="121"/>
      <c r="AE27" s="121"/>
    </row>
    <row r="28" spans="1:31" s="2" customFormat="1" ht="6.95" hidden="1" customHeight="1" x14ac:dyDescent="0.2">
      <c r="A28" s="36"/>
      <c r="B28" s="41"/>
      <c r="C28" s="36"/>
      <c r="D28" s="36"/>
      <c r="E28" s="36"/>
      <c r="F28" s="36"/>
      <c r="G28" s="36"/>
      <c r="H28" s="36"/>
      <c r="I28" s="117"/>
      <c r="J28" s="36"/>
      <c r="K28" s="36"/>
      <c r="L28" s="118"/>
      <c r="S28" s="36"/>
      <c r="T28" s="36"/>
      <c r="U28" s="36"/>
      <c r="V28" s="36"/>
      <c r="W28" s="36"/>
      <c r="X28" s="36"/>
      <c r="Y28" s="36"/>
      <c r="Z28" s="36"/>
      <c r="AA28" s="36"/>
      <c r="AB28" s="36"/>
      <c r="AC28" s="36"/>
      <c r="AD28" s="36"/>
      <c r="AE28" s="36"/>
    </row>
    <row r="29" spans="1:31" s="2" customFormat="1" ht="6.95" hidden="1" customHeight="1" x14ac:dyDescent="0.2">
      <c r="A29" s="36"/>
      <c r="B29" s="41"/>
      <c r="C29" s="36"/>
      <c r="D29" s="125"/>
      <c r="E29" s="125"/>
      <c r="F29" s="125"/>
      <c r="G29" s="125"/>
      <c r="H29" s="125"/>
      <c r="I29" s="126"/>
      <c r="J29" s="125"/>
      <c r="K29" s="125"/>
      <c r="L29" s="118"/>
      <c r="S29" s="36"/>
      <c r="T29" s="36"/>
      <c r="U29" s="36"/>
      <c r="V29" s="36"/>
      <c r="W29" s="36"/>
      <c r="X29" s="36"/>
      <c r="Y29" s="36"/>
      <c r="Z29" s="36"/>
      <c r="AA29" s="36"/>
      <c r="AB29" s="36"/>
      <c r="AC29" s="36"/>
      <c r="AD29" s="36"/>
      <c r="AE29" s="36"/>
    </row>
    <row r="30" spans="1:31" s="2" customFormat="1" ht="25.35" hidden="1" customHeight="1" x14ac:dyDescent="0.2">
      <c r="A30" s="36"/>
      <c r="B30" s="41"/>
      <c r="C30" s="36"/>
      <c r="D30" s="127" t="s">
        <v>46</v>
      </c>
      <c r="E30" s="36"/>
      <c r="F30" s="36"/>
      <c r="G30" s="36"/>
      <c r="H30" s="36"/>
      <c r="I30" s="117"/>
      <c r="J30" s="128">
        <f>ROUND(J85, 2)</f>
        <v>0</v>
      </c>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14.45" hidden="1" customHeight="1" x14ac:dyDescent="0.2">
      <c r="A32" s="36"/>
      <c r="B32" s="41"/>
      <c r="C32" s="36"/>
      <c r="D32" s="36"/>
      <c r="E32" s="36"/>
      <c r="F32" s="129" t="s">
        <v>48</v>
      </c>
      <c r="G32" s="36"/>
      <c r="H32" s="36"/>
      <c r="I32" s="130" t="s">
        <v>47</v>
      </c>
      <c r="J32" s="129" t="s">
        <v>49</v>
      </c>
      <c r="K32" s="36"/>
      <c r="L32" s="118"/>
      <c r="S32" s="36"/>
      <c r="T32" s="36"/>
      <c r="U32" s="36"/>
      <c r="V32" s="36"/>
      <c r="W32" s="36"/>
      <c r="X32" s="36"/>
      <c r="Y32" s="36"/>
      <c r="Z32" s="36"/>
      <c r="AA32" s="36"/>
      <c r="AB32" s="36"/>
      <c r="AC32" s="36"/>
      <c r="AD32" s="36"/>
      <c r="AE32" s="36"/>
    </row>
    <row r="33" spans="1:31" s="2" customFormat="1" ht="14.45" hidden="1" customHeight="1" x14ac:dyDescent="0.2">
      <c r="A33" s="36"/>
      <c r="B33" s="41"/>
      <c r="C33" s="36"/>
      <c r="D33" s="131" t="s">
        <v>50</v>
      </c>
      <c r="E33" s="116" t="s">
        <v>51</v>
      </c>
      <c r="F33" s="132">
        <f>ROUND((SUM(BE85:BE111)),  2)</f>
        <v>0</v>
      </c>
      <c r="G33" s="36"/>
      <c r="H33" s="36"/>
      <c r="I33" s="133">
        <v>0.21</v>
      </c>
      <c r="J33" s="132">
        <f>ROUND(((SUM(BE85:BE111))*I33),  2)</f>
        <v>0</v>
      </c>
      <c r="K33" s="36"/>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116" t="s">
        <v>52</v>
      </c>
      <c r="F34" s="132">
        <f>ROUND((SUM(BF85:BF111)),  2)</f>
        <v>0</v>
      </c>
      <c r="G34" s="36"/>
      <c r="H34" s="36"/>
      <c r="I34" s="133">
        <v>0.15</v>
      </c>
      <c r="J34" s="132">
        <f>ROUND(((SUM(BF85:BF111))*I34),  2)</f>
        <v>0</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36"/>
      <c r="E35" s="116" t="s">
        <v>53</v>
      </c>
      <c r="F35" s="132">
        <f>ROUND((SUM(BG85:BG111)),  2)</f>
        <v>0</v>
      </c>
      <c r="G35" s="36"/>
      <c r="H35" s="36"/>
      <c r="I35" s="133">
        <v>0.21</v>
      </c>
      <c r="J35" s="132">
        <f>0</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54</v>
      </c>
      <c r="F36" s="132">
        <f>ROUND((SUM(BH85:BH111)),  2)</f>
        <v>0</v>
      </c>
      <c r="G36" s="36"/>
      <c r="H36" s="36"/>
      <c r="I36" s="133">
        <v>0.15</v>
      </c>
      <c r="J36" s="132">
        <f>0</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55</v>
      </c>
      <c r="F37" s="132">
        <f>ROUND((SUM(BI85:BI111)),  2)</f>
        <v>0</v>
      </c>
      <c r="G37" s="36"/>
      <c r="H37" s="36"/>
      <c r="I37" s="133">
        <v>0</v>
      </c>
      <c r="J37" s="132">
        <f>0</f>
        <v>0</v>
      </c>
      <c r="K37" s="36"/>
      <c r="L37" s="118"/>
      <c r="S37" s="36"/>
      <c r="T37" s="36"/>
      <c r="U37" s="36"/>
      <c r="V37" s="36"/>
      <c r="W37" s="36"/>
      <c r="X37" s="36"/>
      <c r="Y37" s="36"/>
      <c r="Z37" s="36"/>
      <c r="AA37" s="36"/>
      <c r="AB37" s="36"/>
      <c r="AC37" s="36"/>
      <c r="AD37" s="36"/>
      <c r="AE37" s="36"/>
    </row>
    <row r="38" spans="1:31" s="2" customFormat="1" ht="6.95" hidden="1" customHeight="1" x14ac:dyDescent="0.2">
      <c r="A38" s="36"/>
      <c r="B38" s="41"/>
      <c r="C38" s="36"/>
      <c r="D38" s="36"/>
      <c r="E38" s="36"/>
      <c r="F38" s="36"/>
      <c r="G38" s="36"/>
      <c r="H38" s="36"/>
      <c r="I38" s="117"/>
      <c r="J38" s="36"/>
      <c r="K38" s="36"/>
      <c r="L38" s="118"/>
      <c r="S38" s="36"/>
      <c r="T38" s="36"/>
      <c r="U38" s="36"/>
      <c r="V38" s="36"/>
      <c r="W38" s="36"/>
      <c r="X38" s="36"/>
      <c r="Y38" s="36"/>
      <c r="Z38" s="36"/>
      <c r="AA38" s="36"/>
      <c r="AB38" s="36"/>
      <c r="AC38" s="36"/>
      <c r="AD38" s="36"/>
      <c r="AE38" s="36"/>
    </row>
    <row r="39" spans="1:31" s="2" customFormat="1" ht="25.35" hidden="1" customHeight="1" x14ac:dyDescent="0.2">
      <c r="A39" s="36"/>
      <c r="B39" s="41"/>
      <c r="C39" s="134"/>
      <c r="D39" s="135" t="s">
        <v>56</v>
      </c>
      <c r="E39" s="136"/>
      <c r="F39" s="136"/>
      <c r="G39" s="137" t="s">
        <v>57</v>
      </c>
      <c r="H39" s="138" t="s">
        <v>58</v>
      </c>
      <c r="I39" s="139"/>
      <c r="J39" s="140">
        <f>SUM(J30:J37)</f>
        <v>0</v>
      </c>
      <c r="K39" s="141"/>
      <c r="L39" s="118"/>
      <c r="S39" s="36"/>
      <c r="T39" s="36"/>
      <c r="U39" s="36"/>
      <c r="V39" s="36"/>
      <c r="W39" s="36"/>
      <c r="X39" s="36"/>
      <c r="Y39" s="36"/>
      <c r="Z39" s="36"/>
      <c r="AA39" s="36"/>
      <c r="AB39" s="36"/>
      <c r="AC39" s="36"/>
      <c r="AD39" s="36"/>
      <c r="AE39" s="36"/>
    </row>
    <row r="40" spans="1:31" s="2" customFormat="1" ht="14.45" hidden="1" customHeight="1" x14ac:dyDescent="0.2">
      <c r="A40" s="36"/>
      <c r="B40" s="142"/>
      <c r="C40" s="143"/>
      <c r="D40" s="143"/>
      <c r="E40" s="143"/>
      <c r="F40" s="143"/>
      <c r="G40" s="143"/>
      <c r="H40" s="143"/>
      <c r="I40" s="144"/>
      <c r="J40" s="143"/>
      <c r="K40" s="143"/>
      <c r="L40" s="118"/>
      <c r="S40" s="36"/>
      <c r="T40" s="36"/>
      <c r="U40" s="36"/>
      <c r="V40" s="36"/>
      <c r="W40" s="36"/>
      <c r="X40" s="36"/>
      <c r="Y40" s="36"/>
      <c r="Z40" s="36"/>
      <c r="AA40" s="36"/>
      <c r="AB40" s="36"/>
      <c r="AC40" s="36"/>
      <c r="AD40" s="36"/>
      <c r="AE40" s="36"/>
    </row>
    <row r="41" spans="1:31" ht="11.25" hidden="1" x14ac:dyDescent="0.2"/>
    <row r="42" spans="1:31" ht="11.25" hidden="1" x14ac:dyDescent="0.2"/>
    <row r="43" spans="1:31" ht="11.25" hidden="1" x14ac:dyDescent="0.2"/>
    <row r="44" spans="1:31" s="2" customFormat="1" ht="6.95" customHeight="1" x14ac:dyDescent="0.2">
      <c r="A44" s="36"/>
      <c r="B44" s="145"/>
      <c r="C44" s="146"/>
      <c r="D44" s="146"/>
      <c r="E44" s="146"/>
      <c r="F44" s="146"/>
      <c r="G44" s="146"/>
      <c r="H44" s="146"/>
      <c r="I44" s="147"/>
      <c r="J44" s="146"/>
      <c r="K44" s="146"/>
      <c r="L44" s="118"/>
      <c r="S44" s="36"/>
      <c r="T44" s="36"/>
      <c r="U44" s="36"/>
      <c r="V44" s="36"/>
      <c r="W44" s="36"/>
      <c r="X44" s="36"/>
      <c r="Y44" s="36"/>
      <c r="Z44" s="36"/>
      <c r="AA44" s="36"/>
      <c r="AB44" s="36"/>
      <c r="AC44" s="36"/>
      <c r="AD44" s="36"/>
      <c r="AE44" s="36"/>
    </row>
    <row r="45" spans="1:31" s="2" customFormat="1" ht="24.95" customHeight="1" x14ac:dyDescent="0.2">
      <c r="A45" s="36"/>
      <c r="B45" s="37"/>
      <c r="C45" s="24" t="s">
        <v>147</v>
      </c>
      <c r="D45" s="38"/>
      <c r="E45" s="38"/>
      <c r="F45" s="38"/>
      <c r="G45" s="38"/>
      <c r="H45" s="38"/>
      <c r="I45" s="117"/>
      <c r="J45" s="38"/>
      <c r="K45" s="38"/>
      <c r="L45" s="118"/>
      <c r="S45" s="36"/>
      <c r="T45" s="36"/>
      <c r="U45" s="36"/>
      <c r="V45" s="36"/>
      <c r="W45" s="36"/>
      <c r="X45" s="36"/>
      <c r="Y45" s="36"/>
      <c r="Z45" s="36"/>
      <c r="AA45" s="36"/>
      <c r="AB45" s="36"/>
      <c r="AC45" s="36"/>
      <c r="AD45" s="36"/>
      <c r="AE45" s="36"/>
    </row>
    <row r="46" spans="1:31" s="2" customFormat="1" ht="6.95" customHeight="1" x14ac:dyDescent="0.2">
      <c r="A46" s="36"/>
      <c r="B46" s="37"/>
      <c r="C46" s="38"/>
      <c r="D46" s="38"/>
      <c r="E46" s="38"/>
      <c r="F46" s="38"/>
      <c r="G46" s="38"/>
      <c r="H46" s="38"/>
      <c r="I46" s="117"/>
      <c r="J46" s="38"/>
      <c r="K46" s="38"/>
      <c r="L46" s="118"/>
      <c r="S46" s="36"/>
      <c r="T46" s="36"/>
      <c r="U46" s="36"/>
      <c r="V46" s="36"/>
      <c r="W46" s="36"/>
      <c r="X46" s="36"/>
      <c r="Y46" s="36"/>
      <c r="Z46" s="36"/>
      <c r="AA46" s="36"/>
      <c r="AB46" s="36"/>
      <c r="AC46" s="36"/>
      <c r="AD46" s="36"/>
      <c r="AE46" s="36"/>
    </row>
    <row r="47" spans="1:31" s="2" customFormat="1" ht="12" customHeight="1" x14ac:dyDescent="0.2">
      <c r="A47" s="36"/>
      <c r="B47" s="37"/>
      <c r="C47" s="30" t="s">
        <v>16</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16.5" customHeight="1" x14ac:dyDescent="0.2">
      <c r="A48" s="36"/>
      <c r="B48" s="37"/>
      <c r="C48" s="38"/>
      <c r="D48" s="38"/>
      <c r="E48" s="323" t="str">
        <f>E7</f>
        <v>PJD na ul. Výškovická - 1. úsek (ul. Čujkovova - ul. Svornosti)</v>
      </c>
      <c r="F48" s="324"/>
      <c r="G48" s="324"/>
      <c r="H48" s="324"/>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145</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292" t="str">
        <f>E9</f>
        <v>VON - Vedlejší a ostatní náklady</v>
      </c>
      <c r="F50" s="325"/>
      <c r="G50" s="325"/>
      <c r="H50" s="325"/>
      <c r="I50" s="117"/>
      <c r="J50" s="38"/>
      <c r="K50" s="38"/>
      <c r="L50" s="118"/>
      <c r="S50" s="36"/>
      <c r="T50" s="36"/>
      <c r="U50" s="36"/>
      <c r="V50" s="36"/>
      <c r="W50" s="36"/>
      <c r="X50" s="36"/>
      <c r="Y50" s="36"/>
      <c r="Z50" s="36"/>
      <c r="AA50" s="36"/>
      <c r="AB50" s="36"/>
      <c r="AC50" s="36"/>
      <c r="AD50" s="36"/>
      <c r="AE50" s="36"/>
    </row>
    <row r="51" spans="1:47" s="2" customFormat="1" ht="6.95" customHeight="1" x14ac:dyDescent="0.2">
      <c r="A51" s="36"/>
      <c r="B51" s="37"/>
      <c r="C51" s="38"/>
      <c r="D51" s="38"/>
      <c r="E51" s="38"/>
      <c r="F51" s="38"/>
      <c r="G51" s="38"/>
      <c r="H51" s="38"/>
      <c r="I51" s="117"/>
      <c r="J51" s="38"/>
      <c r="K51" s="38"/>
      <c r="L51" s="118"/>
      <c r="S51" s="36"/>
      <c r="T51" s="36"/>
      <c r="U51" s="36"/>
      <c r="V51" s="36"/>
      <c r="W51" s="36"/>
      <c r="X51" s="36"/>
      <c r="Y51" s="36"/>
      <c r="Z51" s="36"/>
      <c r="AA51" s="36"/>
      <c r="AB51" s="36"/>
      <c r="AC51" s="36"/>
      <c r="AD51" s="36"/>
      <c r="AE51" s="36"/>
    </row>
    <row r="52" spans="1:47" s="2" customFormat="1" ht="12" customHeight="1" x14ac:dyDescent="0.2">
      <c r="A52" s="36"/>
      <c r="B52" s="37"/>
      <c r="C52" s="30" t="s">
        <v>22</v>
      </c>
      <c r="D52" s="38"/>
      <c r="E52" s="38"/>
      <c r="F52" s="28" t="str">
        <f>F12</f>
        <v>Ostrava</v>
      </c>
      <c r="G52" s="38"/>
      <c r="H52" s="38"/>
      <c r="I52" s="119" t="s">
        <v>24</v>
      </c>
      <c r="J52" s="61" t="str">
        <f>IF(J12="","",J12)</f>
        <v>11. 11. 2019</v>
      </c>
      <c r="K52" s="38"/>
      <c r="L52" s="118"/>
      <c r="S52" s="36"/>
      <c r="T52" s="36"/>
      <c r="U52" s="36"/>
      <c r="V52" s="36"/>
      <c r="W52" s="36"/>
      <c r="X52" s="36"/>
      <c r="Y52" s="36"/>
      <c r="Z52" s="36"/>
      <c r="AA52" s="36"/>
      <c r="AB52" s="36"/>
      <c r="AC52" s="36"/>
      <c r="AD52" s="36"/>
      <c r="AE52" s="36"/>
    </row>
    <row r="53" spans="1:47" s="2" customFormat="1" ht="6.95" customHeight="1" x14ac:dyDescent="0.2">
      <c r="A53" s="36"/>
      <c r="B53" s="37"/>
      <c r="C53" s="38"/>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27.95" customHeight="1" x14ac:dyDescent="0.2">
      <c r="A54" s="36"/>
      <c r="B54" s="37"/>
      <c r="C54" s="30" t="s">
        <v>30</v>
      </c>
      <c r="D54" s="38"/>
      <c r="E54" s="38"/>
      <c r="F54" s="28" t="str">
        <f>E15</f>
        <v>Dopravní podnik Ostrava a.s.</v>
      </c>
      <c r="G54" s="38"/>
      <c r="H54" s="38"/>
      <c r="I54" s="119" t="s">
        <v>38</v>
      </c>
      <c r="J54" s="34" t="str">
        <f>E21</f>
        <v>METROPROJEKT Praha a.s.</v>
      </c>
      <c r="K54" s="38"/>
      <c r="L54" s="118"/>
      <c r="S54" s="36"/>
      <c r="T54" s="36"/>
      <c r="U54" s="36"/>
      <c r="V54" s="36"/>
      <c r="W54" s="36"/>
      <c r="X54" s="36"/>
      <c r="Y54" s="36"/>
      <c r="Z54" s="36"/>
      <c r="AA54" s="36"/>
      <c r="AB54" s="36"/>
      <c r="AC54" s="36"/>
      <c r="AD54" s="36"/>
      <c r="AE54" s="36"/>
    </row>
    <row r="55" spans="1:47" s="2" customFormat="1" ht="27.95" customHeight="1" x14ac:dyDescent="0.2">
      <c r="A55" s="36"/>
      <c r="B55" s="37"/>
      <c r="C55" s="30" t="s">
        <v>36</v>
      </c>
      <c r="D55" s="38"/>
      <c r="E55" s="38"/>
      <c r="F55" s="28" t="str">
        <f>IF(E18="","",E18)</f>
        <v>Vyplň údaj</v>
      </c>
      <c r="G55" s="38"/>
      <c r="H55" s="38"/>
      <c r="I55" s="119" t="s">
        <v>43</v>
      </c>
      <c r="J55" s="34" t="str">
        <f>E24</f>
        <v>METROPROJEKT Praha a.s.</v>
      </c>
      <c r="K55" s="38"/>
      <c r="L55" s="118"/>
      <c r="S55" s="36"/>
      <c r="T55" s="36"/>
      <c r="U55" s="36"/>
      <c r="V55" s="36"/>
      <c r="W55" s="36"/>
      <c r="X55" s="36"/>
      <c r="Y55" s="36"/>
      <c r="Z55" s="36"/>
      <c r="AA55" s="36"/>
      <c r="AB55" s="36"/>
      <c r="AC55" s="36"/>
      <c r="AD55" s="36"/>
      <c r="AE55" s="36"/>
    </row>
    <row r="56" spans="1:47" s="2" customFormat="1" ht="10.35" customHeight="1" x14ac:dyDescent="0.2">
      <c r="A56" s="36"/>
      <c r="B56" s="37"/>
      <c r="C56" s="38"/>
      <c r="D56" s="38"/>
      <c r="E56" s="38"/>
      <c r="F56" s="38"/>
      <c r="G56" s="38"/>
      <c r="H56" s="38"/>
      <c r="I56" s="117"/>
      <c r="J56" s="38"/>
      <c r="K56" s="38"/>
      <c r="L56" s="118"/>
      <c r="S56" s="36"/>
      <c r="T56" s="36"/>
      <c r="U56" s="36"/>
      <c r="V56" s="36"/>
      <c r="W56" s="36"/>
      <c r="X56" s="36"/>
      <c r="Y56" s="36"/>
      <c r="Z56" s="36"/>
      <c r="AA56" s="36"/>
      <c r="AB56" s="36"/>
      <c r="AC56" s="36"/>
      <c r="AD56" s="36"/>
      <c r="AE56" s="36"/>
    </row>
    <row r="57" spans="1:47" s="2" customFormat="1" ht="29.25" customHeight="1" x14ac:dyDescent="0.2">
      <c r="A57" s="36"/>
      <c r="B57" s="37"/>
      <c r="C57" s="148" t="s">
        <v>148</v>
      </c>
      <c r="D57" s="149"/>
      <c r="E57" s="149"/>
      <c r="F57" s="149"/>
      <c r="G57" s="149"/>
      <c r="H57" s="149"/>
      <c r="I57" s="150"/>
      <c r="J57" s="151" t="s">
        <v>149</v>
      </c>
      <c r="K57" s="149"/>
      <c r="L57" s="118"/>
      <c r="S57" s="36"/>
      <c r="T57" s="36"/>
      <c r="U57" s="36"/>
      <c r="V57" s="36"/>
      <c r="W57" s="36"/>
      <c r="X57" s="36"/>
      <c r="Y57" s="36"/>
      <c r="Z57" s="36"/>
      <c r="AA57" s="36"/>
      <c r="AB57" s="36"/>
      <c r="AC57" s="36"/>
      <c r="AD57" s="36"/>
      <c r="AE57" s="36"/>
    </row>
    <row r="58" spans="1:47" s="2" customFormat="1" ht="10.35" customHeight="1" x14ac:dyDescent="0.2">
      <c r="A58" s="36"/>
      <c r="B58" s="37"/>
      <c r="C58" s="38"/>
      <c r="D58" s="38"/>
      <c r="E58" s="38"/>
      <c r="F58" s="38"/>
      <c r="G58" s="38"/>
      <c r="H58" s="38"/>
      <c r="I58" s="117"/>
      <c r="J58" s="38"/>
      <c r="K58" s="38"/>
      <c r="L58" s="118"/>
      <c r="S58" s="36"/>
      <c r="T58" s="36"/>
      <c r="U58" s="36"/>
      <c r="V58" s="36"/>
      <c r="W58" s="36"/>
      <c r="X58" s="36"/>
      <c r="Y58" s="36"/>
      <c r="Z58" s="36"/>
      <c r="AA58" s="36"/>
      <c r="AB58" s="36"/>
      <c r="AC58" s="36"/>
      <c r="AD58" s="36"/>
      <c r="AE58" s="36"/>
    </row>
    <row r="59" spans="1:47" s="2" customFormat="1" ht="22.9" customHeight="1" x14ac:dyDescent="0.2">
      <c r="A59" s="36"/>
      <c r="B59" s="37"/>
      <c r="C59" s="152" t="s">
        <v>78</v>
      </c>
      <c r="D59" s="38"/>
      <c r="E59" s="38"/>
      <c r="F59" s="38"/>
      <c r="G59" s="38"/>
      <c r="H59" s="38"/>
      <c r="I59" s="117"/>
      <c r="J59" s="79">
        <f>J85</f>
        <v>0</v>
      </c>
      <c r="K59" s="38"/>
      <c r="L59" s="118"/>
      <c r="S59" s="36"/>
      <c r="T59" s="36"/>
      <c r="U59" s="36"/>
      <c r="V59" s="36"/>
      <c r="W59" s="36"/>
      <c r="X59" s="36"/>
      <c r="Y59" s="36"/>
      <c r="Z59" s="36"/>
      <c r="AA59" s="36"/>
      <c r="AB59" s="36"/>
      <c r="AC59" s="36"/>
      <c r="AD59" s="36"/>
      <c r="AE59" s="36"/>
      <c r="AU59" s="18" t="s">
        <v>150</v>
      </c>
    </row>
    <row r="60" spans="1:47" s="9" customFormat="1" ht="24.95" customHeight="1" x14ac:dyDescent="0.2">
      <c r="B60" s="153"/>
      <c r="C60" s="154"/>
      <c r="D60" s="155" t="s">
        <v>1871</v>
      </c>
      <c r="E60" s="156"/>
      <c r="F60" s="156"/>
      <c r="G60" s="156"/>
      <c r="H60" s="156"/>
      <c r="I60" s="157"/>
      <c r="J60" s="158">
        <f>J86</f>
        <v>0</v>
      </c>
      <c r="K60" s="154"/>
      <c r="L60" s="159"/>
    </row>
    <row r="61" spans="1:47" s="9" customFormat="1" ht="24.95" customHeight="1" x14ac:dyDescent="0.2">
      <c r="B61" s="153"/>
      <c r="C61" s="154"/>
      <c r="D61" s="155" t="s">
        <v>1872</v>
      </c>
      <c r="E61" s="156"/>
      <c r="F61" s="156"/>
      <c r="G61" s="156"/>
      <c r="H61" s="156"/>
      <c r="I61" s="157"/>
      <c r="J61" s="158">
        <f>J89</f>
        <v>0</v>
      </c>
      <c r="K61" s="154"/>
      <c r="L61" s="159"/>
    </row>
    <row r="62" spans="1:47" s="9" customFormat="1" ht="24.95" customHeight="1" x14ac:dyDescent="0.2">
      <c r="B62" s="153"/>
      <c r="C62" s="154"/>
      <c r="D62" s="155" t="s">
        <v>1873</v>
      </c>
      <c r="E62" s="156"/>
      <c r="F62" s="156"/>
      <c r="G62" s="156"/>
      <c r="H62" s="156"/>
      <c r="I62" s="157"/>
      <c r="J62" s="158">
        <f>J96</f>
        <v>0</v>
      </c>
      <c r="K62" s="154"/>
      <c r="L62" s="159"/>
    </row>
    <row r="63" spans="1:47" s="9" customFormat="1" ht="24.95" customHeight="1" x14ac:dyDescent="0.2">
      <c r="B63" s="153"/>
      <c r="C63" s="154"/>
      <c r="D63" s="155" t="s">
        <v>1874</v>
      </c>
      <c r="E63" s="156"/>
      <c r="F63" s="156"/>
      <c r="G63" s="156"/>
      <c r="H63" s="156"/>
      <c r="I63" s="157"/>
      <c r="J63" s="158">
        <f>J101</f>
        <v>0</v>
      </c>
      <c r="K63" s="154"/>
      <c r="L63" s="159"/>
    </row>
    <row r="64" spans="1:47" s="9" customFormat="1" ht="24.95" customHeight="1" x14ac:dyDescent="0.2">
      <c r="B64" s="153"/>
      <c r="C64" s="154"/>
      <c r="D64" s="155" t="s">
        <v>1875</v>
      </c>
      <c r="E64" s="156"/>
      <c r="F64" s="156"/>
      <c r="G64" s="156"/>
      <c r="H64" s="156"/>
      <c r="I64" s="157"/>
      <c r="J64" s="158">
        <f>J107</f>
        <v>0</v>
      </c>
      <c r="K64" s="154"/>
      <c r="L64" s="159"/>
    </row>
    <row r="65" spans="1:31" s="9" customFormat="1" ht="24.95" customHeight="1" x14ac:dyDescent="0.2">
      <c r="B65" s="153"/>
      <c r="C65" s="154"/>
      <c r="D65" s="155" t="s">
        <v>1876</v>
      </c>
      <c r="E65" s="156"/>
      <c r="F65" s="156"/>
      <c r="G65" s="156"/>
      <c r="H65" s="156"/>
      <c r="I65" s="157"/>
      <c r="J65" s="158">
        <f>J109</f>
        <v>0</v>
      </c>
      <c r="K65" s="154"/>
      <c r="L65" s="159"/>
    </row>
    <row r="66" spans="1:31" s="2" customFormat="1" ht="21.75" customHeight="1" x14ac:dyDescent="0.2">
      <c r="A66" s="36"/>
      <c r="B66" s="37"/>
      <c r="C66" s="38"/>
      <c r="D66" s="38"/>
      <c r="E66" s="38"/>
      <c r="F66" s="38"/>
      <c r="G66" s="38"/>
      <c r="H66" s="38"/>
      <c r="I66" s="117"/>
      <c r="J66" s="38"/>
      <c r="K66" s="38"/>
      <c r="L66" s="118"/>
      <c r="S66" s="36"/>
      <c r="T66" s="36"/>
      <c r="U66" s="36"/>
      <c r="V66" s="36"/>
      <c r="W66" s="36"/>
      <c r="X66" s="36"/>
      <c r="Y66" s="36"/>
      <c r="Z66" s="36"/>
      <c r="AA66" s="36"/>
      <c r="AB66" s="36"/>
      <c r="AC66" s="36"/>
      <c r="AD66" s="36"/>
      <c r="AE66" s="36"/>
    </row>
    <row r="67" spans="1:31" s="2" customFormat="1" ht="6.95" customHeight="1" x14ac:dyDescent="0.2">
      <c r="A67" s="36"/>
      <c r="B67" s="49"/>
      <c r="C67" s="50"/>
      <c r="D67" s="50"/>
      <c r="E67" s="50"/>
      <c r="F67" s="50"/>
      <c r="G67" s="50"/>
      <c r="H67" s="50"/>
      <c r="I67" s="144"/>
      <c r="J67" s="50"/>
      <c r="K67" s="50"/>
      <c r="L67" s="118"/>
      <c r="S67" s="36"/>
      <c r="T67" s="36"/>
      <c r="U67" s="36"/>
      <c r="V67" s="36"/>
      <c r="W67" s="36"/>
      <c r="X67" s="36"/>
      <c r="Y67" s="36"/>
      <c r="Z67" s="36"/>
      <c r="AA67" s="36"/>
      <c r="AB67" s="36"/>
      <c r="AC67" s="36"/>
      <c r="AD67" s="36"/>
      <c r="AE67" s="36"/>
    </row>
    <row r="71" spans="1:31" s="2" customFormat="1" ht="6.95" customHeight="1" x14ac:dyDescent="0.2">
      <c r="A71" s="36"/>
      <c r="B71" s="51"/>
      <c r="C71" s="52"/>
      <c r="D71" s="52"/>
      <c r="E71" s="52"/>
      <c r="F71" s="52"/>
      <c r="G71" s="52"/>
      <c r="H71" s="52"/>
      <c r="I71" s="147"/>
      <c r="J71" s="52"/>
      <c r="K71" s="52"/>
      <c r="L71" s="118"/>
      <c r="S71" s="36"/>
      <c r="T71" s="36"/>
      <c r="U71" s="36"/>
      <c r="V71" s="36"/>
      <c r="W71" s="36"/>
      <c r="X71" s="36"/>
      <c r="Y71" s="36"/>
      <c r="Z71" s="36"/>
      <c r="AA71" s="36"/>
      <c r="AB71" s="36"/>
      <c r="AC71" s="36"/>
      <c r="AD71" s="36"/>
      <c r="AE71" s="36"/>
    </row>
    <row r="72" spans="1:31" s="2" customFormat="1" ht="24.95" customHeight="1" x14ac:dyDescent="0.2">
      <c r="A72" s="36"/>
      <c r="B72" s="37"/>
      <c r="C72" s="24" t="s">
        <v>158</v>
      </c>
      <c r="D72" s="38"/>
      <c r="E72" s="38"/>
      <c r="F72" s="38"/>
      <c r="G72" s="38"/>
      <c r="H72" s="38"/>
      <c r="I72" s="117"/>
      <c r="J72" s="38"/>
      <c r="K72" s="38"/>
      <c r="L72" s="118"/>
      <c r="S72" s="36"/>
      <c r="T72" s="36"/>
      <c r="U72" s="36"/>
      <c r="V72" s="36"/>
      <c r="W72" s="36"/>
      <c r="X72" s="36"/>
      <c r="Y72" s="36"/>
      <c r="Z72" s="36"/>
      <c r="AA72" s="36"/>
      <c r="AB72" s="36"/>
      <c r="AC72" s="36"/>
      <c r="AD72" s="36"/>
      <c r="AE72" s="36"/>
    </row>
    <row r="73" spans="1:31" s="2" customFormat="1" ht="6.95" customHeight="1" x14ac:dyDescent="0.2">
      <c r="A73" s="36"/>
      <c r="B73" s="37"/>
      <c r="C73" s="38"/>
      <c r="D73" s="38"/>
      <c r="E73" s="38"/>
      <c r="F73" s="38"/>
      <c r="G73" s="38"/>
      <c r="H73" s="38"/>
      <c r="I73" s="117"/>
      <c r="J73" s="38"/>
      <c r="K73" s="38"/>
      <c r="L73" s="118"/>
      <c r="S73" s="36"/>
      <c r="T73" s="36"/>
      <c r="U73" s="36"/>
      <c r="V73" s="36"/>
      <c r="W73" s="36"/>
      <c r="X73" s="36"/>
      <c r="Y73" s="36"/>
      <c r="Z73" s="36"/>
      <c r="AA73" s="36"/>
      <c r="AB73" s="36"/>
      <c r="AC73" s="36"/>
      <c r="AD73" s="36"/>
      <c r="AE73" s="36"/>
    </row>
    <row r="74" spans="1:31" s="2" customFormat="1" ht="12" customHeight="1" x14ac:dyDescent="0.2">
      <c r="A74" s="36"/>
      <c r="B74" s="37"/>
      <c r="C74" s="30" t="s">
        <v>16</v>
      </c>
      <c r="D74" s="38"/>
      <c r="E74" s="38"/>
      <c r="F74" s="38"/>
      <c r="G74" s="38"/>
      <c r="H74" s="38"/>
      <c r="I74" s="117"/>
      <c r="J74" s="38"/>
      <c r="K74" s="38"/>
      <c r="L74" s="118"/>
      <c r="S74" s="36"/>
      <c r="T74" s="36"/>
      <c r="U74" s="36"/>
      <c r="V74" s="36"/>
      <c r="W74" s="36"/>
      <c r="X74" s="36"/>
      <c r="Y74" s="36"/>
      <c r="Z74" s="36"/>
      <c r="AA74" s="36"/>
      <c r="AB74" s="36"/>
      <c r="AC74" s="36"/>
      <c r="AD74" s="36"/>
      <c r="AE74" s="36"/>
    </row>
    <row r="75" spans="1:31" s="2" customFormat="1" ht="16.5" customHeight="1" x14ac:dyDescent="0.2">
      <c r="A75" s="36"/>
      <c r="B75" s="37"/>
      <c r="C75" s="38"/>
      <c r="D75" s="38"/>
      <c r="E75" s="323" t="str">
        <f>E7</f>
        <v>PJD na ul. Výškovická - 1. úsek (ul. Čujkovova - ul. Svornosti)</v>
      </c>
      <c r="F75" s="324"/>
      <c r="G75" s="324"/>
      <c r="H75" s="324"/>
      <c r="I75" s="117"/>
      <c r="J75" s="38"/>
      <c r="K75" s="38"/>
      <c r="L75" s="118"/>
      <c r="S75" s="36"/>
      <c r="T75" s="36"/>
      <c r="U75" s="36"/>
      <c r="V75" s="36"/>
      <c r="W75" s="36"/>
      <c r="X75" s="36"/>
      <c r="Y75" s="36"/>
      <c r="Z75" s="36"/>
      <c r="AA75" s="36"/>
      <c r="AB75" s="36"/>
      <c r="AC75" s="36"/>
      <c r="AD75" s="36"/>
      <c r="AE75" s="36"/>
    </row>
    <row r="76" spans="1:31" s="2" customFormat="1" ht="12" customHeight="1" x14ac:dyDescent="0.2">
      <c r="A76" s="36"/>
      <c r="B76" s="37"/>
      <c r="C76" s="30" t="s">
        <v>145</v>
      </c>
      <c r="D76" s="38"/>
      <c r="E76" s="38"/>
      <c r="F76" s="38"/>
      <c r="G76" s="38"/>
      <c r="H76" s="38"/>
      <c r="I76" s="117"/>
      <c r="J76" s="38"/>
      <c r="K76" s="38"/>
      <c r="L76" s="118"/>
      <c r="S76" s="36"/>
      <c r="T76" s="36"/>
      <c r="U76" s="36"/>
      <c r="V76" s="36"/>
      <c r="W76" s="36"/>
      <c r="X76" s="36"/>
      <c r="Y76" s="36"/>
      <c r="Z76" s="36"/>
      <c r="AA76" s="36"/>
      <c r="AB76" s="36"/>
      <c r="AC76" s="36"/>
      <c r="AD76" s="36"/>
      <c r="AE76" s="36"/>
    </row>
    <row r="77" spans="1:31" s="2" customFormat="1" ht="16.5" customHeight="1" x14ac:dyDescent="0.2">
      <c r="A77" s="36"/>
      <c r="B77" s="37"/>
      <c r="C77" s="38"/>
      <c r="D77" s="38"/>
      <c r="E77" s="292" t="str">
        <f>E9</f>
        <v>VON - Vedlejší a ostatní náklady</v>
      </c>
      <c r="F77" s="325"/>
      <c r="G77" s="325"/>
      <c r="H77" s="325"/>
      <c r="I77" s="117"/>
      <c r="J77" s="38"/>
      <c r="K77" s="38"/>
      <c r="L77" s="118"/>
      <c r="S77" s="36"/>
      <c r="T77" s="36"/>
      <c r="U77" s="36"/>
      <c r="V77" s="36"/>
      <c r="W77" s="36"/>
      <c r="X77" s="36"/>
      <c r="Y77" s="36"/>
      <c r="Z77" s="36"/>
      <c r="AA77" s="36"/>
      <c r="AB77" s="36"/>
      <c r="AC77" s="36"/>
      <c r="AD77" s="36"/>
      <c r="AE77" s="36"/>
    </row>
    <row r="78" spans="1:31" s="2" customFormat="1" ht="6.95" customHeight="1" x14ac:dyDescent="0.2">
      <c r="A78" s="36"/>
      <c r="B78" s="37"/>
      <c r="C78" s="38"/>
      <c r="D78" s="38"/>
      <c r="E78" s="38"/>
      <c r="F78" s="38"/>
      <c r="G78" s="38"/>
      <c r="H78" s="38"/>
      <c r="I78" s="117"/>
      <c r="J78" s="38"/>
      <c r="K78" s="38"/>
      <c r="L78" s="118"/>
      <c r="S78" s="36"/>
      <c r="T78" s="36"/>
      <c r="U78" s="36"/>
      <c r="V78" s="36"/>
      <c r="W78" s="36"/>
      <c r="X78" s="36"/>
      <c r="Y78" s="36"/>
      <c r="Z78" s="36"/>
      <c r="AA78" s="36"/>
      <c r="AB78" s="36"/>
      <c r="AC78" s="36"/>
      <c r="AD78" s="36"/>
      <c r="AE78" s="36"/>
    </row>
    <row r="79" spans="1:31" s="2" customFormat="1" ht="12" customHeight="1" x14ac:dyDescent="0.2">
      <c r="A79" s="36"/>
      <c r="B79" s="37"/>
      <c r="C79" s="30" t="s">
        <v>22</v>
      </c>
      <c r="D79" s="38"/>
      <c r="E79" s="38"/>
      <c r="F79" s="28" t="str">
        <f>F12</f>
        <v>Ostrava</v>
      </c>
      <c r="G79" s="38"/>
      <c r="H79" s="38"/>
      <c r="I79" s="119" t="s">
        <v>24</v>
      </c>
      <c r="J79" s="61" t="str">
        <f>IF(J12="","",J12)</f>
        <v>11. 11. 2019</v>
      </c>
      <c r="K79" s="38"/>
      <c r="L79" s="118"/>
      <c r="S79" s="36"/>
      <c r="T79" s="36"/>
      <c r="U79" s="36"/>
      <c r="V79" s="36"/>
      <c r="W79" s="36"/>
      <c r="X79" s="36"/>
      <c r="Y79" s="36"/>
      <c r="Z79" s="36"/>
      <c r="AA79" s="36"/>
      <c r="AB79" s="36"/>
      <c r="AC79" s="36"/>
      <c r="AD79" s="36"/>
      <c r="AE79" s="36"/>
    </row>
    <row r="80" spans="1:31" s="2" customFormat="1" ht="6.95" customHeight="1" x14ac:dyDescent="0.2">
      <c r="A80" s="36"/>
      <c r="B80" s="37"/>
      <c r="C80" s="38"/>
      <c r="D80" s="38"/>
      <c r="E80" s="38"/>
      <c r="F80" s="38"/>
      <c r="G80" s="38"/>
      <c r="H80" s="38"/>
      <c r="I80" s="117"/>
      <c r="J80" s="38"/>
      <c r="K80" s="38"/>
      <c r="L80" s="118"/>
      <c r="S80" s="36"/>
      <c r="T80" s="36"/>
      <c r="U80" s="36"/>
      <c r="V80" s="36"/>
      <c r="W80" s="36"/>
      <c r="X80" s="36"/>
      <c r="Y80" s="36"/>
      <c r="Z80" s="36"/>
      <c r="AA80" s="36"/>
      <c r="AB80" s="36"/>
      <c r="AC80" s="36"/>
      <c r="AD80" s="36"/>
      <c r="AE80" s="36"/>
    </row>
    <row r="81" spans="1:65" s="2" customFormat="1" ht="27.95" customHeight="1" x14ac:dyDescent="0.2">
      <c r="A81" s="36"/>
      <c r="B81" s="37"/>
      <c r="C81" s="30" t="s">
        <v>30</v>
      </c>
      <c r="D81" s="38"/>
      <c r="E81" s="38"/>
      <c r="F81" s="28" t="str">
        <f>E15</f>
        <v>Dopravní podnik Ostrava a.s.</v>
      </c>
      <c r="G81" s="38"/>
      <c r="H81" s="38"/>
      <c r="I81" s="119" t="s">
        <v>38</v>
      </c>
      <c r="J81" s="34" t="str">
        <f>E21</f>
        <v>METROPROJEKT Praha a.s.</v>
      </c>
      <c r="K81" s="38"/>
      <c r="L81" s="118"/>
      <c r="S81" s="36"/>
      <c r="T81" s="36"/>
      <c r="U81" s="36"/>
      <c r="V81" s="36"/>
      <c r="W81" s="36"/>
      <c r="X81" s="36"/>
      <c r="Y81" s="36"/>
      <c r="Z81" s="36"/>
      <c r="AA81" s="36"/>
      <c r="AB81" s="36"/>
      <c r="AC81" s="36"/>
      <c r="AD81" s="36"/>
      <c r="AE81" s="36"/>
    </row>
    <row r="82" spans="1:65" s="2" customFormat="1" ht="27.95" customHeight="1" x14ac:dyDescent="0.2">
      <c r="A82" s="36"/>
      <c r="B82" s="37"/>
      <c r="C82" s="30" t="s">
        <v>36</v>
      </c>
      <c r="D82" s="38"/>
      <c r="E82" s="38"/>
      <c r="F82" s="28" t="str">
        <f>IF(E18="","",E18)</f>
        <v>Vyplň údaj</v>
      </c>
      <c r="G82" s="38"/>
      <c r="H82" s="38"/>
      <c r="I82" s="119" t="s">
        <v>43</v>
      </c>
      <c r="J82" s="34" t="str">
        <f>E24</f>
        <v>METROPROJEKT Praha a.s.</v>
      </c>
      <c r="K82" s="38"/>
      <c r="L82" s="118"/>
      <c r="S82" s="36"/>
      <c r="T82" s="36"/>
      <c r="U82" s="36"/>
      <c r="V82" s="36"/>
      <c r="W82" s="36"/>
      <c r="X82" s="36"/>
      <c r="Y82" s="36"/>
      <c r="Z82" s="36"/>
      <c r="AA82" s="36"/>
      <c r="AB82" s="36"/>
      <c r="AC82" s="36"/>
      <c r="AD82" s="36"/>
      <c r="AE82" s="36"/>
    </row>
    <row r="83" spans="1:65" s="2" customFormat="1" ht="10.35" customHeight="1" x14ac:dyDescent="0.2">
      <c r="A83" s="36"/>
      <c r="B83" s="37"/>
      <c r="C83" s="38"/>
      <c r="D83" s="38"/>
      <c r="E83" s="38"/>
      <c r="F83" s="38"/>
      <c r="G83" s="38"/>
      <c r="H83" s="38"/>
      <c r="I83" s="117"/>
      <c r="J83" s="38"/>
      <c r="K83" s="38"/>
      <c r="L83" s="118"/>
      <c r="S83" s="36"/>
      <c r="T83" s="36"/>
      <c r="U83" s="36"/>
      <c r="V83" s="36"/>
      <c r="W83" s="36"/>
      <c r="X83" s="36"/>
      <c r="Y83" s="36"/>
      <c r="Z83" s="36"/>
      <c r="AA83" s="36"/>
      <c r="AB83" s="36"/>
      <c r="AC83" s="36"/>
      <c r="AD83" s="36"/>
      <c r="AE83" s="36"/>
    </row>
    <row r="84" spans="1:65" s="11" customFormat="1" ht="29.25" customHeight="1" x14ac:dyDescent="0.2">
      <c r="A84" s="166"/>
      <c r="B84" s="167"/>
      <c r="C84" s="168" t="s">
        <v>159</v>
      </c>
      <c r="D84" s="169" t="s">
        <v>65</v>
      </c>
      <c r="E84" s="169" t="s">
        <v>61</v>
      </c>
      <c r="F84" s="169" t="s">
        <v>62</v>
      </c>
      <c r="G84" s="169" t="s">
        <v>160</v>
      </c>
      <c r="H84" s="169" t="s">
        <v>161</v>
      </c>
      <c r="I84" s="170" t="s">
        <v>162</v>
      </c>
      <c r="J84" s="169" t="s">
        <v>149</v>
      </c>
      <c r="K84" s="171" t="s">
        <v>163</v>
      </c>
      <c r="L84" s="172"/>
      <c r="M84" s="70" t="s">
        <v>79</v>
      </c>
      <c r="N84" s="71" t="s">
        <v>50</v>
      </c>
      <c r="O84" s="71" t="s">
        <v>164</v>
      </c>
      <c r="P84" s="71" t="s">
        <v>165</v>
      </c>
      <c r="Q84" s="71" t="s">
        <v>166</v>
      </c>
      <c r="R84" s="71" t="s">
        <v>167</v>
      </c>
      <c r="S84" s="71" t="s">
        <v>168</v>
      </c>
      <c r="T84" s="72" t="s">
        <v>169</v>
      </c>
      <c r="U84" s="166"/>
      <c r="V84" s="166"/>
      <c r="W84" s="166"/>
      <c r="X84" s="166"/>
      <c r="Y84" s="166"/>
      <c r="Z84" s="166"/>
      <c r="AA84" s="166"/>
      <c r="AB84" s="166"/>
      <c r="AC84" s="166"/>
      <c r="AD84" s="166"/>
      <c r="AE84" s="166"/>
    </row>
    <row r="85" spans="1:65" s="2" customFormat="1" ht="22.9" customHeight="1" x14ac:dyDescent="0.25">
      <c r="A85" s="36"/>
      <c r="B85" s="37"/>
      <c r="C85" s="77" t="s">
        <v>170</v>
      </c>
      <c r="D85" s="38"/>
      <c r="E85" s="38"/>
      <c r="F85" s="38"/>
      <c r="G85" s="38"/>
      <c r="H85" s="38"/>
      <c r="I85" s="117"/>
      <c r="J85" s="173">
        <f>BK85</f>
        <v>0</v>
      </c>
      <c r="K85" s="38"/>
      <c r="L85" s="41"/>
      <c r="M85" s="73"/>
      <c r="N85" s="174"/>
      <c r="O85" s="74"/>
      <c r="P85" s="175">
        <f>P86+P89+P96+P101+P107+P109</f>
        <v>0</v>
      </c>
      <c r="Q85" s="74"/>
      <c r="R85" s="175">
        <f>R86+R89+R96+R101+R107+R109</f>
        <v>0</v>
      </c>
      <c r="S85" s="74"/>
      <c r="T85" s="176">
        <f>T86+T89+T96+T101+T107+T109</f>
        <v>0</v>
      </c>
      <c r="U85" s="36"/>
      <c r="V85" s="36"/>
      <c r="W85" s="36"/>
      <c r="X85" s="36"/>
      <c r="Y85" s="36"/>
      <c r="Z85" s="36"/>
      <c r="AA85" s="36"/>
      <c r="AB85" s="36"/>
      <c r="AC85" s="36"/>
      <c r="AD85" s="36"/>
      <c r="AE85" s="36"/>
      <c r="AT85" s="18" t="s">
        <v>80</v>
      </c>
      <c r="AU85" s="18" t="s">
        <v>150</v>
      </c>
      <c r="BK85" s="177">
        <f>BK86+BK89+BK96+BK101+BK107+BK109</f>
        <v>0</v>
      </c>
    </row>
    <row r="86" spans="1:65" s="12" customFormat="1" ht="25.9" customHeight="1" x14ac:dyDescent="0.2">
      <c r="B86" s="178"/>
      <c r="C86" s="179"/>
      <c r="D86" s="180" t="s">
        <v>80</v>
      </c>
      <c r="E86" s="181" t="s">
        <v>1877</v>
      </c>
      <c r="F86" s="181" t="s">
        <v>1878</v>
      </c>
      <c r="G86" s="179"/>
      <c r="H86" s="179"/>
      <c r="I86" s="182"/>
      <c r="J86" s="183">
        <f>BK86</f>
        <v>0</v>
      </c>
      <c r="K86" s="179"/>
      <c r="L86" s="184"/>
      <c r="M86" s="185"/>
      <c r="N86" s="186"/>
      <c r="O86" s="186"/>
      <c r="P86" s="187">
        <f>SUM(P87:P88)</f>
        <v>0</v>
      </c>
      <c r="Q86" s="186"/>
      <c r="R86" s="187">
        <f>SUM(R87:R88)</f>
        <v>0</v>
      </c>
      <c r="S86" s="186"/>
      <c r="T86" s="188">
        <f>SUM(T87:T88)</f>
        <v>0</v>
      </c>
      <c r="AR86" s="189" t="s">
        <v>199</v>
      </c>
      <c r="AT86" s="190" t="s">
        <v>80</v>
      </c>
      <c r="AU86" s="190" t="s">
        <v>81</v>
      </c>
      <c r="AY86" s="189" t="s">
        <v>173</v>
      </c>
      <c r="BK86" s="191">
        <f>SUM(BK87:BK88)</f>
        <v>0</v>
      </c>
    </row>
    <row r="87" spans="1:65" s="2" customFormat="1" ht="24" customHeight="1" x14ac:dyDescent="0.2">
      <c r="A87" s="36"/>
      <c r="B87" s="37"/>
      <c r="C87" s="194" t="s">
        <v>89</v>
      </c>
      <c r="D87" s="194" t="s">
        <v>175</v>
      </c>
      <c r="E87" s="195" t="s">
        <v>1879</v>
      </c>
      <c r="F87" s="196" t="s">
        <v>1880</v>
      </c>
      <c r="G87" s="197" t="s">
        <v>671</v>
      </c>
      <c r="H87" s="198">
        <v>1</v>
      </c>
      <c r="I87" s="199"/>
      <c r="J87" s="200">
        <f>ROUND(I87*H87,2)</f>
        <v>0</v>
      </c>
      <c r="K87" s="196" t="s">
        <v>79</v>
      </c>
      <c r="L87" s="41"/>
      <c r="M87" s="201" t="s">
        <v>79</v>
      </c>
      <c r="N87" s="202" t="s">
        <v>51</v>
      </c>
      <c r="O87" s="66"/>
      <c r="P87" s="203">
        <f>O87*H87</f>
        <v>0</v>
      </c>
      <c r="Q87" s="203">
        <v>0</v>
      </c>
      <c r="R87" s="203">
        <f>Q87*H87</f>
        <v>0</v>
      </c>
      <c r="S87" s="203">
        <v>0</v>
      </c>
      <c r="T87" s="204">
        <f>S87*H87</f>
        <v>0</v>
      </c>
      <c r="U87" s="36"/>
      <c r="V87" s="36"/>
      <c r="W87" s="36"/>
      <c r="X87" s="36"/>
      <c r="Y87" s="36"/>
      <c r="Z87" s="36"/>
      <c r="AA87" s="36"/>
      <c r="AB87" s="36"/>
      <c r="AC87" s="36"/>
      <c r="AD87" s="36"/>
      <c r="AE87" s="36"/>
      <c r="AR87" s="205" t="s">
        <v>1881</v>
      </c>
      <c r="AT87" s="205" t="s">
        <v>175</v>
      </c>
      <c r="AU87" s="205" t="s">
        <v>89</v>
      </c>
      <c r="AY87" s="18" t="s">
        <v>173</v>
      </c>
      <c r="BE87" s="206">
        <f>IF(N87="základní",J87,0)</f>
        <v>0</v>
      </c>
      <c r="BF87" s="206">
        <f>IF(N87="snížená",J87,0)</f>
        <v>0</v>
      </c>
      <c r="BG87" s="206">
        <f>IF(N87="zákl. přenesená",J87,0)</f>
        <v>0</v>
      </c>
      <c r="BH87" s="206">
        <f>IF(N87="sníž. přenesená",J87,0)</f>
        <v>0</v>
      </c>
      <c r="BI87" s="206">
        <f>IF(N87="nulová",J87,0)</f>
        <v>0</v>
      </c>
      <c r="BJ87" s="18" t="s">
        <v>89</v>
      </c>
      <c r="BK87" s="206">
        <f>ROUND(I87*H87,2)</f>
        <v>0</v>
      </c>
      <c r="BL87" s="18" t="s">
        <v>1881</v>
      </c>
      <c r="BM87" s="205" t="s">
        <v>1882</v>
      </c>
    </row>
    <row r="88" spans="1:65" s="2" customFormat="1" ht="48.75" x14ac:dyDescent="0.2">
      <c r="A88" s="36"/>
      <c r="B88" s="37"/>
      <c r="C88" s="38"/>
      <c r="D88" s="209" t="s">
        <v>412</v>
      </c>
      <c r="E88" s="38"/>
      <c r="F88" s="255" t="s">
        <v>1883</v>
      </c>
      <c r="G88" s="38"/>
      <c r="H88" s="38"/>
      <c r="I88" s="117"/>
      <c r="J88" s="38"/>
      <c r="K88" s="38"/>
      <c r="L88" s="41"/>
      <c r="M88" s="256"/>
      <c r="N88" s="257"/>
      <c r="O88" s="66"/>
      <c r="P88" s="66"/>
      <c r="Q88" s="66"/>
      <c r="R88" s="66"/>
      <c r="S88" s="66"/>
      <c r="T88" s="67"/>
      <c r="U88" s="36"/>
      <c r="V88" s="36"/>
      <c r="W88" s="36"/>
      <c r="X88" s="36"/>
      <c r="Y88" s="36"/>
      <c r="Z88" s="36"/>
      <c r="AA88" s="36"/>
      <c r="AB88" s="36"/>
      <c r="AC88" s="36"/>
      <c r="AD88" s="36"/>
      <c r="AE88" s="36"/>
      <c r="AT88" s="18" t="s">
        <v>412</v>
      </c>
      <c r="AU88" s="18" t="s">
        <v>89</v>
      </c>
    </row>
    <row r="89" spans="1:65" s="12" customFormat="1" ht="25.9" customHeight="1" x14ac:dyDescent="0.2">
      <c r="B89" s="178"/>
      <c r="C89" s="179"/>
      <c r="D89" s="180" t="s">
        <v>80</v>
      </c>
      <c r="E89" s="181" t="s">
        <v>1884</v>
      </c>
      <c r="F89" s="181" t="s">
        <v>1885</v>
      </c>
      <c r="G89" s="179"/>
      <c r="H89" s="179"/>
      <c r="I89" s="182"/>
      <c r="J89" s="183">
        <f>BK89</f>
        <v>0</v>
      </c>
      <c r="K89" s="179"/>
      <c r="L89" s="184"/>
      <c r="M89" s="185"/>
      <c r="N89" s="186"/>
      <c r="O89" s="186"/>
      <c r="P89" s="187">
        <f>SUM(P90:P95)</f>
        <v>0</v>
      </c>
      <c r="Q89" s="186"/>
      <c r="R89" s="187">
        <f>SUM(R90:R95)</f>
        <v>0</v>
      </c>
      <c r="S89" s="186"/>
      <c r="T89" s="188">
        <f>SUM(T90:T95)</f>
        <v>0</v>
      </c>
      <c r="AR89" s="189" t="s">
        <v>199</v>
      </c>
      <c r="AT89" s="190" t="s">
        <v>80</v>
      </c>
      <c r="AU89" s="190" t="s">
        <v>81</v>
      </c>
      <c r="AY89" s="189" t="s">
        <v>173</v>
      </c>
      <c r="BK89" s="191">
        <f>SUM(BK90:BK95)</f>
        <v>0</v>
      </c>
    </row>
    <row r="90" spans="1:65" s="2" customFormat="1" ht="16.5" customHeight="1" x14ac:dyDescent="0.2">
      <c r="A90" s="36"/>
      <c r="B90" s="37"/>
      <c r="C90" s="194" t="s">
        <v>91</v>
      </c>
      <c r="D90" s="194" t="s">
        <v>175</v>
      </c>
      <c r="E90" s="195" t="s">
        <v>1886</v>
      </c>
      <c r="F90" s="196" t="s">
        <v>1887</v>
      </c>
      <c r="G90" s="197" t="s">
        <v>447</v>
      </c>
      <c r="H90" s="198">
        <v>1</v>
      </c>
      <c r="I90" s="199"/>
      <c r="J90" s="200">
        <f>ROUND(I90*H90,2)</f>
        <v>0</v>
      </c>
      <c r="K90" s="196" t="s">
        <v>79</v>
      </c>
      <c r="L90" s="41"/>
      <c r="M90" s="201" t="s">
        <v>79</v>
      </c>
      <c r="N90" s="202" t="s">
        <v>51</v>
      </c>
      <c r="O90" s="66"/>
      <c r="P90" s="203">
        <f>O90*H90</f>
        <v>0</v>
      </c>
      <c r="Q90" s="203">
        <v>0</v>
      </c>
      <c r="R90" s="203">
        <f>Q90*H90</f>
        <v>0</v>
      </c>
      <c r="S90" s="203">
        <v>0</v>
      </c>
      <c r="T90" s="204">
        <f>S90*H90</f>
        <v>0</v>
      </c>
      <c r="U90" s="36"/>
      <c r="V90" s="36"/>
      <c r="W90" s="36"/>
      <c r="X90" s="36"/>
      <c r="Y90" s="36"/>
      <c r="Z90" s="36"/>
      <c r="AA90" s="36"/>
      <c r="AB90" s="36"/>
      <c r="AC90" s="36"/>
      <c r="AD90" s="36"/>
      <c r="AE90" s="36"/>
      <c r="AR90" s="205" t="s">
        <v>1881</v>
      </c>
      <c r="AT90" s="205" t="s">
        <v>175</v>
      </c>
      <c r="AU90" s="205" t="s">
        <v>89</v>
      </c>
      <c r="AY90" s="18" t="s">
        <v>173</v>
      </c>
      <c r="BE90" s="206">
        <f>IF(N90="základní",J90,0)</f>
        <v>0</v>
      </c>
      <c r="BF90" s="206">
        <f>IF(N90="snížená",J90,0)</f>
        <v>0</v>
      </c>
      <c r="BG90" s="206">
        <f>IF(N90="zákl. přenesená",J90,0)</f>
        <v>0</v>
      </c>
      <c r="BH90" s="206">
        <f>IF(N90="sníž. přenesená",J90,0)</f>
        <v>0</v>
      </c>
      <c r="BI90" s="206">
        <f>IF(N90="nulová",J90,0)</f>
        <v>0</v>
      </c>
      <c r="BJ90" s="18" t="s">
        <v>89</v>
      </c>
      <c r="BK90" s="206">
        <f>ROUND(I90*H90,2)</f>
        <v>0</v>
      </c>
      <c r="BL90" s="18" t="s">
        <v>1881</v>
      </c>
      <c r="BM90" s="205" t="s">
        <v>1888</v>
      </c>
    </row>
    <row r="91" spans="1:65" s="2" customFormat="1" ht="19.5" x14ac:dyDescent="0.2">
      <c r="A91" s="36"/>
      <c r="B91" s="37"/>
      <c r="C91" s="38"/>
      <c r="D91" s="209" t="s">
        <v>412</v>
      </c>
      <c r="E91" s="38"/>
      <c r="F91" s="255" t="s">
        <v>1889</v>
      </c>
      <c r="G91" s="38"/>
      <c r="H91" s="38"/>
      <c r="I91" s="117"/>
      <c r="J91" s="38"/>
      <c r="K91" s="38"/>
      <c r="L91" s="41"/>
      <c r="M91" s="256"/>
      <c r="N91" s="257"/>
      <c r="O91" s="66"/>
      <c r="P91" s="66"/>
      <c r="Q91" s="66"/>
      <c r="R91" s="66"/>
      <c r="S91" s="66"/>
      <c r="T91" s="67"/>
      <c r="U91" s="36"/>
      <c r="V91" s="36"/>
      <c r="W91" s="36"/>
      <c r="X91" s="36"/>
      <c r="Y91" s="36"/>
      <c r="Z91" s="36"/>
      <c r="AA91" s="36"/>
      <c r="AB91" s="36"/>
      <c r="AC91" s="36"/>
      <c r="AD91" s="36"/>
      <c r="AE91" s="36"/>
      <c r="AT91" s="18" t="s">
        <v>412</v>
      </c>
      <c r="AU91" s="18" t="s">
        <v>89</v>
      </c>
    </row>
    <row r="92" spans="1:65" s="2" customFormat="1" ht="16.5" customHeight="1" x14ac:dyDescent="0.2">
      <c r="A92" s="36"/>
      <c r="B92" s="37"/>
      <c r="C92" s="194" t="s">
        <v>189</v>
      </c>
      <c r="D92" s="194" t="s">
        <v>175</v>
      </c>
      <c r="E92" s="195" t="s">
        <v>1890</v>
      </c>
      <c r="F92" s="196" t="s">
        <v>1891</v>
      </c>
      <c r="G92" s="197" t="s">
        <v>447</v>
      </c>
      <c r="H92" s="198">
        <v>1</v>
      </c>
      <c r="I92" s="199"/>
      <c r="J92" s="200">
        <f>ROUND(I92*H92,2)</f>
        <v>0</v>
      </c>
      <c r="K92" s="196" t="s">
        <v>79</v>
      </c>
      <c r="L92" s="41"/>
      <c r="M92" s="201" t="s">
        <v>79</v>
      </c>
      <c r="N92" s="202" t="s">
        <v>51</v>
      </c>
      <c r="O92" s="66"/>
      <c r="P92" s="203">
        <f>O92*H92</f>
        <v>0</v>
      </c>
      <c r="Q92" s="203">
        <v>0</v>
      </c>
      <c r="R92" s="203">
        <f>Q92*H92</f>
        <v>0</v>
      </c>
      <c r="S92" s="203">
        <v>0</v>
      </c>
      <c r="T92" s="204">
        <f>S92*H92</f>
        <v>0</v>
      </c>
      <c r="U92" s="36"/>
      <c r="V92" s="36"/>
      <c r="W92" s="36"/>
      <c r="X92" s="36"/>
      <c r="Y92" s="36"/>
      <c r="Z92" s="36"/>
      <c r="AA92" s="36"/>
      <c r="AB92" s="36"/>
      <c r="AC92" s="36"/>
      <c r="AD92" s="36"/>
      <c r="AE92" s="36"/>
      <c r="AR92" s="205" t="s">
        <v>1881</v>
      </c>
      <c r="AT92" s="205" t="s">
        <v>175</v>
      </c>
      <c r="AU92" s="205" t="s">
        <v>89</v>
      </c>
      <c r="AY92" s="18" t="s">
        <v>173</v>
      </c>
      <c r="BE92" s="206">
        <f>IF(N92="základní",J92,0)</f>
        <v>0</v>
      </c>
      <c r="BF92" s="206">
        <f>IF(N92="snížená",J92,0)</f>
        <v>0</v>
      </c>
      <c r="BG92" s="206">
        <f>IF(N92="zákl. přenesená",J92,0)</f>
        <v>0</v>
      </c>
      <c r="BH92" s="206">
        <f>IF(N92="sníž. přenesená",J92,0)</f>
        <v>0</v>
      </c>
      <c r="BI92" s="206">
        <f>IF(N92="nulová",J92,0)</f>
        <v>0</v>
      </c>
      <c r="BJ92" s="18" t="s">
        <v>89</v>
      </c>
      <c r="BK92" s="206">
        <f>ROUND(I92*H92,2)</f>
        <v>0</v>
      </c>
      <c r="BL92" s="18" t="s">
        <v>1881</v>
      </c>
      <c r="BM92" s="205" t="s">
        <v>1892</v>
      </c>
    </row>
    <row r="93" spans="1:65" s="2" customFormat="1" ht="19.5" x14ac:dyDescent="0.2">
      <c r="A93" s="36"/>
      <c r="B93" s="37"/>
      <c r="C93" s="38"/>
      <c r="D93" s="209" t="s">
        <v>412</v>
      </c>
      <c r="E93" s="38"/>
      <c r="F93" s="255" t="s">
        <v>1889</v>
      </c>
      <c r="G93" s="38"/>
      <c r="H93" s="38"/>
      <c r="I93" s="117"/>
      <c r="J93" s="38"/>
      <c r="K93" s="38"/>
      <c r="L93" s="41"/>
      <c r="M93" s="256"/>
      <c r="N93" s="257"/>
      <c r="O93" s="66"/>
      <c r="P93" s="66"/>
      <c r="Q93" s="66"/>
      <c r="R93" s="66"/>
      <c r="S93" s="66"/>
      <c r="T93" s="67"/>
      <c r="U93" s="36"/>
      <c r="V93" s="36"/>
      <c r="W93" s="36"/>
      <c r="X93" s="36"/>
      <c r="Y93" s="36"/>
      <c r="Z93" s="36"/>
      <c r="AA93" s="36"/>
      <c r="AB93" s="36"/>
      <c r="AC93" s="36"/>
      <c r="AD93" s="36"/>
      <c r="AE93" s="36"/>
      <c r="AT93" s="18" t="s">
        <v>412</v>
      </c>
      <c r="AU93" s="18" t="s">
        <v>89</v>
      </c>
    </row>
    <row r="94" spans="1:65" s="2" customFormat="1" ht="16.5" customHeight="1" x14ac:dyDescent="0.2">
      <c r="A94" s="36"/>
      <c r="B94" s="37"/>
      <c r="C94" s="194" t="s">
        <v>180</v>
      </c>
      <c r="D94" s="194" t="s">
        <v>175</v>
      </c>
      <c r="E94" s="195" t="s">
        <v>1893</v>
      </c>
      <c r="F94" s="196" t="s">
        <v>1894</v>
      </c>
      <c r="G94" s="197" t="s">
        <v>447</v>
      </c>
      <c r="H94" s="198">
        <v>1</v>
      </c>
      <c r="I94" s="199"/>
      <c r="J94" s="200">
        <f>ROUND(I94*H94,2)</f>
        <v>0</v>
      </c>
      <c r="K94" s="196" t="s">
        <v>79</v>
      </c>
      <c r="L94" s="41"/>
      <c r="M94" s="201" t="s">
        <v>79</v>
      </c>
      <c r="N94" s="202" t="s">
        <v>51</v>
      </c>
      <c r="O94" s="66"/>
      <c r="P94" s="203">
        <f>O94*H94</f>
        <v>0</v>
      </c>
      <c r="Q94" s="203">
        <v>0</v>
      </c>
      <c r="R94" s="203">
        <f>Q94*H94</f>
        <v>0</v>
      </c>
      <c r="S94" s="203">
        <v>0</v>
      </c>
      <c r="T94" s="204">
        <f>S94*H94</f>
        <v>0</v>
      </c>
      <c r="U94" s="36"/>
      <c r="V94" s="36"/>
      <c r="W94" s="36"/>
      <c r="X94" s="36"/>
      <c r="Y94" s="36"/>
      <c r="Z94" s="36"/>
      <c r="AA94" s="36"/>
      <c r="AB94" s="36"/>
      <c r="AC94" s="36"/>
      <c r="AD94" s="36"/>
      <c r="AE94" s="36"/>
      <c r="AR94" s="205" t="s">
        <v>1881</v>
      </c>
      <c r="AT94" s="205" t="s">
        <v>175</v>
      </c>
      <c r="AU94" s="205" t="s">
        <v>89</v>
      </c>
      <c r="AY94" s="18" t="s">
        <v>173</v>
      </c>
      <c r="BE94" s="206">
        <f>IF(N94="základní",J94,0)</f>
        <v>0</v>
      </c>
      <c r="BF94" s="206">
        <f>IF(N94="snížená",J94,0)</f>
        <v>0</v>
      </c>
      <c r="BG94" s="206">
        <f>IF(N94="zákl. přenesená",J94,0)</f>
        <v>0</v>
      </c>
      <c r="BH94" s="206">
        <f>IF(N94="sníž. přenesená",J94,0)</f>
        <v>0</v>
      </c>
      <c r="BI94" s="206">
        <f>IF(N94="nulová",J94,0)</f>
        <v>0</v>
      </c>
      <c r="BJ94" s="18" t="s">
        <v>89</v>
      </c>
      <c r="BK94" s="206">
        <f>ROUND(I94*H94,2)</f>
        <v>0</v>
      </c>
      <c r="BL94" s="18" t="s">
        <v>1881</v>
      </c>
      <c r="BM94" s="205" t="s">
        <v>1895</v>
      </c>
    </row>
    <row r="95" spans="1:65" s="2" customFormat="1" ht="19.5" x14ac:dyDescent="0.2">
      <c r="A95" s="36"/>
      <c r="B95" s="37"/>
      <c r="C95" s="38"/>
      <c r="D95" s="209" t="s">
        <v>412</v>
      </c>
      <c r="E95" s="38"/>
      <c r="F95" s="255" t="s">
        <v>1889</v>
      </c>
      <c r="G95" s="38"/>
      <c r="H95" s="38"/>
      <c r="I95" s="117"/>
      <c r="J95" s="38"/>
      <c r="K95" s="38"/>
      <c r="L95" s="41"/>
      <c r="M95" s="256"/>
      <c r="N95" s="257"/>
      <c r="O95" s="66"/>
      <c r="P95" s="66"/>
      <c r="Q95" s="66"/>
      <c r="R95" s="66"/>
      <c r="S95" s="66"/>
      <c r="T95" s="67"/>
      <c r="U95" s="36"/>
      <c r="V95" s="36"/>
      <c r="W95" s="36"/>
      <c r="X95" s="36"/>
      <c r="Y95" s="36"/>
      <c r="Z95" s="36"/>
      <c r="AA95" s="36"/>
      <c r="AB95" s="36"/>
      <c r="AC95" s="36"/>
      <c r="AD95" s="36"/>
      <c r="AE95" s="36"/>
      <c r="AT95" s="18" t="s">
        <v>412</v>
      </c>
      <c r="AU95" s="18" t="s">
        <v>89</v>
      </c>
    </row>
    <row r="96" spans="1:65" s="12" customFormat="1" ht="25.9" customHeight="1" x14ac:dyDescent="0.2">
      <c r="B96" s="178"/>
      <c r="C96" s="179"/>
      <c r="D96" s="180" t="s">
        <v>80</v>
      </c>
      <c r="E96" s="181" t="s">
        <v>1896</v>
      </c>
      <c r="F96" s="181" t="s">
        <v>1897</v>
      </c>
      <c r="G96" s="179"/>
      <c r="H96" s="179"/>
      <c r="I96" s="182"/>
      <c r="J96" s="183">
        <f>BK96</f>
        <v>0</v>
      </c>
      <c r="K96" s="179"/>
      <c r="L96" s="184"/>
      <c r="M96" s="185"/>
      <c r="N96" s="186"/>
      <c r="O96" s="186"/>
      <c r="P96" s="187">
        <f>SUM(P97:P100)</f>
        <v>0</v>
      </c>
      <c r="Q96" s="186"/>
      <c r="R96" s="187">
        <f>SUM(R97:R100)</f>
        <v>0</v>
      </c>
      <c r="S96" s="186"/>
      <c r="T96" s="188">
        <f>SUM(T97:T100)</f>
        <v>0</v>
      </c>
      <c r="AR96" s="189" t="s">
        <v>199</v>
      </c>
      <c r="AT96" s="190" t="s">
        <v>80</v>
      </c>
      <c r="AU96" s="190" t="s">
        <v>81</v>
      </c>
      <c r="AY96" s="189" t="s">
        <v>173</v>
      </c>
      <c r="BK96" s="191">
        <f>SUM(BK97:BK100)</f>
        <v>0</v>
      </c>
    </row>
    <row r="97" spans="1:65" s="2" customFormat="1" ht="16.5" customHeight="1" x14ac:dyDescent="0.2">
      <c r="A97" s="36"/>
      <c r="B97" s="37"/>
      <c r="C97" s="194" t="s">
        <v>199</v>
      </c>
      <c r="D97" s="194" t="s">
        <v>175</v>
      </c>
      <c r="E97" s="195" t="s">
        <v>1898</v>
      </c>
      <c r="F97" s="196" t="s">
        <v>1899</v>
      </c>
      <c r="G97" s="197" t="s">
        <v>671</v>
      </c>
      <c r="H97" s="198">
        <v>1</v>
      </c>
      <c r="I97" s="199"/>
      <c r="J97" s="200">
        <f>ROUND(I97*H97,2)</f>
        <v>0</v>
      </c>
      <c r="K97" s="196" t="s">
        <v>79</v>
      </c>
      <c r="L97" s="41"/>
      <c r="M97" s="201" t="s">
        <v>79</v>
      </c>
      <c r="N97" s="202" t="s">
        <v>51</v>
      </c>
      <c r="O97" s="66"/>
      <c r="P97" s="203">
        <f>O97*H97</f>
        <v>0</v>
      </c>
      <c r="Q97" s="203">
        <v>0</v>
      </c>
      <c r="R97" s="203">
        <f>Q97*H97</f>
        <v>0</v>
      </c>
      <c r="S97" s="203">
        <v>0</v>
      </c>
      <c r="T97" s="204">
        <f>S97*H97</f>
        <v>0</v>
      </c>
      <c r="U97" s="36"/>
      <c r="V97" s="36"/>
      <c r="W97" s="36"/>
      <c r="X97" s="36"/>
      <c r="Y97" s="36"/>
      <c r="Z97" s="36"/>
      <c r="AA97" s="36"/>
      <c r="AB97" s="36"/>
      <c r="AC97" s="36"/>
      <c r="AD97" s="36"/>
      <c r="AE97" s="36"/>
      <c r="AR97" s="205" t="s">
        <v>1881</v>
      </c>
      <c r="AT97" s="205" t="s">
        <v>175</v>
      </c>
      <c r="AU97" s="205" t="s">
        <v>89</v>
      </c>
      <c r="AY97" s="18" t="s">
        <v>173</v>
      </c>
      <c r="BE97" s="206">
        <f>IF(N97="základní",J97,0)</f>
        <v>0</v>
      </c>
      <c r="BF97" s="206">
        <f>IF(N97="snížená",J97,0)</f>
        <v>0</v>
      </c>
      <c r="BG97" s="206">
        <f>IF(N97="zákl. přenesená",J97,0)</f>
        <v>0</v>
      </c>
      <c r="BH97" s="206">
        <f>IF(N97="sníž. přenesená",J97,0)</f>
        <v>0</v>
      </c>
      <c r="BI97" s="206">
        <f>IF(N97="nulová",J97,0)</f>
        <v>0</v>
      </c>
      <c r="BJ97" s="18" t="s">
        <v>89</v>
      </c>
      <c r="BK97" s="206">
        <f>ROUND(I97*H97,2)</f>
        <v>0</v>
      </c>
      <c r="BL97" s="18" t="s">
        <v>1881</v>
      </c>
      <c r="BM97" s="205" t="s">
        <v>1900</v>
      </c>
    </row>
    <row r="98" spans="1:65" s="2" customFormat="1" ht="16.5" customHeight="1" x14ac:dyDescent="0.2">
      <c r="A98" s="36"/>
      <c r="B98" s="37"/>
      <c r="C98" s="194" t="s">
        <v>207</v>
      </c>
      <c r="D98" s="194" t="s">
        <v>175</v>
      </c>
      <c r="E98" s="195" t="s">
        <v>1901</v>
      </c>
      <c r="F98" s="196" t="s">
        <v>1902</v>
      </c>
      <c r="G98" s="197" t="s">
        <v>671</v>
      </c>
      <c r="H98" s="198">
        <v>1</v>
      </c>
      <c r="I98" s="199"/>
      <c r="J98" s="200">
        <f>ROUND(I98*H98,2)</f>
        <v>0</v>
      </c>
      <c r="K98" s="196" t="s">
        <v>79</v>
      </c>
      <c r="L98" s="41"/>
      <c r="M98" s="201" t="s">
        <v>79</v>
      </c>
      <c r="N98" s="202" t="s">
        <v>51</v>
      </c>
      <c r="O98" s="66"/>
      <c r="P98" s="203">
        <f>O98*H98</f>
        <v>0</v>
      </c>
      <c r="Q98" s="203">
        <v>0</v>
      </c>
      <c r="R98" s="203">
        <f>Q98*H98</f>
        <v>0</v>
      </c>
      <c r="S98" s="203">
        <v>0</v>
      </c>
      <c r="T98" s="204">
        <f>S98*H98</f>
        <v>0</v>
      </c>
      <c r="U98" s="36"/>
      <c r="V98" s="36"/>
      <c r="W98" s="36"/>
      <c r="X98" s="36"/>
      <c r="Y98" s="36"/>
      <c r="Z98" s="36"/>
      <c r="AA98" s="36"/>
      <c r="AB98" s="36"/>
      <c r="AC98" s="36"/>
      <c r="AD98" s="36"/>
      <c r="AE98" s="36"/>
      <c r="AR98" s="205" t="s">
        <v>1881</v>
      </c>
      <c r="AT98" s="205" t="s">
        <v>175</v>
      </c>
      <c r="AU98" s="205" t="s">
        <v>89</v>
      </c>
      <c r="AY98" s="18" t="s">
        <v>173</v>
      </c>
      <c r="BE98" s="206">
        <f>IF(N98="základní",J98,0)</f>
        <v>0</v>
      </c>
      <c r="BF98" s="206">
        <f>IF(N98="snížená",J98,0)</f>
        <v>0</v>
      </c>
      <c r="BG98" s="206">
        <f>IF(N98="zákl. přenesená",J98,0)</f>
        <v>0</v>
      </c>
      <c r="BH98" s="206">
        <f>IF(N98="sníž. přenesená",J98,0)</f>
        <v>0</v>
      </c>
      <c r="BI98" s="206">
        <f>IF(N98="nulová",J98,0)</f>
        <v>0</v>
      </c>
      <c r="BJ98" s="18" t="s">
        <v>89</v>
      </c>
      <c r="BK98" s="206">
        <f>ROUND(I98*H98,2)</f>
        <v>0</v>
      </c>
      <c r="BL98" s="18" t="s">
        <v>1881</v>
      </c>
      <c r="BM98" s="205" t="s">
        <v>1903</v>
      </c>
    </row>
    <row r="99" spans="1:65" s="2" customFormat="1" ht="16.5" customHeight="1" x14ac:dyDescent="0.2">
      <c r="A99" s="36"/>
      <c r="B99" s="37"/>
      <c r="C99" s="194" t="s">
        <v>212</v>
      </c>
      <c r="D99" s="194" t="s">
        <v>175</v>
      </c>
      <c r="E99" s="195" t="s">
        <v>1904</v>
      </c>
      <c r="F99" s="196" t="s">
        <v>1905</v>
      </c>
      <c r="G99" s="197" t="s">
        <v>447</v>
      </c>
      <c r="H99" s="198">
        <v>1</v>
      </c>
      <c r="I99" s="199"/>
      <c r="J99" s="200">
        <f>ROUND(I99*H99,2)</f>
        <v>0</v>
      </c>
      <c r="K99" s="196" t="s">
        <v>79</v>
      </c>
      <c r="L99" s="41"/>
      <c r="M99" s="201" t="s">
        <v>79</v>
      </c>
      <c r="N99" s="202" t="s">
        <v>51</v>
      </c>
      <c r="O99" s="66"/>
      <c r="P99" s="203">
        <f>O99*H99</f>
        <v>0</v>
      </c>
      <c r="Q99" s="203">
        <v>0</v>
      </c>
      <c r="R99" s="203">
        <f>Q99*H99</f>
        <v>0</v>
      </c>
      <c r="S99" s="203">
        <v>0</v>
      </c>
      <c r="T99" s="204">
        <f>S99*H99</f>
        <v>0</v>
      </c>
      <c r="U99" s="36"/>
      <c r="V99" s="36"/>
      <c r="W99" s="36"/>
      <c r="X99" s="36"/>
      <c r="Y99" s="36"/>
      <c r="Z99" s="36"/>
      <c r="AA99" s="36"/>
      <c r="AB99" s="36"/>
      <c r="AC99" s="36"/>
      <c r="AD99" s="36"/>
      <c r="AE99" s="36"/>
      <c r="AR99" s="205" t="s">
        <v>1881</v>
      </c>
      <c r="AT99" s="205" t="s">
        <v>175</v>
      </c>
      <c r="AU99" s="205" t="s">
        <v>89</v>
      </c>
      <c r="AY99" s="18" t="s">
        <v>173</v>
      </c>
      <c r="BE99" s="206">
        <f>IF(N99="základní",J99,0)</f>
        <v>0</v>
      </c>
      <c r="BF99" s="206">
        <f>IF(N99="snížená",J99,0)</f>
        <v>0</v>
      </c>
      <c r="BG99" s="206">
        <f>IF(N99="zákl. přenesená",J99,0)</f>
        <v>0</v>
      </c>
      <c r="BH99" s="206">
        <f>IF(N99="sníž. přenesená",J99,0)</f>
        <v>0</v>
      </c>
      <c r="BI99" s="206">
        <f>IF(N99="nulová",J99,0)</f>
        <v>0</v>
      </c>
      <c r="BJ99" s="18" t="s">
        <v>89</v>
      </c>
      <c r="BK99" s="206">
        <f>ROUND(I99*H99,2)</f>
        <v>0</v>
      </c>
      <c r="BL99" s="18" t="s">
        <v>1881</v>
      </c>
      <c r="BM99" s="205" t="s">
        <v>1906</v>
      </c>
    </row>
    <row r="100" spans="1:65" s="2" customFormat="1" ht="16.5" customHeight="1" x14ac:dyDescent="0.2">
      <c r="A100" s="36"/>
      <c r="B100" s="37"/>
      <c r="C100" s="194" t="s">
        <v>204</v>
      </c>
      <c r="D100" s="194" t="s">
        <v>175</v>
      </c>
      <c r="E100" s="195" t="s">
        <v>1907</v>
      </c>
      <c r="F100" s="196" t="s">
        <v>1908</v>
      </c>
      <c r="G100" s="197" t="s">
        <v>671</v>
      </c>
      <c r="H100" s="198">
        <v>1</v>
      </c>
      <c r="I100" s="199"/>
      <c r="J100" s="200">
        <f>ROUND(I100*H100,2)</f>
        <v>0</v>
      </c>
      <c r="K100" s="196" t="s">
        <v>79</v>
      </c>
      <c r="L100" s="41"/>
      <c r="M100" s="201" t="s">
        <v>79</v>
      </c>
      <c r="N100" s="202" t="s">
        <v>51</v>
      </c>
      <c r="O100" s="66"/>
      <c r="P100" s="203">
        <f>O100*H100</f>
        <v>0</v>
      </c>
      <c r="Q100" s="203">
        <v>0</v>
      </c>
      <c r="R100" s="203">
        <f>Q100*H100</f>
        <v>0</v>
      </c>
      <c r="S100" s="203">
        <v>0</v>
      </c>
      <c r="T100" s="204">
        <f>S100*H100</f>
        <v>0</v>
      </c>
      <c r="U100" s="36"/>
      <c r="V100" s="36"/>
      <c r="W100" s="36"/>
      <c r="X100" s="36"/>
      <c r="Y100" s="36"/>
      <c r="Z100" s="36"/>
      <c r="AA100" s="36"/>
      <c r="AB100" s="36"/>
      <c r="AC100" s="36"/>
      <c r="AD100" s="36"/>
      <c r="AE100" s="36"/>
      <c r="AR100" s="205" t="s">
        <v>1881</v>
      </c>
      <c r="AT100" s="205" t="s">
        <v>175</v>
      </c>
      <c r="AU100" s="205" t="s">
        <v>89</v>
      </c>
      <c r="AY100" s="18" t="s">
        <v>173</v>
      </c>
      <c r="BE100" s="206">
        <f>IF(N100="základní",J100,0)</f>
        <v>0</v>
      </c>
      <c r="BF100" s="206">
        <f>IF(N100="snížená",J100,0)</f>
        <v>0</v>
      </c>
      <c r="BG100" s="206">
        <f>IF(N100="zákl. přenesená",J100,0)</f>
        <v>0</v>
      </c>
      <c r="BH100" s="206">
        <f>IF(N100="sníž. přenesená",J100,0)</f>
        <v>0</v>
      </c>
      <c r="BI100" s="206">
        <f>IF(N100="nulová",J100,0)</f>
        <v>0</v>
      </c>
      <c r="BJ100" s="18" t="s">
        <v>89</v>
      </c>
      <c r="BK100" s="206">
        <f>ROUND(I100*H100,2)</f>
        <v>0</v>
      </c>
      <c r="BL100" s="18" t="s">
        <v>1881</v>
      </c>
      <c r="BM100" s="205" t="s">
        <v>1909</v>
      </c>
    </row>
    <row r="101" spans="1:65" s="12" customFormat="1" ht="25.9" customHeight="1" x14ac:dyDescent="0.2">
      <c r="B101" s="178"/>
      <c r="C101" s="179"/>
      <c r="D101" s="180" t="s">
        <v>80</v>
      </c>
      <c r="E101" s="181" t="s">
        <v>1910</v>
      </c>
      <c r="F101" s="181" t="s">
        <v>948</v>
      </c>
      <c r="G101" s="179"/>
      <c r="H101" s="179"/>
      <c r="I101" s="182"/>
      <c r="J101" s="183">
        <f>BK101</f>
        <v>0</v>
      </c>
      <c r="K101" s="179"/>
      <c r="L101" s="184"/>
      <c r="M101" s="185"/>
      <c r="N101" s="186"/>
      <c r="O101" s="186"/>
      <c r="P101" s="187">
        <f>SUM(P102:P106)</f>
        <v>0</v>
      </c>
      <c r="Q101" s="186"/>
      <c r="R101" s="187">
        <f>SUM(R102:R106)</f>
        <v>0</v>
      </c>
      <c r="S101" s="186"/>
      <c r="T101" s="188">
        <f>SUM(T102:T106)</f>
        <v>0</v>
      </c>
      <c r="AR101" s="189" t="s">
        <v>199</v>
      </c>
      <c r="AT101" s="190" t="s">
        <v>80</v>
      </c>
      <c r="AU101" s="190" t="s">
        <v>81</v>
      </c>
      <c r="AY101" s="189" t="s">
        <v>173</v>
      </c>
      <c r="BK101" s="191">
        <f>SUM(BK102:BK106)</f>
        <v>0</v>
      </c>
    </row>
    <row r="102" spans="1:65" s="2" customFormat="1" ht="16.5" customHeight="1" x14ac:dyDescent="0.2">
      <c r="A102" s="36"/>
      <c r="B102" s="37"/>
      <c r="C102" s="194" t="s">
        <v>221</v>
      </c>
      <c r="D102" s="194" t="s">
        <v>175</v>
      </c>
      <c r="E102" s="195" t="s">
        <v>1911</v>
      </c>
      <c r="F102" s="196" t="s">
        <v>1912</v>
      </c>
      <c r="G102" s="197" t="s">
        <v>671</v>
      </c>
      <c r="H102" s="198">
        <v>1</v>
      </c>
      <c r="I102" s="199"/>
      <c r="J102" s="200">
        <f>ROUND(I102*H102,2)</f>
        <v>0</v>
      </c>
      <c r="K102" s="196" t="s">
        <v>79</v>
      </c>
      <c r="L102" s="41"/>
      <c r="M102" s="201" t="s">
        <v>79</v>
      </c>
      <c r="N102" s="202" t="s">
        <v>51</v>
      </c>
      <c r="O102" s="66"/>
      <c r="P102" s="203">
        <f>O102*H102</f>
        <v>0</v>
      </c>
      <c r="Q102" s="203">
        <v>0</v>
      </c>
      <c r="R102" s="203">
        <f>Q102*H102</f>
        <v>0</v>
      </c>
      <c r="S102" s="203">
        <v>0</v>
      </c>
      <c r="T102" s="204">
        <f>S102*H102</f>
        <v>0</v>
      </c>
      <c r="U102" s="36"/>
      <c r="V102" s="36"/>
      <c r="W102" s="36"/>
      <c r="X102" s="36"/>
      <c r="Y102" s="36"/>
      <c r="Z102" s="36"/>
      <c r="AA102" s="36"/>
      <c r="AB102" s="36"/>
      <c r="AC102" s="36"/>
      <c r="AD102" s="36"/>
      <c r="AE102" s="36"/>
      <c r="AR102" s="205" t="s">
        <v>1881</v>
      </c>
      <c r="AT102" s="205" t="s">
        <v>175</v>
      </c>
      <c r="AU102" s="205" t="s">
        <v>89</v>
      </c>
      <c r="AY102" s="18" t="s">
        <v>173</v>
      </c>
      <c r="BE102" s="206">
        <f>IF(N102="základní",J102,0)</f>
        <v>0</v>
      </c>
      <c r="BF102" s="206">
        <f>IF(N102="snížená",J102,0)</f>
        <v>0</v>
      </c>
      <c r="BG102" s="206">
        <f>IF(N102="zákl. přenesená",J102,0)</f>
        <v>0</v>
      </c>
      <c r="BH102" s="206">
        <f>IF(N102="sníž. přenesená",J102,0)</f>
        <v>0</v>
      </c>
      <c r="BI102" s="206">
        <f>IF(N102="nulová",J102,0)</f>
        <v>0</v>
      </c>
      <c r="BJ102" s="18" t="s">
        <v>89</v>
      </c>
      <c r="BK102" s="206">
        <f>ROUND(I102*H102,2)</f>
        <v>0</v>
      </c>
      <c r="BL102" s="18" t="s">
        <v>1881</v>
      </c>
      <c r="BM102" s="205" t="s">
        <v>1913</v>
      </c>
    </row>
    <row r="103" spans="1:65" s="2" customFormat="1" ht="16.5" customHeight="1" x14ac:dyDescent="0.2">
      <c r="A103" s="36"/>
      <c r="B103" s="37"/>
      <c r="C103" s="194" t="s">
        <v>226</v>
      </c>
      <c r="D103" s="194" t="s">
        <v>175</v>
      </c>
      <c r="E103" s="195" t="s">
        <v>1914</v>
      </c>
      <c r="F103" s="196" t="s">
        <v>1915</v>
      </c>
      <c r="G103" s="197" t="s">
        <v>671</v>
      </c>
      <c r="H103" s="198">
        <v>1</v>
      </c>
      <c r="I103" s="199"/>
      <c r="J103" s="200">
        <f>ROUND(I103*H103,2)</f>
        <v>0</v>
      </c>
      <c r="K103" s="196" t="s">
        <v>79</v>
      </c>
      <c r="L103" s="41"/>
      <c r="M103" s="201" t="s">
        <v>79</v>
      </c>
      <c r="N103" s="202" t="s">
        <v>51</v>
      </c>
      <c r="O103" s="66"/>
      <c r="P103" s="203">
        <f>O103*H103</f>
        <v>0</v>
      </c>
      <c r="Q103" s="203">
        <v>0</v>
      </c>
      <c r="R103" s="203">
        <f>Q103*H103</f>
        <v>0</v>
      </c>
      <c r="S103" s="203">
        <v>0</v>
      </c>
      <c r="T103" s="204">
        <f>S103*H103</f>
        <v>0</v>
      </c>
      <c r="U103" s="36"/>
      <c r="V103" s="36"/>
      <c r="W103" s="36"/>
      <c r="X103" s="36"/>
      <c r="Y103" s="36"/>
      <c r="Z103" s="36"/>
      <c r="AA103" s="36"/>
      <c r="AB103" s="36"/>
      <c r="AC103" s="36"/>
      <c r="AD103" s="36"/>
      <c r="AE103" s="36"/>
      <c r="AR103" s="205" t="s">
        <v>1881</v>
      </c>
      <c r="AT103" s="205" t="s">
        <v>175</v>
      </c>
      <c r="AU103" s="205" t="s">
        <v>89</v>
      </c>
      <c r="AY103" s="18" t="s">
        <v>173</v>
      </c>
      <c r="BE103" s="206">
        <f>IF(N103="základní",J103,0)</f>
        <v>0</v>
      </c>
      <c r="BF103" s="206">
        <f>IF(N103="snížená",J103,0)</f>
        <v>0</v>
      </c>
      <c r="BG103" s="206">
        <f>IF(N103="zákl. přenesená",J103,0)</f>
        <v>0</v>
      </c>
      <c r="BH103" s="206">
        <f>IF(N103="sníž. přenesená",J103,0)</f>
        <v>0</v>
      </c>
      <c r="BI103" s="206">
        <f>IF(N103="nulová",J103,0)</f>
        <v>0</v>
      </c>
      <c r="BJ103" s="18" t="s">
        <v>89</v>
      </c>
      <c r="BK103" s="206">
        <f>ROUND(I103*H103,2)</f>
        <v>0</v>
      </c>
      <c r="BL103" s="18" t="s">
        <v>1881</v>
      </c>
      <c r="BM103" s="205" t="s">
        <v>1916</v>
      </c>
    </row>
    <row r="104" spans="1:65" s="2" customFormat="1" ht="16.5" customHeight="1" x14ac:dyDescent="0.2">
      <c r="A104" s="36"/>
      <c r="B104" s="37"/>
      <c r="C104" s="194" t="s">
        <v>230</v>
      </c>
      <c r="D104" s="194" t="s">
        <v>175</v>
      </c>
      <c r="E104" s="195" t="s">
        <v>1917</v>
      </c>
      <c r="F104" s="196" t="s">
        <v>1918</v>
      </c>
      <c r="G104" s="197" t="s">
        <v>447</v>
      </c>
      <c r="H104" s="198">
        <v>2</v>
      </c>
      <c r="I104" s="199"/>
      <c r="J104" s="200">
        <f>ROUND(I104*H104,2)</f>
        <v>0</v>
      </c>
      <c r="K104" s="196" t="s">
        <v>79</v>
      </c>
      <c r="L104" s="41"/>
      <c r="M104" s="201" t="s">
        <v>79</v>
      </c>
      <c r="N104" s="202" t="s">
        <v>51</v>
      </c>
      <c r="O104" s="66"/>
      <c r="P104" s="203">
        <f>O104*H104</f>
        <v>0</v>
      </c>
      <c r="Q104" s="203">
        <v>0</v>
      </c>
      <c r="R104" s="203">
        <f>Q104*H104</f>
        <v>0</v>
      </c>
      <c r="S104" s="203">
        <v>0</v>
      </c>
      <c r="T104" s="204">
        <f>S104*H104</f>
        <v>0</v>
      </c>
      <c r="U104" s="36"/>
      <c r="V104" s="36"/>
      <c r="W104" s="36"/>
      <c r="X104" s="36"/>
      <c r="Y104" s="36"/>
      <c r="Z104" s="36"/>
      <c r="AA104" s="36"/>
      <c r="AB104" s="36"/>
      <c r="AC104" s="36"/>
      <c r="AD104" s="36"/>
      <c r="AE104" s="36"/>
      <c r="AR104" s="205" t="s">
        <v>1881</v>
      </c>
      <c r="AT104" s="205" t="s">
        <v>175</v>
      </c>
      <c r="AU104" s="205" t="s">
        <v>89</v>
      </c>
      <c r="AY104" s="18" t="s">
        <v>173</v>
      </c>
      <c r="BE104" s="206">
        <f>IF(N104="základní",J104,0)</f>
        <v>0</v>
      </c>
      <c r="BF104" s="206">
        <f>IF(N104="snížená",J104,0)</f>
        <v>0</v>
      </c>
      <c r="BG104" s="206">
        <f>IF(N104="zákl. přenesená",J104,0)</f>
        <v>0</v>
      </c>
      <c r="BH104" s="206">
        <f>IF(N104="sníž. přenesená",J104,0)</f>
        <v>0</v>
      </c>
      <c r="BI104" s="206">
        <f>IF(N104="nulová",J104,0)</f>
        <v>0</v>
      </c>
      <c r="BJ104" s="18" t="s">
        <v>89</v>
      </c>
      <c r="BK104" s="206">
        <f>ROUND(I104*H104,2)</f>
        <v>0</v>
      </c>
      <c r="BL104" s="18" t="s">
        <v>1881</v>
      </c>
      <c r="BM104" s="205" t="s">
        <v>1919</v>
      </c>
    </row>
    <row r="105" spans="1:65" s="2" customFormat="1" ht="16.5" customHeight="1" x14ac:dyDescent="0.2">
      <c r="A105" s="36"/>
      <c r="B105" s="37"/>
      <c r="C105" s="194" t="s">
        <v>236</v>
      </c>
      <c r="D105" s="194" t="s">
        <v>175</v>
      </c>
      <c r="E105" s="195" t="s">
        <v>1920</v>
      </c>
      <c r="F105" s="196" t="s">
        <v>1921</v>
      </c>
      <c r="G105" s="197" t="s">
        <v>671</v>
      </c>
      <c r="H105" s="198">
        <v>1</v>
      </c>
      <c r="I105" s="199"/>
      <c r="J105" s="200">
        <f>ROUND(I105*H105,2)</f>
        <v>0</v>
      </c>
      <c r="K105" s="196" t="s">
        <v>79</v>
      </c>
      <c r="L105" s="41"/>
      <c r="M105" s="201" t="s">
        <v>79</v>
      </c>
      <c r="N105" s="202" t="s">
        <v>51</v>
      </c>
      <c r="O105" s="66"/>
      <c r="P105" s="203">
        <f>O105*H105</f>
        <v>0</v>
      </c>
      <c r="Q105" s="203">
        <v>0</v>
      </c>
      <c r="R105" s="203">
        <f>Q105*H105</f>
        <v>0</v>
      </c>
      <c r="S105" s="203">
        <v>0</v>
      </c>
      <c r="T105" s="204">
        <f>S105*H105</f>
        <v>0</v>
      </c>
      <c r="U105" s="36"/>
      <c r="V105" s="36"/>
      <c r="W105" s="36"/>
      <c r="X105" s="36"/>
      <c r="Y105" s="36"/>
      <c r="Z105" s="36"/>
      <c r="AA105" s="36"/>
      <c r="AB105" s="36"/>
      <c r="AC105" s="36"/>
      <c r="AD105" s="36"/>
      <c r="AE105" s="36"/>
      <c r="AR105" s="205" t="s">
        <v>1881</v>
      </c>
      <c r="AT105" s="205" t="s">
        <v>175</v>
      </c>
      <c r="AU105" s="205" t="s">
        <v>89</v>
      </c>
      <c r="AY105" s="18" t="s">
        <v>173</v>
      </c>
      <c r="BE105" s="206">
        <f>IF(N105="základní",J105,0)</f>
        <v>0</v>
      </c>
      <c r="BF105" s="206">
        <f>IF(N105="snížená",J105,0)</f>
        <v>0</v>
      </c>
      <c r="BG105" s="206">
        <f>IF(N105="zákl. přenesená",J105,0)</f>
        <v>0</v>
      </c>
      <c r="BH105" s="206">
        <f>IF(N105="sníž. přenesená",J105,0)</f>
        <v>0</v>
      </c>
      <c r="BI105" s="206">
        <f>IF(N105="nulová",J105,0)</f>
        <v>0</v>
      </c>
      <c r="BJ105" s="18" t="s">
        <v>89</v>
      </c>
      <c r="BK105" s="206">
        <f>ROUND(I105*H105,2)</f>
        <v>0</v>
      </c>
      <c r="BL105" s="18" t="s">
        <v>1881</v>
      </c>
      <c r="BM105" s="205" t="s">
        <v>1922</v>
      </c>
    </row>
    <row r="106" spans="1:65" s="2" customFormat="1" ht="16.5" customHeight="1" x14ac:dyDescent="0.2">
      <c r="A106" s="36"/>
      <c r="B106" s="37"/>
      <c r="C106" s="194" t="s">
        <v>241</v>
      </c>
      <c r="D106" s="194" t="s">
        <v>175</v>
      </c>
      <c r="E106" s="195" t="s">
        <v>1923</v>
      </c>
      <c r="F106" s="196" t="s">
        <v>1924</v>
      </c>
      <c r="G106" s="197" t="s">
        <v>671</v>
      </c>
      <c r="H106" s="198">
        <v>1</v>
      </c>
      <c r="I106" s="199"/>
      <c r="J106" s="200">
        <f>ROUND(I106*H106,2)</f>
        <v>0</v>
      </c>
      <c r="K106" s="196" t="s">
        <v>79</v>
      </c>
      <c r="L106" s="41"/>
      <c r="M106" s="201" t="s">
        <v>79</v>
      </c>
      <c r="N106" s="202" t="s">
        <v>51</v>
      </c>
      <c r="O106" s="66"/>
      <c r="P106" s="203">
        <f>O106*H106</f>
        <v>0</v>
      </c>
      <c r="Q106" s="203">
        <v>0</v>
      </c>
      <c r="R106" s="203">
        <f>Q106*H106</f>
        <v>0</v>
      </c>
      <c r="S106" s="203">
        <v>0</v>
      </c>
      <c r="T106" s="204">
        <f>S106*H106</f>
        <v>0</v>
      </c>
      <c r="U106" s="36"/>
      <c r="V106" s="36"/>
      <c r="W106" s="36"/>
      <c r="X106" s="36"/>
      <c r="Y106" s="36"/>
      <c r="Z106" s="36"/>
      <c r="AA106" s="36"/>
      <c r="AB106" s="36"/>
      <c r="AC106" s="36"/>
      <c r="AD106" s="36"/>
      <c r="AE106" s="36"/>
      <c r="AR106" s="205" t="s">
        <v>1881</v>
      </c>
      <c r="AT106" s="205" t="s">
        <v>175</v>
      </c>
      <c r="AU106" s="205" t="s">
        <v>89</v>
      </c>
      <c r="AY106" s="18" t="s">
        <v>173</v>
      </c>
      <c r="BE106" s="206">
        <f>IF(N106="základní",J106,0)</f>
        <v>0</v>
      </c>
      <c r="BF106" s="206">
        <f>IF(N106="snížená",J106,0)</f>
        <v>0</v>
      </c>
      <c r="BG106" s="206">
        <f>IF(N106="zákl. přenesená",J106,0)</f>
        <v>0</v>
      </c>
      <c r="BH106" s="206">
        <f>IF(N106="sníž. přenesená",J106,0)</f>
        <v>0</v>
      </c>
      <c r="BI106" s="206">
        <f>IF(N106="nulová",J106,0)</f>
        <v>0</v>
      </c>
      <c r="BJ106" s="18" t="s">
        <v>89</v>
      </c>
      <c r="BK106" s="206">
        <f>ROUND(I106*H106,2)</f>
        <v>0</v>
      </c>
      <c r="BL106" s="18" t="s">
        <v>1881</v>
      </c>
      <c r="BM106" s="205" t="s">
        <v>1925</v>
      </c>
    </row>
    <row r="107" spans="1:65" s="12" customFormat="1" ht="25.9" customHeight="1" x14ac:dyDescent="0.2">
      <c r="B107" s="178"/>
      <c r="C107" s="179"/>
      <c r="D107" s="180" t="s">
        <v>80</v>
      </c>
      <c r="E107" s="181" t="s">
        <v>1926</v>
      </c>
      <c r="F107" s="181" t="s">
        <v>1927</v>
      </c>
      <c r="G107" s="179"/>
      <c r="H107" s="179"/>
      <c r="I107" s="182"/>
      <c r="J107" s="183">
        <f>BK107</f>
        <v>0</v>
      </c>
      <c r="K107" s="179"/>
      <c r="L107" s="184"/>
      <c r="M107" s="185"/>
      <c r="N107" s="186"/>
      <c r="O107" s="186"/>
      <c r="P107" s="187">
        <f>P108</f>
        <v>0</v>
      </c>
      <c r="Q107" s="186"/>
      <c r="R107" s="187">
        <f>R108</f>
        <v>0</v>
      </c>
      <c r="S107" s="186"/>
      <c r="T107" s="188">
        <f>T108</f>
        <v>0</v>
      </c>
      <c r="AR107" s="189" t="s">
        <v>199</v>
      </c>
      <c r="AT107" s="190" t="s">
        <v>80</v>
      </c>
      <c r="AU107" s="190" t="s">
        <v>81</v>
      </c>
      <c r="AY107" s="189" t="s">
        <v>173</v>
      </c>
      <c r="BK107" s="191">
        <f>BK108</f>
        <v>0</v>
      </c>
    </row>
    <row r="108" spans="1:65" s="2" customFormat="1" ht="16.5" customHeight="1" x14ac:dyDescent="0.2">
      <c r="A108" s="36"/>
      <c r="B108" s="37"/>
      <c r="C108" s="194" t="s">
        <v>247</v>
      </c>
      <c r="D108" s="194" t="s">
        <v>175</v>
      </c>
      <c r="E108" s="195" t="s">
        <v>1928</v>
      </c>
      <c r="F108" s="196" t="s">
        <v>1929</v>
      </c>
      <c r="G108" s="197" t="s">
        <v>671</v>
      </c>
      <c r="H108" s="198">
        <v>1</v>
      </c>
      <c r="I108" s="199"/>
      <c r="J108" s="200">
        <f>ROUND(I108*H108,2)</f>
        <v>0</v>
      </c>
      <c r="K108" s="196" t="s">
        <v>79</v>
      </c>
      <c r="L108" s="41"/>
      <c r="M108" s="201" t="s">
        <v>79</v>
      </c>
      <c r="N108" s="202" t="s">
        <v>51</v>
      </c>
      <c r="O108" s="66"/>
      <c r="P108" s="203">
        <f>O108*H108</f>
        <v>0</v>
      </c>
      <c r="Q108" s="203">
        <v>0</v>
      </c>
      <c r="R108" s="203">
        <f>Q108*H108</f>
        <v>0</v>
      </c>
      <c r="S108" s="203">
        <v>0</v>
      </c>
      <c r="T108" s="204">
        <f>S108*H108</f>
        <v>0</v>
      </c>
      <c r="U108" s="36"/>
      <c r="V108" s="36"/>
      <c r="W108" s="36"/>
      <c r="X108" s="36"/>
      <c r="Y108" s="36"/>
      <c r="Z108" s="36"/>
      <c r="AA108" s="36"/>
      <c r="AB108" s="36"/>
      <c r="AC108" s="36"/>
      <c r="AD108" s="36"/>
      <c r="AE108" s="36"/>
      <c r="AR108" s="205" t="s">
        <v>1881</v>
      </c>
      <c r="AT108" s="205" t="s">
        <v>175</v>
      </c>
      <c r="AU108" s="205" t="s">
        <v>89</v>
      </c>
      <c r="AY108" s="18" t="s">
        <v>173</v>
      </c>
      <c r="BE108" s="206">
        <f>IF(N108="základní",J108,0)</f>
        <v>0</v>
      </c>
      <c r="BF108" s="206">
        <f>IF(N108="snížená",J108,0)</f>
        <v>0</v>
      </c>
      <c r="BG108" s="206">
        <f>IF(N108="zákl. přenesená",J108,0)</f>
        <v>0</v>
      </c>
      <c r="BH108" s="206">
        <f>IF(N108="sníž. přenesená",J108,0)</f>
        <v>0</v>
      </c>
      <c r="BI108" s="206">
        <f>IF(N108="nulová",J108,0)</f>
        <v>0</v>
      </c>
      <c r="BJ108" s="18" t="s">
        <v>89</v>
      </c>
      <c r="BK108" s="206">
        <f>ROUND(I108*H108,2)</f>
        <v>0</v>
      </c>
      <c r="BL108" s="18" t="s">
        <v>1881</v>
      </c>
      <c r="BM108" s="205" t="s">
        <v>1930</v>
      </c>
    </row>
    <row r="109" spans="1:65" s="12" customFormat="1" ht="25.9" customHeight="1" x14ac:dyDescent="0.2">
      <c r="B109" s="178"/>
      <c r="C109" s="179"/>
      <c r="D109" s="180" t="s">
        <v>80</v>
      </c>
      <c r="E109" s="181" t="s">
        <v>1931</v>
      </c>
      <c r="F109" s="181" t="s">
        <v>1932</v>
      </c>
      <c r="G109" s="179"/>
      <c r="H109" s="179"/>
      <c r="I109" s="182"/>
      <c r="J109" s="183">
        <f>BK109</f>
        <v>0</v>
      </c>
      <c r="K109" s="179"/>
      <c r="L109" s="184"/>
      <c r="M109" s="185"/>
      <c r="N109" s="186"/>
      <c r="O109" s="186"/>
      <c r="P109" s="187">
        <f>SUM(P110:P111)</f>
        <v>0</v>
      </c>
      <c r="Q109" s="186"/>
      <c r="R109" s="187">
        <f>SUM(R110:R111)</f>
        <v>0</v>
      </c>
      <c r="S109" s="186"/>
      <c r="T109" s="188">
        <f>SUM(T110:T111)</f>
        <v>0</v>
      </c>
      <c r="AR109" s="189" t="s">
        <v>199</v>
      </c>
      <c r="AT109" s="190" t="s">
        <v>80</v>
      </c>
      <c r="AU109" s="190" t="s">
        <v>81</v>
      </c>
      <c r="AY109" s="189" t="s">
        <v>173</v>
      </c>
      <c r="BK109" s="191">
        <f>SUM(BK110:BK111)</f>
        <v>0</v>
      </c>
    </row>
    <row r="110" spans="1:65" s="2" customFormat="1" ht="16.5" customHeight="1" x14ac:dyDescent="0.2">
      <c r="A110" s="36"/>
      <c r="B110" s="37"/>
      <c r="C110" s="194" t="s">
        <v>8</v>
      </c>
      <c r="D110" s="194" t="s">
        <v>175</v>
      </c>
      <c r="E110" s="195" t="s">
        <v>1933</v>
      </c>
      <c r="F110" s="196" t="s">
        <v>1934</v>
      </c>
      <c r="G110" s="197" t="s">
        <v>671</v>
      </c>
      <c r="H110" s="198">
        <v>1</v>
      </c>
      <c r="I110" s="199"/>
      <c r="J110" s="200">
        <f>ROUND(I110*H110,2)</f>
        <v>0</v>
      </c>
      <c r="K110" s="196" t="s">
        <v>79</v>
      </c>
      <c r="L110" s="41"/>
      <c r="M110" s="201" t="s">
        <v>79</v>
      </c>
      <c r="N110" s="202" t="s">
        <v>51</v>
      </c>
      <c r="O110" s="66"/>
      <c r="P110" s="203">
        <f>O110*H110</f>
        <v>0</v>
      </c>
      <c r="Q110" s="203">
        <v>0</v>
      </c>
      <c r="R110" s="203">
        <f>Q110*H110</f>
        <v>0</v>
      </c>
      <c r="S110" s="203">
        <v>0</v>
      </c>
      <c r="T110" s="204">
        <f>S110*H110</f>
        <v>0</v>
      </c>
      <c r="U110" s="36"/>
      <c r="V110" s="36"/>
      <c r="W110" s="36"/>
      <c r="X110" s="36"/>
      <c r="Y110" s="36"/>
      <c r="Z110" s="36"/>
      <c r="AA110" s="36"/>
      <c r="AB110" s="36"/>
      <c r="AC110" s="36"/>
      <c r="AD110" s="36"/>
      <c r="AE110" s="36"/>
      <c r="AR110" s="205" t="s">
        <v>1881</v>
      </c>
      <c r="AT110" s="205" t="s">
        <v>175</v>
      </c>
      <c r="AU110" s="205" t="s">
        <v>89</v>
      </c>
      <c r="AY110" s="18" t="s">
        <v>173</v>
      </c>
      <c r="BE110" s="206">
        <f>IF(N110="základní",J110,0)</f>
        <v>0</v>
      </c>
      <c r="BF110" s="206">
        <f>IF(N110="snížená",J110,0)</f>
        <v>0</v>
      </c>
      <c r="BG110" s="206">
        <f>IF(N110="zákl. přenesená",J110,0)</f>
        <v>0</v>
      </c>
      <c r="BH110" s="206">
        <f>IF(N110="sníž. přenesená",J110,0)</f>
        <v>0</v>
      </c>
      <c r="BI110" s="206">
        <f>IF(N110="nulová",J110,0)</f>
        <v>0</v>
      </c>
      <c r="BJ110" s="18" t="s">
        <v>89</v>
      </c>
      <c r="BK110" s="206">
        <f>ROUND(I110*H110,2)</f>
        <v>0</v>
      </c>
      <c r="BL110" s="18" t="s">
        <v>1881</v>
      </c>
      <c r="BM110" s="205" t="s">
        <v>1935</v>
      </c>
    </row>
    <row r="111" spans="1:65" s="2" customFormat="1" ht="16.5" customHeight="1" x14ac:dyDescent="0.2">
      <c r="A111" s="36"/>
      <c r="B111" s="37"/>
      <c r="C111" s="194" t="s">
        <v>256</v>
      </c>
      <c r="D111" s="194" t="s">
        <v>175</v>
      </c>
      <c r="E111" s="195" t="s">
        <v>1936</v>
      </c>
      <c r="F111" s="196" t="s">
        <v>1937</v>
      </c>
      <c r="G111" s="197" t="s">
        <v>671</v>
      </c>
      <c r="H111" s="198">
        <v>1</v>
      </c>
      <c r="I111" s="199"/>
      <c r="J111" s="200">
        <f>ROUND(I111*H111,2)</f>
        <v>0</v>
      </c>
      <c r="K111" s="196" t="s">
        <v>79</v>
      </c>
      <c r="L111" s="41"/>
      <c r="M111" s="229" t="s">
        <v>79</v>
      </c>
      <c r="N111" s="230" t="s">
        <v>51</v>
      </c>
      <c r="O111" s="231"/>
      <c r="P111" s="232">
        <f>O111*H111</f>
        <v>0</v>
      </c>
      <c r="Q111" s="232">
        <v>0</v>
      </c>
      <c r="R111" s="232">
        <f>Q111*H111</f>
        <v>0</v>
      </c>
      <c r="S111" s="232">
        <v>0</v>
      </c>
      <c r="T111" s="233">
        <f>S111*H111</f>
        <v>0</v>
      </c>
      <c r="U111" s="36"/>
      <c r="V111" s="36"/>
      <c r="W111" s="36"/>
      <c r="X111" s="36"/>
      <c r="Y111" s="36"/>
      <c r="Z111" s="36"/>
      <c r="AA111" s="36"/>
      <c r="AB111" s="36"/>
      <c r="AC111" s="36"/>
      <c r="AD111" s="36"/>
      <c r="AE111" s="36"/>
      <c r="AR111" s="205" t="s">
        <v>1881</v>
      </c>
      <c r="AT111" s="205" t="s">
        <v>175</v>
      </c>
      <c r="AU111" s="205" t="s">
        <v>89</v>
      </c>
      <c r="AY111" s="18" t="s">
        <v>173</v>
      </c>
      <c r="BE111" s="206">
        <f>IF(N111="základní",J111,0)</f>
        <v>0</v>
      </c>
      <c r="BF111" s="206">
        <f>IF(N111="snížená",J111,0)</f>
        <v>0</v>
      </c>
      <c r="BG111" s="206">
        <f>IF(N111="zákl. přenesená",J111,0)</f>
        <v>0</v>
      </c>
      <c r="BH111" s="206">
        <f>IF(N111="sníž. přenesená",J111,0)</f>
        <v>0</v>
      </c>
      <c r="BI111" s="206">
        <f>IF(N111="nulová",J111,0)</f>
        <v>0</v>
      </c>
      <c r="BJ111" s="18" t="s">
        <v>89</v>
      </c>
      <c r="BK111" s="206">
        <f>ROUND(I111*H111,2)</f>
        <v>0</v>
      </c>
      <c r="BL111" s="18" t="s">
        <v>1881</v>
      </c>
      <c r="BM111" s="205" t="s">
        <v>1938</v>
      </c>
    </row>
    <row r="112" spans="1:65" s="2" customFormat="1" ht="6.95" customHeight="1" x14ac:dyDescent="0.2">
      <c r="A112" s="36"/>
      <c r="B112" s="49"/>
      <c r="C112" s="50"/>
      <c r="D112" s="50"/>
      <c r="E112" s="50"/>
      <c r="F112" s="50"/>
      <c r="G112" s="50"/>
      <c r="H112" s="50"/>
      <c r="I112" s="144"/>
      <c r="J112" s="50"/>
      <c r="K112" s="50"/>
      <c r="L112" s="41"/>
      <c r="M112" s="36"/>
      <c r="O112" s="36"/>
      <c r="P112" s="36"/>
      <c r="Q112" s="36"/>
      <c r="R112" s="36"/>
      <c r="S112" s="36"/>
      <c r="T112" s="36"/>
      <c r="U112" s="36"/>
      <c r="V112" s="36"/>
      <c r="W112" s="36"/>
      <c r="X112" s="36"/>
      <c r="Y112" s="36"/>
      <c r="Z112" s="36"/>
      <c r="AA112" s="36"/>
      <c r="AB112" s="36"/>
      <c r="AC112" s="36"/>
      <c r="AD112" s="36"/>
      <c r="AE112" s="36"/>
    </row>
  </sheetData>
  <sheetProtection algorithmName="SHA-512" hashValue="RVPK02/abmnprVm98PS4Yk0CR7Dwhgzhkz6bM9rV6xplKgvtHo+CuG3KNFf1M57xje28LM0ypBXfw0QJn/IJCA==" saltValue="+eWnTQSx/wON3lJ4YiBVkvT5+8k69oNO4kPeE3SoNbRbuDpr/PJp9CovXixECLwtvDQCkC1P07SUk5AomSQOiw==" spinCount="100000" sheet="1" objects="1" scenarios="1" formatColumns="0" formatRows="0" autoFilter="0"/>
  <autoFilter ref="C84:K111"/>
  <mergeCells count="9">
    <mergeCell ref="E50:H50"/>
    <mergeCell ref="E75:H75"/>
    <mergeCell ref="E77:H77"/>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4"/>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90</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2" customFormat="1" ht="12" hidden="1" customHeight="1" x14ac:dyDescent="0.2">
      <c r="A8" s="36"/>
      <c r="B8" s="41"/>
      <c r="C8" s="36"/>
      <c r="D8" s="116" t="s">
        <v>145</v>
      </c>
      <c r="E8" s="36"/>
      <c r="F8" s="36"/>
      <c r="G8" s="36"/>
      <c r="H8" s="36"/>
      <c r="I8" s="117"/>
      <c r="J8" s="36"/>
      <c r="K8" s="36"/>
      <c r="L8" s="118"/>
      <c r="S8" s="36"/>
      <c r="T8" s="36"/>
      <c r="U8" s="36"/>
      <c r="V8" s="36"/>
      <c r="W8" s="36"/>
      <c r="X8" s="36"/>
      <c r="Y8" s="36"/>
      <c r="Z8" s="36"/>
      <c r="AA8" s="36"/>
      <c r="AB8" s="36"/>
      <c r="AC8" s="36"/>
      <c r="AD8" s="36"/>
      <c r="AE8" s="36"/>
    </row>
    <row r="9" spans="1:46" s="2" customFormat="1" ht="16.5" hidden="1" customHeight="1" x14ac:dyDescent="0.2">
      <c r="A9" s="36"/>
      <c r="B9" s="41"/>
      <c r="C9" s="36"/>
      <c r="D9" s="36"/>
      <c r="E9" s="318" t="s">
        <v>146</v>
      </c>
      <c r="F9" s="319"/>
      <c r="G9" s="319"/>
      <c r="H9" s="319"/>
      <c r="I9" s="117"/>
      <c r="J9" s="36"/>
      <c r="K9" s="36"/>
      <c r="L9" s="118"/>
      <c r="S9" s="36"/>
      <c r="T9" s="36"/>
      <c r="U9" s="36"/>
      <c r="V9" s="36"/>
      <c r="W9" s="36"/>
      <c r="X9" s="36"/>
      <c r="Y9" s="36"/>
      <c r="Z9" s="36"/>
      <c r="AA9" s="36"/>
      <c r="AB9" s="36"/>
      <c r="AC9" s="36"/>
      <c r="AD9" s="36"/>
      <c r="AE9" s="36"/>
    </row>
    <row r="10" spans="1:46" s="2" customFormat="1" ht="11.25" hidden="1" x14ac:dyDescent="0.2">
      <c r="A10" s="36"/>
      <c r="B10" s="41"/>
      <c r="C10" s="36"/>
      <c r="D10" s="36"/>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2" hidden="1" customHeight="1" x14ac:dyDescent="0.2">
      <c r="A11" s="36"/>
      <c r="B11" s="41"/>
      <c r="C11" s="36"/>
      <c r="D11" s="116" t="s">
        <v>18</v>
      </c>
      <c r="E11" s="36"/>
      <c r="F11" s="105" t="s">
        <v>79</v>
      </c>
      <c r="G11" s="36"/>
      <c r="H11" s="36"/>
      <c r="I11" s="119" t="s">
        <v>20</v>
      </c>
      <c r="J11" s="105" t="s">
        <v>79</v>
      </c>
      <c r="K11" s="36"/>
      <c r="L11" s="118"/>
      <c r="S11" s="36"/>
      <c r="T11" s="36"/>
      <c r="U11" s="36"/>
      <c r="V11" s="36"/>
      <c r="W11" s="36"/>
      <c r="X11" s="36"/>
      <c r="Y11" s="36"/>
      <c r="Z11" s="36"/>
      <c r="AA11" s="36"/>
      <c r="AB11" s="36"/>
      <c r="AC11" s="36"/>
      <c r="AD11" s="36"/>
      <c r="AE11" s="36"/>
    </row>
    <row r="12" spans="1:46" s="2" customFormat="1" ht="12" hidden="1" customHeight="1" x14ac:dyDescent="0.2">
      <c r="A12" s="36"/>
      <c r="B12" s="41"/>
      <c r="C12" s="36"/>
      <c r="D12" s="116" t="s">
        <v>22</v>
      </c>
      <c r="E12" s="36"/>
      <c r="F12" s="105" t="s">
        <v>23</v>
      </c>
      <c r="G12" s="36"/>
      <c r="H12" s="36"/>
      <c r="I12" s="119" t="s">
        <v>24</v>
      </c>
      <c r="J12" s="120" t="str">
        <f>'Rekapitulace stavby'!AN8</f>
        <v>11. 11. 2019</v>
      </c>
      <c r="K12" s="36"/>
      <c r="L12" s="118"/>
      <c r="S12" s="36"/>
      <c r="T12" s="36"/>
      <c r="U12" s="36"/>
      <c r="V12" s="36"/>
      <c r="W12" s="36"/>
      <c r="X12" s="36"/>
      <c r="Y12" s="36"/>
      <c r="Z12" s="36"/>
      <c r="AA12" s="36"/>
      <c r="AB12" s="36"/>
      <c r="AC12" s="36"/>
      <c r="AD12" s="36"/>
      <c r="AE12" s="36"/>
    </row>
    <row r="13" spans="1:46" s="2" customFormat="1" ht="10.9" hidden="1" customHeight="1" x14ac:dyDescent="0.2">
      <c r="A13" s="36"/>
      <c r="B13" s="41"/>
      <c r="C13" s="36"/>
      <c r="D13" s="36"/>
      <c r="E13" s="36"/>
      <c r="F13" s="36"/>
      <c r="G13" s="36"/>
      <c r="H13" s="36"/>
      <c r="I13" s="117"/>
      <c r="J13" s="36"/>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30</v>
      </c>
      <c r="E14" s="36"/>
      <c r="F14" s="36"/>
      <c r="G14" s="36"/>
      <c r="H14" s="36"/>
      <c r="I14" s="119" t="s">
        <v>31</v>
      </c>
      <c r="J14" s="105" t="s">
        <v>32</v>
      </c>
      <c r="K14" s="36"/>
      <c r="L14" s="118"/>
      <c r="S14" s="36"/>
      <c r="T14" s="36"/>
      <c r="U14" s="36"/>
      <c r="V14" s="36"/>
      <c r="W14" s="36"/>
      <c r="X14" s="36"/>
      <c r="Y14" s="36"/>
      <c r="Z14" s="36"/>
      <c r="AA14" s="36"/>
      <c r="AB14" s="36"/>
      <c r="AC14" s="36"/>
      <c r="AD14" s="36"/>
      <c r="AE14" s="36"/>
    </row>
    <row r="15" spans="1:46" s="2" customFormat="1" ht="18" hidden="1" customHeight="1" x14ac:dyDescent="0.2">
      <c r="A15" s="36"/>
      <c r="B15" s="41"/>
      <c r="C15" s="36"/>
      <c r="D15" s="36"/>
      <c r="E15" s="105" t="s">
        <v>33</v>
      </c>
      <c r="F15" s="36"/>
      <c r="G15" s="36"/>
      <c r="H15" s="36"/>
      <c r="I15" s="119" t="s">
        <v>34</v>
      </c>
      <c r="J15" s="105" t="s">
        <v>35</v>
      </c>
      <c r="K15" s="36"/>
      <c r="L15" s="118"/>
      <c r="S15" s="36"/>
      <c r="T15" s="36"/>
      <c r="U15" s="36"/>
      <c r="V15" s="36"/>
      <c r="W15" s="36"/>
      <c r="X15" s="36"/>
      <c r="Y15" s="36"/>
      <c r="Z15" s="36"/>
      <c r="AA15" s="36"/>
      <c r="AB15" s="36"/>
      <c r="AC15" s="36"/>
      <c r="AD15" s="36"/>
      <c r="AE15" s="36"/>
    </row>
    <row r="16" spans="1:46" s="2" customFormat="1" ht="6.95" hidden="1" customHeight="1" x14ac:dyDescent="0.2">
      <c r="A16" s="36"/>
      <c r="B16" s="41"/>
      <c r="C16" s="36"/>
      <c r="D16" s="36"/>
      <c r="E16" s="36"/>
      <c r="F16" s="36"/>
      <c r="G16" s="36"/>
      <c r="H16" s="36"/>
      <c r="I16" s="117"/>
      <c r="J16" s="36"/>
      <c r="K16" s="36"/>
      <c r="L16" s="118"/>
      <c r="S16" s="36"/>
      <c r="T16" s="36"/>
      <c r="U16" s="36"/>
      <c r="V16" s="36"/>
      <c r="W16" s="36"/>
      <c r="X16" s="36"/>
      <c r="Y16" s="36"/>
      <c r="Z16" s="36"/>
      <c r="AA16" s="36"/>
      <c r="AB16" s="36"/>
      <c r="AC16" s="36"/>
      <c r="AD16" s="36"/>
      <c r="AE16" s="36"/>
    </row>
    <row r="17" spans="1:31" s="2" customFormat="1" ht="12" hidden="1" customHeight="1" x14ac:dyDescent="0.2">
      <c r="A17" s="36"/>
      <c r="B17" s="41"/>
      <c r="C17" s="36"/>
      <c r="D17" s="116" t="s">
        <v>36</v>
      </c>
      <c r="E17" s="36"/>
      <c r="F17" s="36"/>
      <c r="G17" s="36"/>
      <c r="H17" s="36"/>
      <c r="I17" s="119" t="s">
        <v>31</v>
      </c>
      <c r="J17" s="31" t="str">
        <f>'Rekapitulace stavby'!AN13</f>
        <v>Vyplň údaj</v>
      </c>
      <c r="K17" s="36"/>
      <c r="L17" s="118"/>
      <c r="S17" s="36"/>
      <c r="T17" s="36"/>
      <c r="U17" s="36"/>
      <c r="V17" s="36"/>
      <c r="W17" s="36"/>
      <c r="X17" s="36"/>
      <c r="Y17" s="36"/>
      <c r="Z17" s="36"/>
      <c r="AA17" s="36"/>
      <c r="AB17" s="36"/>
      <c r="AC17" s="36"/>
      <c r="AD17" s="36"/>
      <c r="AE17" s="36"/>
    </row>
    <row r="18" spans="1:31" s="2" customFormat="1" ht="18" hidden="1" customHeight="1" x14ac:dyDescent="0.2">
      <c r="A18" s="36"/>
      <c r="B18" s="41"/>
      <c r="C18" s="36"/>
      <c r="D18" s="36"/>
      <c r="E18" s="320" t="str">
        <f>'Rekapitulace stavby'!E14</f>
        <v>Vyplň údaj</v>
      </c>
      <c r="F18" s="321"/>
      <c r="G18" s="321"/>
      <c r="H18" s="321"/>
      <c r="I18" s="119" t="s">
        <v>34</v>
      </c>
      <c r="J18" s="31" t="str">
        <f>'Rekapitulace stavby'!AN14</f>
        <v>Vyplň údaj</v>
      </c>
      <c r="K18" s="36"/>
      <c r="L18" s="118"/>
      <c r="S18" s="36"/>
      <c r="T18" s="36"/>
      <c r="U18" s="36"/>
      <c r="V18" s="36"/>
      <c r="W18" s="36"/>
      <c r="X18" s="36"/>
      <c r="Y18" s="36"/>
      <c r="Z18" s="36"/>
      <c r="AA18" s="36"/>
      <c r="AB18" s="36"/>
      <c r="AC18" s="36"/>
      <c r="AD18" s="36"/>
      <c r="AE18" s="36"/>
    </row>
    <row r="19" spans="1:31" s="2" customFormat="1" ht="6.95" hidden="1" customHeight="1" x14ac:dyDescent="0.2">
      <c r="A19" s="36"/>
      <c r="B19" s="41"/>
      <c r="C19" s="36"/>
      <c r="D19" s="36"/>
      <c r="E19" s="36"/>
      <c r="F19" s="36"/>
      <c r="G19" s="36"/>
      <c r="H19" s="36"/>
      <c r="I19" s="117"/>
      <c r="J19" s="36"/>
      <c r="K19" s="36"/>
      <c r="L19" s="118"/>
      <c r="S19" s="36"/>
      <c r="T19" s="36"/>
      <c r="U19" s="36"/>
      <c r="V19" s="36"/>
      <c r="W19" s="36"/>
      <c r="X19" s="36"/>
      <c r="Y19" s="36"/>
      <c r="Z19" s="36"/>
      <c r="AA19" s="36"/>
      <c r="AB19" s="36"/>
      <c r="AC19" s="36"/>
      <c r="AD19" s="36"/>
      <c r="AE19" s="36"/>
    </row>
    <row r="20" spans="1:31" s="2" customFormat="1" ht="12" hidden="1" customHeight="1" x14ac:dyDescent="0.2">
      <c r="A20" s="36"/>
      <c r="B20" s="41"/>
      <c r="C20" s="36"/>
      <c r="D20" s="116" t="s">
        <v>38</v>
      </c>
      <c r="E20" s="36"/>
      <c r="F20" s="36"/>
      <c r="G20" s="36"/>
      <c r="H20" s="36"/>
      <c r="I20" s="119" t="s">
        <v>31</v>
      </c>
      <c r="J20" s="105" t="s">
        <v>39</v>
      </c>
      <c r="K20" s="36"/>
      <c r="L20" s="118"/>
      <c r="S20" s="36"/>
      <c r="T20" s="36"/>
      <c r="U20" s="36"/>
      <c r="V20" s="36"/>
      <c r="W20" s="36"/>
      <c r="X20" s="36"/>
      <c r="Y20" s="36"/>
      <c r="Z20" s="36"/>
      <c r="AA20" s="36"/>
      <c r="AB20" s="36"/>
      <c r="AC20" s="36"/>
      <c r="AD20" s="36"/>
      <c r="AE20" s="36"/>
    </row>
    <row r="21" spans="1:31" s="2" customFormat="1" ht="18" hidden="1" customHeight="1" x14ac:dyDescent="0.2">
      <c r="A21" s="36"/>
      <c r="B21" s="41"/>
      <c r="C21" s="36"/>
      <c r="D21" s="36"/>
      <c r="E21" s="105" t="s">
        <v>40</v>
      </c>
      <c r="F21" s="36"/>
      <c r="G21" s="36"/>
      <c r="H21" s="36"/>
      <c r="I21" s="119" t="s">
        <v>34</v>
      </c>
      <c r="J21" s="105" t="s">
        <v>41</v>
      </c>
      <c r="K21" s="36"/>
      <c r="L21" s="118"/>
      <c r="S21" s="36"/>
      <c r="T21" s="36"/>
      <c r="U21" s="36"/>
      <c r="V21" s="36"/>
      <c r="W21" s="36"/>
      <c r="X21" s="36"/>
      <c r="Y21" s="36"/>
      <c r="Z21" s="36"/>
      <c r="AA21" s="36"/>
      <c r="AB21" s="36"/>
      <c r="AC21" s="36"/>
      <c r="AD21" s="36"/>
      <c r="AE21" s="36"/>
    </row>
    <row r="22" spans="1:31" s="2" customFormat="1" ht="6.95" hidden="1" customHeight="1" x14ac:dyDescent="0.2">
      <c r="A22" s="36"/>
      <c r="B22" s="41"/>
      <c r="C22" s="36"/>
      <c r="D22" s="36"/>
      <c r="E22" s="36"/>
      <c r="F22" s="36"/>
      <c r="G22" s="36"/>
      <c r="H22" s="36"/>
      <c r="I22" s="117"/>
      <c r="J22" s="36"/>
      <c r="K22" s="36"/>
      <c r="L22" s="118"/>
      <c r="S22" s="36"/>
      <c r="T22" s="36"/>
      <c r="U22" s="36"/>
      <c r="V22" s="36"/>
      <c r="W22" s="36"/>
      <c r="X22" s="36"/>
      <c r="Y22" s="36"/>
      <c r="Z22" s="36"/>
      <c r="AA22" s="36"/>
      <c r="AB22" s="36"/>
      <c r="AC22" s="36"/>
      <c r="AD22" s="36"/>
      <c r="AE22" s="36"/>
    </row>
    <row r="23" spans="1:31" s="2" customFormat="1" ht="12" hidden="1" customHeight="1" x14ac:dyDescent="0.2">
      <c r="A23" s="36"/>
      <c r="B23" s="41"/>
      <c r="C23" s="36"/>
      <c r="D23" s="116" t="s">
        <v>43</v>
      </c>
      <c r="E23" s="36"/>
      <c r="F23" s="36"/>
      <c r="G23" s="36"/>
      <c r="H23" s="36"/>
      <c r="I23" s="119" t="s">
        <v>31</v>
      </c>
      <c r="J23" s="105" t="s">
        <v>79</v>
      </c>
      <c r="K23" s="36"/>
      <c r="L23" s="118"/>
      <c r="S23" s="36"/>
      <c r="T23" s="36"/>
      <c r="U23" s="36"/>
      <c r="V23" s="36"/>
      <c r="W23" s="36"/>
      <c r="X23" s="36"/>
      <c r="Y23" s="36"/>
      <c r="Z23" s="36"/>
      <c r="AA23" s="36"/>
      <c r="AB23" s="36"/>
      <c r="AC23" s="36"/>
      <c r="AD23" s="36"/>
      <c r="AE23" s="36"/>
    </row>
    <row r="24" spans="1:31" s="2" customFormat="1" ht="18" hidden="1" customHeight="1" x14ac:dyDescent="0.2">
      <c r="A24" s="36"/>
      <c r="B24" s="41"/>
      <c r="C24" s="36"/>
      <c r="D24" s="36"/>
      <c r="E24" s="105" t="s">
        <v>40</v>
      </c>
      <c r="F24" s="36"/>
      <c r="G24" s="36"/>
      <c r="H24" s="36"/>
      <c r="I24" s="119" t="s">
        <v>34</v>
      </c>
      <c r="J24" s="105" t="s">
        <v>79</v>
      </c>
      <c r="K24" s="36"/>
      <c r="L24" s="118"/>
      <c r="S24" s="36"/>
      <c r="T24" s="36"/>
      <c r="U24" s="36"/>
      <c r="V24" s="36"/>
      <c r="W24" s="36"/>
      <c r="X24" s="36"/>
      <c r="Y24" s="36"/>
      <c r="Z24" s="36"/>
      <c r="AA24" s="36"/>
      <c r="AB24" s="36"/>
      <c r="AC24" s="36"/>
      <c r="AD24" s="36"/>
      <c r="AE24" s="36"/>
    </row>
    <row r="25" spans="1:31" s="2" customFormat="1" ht="6.95" hidden="1" customHeight="1" x14ac:dyDescent="0.2">
      <c r="A25" s="36"/>
      <c r="B25" s="41"/>
      <c r="C25" s="36"/>
      <c r="D25" s="36"/>
      <c r="E25" s="36"/>
      <c r="F25" s="36"/>
      <c r="G25" s="36"/>
      <c r="H25" s="36"/>
      <c r="I25" s="117"/>
      <c r="J25" s="36"/>
      <c r="K25" s="36"/>
      <c r="L25" s="118"/>
      <c r="S25" s="36"/>
      <c r="T25" s="36"/>
      <c r="U25" s="36"/>
      <c r="V25" s="36"/>
      <c r="W25" s="36"/>
      <c r="X25" s="36"/>
      <c r="Y25" s="36"/>
      <c r="Z25" s="36"/>
      <c r="AA25" s="36"/>
      <c r="AB25" s="36"/>
      <c r="AC25" s="36"/>
      <c r="AD25" s="36"/>
      <c r="AE25" s="36"/>
    </row>
    <row r="26" spans="1:31" s="2" customFormat="1" ht="12" hidden="1" customHeight="1" x14ac:dyDescent="0.2">
      <c r="A26" s="36"/>
      <c r="B26" s="41"/>
      <c r="C26" s="36"/>
      <c r="D26" s="116" t="s">
        <v>44</v>
      </c>
      <c r="E26" s="36"/>
      <c r="F26" s="36"/>
      <c r="G26" s="36"/>
      <c r="H26" s="36"/>
      <c r="I26" s="117"/>
      <c r="J26" s="36"/>
      <c r="K26" s="36"/>
      <c r="L26" s="118"/>
      <c r="S26" s="36"/>
      <c r="T26" s="36"/>
      <c r="U26" s="36"/>
      <c r="V26" s="36"/>
      <c r="W26" s="36"/>
      <c r="X26" s="36"/>
      <c r="Y26" s="36"/>
      <c r="Z26" s="36"/>
      <c r="AA26" s="36"/>
      <c r="AB26" s="36"/>
      <c r="AC26" s="36"/>
      <c r="AD26" s="36"/>
      <c r="AE26" s="36"/>
    </row>
    <row r="27" spans="1:31" s="8" customFormat="1" ht="51" hidden="1" customHeight="1" x14ac:dyDescent="0.2">
      <c r="A27" s="121"/>
      <c r="B27" s="122"/>
      <c r="C27" s="121"/>
      <c r="D27" s="121"/>
      <c r="E27" s="322" t="s">
        <v>45</v>
      </c>
      <c r="F27" s="322"/>
      <c r="G27" s="322"/>
      <c r="H27" s="322"/>
      <c r="I27" s="123"/>
      <c r="J27" s="121"/>
      <c r="K27" s="121"/>
      <c r="L27" s="124"/>
      <c r="S27" s="121"/>
      <c r="T27" s="121"/>
      <c r="U27" s="121"/>
      <c r="V27" s="121"/>
      <c r="W27" s="121"/>
      <c r="X27" s="121"/>
      <c r="Y27" s="121"/>
      <c r="Z27" s="121"/>
      <c r="AA27" s="121"/>
      <c r="AB27" s="121"/>
      <c r="AC27" s="121"/>
      <c r="AD27" s="121"/>
      <c r="AE27" s="121"/>
    </row>
    <row r="28" spans="1:31" s="2" customFormat="1" ht="6.95" hidden="1" customHeight="1" x14ac:dyDescent="0.2">
      <c r="A28" s="36"/>
      <c r="B28" s="41"/>
      <c r="C28" s="36"/>
      <c r="D28" s="36"/>
      <c r="E28" s="36"/>
      <c r="F28" s="36"/>
      <c r="G28" s="36"/>
      <c r="H28" s="36"/>
      <c r="I28" s="117"/>
      <c r="J28" s="36"/>
      <c r="K28" s="36"/>
      <c r="L28" s="118"/>
      <c r="S28" s="36"/>
      <c r="T28" s="36"/>
      <c r="U28" s="36"/>
      <c r="V28" s="36"/>
      <c r="W28" s="36"/>
      <c r="X28" s="36"/>
      <c r="Y28" s="36"/>
      <c r="Z28" s="36"/>
      <c r="AA28" s="36"/>
      <c r="AB28" s="36"/>
      <c r="AC28" s="36"/>
      <c r="AD28" s="36"/>
      <c r="AE28" s="36"/>
    </row>
    <row r="29" spans="1:31" s="2" customFormat="1" ht="6.95" hidden="1" customHeight="1" x14ac:dyDescent="0.2">
      <c r="A29" s="36"/>
      <c r="B29" s="41"/>
      <c r="C29" s="36"/>
      <c r="D29" s="125"/>
      <c r="E29" s="125"/>
      <c r="F29" s="125"/>
      <c r="G29" s="125"/>
      <c r="H29" s="125"/>
      <c r="I29" s="126"/>
      <c r="J29" s="125"/>
      <c r="K29" s="125"/>
      <c r="L29" s="118"/>
      <c r="S29" s="36"/>
      <c r="T29" s="36"/>
      <c r="U29" s="36"/>
      <c r="V29" s="36"/>
      <c r="W29" s="36"/>
      <c r="X29" s="36"/>
      <c r="Y29" s="36"/>
      <c r="Z29" s="36"/>
      <c r="AA29" s="36"/>
      <c r="AB29" s="36"/>
      <c r="AC29" s="36"/>
      <c r="AD29" s="36"/>
      <c r="AE29" s="36"/>
    </row>
    <row r="30" spans="1:31" s="2" customFormat="1" ht="25.35" hidden="1" customHeight="1" x14ac:dyDescent="0.2">
      <c r="A30" s="36"/>
      <c r="B30" s="41"/>
      <c r="C30" s="36"/>
      <c r="D30" s="127" t="s">
        <v>46</v>
      </c>
      <c r="E30" s="36"/>
      <c r="F30" s="36"/>
      <c r="G30" s="36"/>
      <c r="H30" s="36"/>
      <c r="I30" s="117"/>
      <c r="J30" s="128">
        <f>ROUND(J86, 2)</f>
        <v>0</v>
      </c>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14.45" hidden="1" customHeight="1" x14ac:dyDescent="0.2">
      <c r="A32" s="36"/>
      <c r="B32" s="41"/>
      <c r="C32" s="36"/>
      <c r="D32" s="36"/>
      <c r="E32" s="36"/>
      <c r="F32" s="129" t="s">
        <v>48</v>
      </c>
      <c r="G32" s="36"/>
      <c r="H32" s="36"/>
      <c r="I32" s="130" t="s">
        <v>47</v>
      </c>
      <c r="J32" s="129" t="s">
        <v>49</v>
      </c>
      <c r="K32" s="36"/>
      <c r="L32" s="118"/>
      <c r="S32" s="36"/>
      <c r="T32" s="36"/>
      <c r="U32" s="36"/>
      <c r="V32" s="36"/>
      <c r="W32" s="36"/>
      <c r="X32" s="36"/>
      <c r="Y32" s="36"/>
      <c r="Z32" s="36"/>
      <c r="AA32" s="36"/>
      <c r="AB32" s="36"/>
      <c r="AC32" s="36"/>
      <c r="AD32" s="36"/>
      <c r="AE32" s="36"/>
    </row>
    <row r="33" spans="1:31" s="2" customFormat="1" ht="14.45" hidden="1" customHeight="1" x14ac:dyDescent="0.2">
      <c r="A33" s="36"/>
      <c r="B33" s="41"/>
      <c r="C33" s="36"/>
      <c r="D33" s="131" t="s">
        <v>50</v>
      </c>
      <c r="E33" s="116" t="s">
        <v>51</v>
      </c>
      <c r="F33" s="132">
        <f>ROUND((SUM(BE86:BE153)),  2)</f>
        <v>0</v>
      </c>
      <c r="G33" s="36"/>
      <c r="H33" s="36"/>
      <c r="I33" s="133">
        <v>0.21</v>
      </c>
      <c r="J33" s="132">
        <f>ROUND(((SUM(BE86:BE153))*I33),  2)</f>
        <v>0</v>
      </c>
      <c r="K33" s="36"/>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116" t="s">
        <v>52</v>
      </c>
      <c r="F34" s="132">
        <f>ROUND((SUM(BF86:BF153)),  2)</f>
        <v>0</v>
      </c>
      <c r="G34" s="36"/>
      <c r="H34" s="36"/>
      <c r="I34" s="133">
        <v>0.15</v>
      </c>
      <c r="J34" s="132">
        <f>ROUND(((SUM(BF86:BF153))*I34),  2)</f>
        <v>0</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36"/>
      <c r="E35" s="116" t="s">
        <v>53</v>
      </c>
      <c r="F35" s="132">
        <f>ROUND((SUM(BG86:BG153)),  2)</f>
        <v>0</v>
      </c>
      <c r="G35" s="36"/>
      <c r="H35" s="36"/>
      <c r="I35" s="133">
        <v>0.21</v>
      </c>
      <c r="J35" s="132">
        <f>0</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54</v>
      </c>
      <c r="F36" s="132">
        <f>ROUND((SUM(BH86:BH153)),  2)</f>
        <v>0</v>
      </c>
      <c r="G36" s="36"/>
      <c r="H36" s="36"/>
      <c r="I36" s="133">
        <v>0.15</v>
      </c>
      <c r="J36" s="132">
        <f>0</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55</v>
      </c>
      <c r="F37" s="132">
        <f>ROUND((SUM(BI86:BI153)),  2)</f>
        <v>0</v>
      </c>
      <c r="G37" s="36"/>
      <c r="H37" s="36"/>
      <c r="I37" s="133">
        <v>0</v>
      </c>
      <c r="J37" s="132">
        <f>0</f>
        <v>0</v>
      </c>
      <c r="K37" s="36"/>
      <c r="L37" s="118"/>
      <c r="S37" s="36"/>
      <c r="T37" s="36"/>
      <c r="U37" s="36"/>
      <c r="V37" s="36"/>
      <c r="W37" s="36"/>
      <c r="X37" s="36"/>
      <c r="Y37" s="36"/>
      <c r="Z37" s="36"/>
      <c r="AA37" s="36"/>
      <c r="AB37" s="36"/>
      <c r="AC37" s="36"/>
      <c r="AD37" s="36"/>
      <c r="AE37" s="36"/>
    </row>
    <row r="38" spans="1:31" s="2" customFormat="1" ht="6.95" hidden="1" customHeight="1" x14ac:dyDescent="0.2">
      <c r="A38" s="36"/>
      <c r="B38" s="41"/>
      <c r="C38" s="36"/>
      <c r="D38" s="36"/>
      <c r="E38" s="36"/>
      <c r="F38" s="36"/>
      <c r="G38" s="36"/>
      <c r="H38" s="36"/>
      <c r="I38" s="117"/>
      <c r="J38" s="36"/>
      <c r="K38" s="36"/>
      <c r="L38" s="118"/>
      <c r="S38" s="36"/>
      <c r="T38" s="36"/>
      <c r="U38" s="36"/>
      <c r="V38" s="36"/>
      <c r="W38" s="36"/>
      <c r="X38" s="36"/>
      <c r="Y38" s="36"/>
      <c r="Z38" s="36"/>
      <c r="AA38" s="36"/>
      <c r="AB38" s="36"/>
      <c r="AC38" s="36"/>
      <c r="AD38" s="36"/>
      <c r="AE38" s="36"/>
    </row>
    <row r="39" spans="1:31" s="2" customFormat="1" ht="25.35" hidden="1" customHeight="1" x14ac:dyDescent="0.2">
      <c r="A39" s="36"/>
      <c r="B39" s="41"/>
      <c r="C39" s="134"/>
      <c r="D39" s="135" t="s">
        <v>56</v>
      </c>
      <c r="E39" s="136"/>
      <c r="F39" s="136"/>
      <c r="G39" s="137" t="s">
        <v>57</v>
      </c>
      <c r="H39" s="138" t="s">
        <v>58</v>
      </c>
      <c r="I39" s="139"/>
      <c r="J39" s="140">
        <f>SUM(J30:J37)</f>
        <v>0</v>
      </c>
      <c r="K39" s="141"/>
      <c r="L39" s="118"/>
      <c r="S39" s="36"/>
      <c r="T39" s="36"/>
      <c r="U39" s="36"/>
      <c r="V39" s="36"/>
      <c r="W39" s="36"/>
      <c r="X39" s="36"/>
      <c r="Y39" s="36"/>
      <c r="Z39" s="36"/>
      <c r="AA39" s="36"/>
      <c r="AB39" s="36"/>
      <c r="AC39" s="36"/>
      <c r="AD39" s="36"/>
      <c r="AE39" s="36"/>
    </row>
    <row r="40" spans="1:31" s="2" customFormat="1" ht="14.45" hidden="1" customHeight="1" x14ac:dyDescent="0.2">
      <c r="A40" s="36"/>
      <c r="B40" s="142"/>
      <c r="C40" s="143"/>
      <c r="D40" s="143"/>
      <c r="E40" s="143"/>
      <c r="F40" s="143"/>
      <c r="G40" s="143"/>
      <c r="H40" s="143"/>
      <c r="I40" s="144"/>
      <c r="J40" s="143"/>
      <c r="K40" s="143"/>
      <c r="L40" s="118"/>
      <c r="S40" s="36"/>
      <c r="T40" s="36"/>
      <c r="U40" s="36"/>
      <c r="V40" s="36"/>
      <c r="W40" s="36"/>
      <c r="X40" s="36"/>
      <c r="Y40" s="36"/>
      <c r="Z40" s="36"/>
      <c r="AA40" s="36"/>
      <c r="AB40" s="36"/>
      <c r="AC40" s="36"/>
      <c r="AD40" s="36"/>
      <c r="AE40" s="36"/>
    </row>
    <row r="41" spans="1:31" ht="11.25" hidden="1" x14ac:dyDescent="0.2"/>
    <row r="42" spans="1:31" ht="11.25" hidden="1" x14ac:dyDescent="0.2"/>
    <row r="43" spans="1:31" ht="11.25" hidden="1" x14ac:dyDescent="0.2"/>
    <row r="44" spans="1:31" s="2" customFormat="1" ht="6.95" customHeight="1" x14ac:dyDescent="0.2">
      <c r="A44" s="36"/>
      <c r="B44" s="145"/>
      <c r="C44" s="146"/>
      <c r="D44" s="146"/>
      <c r="E44" s="146"/>
      <c r="F44" s="146"/>
      <c r="G44" s="146"/>
      <c r="H44" s="146"/>
      <c r="I44" s="147"/>
      <c r="J44" s="146"/>
      <c r="K44" s="146"/>
      <c r="L44" s="118"/>
      <c r="S44" s="36"/>
      <c r="T44" s="36"/>
      <c r="U44" s="36"/>
      <c r="V44" s="36"/>
      <c r="W44" s="36"/>
      <c r="X44" s="36"/>
      <c r="Y44" s="36"/>
      <c r="Z44" s="36"/>
      <c r="AA44" s="36"/>
      <c r="AB44" s="36"/>
      <c r="AC44" s="36"/>
      <c r="AD44" s="36"/>
      <c r="AE44" s="36"/>
    </row>
    <row r="45" spans="1:31" s="2" customFormat="1" ht="24.95" customHeight="1" x14ac:dyDescent="0.2">
      <c r="A45" s="36"/>
      <c r="B45" s="37"/>
      <c r="C45" s="24" t="s">
        <v>147</v>
      </c>
      <c r="D45" s="38"/>
      <c r="E45" s="38"/>
      <c r="F45" s="38"/>
      <c r="G45" s="38"/>
      <c r="H45" s="38"/>
      <c r="I45" s="117"/>
      <c r="J45" s="38"/>
      <c r="K45" s="38"/>
      <c r="L45" s="118"/>
      <c r="S45" s="36"/>
      <c r="T45" s="36"/>
      <c r="U45" s="36"/>
      <c r="V45" s="36"/>
      <c r="W45" s="36"/>
      <c r="X45" s="36"/>
      <c r="Y45" s="36"/>
      <c r="Z45" s="36"/>
      <c r="AA45" s="36"/>
      <c r="AB45" s="36"/>
      <c r="AC45" s="36"/>
      <c r="AD45" s="36"/>
      <c r="AE45" s="36"/>
    </row>
    <row r="46" spans="1:31" s="2" customFormat="1" ht="6.95" customHeight="1" x14ac:dyDescent="0.2">
      <c r="A46" s="36"/>
      <c r="B46" s="37"/>
      <c r="C46" s="38"/>
      <c r="D46" s="38"/>
      <c r="E46" s="38"/>
      <c r="F46" s="38"/>
      <c r="G46" s="38"/>
      <c r="H46" s="38"/>
      <c r="I46" s="117"/>
      <c r="J46" s="38"/>
      <c r="K46" s="38"/>
      <c r="L46" s="118"/>
      <c r="S46" s="36"/>
      <c r="T46" s="36"/>
      <c r="U46" s="36"/>
      <c r="V46" s="36"/>
      <c r="W46" s="36"/>
      <c r="X46" s="36"/>
      <c r="Y46" s="36"/>
      <c r="Z46" s="36"/>
      <c r="AA46" s="36"/>
      <c r="AB46" s="36"/>
      <c r="AC46" s="36"/>
      <c r="AD46" s="36"/>
      <c r="AE46" s="36"/>
    </row>
    <row r="47" spans="1:31" s="2" customFormat="1" ht="12" customHeight="1" x14ac:dyDescent="0.2">
      <c r="A47" s="36"/>
      <c r="B47" s="37"/>
      <c r="C47" s="30" t="s">
        <v>16</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16.5" customHeight="1" x14ac:dyDescent="0.2">
      <c r="A48" s="36"/>
      <c r="B48" s="37"/>
      <c r="C48" s="38"/>
      <c r="D48" s="38"/>
      <c r="E48" s="323" t="str">
        <f>E7</f>
        <v>PJD na ul. Výškovická - 1. úsek (ul. Čujkovova - ul. Svornosti)</v>
      </c>
      <c r="F48" s="324"/>
      <c r="G48" s="324"/>
      <c r="H48" s="324"/>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145</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292" t="str">
        <f>E9</f>
        <v>SO 101 - Úpravy pozemních komunikací</v>
      </c>
      <c r="F50" s="325"/>
      <c r="G50" s="325"/>
      <c r="H50" s="325"/>
      <c r="I50" s="117"/>
      <c r="J50" s="38"/>
      <c r="K50" s="38"/>
      <c r="L50" s="118"/>
      <c r="S50" s="36"/>
      <c r="T50" s="36"/>
      <c r="U50" s="36"/>
      <c r="V50" s="36"/>
      <c r="W50" s="36"/>
      <c r="X50" s="36"/>
      <c r="Y50" s="36"/>
      <c r="Z50" s="36"/>
      <c r="AA50" s="36"/>
      <c r="AB50" s="36"/>
      <c r="AC50" s="36"/>
      <c r="AD50" s="36"/>
      <c r="AE50" s="36"/>
    </row>
    <row r="51" spans="1:47" s="2" customFormat="1" ht="6.95" customHeight="1" x14ac:dyDescent="0.2">
      <c r="A51" s="36"/>
      <c r="B51" s="37"/>
      <c r="C51" s="38"/>
      <c r="D51" s="38"/>
      <c r="E51" s="38"/>
      <c r="F51" s="38"/>
      <c r="G51" s="38"/>
      <c r="H51" s="38"/>
      <c r="I51" s="117"/>
      <c r="J51" s="38"/>
      <c r="K51" s="38"/>
      <c r="L51" s="118"/>
      <c r="S51" s="36"/>
      <c r="T51" s="36"/>
      <c r="U51" s="36"/>
      <c r="V51" s="36"/>
      <c r="W51" s="36"/>
      <c r="X51" s="36"/>
      <c r="Y51" s="36"/>
      <c r="Z51" s="36"/>
      <c r="AA51" s="36"/>
      <c r="AB51" s="36"/>
      <c r="AC51" s="36"/>
      <c r="AD51" s="36"/>
      <c r="AE51" s="36"/>
    </row>
    <row r="52" spans="1:47" s="2" customFormat="1" ht="12" customHeight="1" x14ac:dyDescent="0.2">
      <c r="A52" s="36"/>
      <c r="B52" s="37"/>
      <c r="C52" s="30" t="s">
        <v>22</v>
      </c>
      <c r="D52" s="38"/>
      <c r="E52" s="38"/>
      <c r="F52" s="28" t="str">
        <f>F12</f>
        <v>Ostrava</v>
      </c>
      <c r="G52" s="38"/>
      <c r="H52" s="38"/>
      <c r="I52" s="119" t="s">
        <v>24</v>
      </c>
      <c r="J52" s="61" t="str">
        <f>IF(J12="","",J12)</f>
        <v>11. 11. 2019</v>
      </c>
      <c r="K52" s="38"/>
      <c r="L52" s="118"/>
      <c r="S52" s="36"/>
      <c r="T52" s="36"/>
      <c r="U52" s="36"/>
      <c r="V52" s="36"/>
      <c r="W52" s="36"/>
      <c r="X52" s="36"/>
      <c r="Y52" s="36"/>
      <c r="Z52" s="36"/>
      <c r="AA52" s="36"/>
      <c r="AB52" s="36"/>
      <c r="AC52" s="36"/>
      <c r="AD52" s="36"/>
      <c r="AE52" s="36"/>
    </row>
    <row r="53" spans="1:47" s="2" customFormat="1" ht="6.95" customHeight="1" x14ac:dyDescent="0.2">
      <c r="A53" s="36"/>
      <c r="B53" s="37"/>
      <c r="C53" s="38"/>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27.95" customHeight="1" x14ac:dyDescent="0.2">
      <c r="A54" s="36"/>
      <c r="B54" s="37"/>
      <c r="C54" s="30" t="s">
        <v>30</v>
      </c>
      <c r="D54" s="38"/>
      <c r="E54" s="38"/>
      <c r="F54" s="28" t="str">
        <f>E15</f>
        <v>Dopravní podnik Ostrava a.s.</v>
      </c>
      <c r="G54" s="38"/>
      <c r="H54" s="38"/>
      <c r="I54" s="119" t="s">
        <v>38</v>
      </c>
      <c r="J54" s="34" t="str">
        <f>E21</f>
        <v>METROPROJEKT Praha a.s.</v>
      </c>
      <c r="K54" s="38"/>
      <c r="L54" s="118"/>
      <c r="S54" s="36"/>
      <c r="T54" s="36"/>
      <c r="U54" s="36"/>
      <c r="V54" s="36"/>
      <c r="W54" s="36"/>
      <c r="X54" s="36"/>
      <c r="Y54" s="36"/>
      <c r="Z54" s="36"/>
      <c r="AA54" s="36"/>
      <c r="AB54" s="36"/>
      <c r="AC54" s="36"/>
      <c r="AD54" s="36"/>
      <c r="AE54" s="36"/>
    </row>
    <row r="55" spans="1:47" s="2" customFormat="1" ht="27.95" customHeight="1" x14ac:dyDescent="0.2">
      <c r="A55" s="36"/>
      <c r="B55" s="37"/>
      <c r="C55" s="30" t="s">
        <v>36</v>
      </c>
      <c r="D55" s="38"/>
      <c r="E55" s="38"/>
      <c r="F55" s="28" t="str">
        <f>IF(E18="","",E18)</f>
        <v>Vyplň údaj</v>
      </c>
      <c r="G55" s="38"/>
      <c r="H55" s="38"/>
      <c r="I55" s="119" t="s">
        <v>43</v>
      </c>
      <c r="J55" s="34" t="str">
        <f>E24</f>
        <v>METROPROJEKT Praha a.s.</v>
      </c>
      <c r="K55" s="38"/>
      <c r="L55" s="118"/>
      <c r="S55" s="36"/>
      <c r="T55" s="36"/>
      <c r="U55" s="36"/>
      <c r="V55" s="36"/>
      <c r="W55" s="36"/>
      <c r="X55" s="36"/>
      <c r="Y55" s="36"/>
      <c r="Z55" s="36"/>
      <c r="AA55" s="36"/>
      <c r="AB55" s="36"/>
      <c r="AC55" s="36"/>
      <c r="AD55" s="36"/>
      <c r="AE55" s="36"/>
    </row>
    <row r="56" spans="1:47" s="2" customFormat="1" ht="10.35" customHeight="1" x14ac:dyDescent="0.2">
      <c r="A56" s="36"/>
      <c r="B56" s="37"/>
      <c r="C56" s="38"/>
      <c r="D56" s="38"/>
      <c r="E56" s="38"/>
      <c r="F56" s="38"/>
      <c r="G56" s="38"/>
      <c r="H56" s="38"/>
      <c r="I56" s="117"/>
      <c r="J56" s="38"/>
      <c r="K56" s="38"/>
      <c r="L56" s="118"/>
      <c r="S56" s="36"/>
      <c r="T56" s="36"/>
      <c r="U56" s="36"/>
      <c r="V56" s="36"/>
      <c r="W56" s="36"/>
      <c r="X56" s="36"/>
      <c r="Y56" s="36"/>
      <c r="Z56" s="36"/>
      <c r="AA56" s="36"/>
      <c r="AB56" s="36"/>
      <c r="AC56" s="36"/>
      <c r="AD56" s="36"/>
      <c r="AE56" s="36"/>
    </row>
    <row r="57" spans="1:47" s="2" customFormat="1" ht="29.25" customHeight="1" x14ac:dyDescent="0.2">
      <c r="A57" s="36"/>
      <c r="B57" s="37"/>
      <c r="C57" s="148" t="s">
        <v>148</v>
      </c>
      <c r="D57" s="149"/>
      <c r="E57" s="149"/>
      <c r="F57" s="149"/>
      <c r="G57" s="149"/>
      <c r="H57" s="149"/>
      <c r="I57" s="150"/>
      <c r="J57" s="151" t="s">
        <v>149</v>
      </c>
      <c r="K57" s="149"/>
      <c r="L57" s="118"/>
      <c r="S57" s="36"/>
      <c r="T57" s="36"/>
      <c r="U57" s="36"/>
      <c r="V57" s="36"/>
      <c r="W57" s="36"/>
      <c r="X57" s="36"/>
      <c r="Y57" s="36"/>
      <c r="Z57" s="36"/>
      <c r="AA57" s="36"/>
      <c r="AB57" s="36"/>
      <c r="AC57" s="36"/>
      <c r="AD57" s="36"/>
      <c r="AE57" s="36"/>
    </row>
    <row r="58" spans="1:47" s="2" customFormat="1" ht="10.35" customHeight="1" x14ac:dyDescent="0.2">
      <c r="A58" s="36"/>
      <c r="B58" s="37"/>
      <c r="C58" s="38"/>
      <c r="D58" s="38"/>
      <c r="E58" s="38"/>
      <c r="F58" s="38"/>
      <c r="G58" s="38"/>
      <c r="H58" s="38"/>
      <c r="I58" s="117"/>
      <c r="J58" s="38"/>
      <c r="K58" s="38"/>
      <c r="L58" s="118"/>
      <c r="S58" s="36"/>
      <c r="T58" s="36"/>
      <c r="U58" s="36"/>
      <c r="V58" s="36"/>
      <c r="W58" s="36"/>
      <c r="X58" s="36"/>
      <c r="Y58" s="36"/>
      <c r="Z58" s="36"/>
      <c r="AA58" s="36"/>
      <c r="AB58" s="36"/>
      <c r="AC58" s="36"/>
      <c r="AD58" s="36"/>
      <c r="AE58" s="36"/>
    </row>
    <row r="59" spans="1:47" s="2" customFormat="1" ht="22.9" customHeight="1" x14ac:dyDescent="0.2">
      <c r="A59" s="36"/>
      <c r="B59" s="37"/>
      <c r="C59" s="152" t="s">
        <v>78</v>
      </c>
      <c r="D59" s="38"/>
      <c r="E59" s="38"/>
      <c r="F59" s="38"/>
      <c r="G59" s="38"/>
      <c r="H59" s="38"/>
      <c r="I59" s="117"/>
      <c r="J59" s="79">
        <f>J86</f>
        <v>0</v>
      </c>
      <c r="K59" s="38"/>
      <c r="L59" s="118"/>
      <c r="S59" s="36"/>
      <c r="T59" s="36"/>
      <c r="U59" s="36"/>
      <c r="V59" s="36"/>
      <c r="W59" s="36"/>
      <c r="X59" s="36"/>
      <c r="Y59" s="36"/>
      <c r="Z59" s="36"/>
      <c r="AA59" s="36"/>
      <c r="AB59" s="36"/>
      <c r="AC59" s="36"/>
      <c r="AD59" s="36"/>
      <c r="AE59" s="36"/>
      <c r="AU59" s="18" t="s">
        <v>150</v>
      </c>
    </row>
    <row r="60" spans="1:47" s="9" customFormat="1" ht="24.95" customHeight="1" x14ac:dyDescent="0.2">
      <c r="B60" s="153"/>
      <c r="C60" s="154"/>
      <c r="D60" s="155" t="s">
        <v>151</v>
      </c>
      <c r="E60" s="156"/>
      <c r="F60" s="156"/>
      <c r="G60" s="156"/>
      <c r="H60" s="156"/>
      <c r="I60" s="157"/>
      <c r="J60" s="158">
        <f>J87</f>
        <v>0</v>
      </c>
      <c r="K60" s="154"/>
      <c r="L60" s="159"/>
    </row>
    <row r="61" spans="1:47" s="10" customFormat="1" ht="19.899999999999999" customHeight="1" x14ac:dyDescent="0.2">
      <c r="B61" s="160"/>
      <c r="C61" s="99"/>
      <c r="D61" s="161" t="s">
        <v>152</v>
      </c>
      <c r="E61" s="162"/>
      <c r="F61" s="162"/>
      <c r="G61" s="162"/>
      <c r="H61" s="162"/>
      <c r="I61" s="163"/>
      <c r="J61" s="164">
        <f>J88</f>
        <v>0</v>
      </c>
      <c r="K61" s="99"/>
      <c r="L61" s="165"/>
    </row>
    <row r="62" spans="1:47" s="10" customFormat="1" ht="19.899999999999999" customHeight="1" x14ac:dyDescent="0.2">
      <c r="B62" s="160"/>
      <c r="C62" s="99"/>
      <c r="D62" s="161" t="s">
        <v>153</v>
      </c>
      <c r="E62" s="162"/>
      <c r="F62" s="162"/>
      <c r="G62" s="162"/>
      <c r="H62" s="162"/>
      <c r="I62" s="163"/>
      <c r="J62" s="164">
        <f>J115</f>
        <v>0</v>
      </c>
      <c r="K62" s="99"/>
      <c r="L62" s="165"/>
    </row>
    <row r="63" spans="1:47" s="10" customFormat="1" ht="19.899999999999999" customHeight="1" x14ac:dyDescent="0.2">
      <c r="B63" s="160"/>
      <c r="C63" s="99"/>
      <c r="D63" s="161" t="s">
        <v>154</v>
      </c>
      <c r="E63" s="162"/>
      <c r="F63" s="162"/>
      <c r="G63" s="162"/>
      <c r="H63" s="162"/>
      <c r="I63" s="163"/>
      <c r="J63" s="164">
        <f>J118</f>
        <v>0</v>
      </c>
      <c r="K63" s="99"/>
      <c r="L63" s="165"/>
    </row>
    <row r="64" spans="1:47" s="10" customFormat="1" ht="19.899999999999999" customHeight="1" x14ac:dyDescent="0.2">
      <c r="B64" s="160"/>
      <c r="C64" s="99"/>
      <c r="D64" s="161" t="s">
        <v>155</v>
      </c>
      <c r="E64" s="162"/>
      <c r="F64" s="162"/>
      <c r="G64" s="162"/>
      <c r="H64" s="162"/>
      <c r="I64" s="163"/>
      <c r="J64" s="164">
        <f>J128</f>
        <v>0</v>
      </c>
      <c r="K64" s="99"/>
      <c r="L64" s="165"/>
    </row>
    <row r="65" spans="1:31" s="10" customFormat="1" ht="19.899999999999999" customHeight="1" x14ac:dyDescent="0.2">
      <c r="B65" s="160"/>
      <c r="C65" s="99"/>
      <c r="D65" s="161" t="s">
        <v>156</v>
      </c>
      <c r="E65" s="162"/>
      <c r="F65" s="162"/>
      <c r="G65" s="162"/>
      <c r="H65" s="162"/>
      <c r="I65" s="163"/>
      <c r="J65" s="164">
        <f>J146</f>
        <v>0</v>
      </c>
      <c r="K65" s="99"/>
      <c r="L65" s="165"/>
    </row>
    <row r="66" spans="1:31" s="10" customFormat="1" ht="19.899999999999999" customHeight="1" x14ac:dyDescent="0.2">
      <c r="B66" s="160"/>
      <c r="C66" s="99"/>
      <c r="D66" s="161" t="s">
        <v>157</v>
      </c>
      <c r="E66" s="162"/>
      <c r="F66" s="162"/>
      <c r="G66" s="162"/>
      <c r="H66" s="162"/>
      <c r="I66" s="163"/>
      <c r="J66" s="164">
        <f>J152</f>
        <v>0</v>
      </c>
      <c r="K66" s="99"/>
      <c r="L66" s="165"/>
    </row>
    <row r="67" spans="1:31" s="2" customFormat="1" ht="21.75" customHeight="1" x14ac:dyDescent="0.2">
      <c r="A67" s="36"/>
      <c r="B67" s="37"/>
      <c r="C67" s="38"/>
      <c r="D67" s="38"/>
      <c r="E67" s="38"/>
      <c r="F67" s="38"/>
      <c r="G67" s="38"/>
      <c r="H67" s="38"/>
      <c r="I67" s="117"/>
      <c r="J67" s="38"/>
      <c r="K67" s="38"/>
      <c r="L67" s="118"/>
      <c r="S67" s="36"/>
      <c r="T67" s="36"/>
      <c r="U67" s="36"/>
      <c r="V67" s="36"/>
      <c r="W67" s="36"/>
      <c r="X67" s="36"/>
      <c r="Y67" s="36"/>
      <c r="Z67" s="36"/>
      <c r="AA67" s="36"/>
      <c r="AB67" s="36"/>
      <c r="AC67" s="36"/>
      <c r="AD67" s="36"/>
      <c r="AE67" s="36"/>
    </row>
    <row r="68" spans="1:31" s="2" customFormat="1" ht="6.95" customHeight="1" x14ac:dyDescent="0.2">
      <c r="A68" s="36"/>
      <c r="B68" s="49"/>
      <c r="C68" s="50"/>
      <c r="D68" s="50"/>
      <c r="E68" s="50"/>
      <c r="F68" s="50"/>
      <c r="G68" s="50"/>
      <c r="H68" s="50"/>
      <c r="I68" s="144"/>
      <c r="J68" s="50"/>
      <c r="K68" s="50"/>
      <c r="L68" s="118"/>
      <c r="S68" s="36"/>
      <c r="T68" s="36"/>
      <c r="U68" s="36"/>
      <c r="V68" s="36"/>
      <c r="W68" s="36"/>
      <c r="X68" s="36"/>
      <c r="Y68" s="36"/>
      <c r="Z68" s="36"/>
      <c r="AA68" s="36"/>
      <c r="AB68" s="36"/>
      <c r="AC68" s="36"/>
      <c r="AD68" s="36"/>
      <c r="AE68" s="36"/>
    </row>
    <row r="72" spans="1:31" s="2" customFormat="1" ht="6.95" customHeight="1" x14ac:dyDescent="0.2">
      <c r="A72" s="36"/>
      <c r="B72" s="51"/>
      <c r="C72" s="52"/>
      <c r="D72" s="52"/>
      <c r="E72" s="52"/>
      <c r="F72" s="52"/>
      <c r="G72" s="52"/>
      <c r="H72" s="52"/>
      <c r="I72" s="147"/>
      <c r="J72" s="52"/>
      <c r="K72" s="52"/>
      <c r="L72" s="118"/>
      <c r="S72" s="36"/>
      <c r="T72" s="36"/>
      <c r="U72" s="36"/>
      <c r="V72" s="36"/>
      <c r="W72" s="36"/>
      <c r="X72" s="36"/>
      <c r="Y72" s="36"/>
      <c r="Z72" s="36"/>
      <c r="AA72" s="36"/>
      <c r="AB72" s="36"/>
      <c r="AC72" s="36"/>
      <c r="AD72" s="36"/>
      <c r="AE72" s="36"/>
    </row>
    <row r="73" spans="1:31" s="2" customFormat="1" ht="24.95" customHeight="1" x14ac:dyDescent="0.2">
      <c r="A73" s="36"/>
      <c r="B73" s="37"/>
      <c r="C73" s="24" t="s">
        <v>158</v>
      </c>
      <c r="D73" s="38"/>
      <c r="E73" s="38"/>
      <c r="F73" s="38"/>
      <c r="G73" s="38"/>
      <c r="H73" s="38"/>
      <c r="I73" s="117"/>
      <c r="J73" s="38"/>
      <c r="K73" s="38"/>
      <c r="L73" s="118"/>
      <c r="S73" s="36"/>
      <c r="T73" s="36"/>
      <c r="U73" s="36"/>
      <c r="V73" s="36"/>
      <c r="W73" s="36"/>
      <c r="X73" s="36"/>
      <c r="Y73" s="36"/>
      <c r="Z73" s="36"/>
      <c r="AA73" s="36"/>
      <c r="AB73" s="36"/>
      <c r="AC73" s="36"/>
      <c r="AD73" s="36"/>
      <c r="AE73" s="36"/>
    </row>
    <row r="74" spans="1:31" s="2" customFormat="1" ht="6.95" customHeight="1" x14ac:dyDescent="0.2">
      <c r="A74" s="36"/>
      <c r="B74" s="37"/>
      <c r="C74" s="38"/>
      <c r="D74" s="38"/>
      <c r="E74" s="38"/>
      <c r="F74" s="38"/>
      <c r="G74" s="38"/>
      <c r="H74" s="38"/>
      <c r="I74" s="117"/>
      <c r="J74" s="38"/>
      <c r="K74" s="38"/>
      <c r="L74" s="118"/>
      <c r="S74" s="36"/>
      <c r="T74" s="36"/>
      <c r="U74" s="36"/>
      <c r="V74" s="36"/>
      <c r="W74" s="36"/>
      <c r="X74" s="36"/>
      <c r="Y74" s="36"/>
      <c r="Z74" s="36"/>
      <c r="AA74" s="36"/>
      <c r="AB74" s="36"/>
      <c r="AC74" s="36"/>
      <c r="AD74" s="36"/>
      <c r="AE74" s="36"/>
    </row>
    <row r="75" spans="1:31" s="2" customFormat="1" ht="12" customHeight="1" x14ac:dyDescent="0.2">
      <c r="A75" s="36"/>
      <c r="B75" s="37"/>
      <c r="C75" s="30" t="s">
        <v>16</v>
      </c>
      <c r="D75" s="38"/>
      <c r="E75" s="38"/>
      <c r="F75" s="38"/>
      <c r="G75" s="38"/>
      <c r="H75" s="38"/>
      <c r="I75" s="117"/>
      <c r="J75" s="38"/>
      <c r="K75" s="38"/>
      <c r="L75" s="118"/>
      <c r="S75" s="36"/>
      <c r="T75" s="36"/>
      <c r="U75" s="36"/>
      <c r="V75" s="36"/>
      <c r="W75" s="36"/>
      <c r="X75" s="36"/>
      <c r="Y75" s="36"/>
      <c r="Z75" s="36"/>
      <c r="AA75" s="36"/>
      <c r="AB75" s="36"/>
      <c r="AC75" s="36"/>
      <c r="AD75" s="36"/>
      <c r="AE75" s="36"/>
    </row>
    <row r="76" spans="1:31" s="2" customFormat="1" ht="16.5" customHeight="1" x14ac:dyDescent="0.2">
      <c r="A76" s="36"/>
      <c r="B76" s="37"/>
      <c r="C76" s="38"/>
      <c r="D76" s="38"/>
      <c r="E76" s="323" t="str">
        <f>E7</f>
        <v>PJD na ul. Výškovická - 1. úsek (ul. Čujkovova - ul. Svornosti)</v>
      </c>
      <c r="F76" s="324"/>
      <c r="G76" s="324"/>
      <c r="H76" s="324"/>
      <c r="I76" s="117"/>
      <c r="J76" s="38"/>
      <c r="K76" s="38"/>
      <c r="L76" s="118"/>
      <c r="S76" s="36"/>
      <c r="T76" s="36"/>
      <c r="U76" s="36"/>
      <c r="V76" s="36"/>
      <c r="W76" s="36"/>
      <c r="X76" s="36"/>
      <c r="Y76" s="36"/>
      <c r="Z76" s="36"/>
      <c r="AA76" s="36"/>
      <c r="AB76" s="36"/>
      <c r="AC76" s="36"/>
      <c r="AD76" s="36"/>
      <c r="AE76" s="36"/>
    </row>
    <row r="77" spans="1:31" s="2" customFormat="1" ht="12" customHeight="1" x14ac:dyDescent="0.2">
      <c r="A77" s="36"/>
      <c r="B77" s="37"/>
      <c r="C77" s="30" t="s">
        <v>145</v>
      </c>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6.5" customHeight="1" x14ac:dyDescent="0.2">
      <c r="A78" s="36"/>
      <c r="B78" s="37"/>
      <c r="C78" s="38"/>
      <c r="D78" s="38"/>
      <c r="E78" s="292" t="str">
        <f>E9</f>
        <v>SO 101 - Úpravy pozemních komunikací</v>
      </c>
      <c r="F78" s="325"/>
      <c r="G78" s="325"/>
      <c r="H78" s="325"/>
      <c r="I78" s="117"/>
      <c r="J78" s="38"/>
      <c r="K78" s="38"/>
      <c r="L78" s="118"/>
      <c r="S78" s="36"/>
      <c r="T78" s="36"/>
      <c r="U78" s="36"/>
      <c r="V78" s="36"/>
      <c r="W78" s="36"/>
      <c r="X78" s="36"/>
      <c r="Y78" s="36"/>
      <c r="Z78" s="36"/>
      <c r="AA78" s="36"/>
      <c r="AB78" s="36"/>
      <c r="AC78" s="36"/>
      <c r="AD78" s="36"/>
      <c r="AE78" s="36"/>
    </row>
    <row r="79" spans="1:31" s="2" customFormat="1" ht="6.95" customHeight="1" x14ac:dyDescent="0.2">
      <c r="A79" s="36"/>
      <c r="B79" s="37"/>
      <c r="C79" s="38"/>
      <c r="D79" s="38"/>
      <c r="E79" s="38"/>
      <c r="F79" s="38"/>
      <c r="G79" s="38"/>
      <c r="H79" s="38"/>
      <c r="I79" s="117"/>
      <c r="J79" s="38"/>
      <c r="K79" s="38"/>
      <c r="L79" s="118"/>
      <c r="S79" s="36"/>
      <c r="T79" s="36"/>
      <c r="U79" s="36"/>
      <c r="V79" s="36"/>
      <c r="W79" s="36"/>
      <c r="X79" s="36"/>
      <c r="Y79" s="36"/>
      <c r="Z79" s="36"/>
      <c r="AA79" s="36"/>
      <c r="AB79" s="36"/>
      <c r="AC79" s="36"/>
      <c r="AD79" s="36"/>
      <c r="AE79" s="36"/>
    </row>
    <row r="80" spans="1:31" s="2" customFormat="1" ht="12" customHeight="1" x14ac:dyDescent="0.2">
      <c r="A80" s="36"/>
      <c r="B80" s="37"/>
      <c r="C80" s="30" t="s">
        <v>22</v>
      </c>
      <c r="D80" s="38"/>
      <c r="E80" s="38"/>
      <c r="F80" s="28" t="str">
        <f>F12</f>
        <v>Ostrava</v>
      </c>
      <c r="G80" s="38"/>
      <c r="H80" s="38"/>
      <c r="I80" s="119" t="s">
        <v>24</v>
      </c>
      <c r="J80" s="61" t="str">
        <f>IF(J12="","",J12)</f>
        <v>11. 11. 2019</v>
      </c>
      <c r="K80" s="38"/>
      <c r="L80" s="118"/>
      <c r="S80" s="36"/>
      <c r="T80" s="36"/>
      <c r="U80" s="36"/>
      <c r="V80" s="36"/>
      <c r="W80" s="36"/>
      <c r="X80" s="36"/>
      <c r="Y80" s="36"/>
      <c r="Z80" s="36"/>
      <c r="AA80" s="36"/>
      <c r="AB80" s="36"/>
      <c r="AC80" s="36"/>
      <c r="AD80" s="36"/>
      <c r="AE80" s="36"/>
    </row>
    <row r="81" spans="1:65" s="2" customFormat="1" ht="6.95" customHeight="1" x14ac:dyDescent="0.2">
      <c r="A81" s="36"/>
      <c r="B81" s="37"/>
      <c r="C81" s="38"/>
      <c r="D81" s="38"/>
      <c r="E81" s="38"/>
      <c r="F81" s="38"/>
      <c r="G81" s="38"/>
      <c r="H81" s="38"/>
      <c r="I81" s="117"/>
      <c r="J81" s="38"/>
      <c r="K81" s="38"/>
      <c r="L81" s="118"/>
      <c r="S81" s="36"/>
      <c r="T81" s="36"/>
      <c r="U81" s="36"/>
      <c r="V81" s="36"/>
      <c r="W81" s="36"/>
      <c r="X81" s="36"/>
      <c r="Y81" s="36"/>
      <c r="Z81" s="36"/>
      <c r="AA81" s="36"/>
      <c r="AB81" s="36"/>
      <c r="AC81" s="36"/>
      <c r="AD81" s="36"/>
      <c r="AE81" s="36"/>
    </row>
    <row r="82" spans="1:65" s="2" customFormat="1" ht="27.95" customHeight="1" x14ac:dyDescent="0.2">
      <c r="A82" s="36"/>
      <c r="B82" s="37"/>
      <c r="C82" s="30" t="s">
        <v>30</v>
      </c>
      <c r="D82" s="38"/>
      <c r="E82" s="38"/>
      <c r="F82" s="28" t="str">
        <f>E15</f>
        <v>Dopravní podnik Ostrava a.s.</v>
      </c>
      <c r="G82" s="38"/>
      <c r="H82" s="38"/>
      <c r="I82" s="119" t="s">
        <v>38</v>
      </c>
      <c r="J82" s="34" t="str">
        <f>E21</f>
        <v>METROPROJEKT Praha a.s.</v>
      </c>
      <c r="K82" s="38"/>
      <c r="L82" s="118"/>
      <c r="S82" s="36"/>
      <c r="T82" s="36"/>
      <c r="U82" s="36"/>
      <c r="V82" s="36"/>
      <c r="W82" s="36"/>
      <c r="X82" s="36"/>
      <c r="Y82" s="36"/>
      <c r="Z82" s="36"/>
      <c r="AA82" s="36"/>
      <c r="AB82" s="36"/>
      <c r="AC82" s="36"/>
      <c r="AD82" s="36"/>
      <c r="AE82" s="36"/>
    </row>
    <row r="83" spans="1:65" s="2" customFormat="1" ht="27.95" customHeight="1" x14ac:dyDescent="0.2">
      <c r="A83" s="36"/>
      <c r="B83" s="37"/>
      <c r="C83" s="30" t="s">
        <v>36</v>
      </c>
      <c r="D83" s="38"/>
      <c r="E83" s="38"/>
      <c r="F83" s="28" t="str">
        <f>IF(E18="","",E18)</f>
        <v>Vyplň údaj</v>
      </c>
      <c r="G83" s="38"/>
      <c r="H83" s="38"/>
      <c r="I83" s="119" t="s">
        <v>43</v>
      </c>
      <c r="J83" s="34" t="str">
        <f>E24</f>
        <v>METROPROJEKT Praha a.s.</v>
      </c>
      <c r="K83" s="38"/>
      <c r="L83" s="118"/>
      <c r="S83" s="36"/>
      <c r="T83" s="36"/>
      <c r="U83" s="36"/>
      <c r="V83" s="36"/>
      <c r="W83" s="36"/>
      <c r="X83" s="36"/>
      <c r="Y83" s="36"/>
      <c r="Z83" s="36"/>
      <c r="AA83" s="36"/>
      <c r="AB83" s="36"/>
      <c r="AC83" s="36"/>
      <c r="AD83" s="36"/>
      <c r="AE83" s="36"/>
    </row>
    <row r="84" spans="1:65" s="2" customFormat="1" ht="10.35" customHeight="1" x14ac:dyDescent="0.2">
      <c r="A84" s="36"/>
      <c r="B84" s="37"/>
      <c r="C84" s="38"/>
      <c r="D84" s="38"/>
      <c r="E84" s="38"/>
      <c r="F84" s="38"/>
      <c r="G84" s="38"/>
      <c r="H84" s="38"/>
      <c r="I84" s="117"/>
      <c r="J84" s="38"/>
      <c r="K84" s="38"/>
      <c r="L84" s="118"/>
      <c r="S84" s="36"/>
      <c r="T84" s="36"/>
      <c r="U84" s="36"/>
      <c r="V84" s="36"/>
      <c r="W84" s="36"/>
      <c r="X84" s="36"/>
      <c r="Y84" s="36"/>
      <c r="Z84" s="36"/>
      <c r="AA84" s="36"/>
      <c r="AB84" s="36"/>
      <c r="AC84" s="36"/>
      <c r="AD84" s="36"/>
      <c r="AE84" s="36"/>
    </row>
    <row r="85" spans="1:65" s="11" customFormat="1" ht="29.25" customHeight="1" x14ac:dyDescent="0.2">
      <c r="A85" s="166"/>
      <c r="B85" s="167"/>
      <c r="C85" s="168" t="s">
        <v>159</v>
      </c>
      <c r="D85" s="169" t="s">
        <v>65</v>
      </c>
      <c r="E85" s="169" t="s">
        <v>61</v>
      </c>
      <c r="F85" s="169" t="s">
        <v>62</v>
      </c>
      <c r="G85" s="169" t="s">
        <v>160</v>
      </c>
      <c r="H85" s="169" t="s">
        <v>161</v>
      </c>
      <c r="I85" s="170" t="s">
        <v>162</v>
      </c>
      <c r="J85" s="169" t="s">
        <v>149</v>
      </c>
      <c r="K85" s="171" t="s">
        <v>163</v>
      </c>
      <c r="L85" s="172"/>
      <c r="M85" s="70" t="s">
        <v>79</v>
      </c>
      <c r="N85" s="71" t="s">
        <v>50</v>
      </c>
      <c r="O85" s="71" t="s">
        <v>164</v>
      </c>
      <c r="P85" s="71" t="s">
        <v>165</v>
      </c>
      <c r="Q85" s="71" t="s">
        <v>166</v>
      </c>
      <c r="R85" s="71" t="s">
        <v>167</v>
      </c>
      <c r="S85" s="71" t="s">
        <v>168</v>
      </c>
      <c r="T85" s="72" t="s">
        <v>169</v>
      </c>
      <c r="U85" s="166"/>
      <c r="V85" s="166"/>
      <c r="W85" s="166"/>
      <c r="X85" s="166"/>
      <c r="Y85" s="166"/>
      <c r="Z85" s="166"/>
      <c r="AA85" s="166"/>
      <c r="AB85" s="166"/>
      <c r="AC85" s="166"/>
      <c r="AD85" s="166"/>
      <c r="AE85" s="166"/>
    </row>
    <row r="86" spans="1:65" s="2" customFormat="1" ht="22.9" customHeight="1" x14ac:dyDescent="0.25">
      <c r="A86" s="36"/>
      <c r="B86" s="37"/>
      <c r="C86" s="77" t="s">
        <v>170</v>
      </c>
      <c r="D86" s="38"/>
      <c r="E86" s="38"/>
      <c r="F86" s="38"/>
      <c r="G86" s="38"/>
      <c r="H86" s="38"/>
      <c r="I86" s="117"/>
      <c r="J86" s="173">
        <f>BK86</f>
        <v>0</v>
      </c>
      <c r="K86" s="38"/>
      <c r="L86" s="41"/>
      <c r="M86" s="73"/>
      <c r="N86" s="174"/>
      <c r="O86" s="74"/>
      <c r="P86" s="175">
        <f>P87</f>
        <v>0</v>
      </c>
      <c r="Q86" s="74"/>
      <c r="R86" s="175">
        <f>R87</f>
        <v>248.81822149999999</v>
      </c>
      <c r="S86" s="74"/>
      <c r="T86" s="176">
        <f>T87</f>
        <v>78</v>
      </c>
      <c r="U86" s="36"/>
      <c r="V86" s="36"/>
      <c r="W86" s="36"/>
      <c r="X86" s="36"/>
      <c r="Y86" s="36"/>
      <c r="Z86" s="36"/>
      <c r="AA86" s="36"/>
      <c r="AB86" s="36"/>
      <c r="AC86" s="36"/>
      <c r="AD86" s="36"/>
      <c r="AE86" s="36"/>
      <c r="AT86" s="18" t="s">
        <v>80</v>
      </c>
      <c r="AU86" s="18" t="s">
        <v>150</v>
      </c>
      <c r="BK86" s="177">
        <f>BK87</f>
        <v>0</v>
      </c>
    </row>
    <row r="87" spans="1:65" s="12" customFormat="1" ht="25.9" customHeight="1" x14ac:dyDescent="0.2">
      <c r="B87" s="178"/>
      <c r="C87" s="179"/>
      <c r="D87" s="180" t="s">
        <v>80</v>
      </c>
      <c r="E87" s="181" t="s">
        <v>171</v>
      </c>
      <c r="F87" s="181" t="s">
        <v>172</v>
      </c>
      <c r="G87" s="179"/>
      <c r="H87" s="179"/>
      <c r="I87" s="182"/>
      <c r="J87" s="183">
        <f>BK87</f>
        <v>0</v>
      </c>
      <c r="K87" s="179"/>
      <c r="L87" s="184"/>
      <c r="M87" s="185"/>
      <c r="N87" s="186"/>
      <c r="O87" s="186"/>
      <c r="P87" s="187">
        <f>P88+P115+P118+P128+P146+P152</f>
        <v>0</v>
      </c>
      <c r="Q87" s="186"/>
      <c r="R87" s="187">
        <f>R88+R115+R118+R128+R146+R152</f>
        <v>248.81822149999999</v>
      </c>
      <c r="S87" s="186"/>
      <c r="T87" s="188">
        <f>T88+T115+T118+T128+T146+T152</f>
        <v>78</v>
      </c>
      <c r="AR87" s="189" t="s">
        <v>89</v>
      </c>
      <c r="AT87" s="190" t="s">
        <v>80</v>
      </c>
      <c r="AU87" s="190" t="s">
        <v>81</v>
      </c>
      <c r="AY87" s="189" t="s">
        <v>173</v>
      </c>
      <c r="BK87" s="191">
        <f>BK88+BK115+BK118+BK128+BK146+BK152</f>
        <v>0</v>
      </c>
    </row>
    <row r="88" spans="1:65" s="12" customFormat="1" ht="22.9" customHeight="1" x14ac:dyDescent="0.2">
      <c r="B88" s="178"/>
      <c r="C88" s="179"/>
      <c r="D88" s="180" t="s">
        <v>80</v>
      </c>
      <c r="E88" s="192" t="s">
        <v>89</v>
      </c>
      <c r="F88" s="192" t="s">
        <v>174</v>
      </c>
      <c r="G88" s="179"/>
      <c r="H88" s="179"/>
      <c r="I88" s="182"/>
      <c r="J88" s="193">
        <f>BK88</f>
        <v>0</v>
      </c>
      <c r="K88" s="179"/>
      <c r="L88" s="184"/>
      <c r="M88" s="185"/>
      <c r="N88" s="186"/>
      <c r="O88" s="186"/>
      <c r="P88" s="187">
        <f>SUM(P89:P114)</f>
        <v>0</v>
      </c>
      <c r="Q88" s="186"/>
      <c r="R88" s="187">
        <f>SUM(R89:R114)</f>
        <v>138.809607</v>
      </c>
      <c r="S88" s="186"/>
      <c r="T88" s="188">
        <f>SUM(T89:T114)</f>
        <v>78</v>
      </c>
      <c r="AR88" s="189" t="s">
        <v>89</v>
      </c>
      <c r="AT88" s="190" t="s">
        <v>80</v>
      </c>
      <c r="AU88" s="190" t="s">
        <v>89</v>
      </c>
      <c r="AY88" s="189" t="s">
        <v>173</v>
      </c>
      <c r="BK88" s="191">
        <f>SUM(BK89:BK114)</f>
        <v>0</v>
      </c>
    </row>
    <row r="89" spans="1:65" s="2" customFormat="1" ht="16.5" customHeight="1" x14ac:dyDescent="0.2">
      <c r="A89" s="36"/>
      <c r="B89" s="37"/>
      <c r="C89" s="194" t="s">
        <v>89</v>
      </c>
      <c r="D89" s="194" t="s">
        <v>175</v>
      </c>
      <c r="E89" s="195" t="s">
        <v>176</v>
      </c>
      <c r="F89" s="196" t="s">
        <v>177</v>
      </c>
      <c r="G89" s="197" t="s">
        <v>178</v>
      </c>
      <c r="H89" s="198">
        <v>2949.2</v>
      </c>
      <c r="I89" s="199"/>
      <c r="J89" s="200">
        <f>ROUND(I89*H89,2)</f>
        <v>0</v>
      </c>
      <c r="K89" s="196" t="s">
        <v>179</v>
      </c>
      <c r="L89" s="41"/>
      <c r="M89" s="201" t="s">
        <v>79</v>
      </c>
      <c r="N89" s="202" t="s">
        <v>51</v>
      </c>
      <c r="O89" s="66"/>
      <c r="P89" s="203">
        <f>O89*H89</f>
        <v>0</v>
      </c>
      <c r="Q89" s="203">
        <v>0</v>
      </c>
      <c r="R89" s="203">
        <f>Q89*H89</f>
        <v>0</v>
      </c>
      <c r="S89" s="203">
        <v>0</v>
      </c>
      <c r="T89" s="204">
        <f>S89*H89</f>
        <v>0</v>
      </c>
      <c r="U89" s="36"/>
      <c r="V89" s="36"/>
      <c r="W89" s="36"/>
      <c r="X89" s="36"/>
      <c r="Y89" s="36"/>
      <c r="Z89" s="36"/>
      <c r="AA89" s="36"/>
      <c r="AB89" s="36"/>
      <c r="AC89" s="36"/>
      <c r="AD89" s="36"/>
      <c r="AE89" s="36"/>
      <c r="AR89" s="205" t="s">
        <v>180</v>
      </c>
      <c r="AT89" s="205" t="s">
        <v>175</v>
      </c>
      <c r="AU89" s="205" t="s">
        <v>91</v>
      </c>
      <c r="AY89" s="18" t="s">
        <v>173</v>
      </c>
      <c r="BE89" s="206">
        <f>IF(N89="základní",J89,0)</f>
        <v>0</v>
      </c>
      <c r="BF89" s="206">
        <f>IF(N89="snížená",J89,0)</f>
        <v>0</v>
      </c>
      <c r="BG89" s="206">
        <f>IF(N89="zákl. přenesená",J89,0)</f>
        <v>0</v>
      </c>
      <c r="BH89" s="206">
        <f>IF(N89="sníž. přenesená",J89,0)</f>
        <v>0</v>
      </c>
      <c r="BI89" s="206">
        <f>IF(N89="nulová",J89,0)</f>
        <v>0</v>
      </c>
      <c r="BJ89" s="18" t="s">
        <v>89</v>
      </c>
      <c r="BK89" s="206">
        <f>ROUND(I89*H89,2)</f>
        <v>0</v>
      </c>
      <c r="BL89" s="18" t="s">
        <v>180</v>
      </c>
      <c r="BM89" s="205" t="s">
        <v>181</v>
      </c>
    </row>
    <row r="90" spans="1:65" s="13" customFormat="1" ht="11.25" x14ac:dyDescent="0.2">
      <c r="B90" s="207"/>
      <c r="C90" s="208"/>
      <c r="D90" s="209" t="s">
        <v>182</v>
      </c>
      <c r="E90" s="210" t="s">
        <v>79</v>
      </c>
      <c r="F90" s="211" t="s">
        <v>183</v>
      </c>
      <c r="G90" s="208"/>
      <c r="H90" s="212">
        <v>2949.2</v>
      </c>
      <c r="I90" s="213"/>
      <c r="J90" s="208"/>
      <c r="K90" s="208"/>
      <c r="L90" s="214"/>
      <c r="M90" s="215"/>
      <c r="N90" s="216"/>
      <c r="O90" s="216"/>
      <c r="P90" s="216"/>
      <c r="Q90" s="216"/>
      <c r="R90" s="216"/>
      <c r="S90" s="216"/>
      <c r="T90" s="217"/>
      <c r="AT90" s="218" t="s">
        <v>182</v>
      </c>
      <c r="AU90" s="218" t="s">
        <v>91</v>
      </c>
      <c r="AV90" s="13" t="s">
        <v>91</v>
      </c>
      <c r="AW90" s="13" t="s">
        <v>42</v>
      </c>
      <c r="AX90" s="13" t="s">
        <v>89</v>
      </c>
      <c r="AY90" s="218" t="s">
        <v>173</v>
      </c>
    </row>
    <row r="91" spans="1:65" s="2" customFormat="1" ht="24" customHeight="1" x14ac:dyDescent="0.2">
      <c r="A91" s="36"/>
      <c r="B91" s="37"/>
      <c r="C91" s="194" t="s">
        <v>91</v>
      </c>
      <c r="D91" s="194" t="s">
        <v>175</v>
      </c>
      <c r="E91" s="195" t="s">
        <v>184</v>
      </c>
      <c r="F91" s="196" t="s">
        <v>185</v>
      </c>
      <c r="G91" s="197" t="s">
        <v>186</v>
      </c>
      <c r="H91" s="198">
        <v>325</v>
      </c>
      <c r="I91" s="199"/>
      <c r="J91" s="200">
        <f>ROUND(I91*H91,2)</f>
        <v>0</v>
      </c>
      <c r="K91" s="196" t="s">
        <v>179</v>
      </c>
      <c r="L91" s="41"/>
      <c r="M91" s="201" t="s">
        <v>79</v>
      </c>
      <c r="N91" s="202" t="s">
        <v>51</v>
      </c>
      <c r="O91" s="66"/>
      <c r="P91" s="203">
        <f>O91*H91</f>
        <v>0</v>
      </c>
      <c r="Q91" s="203">
        <v>0</v>
      </c>
      <c r="R91" s="203">
        <f>Q91*H91</f>
        <v>0</v>
      </c>
      <c r="S91" s="203">
        <v>0.20499999999999999</v>
      </c>
      <c r="T91" s="204">
        <f>S91*H91</f>
        <v>66.625</v>
      </c>
      <c r="U91" s="36"/>
      <c r="V91" s="36"/>
      <c r="W91" s="36"/>
      <c r="X91" s="36"/>
      <c r="Y91" s="36"/>
      <c r="Z91" s="36"/>
      <c r="AA91" s="36"/>
      <c r="AB91" s="36"/>
      <c r="AC91" s="36"/>
      <c r="AD91" s="36"/>
      <c r="AE91" s="36"/>
      <c r="AR91" s="205" t="s">
        <v>180</v>
      </c>
      <c r="AT91" s="205" t="s">
        <v>175</v>
      </c>
      <c r="AU91" s="205" t="s">
        <v>91</v>
      </c>
      <c r="AY91" s="18" t="s">
        <v>173</v>
      </c>
      <c r="BE91" s="206">
        <f>IF(N91="základní",J91,0)</f>
        <v>0</v>
      </c>
      <c r="BF91" s="206">
        <f>IF(N91="snížená",J91,0)</f>
        <v>0</v>
      </c>
      <c r="BG91" s="206">
        <f>IF(N91="zákl. přenesená",J91,0)</f>
        <v>0</v>
      </c>
      <c r="BH91" s="206">
        <f>IF(N91="sníž. přenesená",J91,0)</f>
        <v>0</v>
      </c>
      <c r="BI91" s="206">
        <f>IF(N91="nulová",J91,0)</f>
        <v>0</v>
      </c>
      <c r="BJ91" s="18" t="s">
        <v>89</v>
      </c>
      <c r="BK91" s="206">
        <f>ROUND(I91*H91,2)</f>
        <v>0</v>
      </c>
      <c r="BL91" s="18" t="s">
        <v>180</v>
      </c>
      <c r="BM91" s="205" t="s">
        <v>187</v>
      </c>
    </row>
    <row r="92" spans="1:65" s="13" customFormat="1" ht="11.25" x14ac:dyDescent="0.2">
      <c r="B92" s="207"/>
      <c r="C92" s="208"/>
      <c r="D92" s="209" t="s">
        <v>182</v>
      </c>
      <c r="E92" s="210" t="s">
        <v>79</v>
      </c>
      <c r="F92" s="211" t="s">
        <v>188</v>
      </c>
      <c r="G92" s="208"/>
      <c r="H92" s="212">
        <v>325</v>
      </c>
      <c r="I92" s="213"/>
      <c r="J92" s="208"/>
      <c r="K92" s="208"/>
      <c r="L92" s="214"/>
      <c r="M92" s="215"/>
      <c r="N92" s="216"/>
      <c r="O92" s="216"/>
      <c r="P92" s="216"/>
      <c r="Q92" s="216"/>
      <c r="R92" s="216"/>
      <c r="S92" s="216"/>
      <c r="T92" s="217"/>
      <c r="AT92" s="218" t="s">
        <v>182</v>
      </c>
      <c r="AU92" s="218" t="s">
        <v>91</v>
      </c>
      <c r="AV92" s="13" t="s">
        <v>91</v>
      </c>
      <c r="AW92" s="13" t="s">
        <v>42</v>
      </c>
      <c r="AX92" s="13" t="s">
        <v>89</v>
      </c>
      <c r="AY92" s="218" t="s">
        <v>173</v>
      </c>
    </row>
    <row r="93" spans="1:65" s="2" customFormat="1" ht="24" customHeight="1" x14ac:dyDescent="0.2">
      <c r="A93" s="36"/>
      <c r="B93" s="37"/>
      <c r="C93" s="194" t="s">
        <v>189</v>
      </c>
      <c r="D93" s="194" t="s">
        <v>175</v>
      </c>
      <c r="E93" s="195" t="s">
        <v>190</v>
      </c>
      <c r="F93" s="196" t="s">
        <v>191</v>
      </c>
      <c r="G93" s="197" t="s">
        <v>186</v>
      </c>
      <c r="H93" s="198">
        <v>325</v>
      </c>
      <c r="I93" s="199"/>
      <c r="J93" s="200">
        <f>ROUND(I93*H93,2)</f>
        <v>0</v>
      </c>
      <c r="K93" s="196" t="s">
        <v>179</v>
      </c>
      <c r="L93" s="41"/>
      <c r="M93" s="201" t="s">
        <v>79</v>
      </c>
      <c r="N93" s="202" t="s">
        <v>51</v>
      </c>
      <c r="O93" s="66"/>
      <c r="P93" s="203">
        <f>O93*H93</f>
        <v>0</v>
      </c>
      <c r="Q93" s="203">
        <v>0</v>
      </c>
      <c r="R93" s="203">
        <f>Q93*H93</f>
        <v>0</v>
      </c>
      <c r="S93" s="203">
        <v>3.5000000000000003E-2</v>
      </c>
      <c r="T93" s="204">
        <f>S93*H93</f>
        <v>11.375000000000002</v>
      </c>
      <c r="U93" s="36"/>
      <c r="V93" s="36"/>
      <c r="W93" s="36"/>
      <c r="X93" s="36"/>
      <c r="Y93" s="36"/>
      <c r="Z93" s="36"/>
      <c r="AA93" s="36"/>
      <c r="AB93" s="36"/>
      <c r="AC93" s="36"/>
      <c r="AD93" s="36"/>
      <c r="AE93" s="36"/>
      <c r="AR93" s="205" t="s">
        <v>180</v>
      </c>
      <c r="AT93" s="205" t="s">
        <v>175</v>
      </c>
      <c r="AU93" s="205" t="s">
        <v>91</v>
      </c>
      <c r="AY93" s="18" t="s">
        <v>173</v>
      </c>
      <c r="BE93" s="206">
        <f>IF(N93="základní",J93,0)</f>
        <v>0</v>
      </c>
      <c r="BF93" s="206">
        <f>IF(N93="snížená",J93,0)</f>
        <v>0</v>
      </c>
      <c r="BG93" s="206">
        <f>IF(N93="zákl. přenesená",J93,0)</f>
        <v>0</v>
      </c>
      <c r="BH93" s="206">
        <f>IF(N93="sníž. přenesená",J93,0)</f>
        <v>0</v>
      </c>
      <c r="BI93" s="206">
        <f>IF(N93="nulová",J93,0)</f>
        <v>0</v>
      </c>
      <c r="BJ93" s="18" t="s">
        <v>89</v>
      </c>
      <c r="BK93" s="206">
        <f>ROUND(I93*H93,2)</f>
        <v>0</v>
      </c>
      <c r="BL93" s="18" t="s">
        <v>180</v>
      </c>
      <c r="BM93" s="205" t="s">
        <v>192</v>
      </c>
    </row>
    <row r="94" spans="1:65" s="13" customFormat="1" ht="11.25" x14ac:dyDescent="0.2">
      <c r="B94" s="207"/>
      <c r="C94" s="208"/>
      <c r="D94" s="209" t="s">
        <v>182</v>
      </c>
      <c r="E94" s="210" t="s">
        <v>79</v>
      </c>
      <c r="F94" s="211" t="s">
        <v>193</v>
      </c>
      <c r="G94" s="208"/>
      <c r="H94" s="212">
        <v>325</v>
      </c>
      <c r="I94" s="213"/>
      <c r="J94" s="208"/>
      <c r="K94" s="208"/>
      <c r="L94" s="214"/>
      <c r="M94" s="215"/>
      <c r="N94" s="216"/>
      <c r="O94" s="216"/>
      <c r="P94" s="216"/>
      <c r="Q94" s="216"/>
      <c r="R94" s="216"/>
      <c r="S94" s="216"/>
      <c r="T94" s="217"/>
      <c r="AT94" s="218" t="s">
        <v>182</v>
      </c>
      <c r="AU94" s="218" t="s">
        <v>91</v>
      </c>
      <c r="AV94" s="13" t="s">
        <v>91</v>
      </c>
      <c r="AW94" s="13" t="s">
        <v>42</v>
      </c>
      <c r="AX94" s="13" t="s">
        <v>89</v>
      </c>
      <c r="AY94" s="218" t="s">
        <v>173</v>
      </c>
    </row>
    <row r="95" spans="1:65" s="2" customFormat="1" ht="24" customHeight="1" x14ac:dyDescent="0.2">
      <c r="A95" s="36"/>
      <c r="B95" s="37"/>
      <c r="C95" s="194" t="s">
        <v>180</v>
      </c>
      <c r="D95" s="194" t="s">
        <v>175</v>
      </c>
      <c r="E95" s="195" t="s">
        <v>194</v>
      </c>
      <c r="F95" s="196" t="s">
        <v>195</v>
      </c>
      <c r="G95" s="197" t="s">
        <v>196</v>
      </c>
      <c r="H95" s="198">
        <v>1.61</v>
      </c>
      <c r="I95" s="199"/>
      <c r="J95" s="200">
        <f>ROUND(I95*H95,2)</f>
        <v>0</v>
      </c>
      <c r="K95" s="196" t="s">
        <v>179</v>
      </c>
      <c r="L95" s="41"/>
      <c r="M95" s="201" t="s">
        <v>79</v>
      </c>
      <c r="N95" s="202" t="s">
        <v>51</v>
      </c>
      <c r="O95" s="66"/>
      <c r="P95" s="203">
        <f>O95*H95</f>
        <v>0</v>
      </c>
      <c r="Q95" s="203">
        <v>0</v>
      </c>
      <c r="R95" s="203">
        <f>Q95*H95</f>
        <v>0</v>
      </c>
      <c r="S95" s="203">
        <v>0</v>
      </c>
      <c r="T95" s="204">
        <f>S95*H95</f>
        <v>0</v>
      </c>
      <c r="U95" s="36"/>
      <c r="V95" s="36"/>
      <c r="W95" s="36"/>
      <c r="X95" s="36"/>
      <c r="Y95" s="36"/>
      <c r="Z95" s="36"/>
      <c r="AA95" s="36"/>
      <c r="AB95" s="36"/>
      <c r="AC95" s="36"/>
      <c r="AD95" s="36"/>
      <c r="AE95" s="36"/>
      <c r="AR95" s="205" t="s">
        <v>180</v>
      </c>
      <c r="AT95" s="205" t="s">
        <v>175</v>
      </c>
      <c r="AU95" s="205" t="s">
        <v>91</v>
      </c>
      <c r="AY95" s="18" t="s">
        <v>173</v>
      </c>
      <c r="BE95" s="206">
        <f>IF(N95="základní",J95,0)</f>
        <v>0</v>
      </c>
      <c r="BF95" s="206">
        <f>IF(N95="snížená",J95,0)</f>
        <v>0</v>
      </c>
      <c r="BG95" s="206">
        <f>IF(N95="zákl. přenesená",J95,0)</f>
        <v>0</v>
      </c>
      <c r="BH95" s="206">
        <f>IF(N95="sníž. přenesená",J95,0)</f>
        <v>0</v>
      </c>
      <c r="BI95" s="206">
        <f>IF(N95="nulová",J95,0)</f>
        <v>0</v>
      </c>
      <c r="BJ95" s="18" t="s">
        <v>89</v>
      </c>
      <c r="BK95" s="206">
        <f>ROUND(I95*H95,2)</f>
        <v>0</v>
      </c>
      <c r="BL95" s="18" t="s">
        <v>180</v>
      </c>
      <c r="BM95" s="205" t="s">
        <v>197</v>
      </c>
    </row>
    <row r="96" spans="1:65" s="13" customFormat="1" ht="11.25" x14ac:dyDescent="0.2">
      <c r="B96" s="207"/>
      <c r="C96" s="208"/>
      <c r="D96" s="209" t="s">
        <v>182</v>
      </c>
      <c r="E96" s="210" t="s">
        <v>79</v>
      </c>
      <c r="F96" s="211" t="s">
        <v>198</v>
      </c>
      <c r="G96" s="208"/>
      <c r="H96" s="212">
        <v>1.61</v>
      </c>
      <c r="I96" s="213"/>
      <c r="J96" s="208"/>
      <c r="K96" s="208"/>
      <c r="L96" s="214"/>
      <c r="M96" s="215"/>
      <c r="N96" s="216"/>
      <c r="O96" s="216"/>
      <c r="P96" s="216"/>
      <c r="Q96" s="216"/>
      <c r="R96" s="216"/>
      <c r="S96" s="216"/>
      <c r="T96" s="217"/>
      <c r="AT96" s="218" t="s">
        <v>182</v>
      </c>
      <c r="AU96" s="218" t="s">
        <v>91</v>
      </c>
      <c r="AV96" s="13" t="s">
        <v>91</v>
      </c>
      <c r="AW96" s="13" t="s">
        <v>42</v>
      </c>
      <c r="AX96" s="13" t="s">
        <v>89</v>
      </c>
      <c r="AY96" s="218" t="s">
        <v>173</v>
      </c>
    </row>
    <row r="97" spans="1:65" s="2" customFormat="1" ht="16.5" customHeight="1" x14ac:dyDescent="0.2">
      <c r="A97" s="36"/>
      <c r="B97" s="37"/>
      <c r="C97" s="219" t="s">
        <v>199</v>
      </c>
      <c r="D97" s="219" t="s">
        <v>200</v>
      </c>
      <c r="E97" s="220" t="s">
        <v>201</v>
      </c>
      <c r="F97" s="221" t="s">
        <v>202</v>
      </c>
      <c r="G97" s="222" t="s">
        <v>203</v>
      </c>
      <c r="H97" s="223">
        <v>4.1859999999999999</v>
      </c>
      <c r="I97" s="224"/>
      <c r="J97" s="225">
        <f>ROUND(I97*H97,2)</f>
        <v>0</v>
      </c>
      <c r="K97" s="221" t="s">
        <v>179</v>
      </c>
      <c r="L97" s="226"/>
      <c r="M97" s="227" t="s">
        <v>79</v>
      </c>
      <c r="N97" s="228" t="s">
        <v>51</v>
      </c>
      <c r="O97" s="66"/>
      <c r="P97" s="203">
        <f>O97*H97</f>
        <v>0</v>
      </c>
      <c r="Q97" s="203">
        <v>1</v>
      </c>
      <c r="R97" s="203">
        <f>Q97*H97</f>
        <v>4.1859999999999999</v>
      </c>
      <c r="S97" s="203">
        <v>0</v>
      </c>
      <c r="T97" s="204">
        <f>S97*H97</f>
        <v>0</v>
      </c>
      <c r="U97" s="36"/>
      <c r="V97" s="36"/>
      <c r="W97" s="36"/>
      <c r="X97" s="36"/>
      <c r="Y97" s="36"/>
      <c r="Z97" s="36"/>
      <c r="AA97" s="36"/>
      <c r="AB97" s="36"/>
      <c r="AC97" s="36"/>
      <c r="AD97" s="36"/>
      <c r="AE97" s="36"/>
      <c r="AR97" s="205" t="s">
        <v>204</v>
      </c>
      <c r="AT97" s="205" t="s">
        <v>200</v>
      </c>
      <c r="AU97" s="205" t="s">
        <v>91</v>
      </c>
      <c r="AY97" s="18" t="s">
        <v>173</v>
      </c>
      <c r="BE97" s="206">
        <f>IF(N97="základní",J97,0)</f>
        <v>0</v>
      </c>
      <c r="BF97" s="206">
        <f>IF(N97="snížená",J97,0)</f>
        <v>0</v>
      </c>
      <c r="BG97" s="206">
        <f>IF(N97="zákl. přenesená",J97,0)</f>
        <v>0</v>
      </c>
      <c r="BH97" s="206">
        <f>IF(N97="sníž. přenesená",J97,0)</f>
        <v>0</v>
      </c>
      <c r="BI97" s="206">
        <f>IF(N97="nulová",J97,0)</f>
        <v>0</v>
      </c>
      <c r="BJ97" s="18" t="s">
        <v>89</v>
      </c>
      <c r="BK97" s="206">
        <f>ROUND(I97*H97,2)</f>
        <v>0</v>
      </c>
      <c r="BL97" s="18" t="s">
        <v>180</v>
      </c>
      <c r="BM97" s="205" t="s">
        <v>205</v>
      </c>
    </row>
    <row r="98" spans="1:65" s="13" customFormat="1" ht="11.25" x14ac:dyDescent="0.2">
      <c r="B98" s="207"/>
      <c r="C98" s="208"/>
      <c r="D98" s="209" t="s">
        <v>182</v>
      </c>
      <c r="E98" s="208"/>
      <c r="F98" s="211" t="s">
        <v>206</v>
      </c>
      <c r="G98" s="208"/>
      <c r="H98" s="212">
        <v>4.1859999999999999</v>
      </c>
      <c r="I98" s="213"/>
      <c r="J98" s="208"/>
      <c r="K98" s="208"/>
      <c r="L98" s="214"/>
      <c r="M98" s="215"/>
      <c r="N98" s="216"/>
      <c r="O98" s="216"/>
      <c r="P98" s="216"/>
      <c r="Q98" s="216"/>
      <c r="R98" s="216"/>
      <c r="S98" s="216"/>
      <c r="T98" s="217"/>
      <c r="AT98" s="218" t="s">
        <v>182</v>
      </c>
      <c r="AU98" s="218" t="s">
        <v>91</v>
      </c>
      <c r="AV98" s="13" t="s">
        <v>91</v>
      </c>
      <c r="AW98" s="13" t="s">
        <v>4</v>
      </c>
      <c r="AX98" s="13" t="s">
        <v>89</v>
      </c>
      <c r="AY98" s="218" t="s">
        <v>173</v>
      </c>
    </row>
    <row r="99" spans="1:65" s="2" customFormat="1" ht="24" customHeight="1" x14ac:dyDescent="0.2">
      <c r="A99" s="36"/>
      <c r="B99" s="37"/>
      <c r="C99" s="194" t="s">
        <v>207</v>
      </c>
      <c r="D99" s="194" t="s">
        <v>175</v>
      </c>
      <c r="E99" s="195" t="s">
        <v>208</v>
      </c>
      <c r="F99" s="196" t="s">
        <v>209</v>
      </c>
      <c r="G99" s="197" t="s">
        <v>196</v>
      </c>
      <c r="H99" s="198">
        <v>46.6</v>
      </c>
      <c r="I99" s="199"/>
      <c r="J99" s="200">
        <f>ROUND(I99*H99,2)</f>
        <v>0</v>
      </c>
      <c r="K99" s="196" t="s">
        <v>179</v>
      </c>
      <c r="L99" s="41"/>
      <c r="M99" s="201" t="s">
        <v>79</v>
      </c>
      <c r="N99" s="202" t="s">
        <v>51</v>
      </c>
      <c r="O99" s="66"/>
      <c r="P99" s="203">
        <f>O99*H99</f>
        <v>0</v>
      </c>
      <c r="Q99" s="203">
        <v>0</v>
      </c>
      <c r="R99" s="203">
        <f>Q99*H99</f>
        <v>0</v>
      </c>
      <c r="S99" s="203">
        <v>0</v>
      </c>
      <c r="T99" s="204">
        <f>S99*H99</f>
        <v>0</v>
      </c>
      <c r="U99" s="36"/>
      <c r="V99" s="36"/>
      <c r="W99" s="36"/>
      <c r="X99" s="36"/>
      <c r="Y99" s="36"/>
      <c r="Z99" s="36"/>
      <c r="AA99" s="36"/>
      <c r="AB99" s="36"/>
      <c r="AC99" s="36"/>
      <c r="AD99" s="36"/>
      <c r="AE99" s="36"/>
      <c r="AR99" s="205" t="s">
        <v>180</v>
      </c>
      <c r="AT99" s="205" t="s">
        <v>175</v>
      </c>
      <c r="AU99" s="205" t="s">
        <v>91</v>
      </c>
      <c r="AY99" s="18" t="s">
        <v>173</v>
      </c>
      <c r="BE99" s="206">
        <f>IF(N99="základní",J99,0)</f>
        <v>0</v>
      </c>
      <c r="BF99" s="206">
        <f>IF(N99="snížená",J99,0)</f>
        <v>0</v>
      </c>
      <c r="BG99" s="206">
        <f>IF(N99="zákl. přenesená",J99,0)</f>
        <v>0</v>
      </c>
      <c r="BH99" s="206">
        <f>IF(N99="sníž. přenesená",J99,0)</f>
        <v>0</v>
      </c>
      <c r="BI99" s="206">
        <f>IF(N99="nulová",J99,0)</f>
        <v>0</v>
      </c>
      <c r="BJ99" s="18" t="s">
        <v>89</v>
      </c>
      <c r="BK99" s="206">
        <f>ROUND(I99*H99,2)</f>
        <v>0</v>
      </c>
      <c r="BL99" s="18" t="s">
        <v>180</v>
      </c>
      <c r="BM99" s="205" t="s">
        <v>210</v>
      </c>
    </row>
    <row r="100" spans="1:65" s="13" customFormat="1" ht="11.25" x14ac:dyDescent="0.2">
      <c r="B100" s="207"/>
      <c r="C100" s="208"/>
      <c r="D100" s="209" t="s">
        <v>182</v>
      </c>
      <c r="E100" s="210" t="s">
        <v>79</v>
      </c>
      <c r="F100" s="211" t="s">
        <v>211</v>
      </c>
      <c r="G100" s="208"/>
      <c r="H100" s="212">
        <v>46.6</v>
      </c>
      <c r="I100" s="213"/>
      <c r="J100" s="208"/>
      <c r="K100" s="208"/>
      <c r="L100" s="214"/>
      <c r="M100" s="215"/>
      <c r="N100" s="216"/>
      <c r="O100" s="216"/>
      <c r="P100" s="216"/>
      <c r="Q100" s="216"/>
      <c r="R100" s="216"/>
      <c r="S100" s="216"/>
      <c r="T100" s="217"/>
      <c r="AT100" s="218" t="s">
        <v>182</v>
      </c>
      <c r="AU100" s="218" t="s">
        <v>91</v>
      </c>
      <c r="AV100" s="13" t="s">
        <v>91</v>
      </c>
      <c r="AW100" s="13" t="s">
        <v>42</v>
      </c>
      <c r="AX100" s="13" t="s">
        <v>89</v>
      </c>
      <c r="AY100" s="218" t="s">
        <v>173</v>
      </c>
    </row>
    <row r="101" spans="1:65" s="2" customFormat="1" ht="24" customHeight="1" x14ac:dyDescent="0.2">
      <c r="A101" s="36"/>
      <c r="B101" s="37"/>
      <c r="C101" s="194" t="s">
        <v>212</v>
      </c>
      <c r="D101" s="194" t="s">
        <v>175</v>
      </c>
      <c r="E101" s="195" t="s">
        <v>213</v>
      </c>
      <c r="F101" s="196" t="s">
        <v>214</v>
      </c>
      <c r="G101" s="197" t="s">
        <v>178</v>
      </c>
      <c r="H101" s="198">
        <v>1474.6</v>
      </c>
      <c r="I101" s="199"/>
      <c r="J101" s="200">
        <f>ROUND(I101*H101,2)</f>
        <v>0</v>
      </c>
      <c r="K101" s="196" t="s">
        <v>179</v>
      </c>
      <c r="L101" s="41"/>
      <c r="M101" s="201" t="s">
        <v>79</v>
      </c>
      <c r="N101" s="202" t="s">
        <v>51</v>
      </c>
      <c r="O101" s="66"/>
      <c r="P101" s="203">
        <f>O101*H101</f>
        <v>0</v>
      </c>
      <c r="Q101" s="203">
        <v>0</v>
      </c>
      <c r="R101" s="203">
        <f>Q101*H101</f>
        <v>0</v>
      </c>
      <c r="S101" s="203">
        <v>0</v>
      </c>
      <c r="T101" s="204">
        <f>S101*H101</f>
        <v>0</v>
      </c>
      <c r="U101" s="36"/>
      <c r="V101" s="36"/>
      <c r="W101" s="36"/>
      <c r="X101" s="36"/>
      <c r="Y101" s="36"/>
      <c r="Z101" s="36"/>
      <c r="AA101" s="36"/>
      <c r="AB101" s="36"/>
      <c r="AC101" s="36"/>
      <c r="AD101" s="36"/>
      <c r="AE101" s="36"/>
      <c r="AR101" s="205" t="s">
        <v>180</v>
      </c>
      <c r="AT101" s="205" t="s">
        <v>175</v>
      </c>
      <c r="AU101" s="205" t="s">
        <v>91</v>
      </c>
      <c r="AY101" s="18" t="s">
        <v>173</v>
      </c>
      <c r="BE101" s="206">
        <f>IF(N101="základní",J101,0)</f>
        <v>0</v>
      </c>
      <c r="BF101" s="206">
        <f>IF(N101="snížená",J101,0)</f>
        <v>0</v>
      </c>
      <c r="BG101" s="206">
        <f>IF(N101="zákl. přenesená",J101,0)</f>
        <v>0</v>
      </c>
      <c r="BH101" s="206">
        <f>IF(N101="sníž. přenesená",J101,0)</f>
        <v>0</v>
      </c>
      <c r="BI101" s="206">
        <f>IF(N101="nulová",J101,0)</f>
        <v>0</v>
      </c>
      <c r="BJ101" s="18" t="s">
        <v>89</v>
      </c>
      <c r="BK101" s="206">
        <f>ROUND(I101*H101,2)</f>
        <v>0</v>
      </c>
      <c r="BL101" s="18" t="s">
        <v>180</v>
      </c>
      <c r="BM101" s="205" t="s">
        <v>215</v>
      </c>
    </row>
    <row r="102" spans="1:65" s="13" customFormat="1" ht="11.25" x14ac:dyDescent="0.2">
      <c r="B102" s="207"/>
      <c r="C102" s="208"/>
      <c r="D102" s="209" t="s">
        <v>182</v>
      </c>
      <c r="E102" s="210" t="s">
        <v>79</v>
      </c>
      <c r="F102" s="211" t="s">
        <v>216</v>
      </c>
      <c r="G102" s="208"/>
      <c r="H102" s="212">
        <v>1474.6</v>
      </c>
      <c r="I102" s="213"/>
      <c r="J102" s="208"/>
      <c r="K102" s="208"/>
      <c r="L102" s="214"/>
      <c r="M102" s="215"/>
      <c r="N102" s="216"/>
      <c r="O102" s="216"/>
      <c r="P102" s="216"/>
      <c r="Q102" s="216"/>
      <c r="R102" s="216"/>
      <c r="S102" s="216"/>
      <c r="T102" s="217"/>
      <c r="AT102" s="218" t="s">
        <v>182</v>
      </c>
      <c r="AU102" s="218" t="s">
        <v>91</v>
      </c>
      <c r="AV102" s="13" t="s">
        <v>91</v>
      </c>
      <c r="AW102" s="13" t="s">
        <v>42</v>
      </c>
      <c r="AX102" s="13" t="s">
        <v>89</v>
      </c>
      <c r="AY102" s="218" t="s">
        <v>173</v>
      </c>
    </row>
    <row r="103" spans="1:65" s="2" customFormat="1" ht="16.5" customHeight="1" x14ac:dyDescent="0.2">
      <c r="A103" s="36"/>
      <c r="B103" s="37"/>
      <c r="C103" s="219" t="s">
        <v>204</v>
      </c>
      <c r="D103" s="219" t="s">
        <v>200</v>
      </c>
      <c r="E103" s="220" t="s">
        <v>217</v>
      </c>
      <c r="F103" s="221" t="s">
        <v>218</v>
      </c>
      <c r="G103" s="222" t="s">
        <v>203</v>
      </c>
      <c r="H103" s="223">
        <v>132.714</v>
      </c>
      <c r="I103" s="224"/>
      <c r="J103" s="225">
        <f>ROUND(I103*H103,2)</f>
        <v>0</v>
      </c>
      <c r="K103" s="221" t="s">
        <v>179</v>
      </c>
      <c r="L103" s="226"/>
      <c r="M103" s="227" t="s">
        <v>79</v>
      </c>
      <c r="N103" s="228" t="s">
        <v>51</v>
      </c>
      <c r="O103" s="66"/>
      <c r="P103" s="203">
        <f>O103*H103</f>
        <v>0</v>
      </c>
      <c r="Q103" s="203">
        <v>1</v>
      </c>
      <c r="R103" s="203">
        <f>Q103*H103</f>
        <v>132.714</v>
      </c>
      <c r="S103" s="203">
        <v>0</v>
      </c>
      <c r="T103" s="204">
        <f>S103*H103</f>
        <v>0</v>
      </c>
      <c r="U103" s="36"/>
      <c r="V103" s="36"/>
      <c r="W103" s="36"/>
      <c r="X103" s="36"/>
      <c r="Y103" s="36"/>
      <c r="Z103" s="36"/>
      <c r="AA103" s="36"/>
      <c r="AB103" s="36"/>
      <c r="AC103" s="36"/>
      <c r="AD103" s="36"/>
      <c r="AE103" s="36"/>
      <c r="AR103" s="205" t="s">
        <v>204</v>
      </c>
      <c r="AT103" s="205" t="s">
        <v>200</v>
      </c>
      <c r="AU103" s="205" t="s">
        <v>91</v>
      </c>
      <c r="AY103" s="18" t="s">
        <v>173</v>
      </c>
      <c r="BE103" s="206">
        <f>IF(N103="základní",J103,0)</f>
        <v>0</v>
      </c>
      <c r="BF103" s="206">
        <f>IF(N103="snížená",J103,0)</f>
        <v>0</v>
      </c>
      <c r="BG103" s="206">
        <f>IF(N103="zákl. přenesená",J103,0)</f>
        <v>0</v>
      </c>
      <c r="BH103" s="206">
        <f>IF(N103="sníž. přenesená",J103,0)</f>
        <v>0</v>
      </c>
      <c r="BI103" s="206">
        <f>IF(N103="nulová",J103,0)</f>
        <v>0</v>
      </c>
      <c r="BJ103" s="18" t="s">
        <v>89</v>
      </c>
      <c r="BK103" s="206">
        <f>ROUND(I103*H103,2)</f>
        <v>0</v>
      </c>
      <c r="BL103" s="18" t="s">
        <v>180</v>
      </c>
      <c r="BM103" s="205" t="s">
        <v>219</v>
      </c>
    </row>
    <row r="104" spans="1:65" s="13" customFormat="1" ht="11.25" x14ac:dyDescent="0.2">
      <c r="B104" s="207"/>
      <c r="C104" s="208"/>
      <c r="D104" s="209" t="s">
        <v>182</v>
      </c>
      <c r="E104" s="208"/>
      <c r="F104" s="211" t="s">
        <v>220</v>
      </c>
      <c r="G104" s="208"/>
      <c r="H104" s="212">
        <v>132.714</v>
      </c>
      <c r="I104" s="213"/>
      <c r="J104" s="208"/>
      <c r="K104" s="208"/>
      <c r="L104" s="214"/>
      <c r="M104" s="215"/>
      <c r="N104" s="216"/>
      <c r="O104" s="216"/>
      <c r="P104" s="216"/>
      <c r="Q104" s="216"/>
      <c r="R104" s="216"/>
      <c r="S104" s="216"/>
      <c r="T104" s="217"/>
      <c r="AT104" s="218" t="s">
        <v>182</v>
      </c>
      <c r="AU104" s="218" t="s">
        <v>91</v>
      </c>
      <c r="AV104" s="13" t="s">
        <v>91</v>
      </c>
      <c r="AW104" s="13" t="s">
        <v>4</v>
      </c>
      <c r="AX104" s="13" t="s">
        <v>89</v>
      </c>
      <c r="AY104" s="218" t="s">
        <v>173</v>
      </c>
    </row>
    <row r="105" spans="1:65" s="2" customFormat="1" ht="16.5" customHeight="1" x14ac:dyDescent="0.2">
      <c r="A105" s="36"/>
      <c r="B105" s="37"/>
      <c r="C105" s="194" t="s">
        <v>221</v>
      </c>
      <c r="D105" s="194" t="s">
        <v>175</v>
      </c>
      <c r="E105" s="195" t="s">
        <v>222</v>
      </c>
      <c r="F105" s="196" t="s">
        <v>223</v>
      </c>
      <c r="G105" s="197" t="s">
        <v>178</v>
      </c>
      <c r="H105" s="198">
        <v>1474.6</v>
      </c>
      <c r="I105" s="199"/>
      <c r="J105" s="200">
        <f>ROUND(I105*H105,2)</f>
        <v>0</v>
      </c>
      <c r="K105" s="196" t="s">
        <v>179</v>
      </c>
      <c r="L105" s="41"/>
      <c r="M105" s="201" t="s">
        <v>79</v>
      </c>
      <c r="N105" s="202" t="s">
        <v>51</v>
      </c>
      <c r="O105" s="66"/>
      <c r="P105" s="203">
        <f>O105*H105</f>
        <v>0</v>
      </c>
      <c r="Q105" s="203">
        <v>0</v>
      </c>
      <c r="R105" s="203">
        <f>Q105*H105</f>
        <v>0</v>
      </c>
      <c r="S105" s="203">
        <v>0</v>
      </c>
      <c r="T105" s="204">
        <f>S105*H105</f>
        <v>0</v>
      </c>
      <c r="U105" s="36"/>
      <c r="V105" s="36"/>
      <c r="W105" s="36"/>
      <c r="X105" s="36"/>
      <c r="Y105" s="36"/>
      <c r="Z105" s="36"/>
      <c r="AA105" s="36"/>
      <c r="AB105" s="36"/>
      <c r="AC105" s="36"/>
      <c r="AD105" s="36"/>
      <c r="AE105" s="36"/>
      <c r="AR105" s="205" t="s">
        <v>180</v>
      </c>
      <c r="AT105" s="205" t="s">
        <v>175</v>
      </c>
      <c r="AU105" s="205" t="s">
        <v>91</v>
      </c>
      <c r="AY105" s="18" t="s">
        <v>173</v>
      </c>
      <c r="BE105" s="206">
        <f>IF(N105="základní",J105,0)</f>
        <v>0</v>
      </c>
      <c r="BF105" s="206">
        <f>IF(N105="snížená",J105,0)</f>
        <v>0</v>
      </c>
      <c r="BG105" s="206">
        <f>IF(N105="zákl. přenesená",J105,0)</f>
        <v>0</v>
      </c>
      <c r="BH105" s="206">
        <f>IF(N105="sníž. přenesená",J105,0)</f>
        <v>0</v>
      </c>
      <c r="BI105" s="206">
        <f>IF(N105="nulová",J105,0)</f>
        <v>0</v>
      </c>
      <c r="BJ105" s="18" t="s">
        <v>89</v>
      </c>
      <c r="BK105" s="206">
        <f>ROUND(I105*H105,2)</f>
        <v>0</v>
      </c>
      <c r="BL105" s="18" t="s">
        <v>180</v>
      </c>
      <c r="BM105" s="205" t="s">
        <v>224</v>
      </c>
    </row>
    <row r="106" spans="1:65" s="13" customFormat="1" ht="11.25" x14ac:dyDescent="0.2">
      <c r="B106" s="207"/>
      <c r="C106" s="208"/>
      <c r="D106" s="209" t="s">
        <v>182</v>
      </c>
      <c r="E106" s="210" t="s">
        <v>79</v>
      </c>
      <c r="F106" s="211" t="s">
        <v>225</v>
      </c>
      <c r="G106" s="208"/>
      <c r="H106" s="212">
        <v>1474.6</v>
      </c>
      <c r="I106" s="213"/>
      <c r="J106" s="208"/>
      <c r="K106" s="208"/>
      <c r="L106" s="214"/>
      <c r="M106" s="215"/>
      <c r="N106" s="216"/>
      <c r="O106" s="216"/>
      <c r="P106" s="216"/>
      <c r="Q106" s="216"/>
      <c r="R106" s="216"/>
      <c r="S106" s="216"/>
      <c r="T106" s="217"/>
      <c r="AT106" s="218" t="s">
        <v>182</v>
      </c>
      <c r="AU106" s="218" t="s">
        <v>91</v>
      </c>
      <c r="AV106" s="13" t="s">
        <v>91</v>
      </c>
      <c r="AW106" s="13" t="s">
        <v>42</v>
      </c>
      <c r="AX106" s="13" t="s">
        <v>89</v>
      </c>
      <c r="AY106" s="218" t="s">
        <v>173</v>
      </c>
    </row>
    <row r="107" spans="1:65" s="2" customFormat="1" ht="16.5" customHeight="1" x14ac:dyDescent="0.2">
      <c r="A107" s="36"/>
      <c r="B107" s="37"/>
      <c r="C107" s="194" t="s">
        <v>226</v>
      </c>
      <c r="D107" s="194" t="s">
        <v>175</v>
      </c>
      <c r="E107" s="195" t="s">
        <v>227</v>
      </c>
      <c r="F107" s="196" t="s">
        <v>228</v>
      </c>
      <c r="G107" s="197" t="s">
        <v>178</v>
      </c>
      <c r="H107" s="198">
        <v>1474.6</v>
      </c>
      <c r="I107" s="199"/>
      <c r="J107" s="200">
        <f>ROUND(I107*H107,2)</f>
        <v>0</v>
      </c>
      <c r="K107" s="196" t="s">
        <v>179</v>
      </c>
      <c r="L107" s="41"/>
      <c r="M107" s="201" t="s">
        <v>79</v>
      </c>
      <c r="N107" s="202" t="s">
        <v>51</v>
      </c>
      <c r="O107" s="66"/>
      <c r="P107" s="203">
        <f>O107*H107</f>
        <v>0</v>
      </c>
      <c r="Q107" s="203">
        <v>1.2700000000000001E-3</v>
      </c>
      <c r="R107" s="203">
        <f>Q107*H107</f>
        <v>1.8727419999999999</v>
      </c>
      <c r="S107" s="203">
        <v>0</v>
      </c>
      <c r="T107" s="204">
        <f>S107*H107</f>
        <v>0</v>
      </c>
      <c r="U107" s="36"/>
      <c r="V107" s="36"/>
      <c r="W107" s="36"/>
      <c r="X107" s="36"/>
      <c r="Y107" s="36"/>
      <c r="Z107" s="36"/>
      <c r="AA107" s="36"/>
      <c r="AB107" s="36"/>
      <c r="AC107" s="36"/>
      <c r="AD107" s="36"/>
      <c r="AE107" s="36"/>
      <c r="AR107" s="205" t="s">
        <v>180</v>
      </c>
      <c r="AT107" s="205" t="s">
        <v>175</v>
      </c>
      <c r="AU107" s="205" t="s">
        <v>91</v>
      </c>
      <c r="AY107" s="18" t="s">
        <v>173</v>
      </c>
      <c r="BE107" s="206">
        <f>IF(N107="základní",J107,0)</f>
        <v>0</v>
      </c>
      <c r="BF107" s="206">
        <f>IF(N107="snížená",J107,0)</f>
        <v>0</v>
      </c>
      <c r="BG107" s="206">
        <f>IF(N107="zákl. přenesená",J107,0)</f>
        <v>0</v>
      </c>
      <c r="BH107" s="206">
        <f>IF(N107="sníž. přenesená",J107,0)</f>
        <v>0</v>
      </c>
      <c r="BI107" s="206">
        <f>IF(N107="nulová",J107,0)</f>
        <v>0</v>
      </c>
      <c r="BJ107" s="18" t="s">
        <v>89</v>
      </c>
      <c r="BK107" s="206">
        <f>ROUND(I107*H107,2)</f>
        <v>0</v>
      </c>
      <c r="BL107" s="18" t="s">
        <v>180</v>
      </c>
      <c r="BM107" s="205" t="s">
        <v>229</v>
      </c>
    </row>
    <row r="108" spans="1:65" s="13" customFormat="1" ht="11.25" x14ac:dyDescent="0.2">
      <c r="B108" s="207"/>
      <c r="C108" s="208"/>
      <c r="D108" s="209" t="s">
        <v>182</v>
      </c>
      <c r="E108" s="210" t="s">
        <v>79</v>
      </c>
      <c r="F108" s="211" t="s">
        <v>225</v>
      </c>
      <c r="G108" s="208"/>
      <c r="H108" s="212">
        <v>1474.6</v>
      </c>
      <c r="I108" s="213"/>
      <c r="J108" s="208"/>
      <c r="K108" s="208"/>
      <c r="L108" s="214"/>
      <c r="M108" s="215"/>
      <c r="N108" s="216"/>
      <c r="O108" s="216"/>
      <c r="P108" s="216"/>
      <c r="Q108" s="216"/>
      <c r="R108" s="216"/>
      <c r="S108" s="216"/>
      <c r="T108" s="217"/>
      <c r="AT108" s="218" t="s">
        <v>182</v>
      </c>
      <c r="AU108" s="218" t="s">
        <v>91</v>
      </c>
      <c r="AV108" s="13" t="s">
        <v>91</v>
      </c>
      <c r="AW108" s="13" t="s">
        <v>42</v>
      </c>
      <c r="AX108" s="13" t="s">
        <v>89</v>
      </c>
      <c r="AY108" s="218" t="s">
        <v>173</v>
      </c>
    </row>
    <row r="109" spans="1:65" s="2" customFormat="1" ht="16.5" customHeight="1" x14ac:dyDescent="0.2">
      <c r="A109" s="36"/>
      <c r="B109" s="37"/>
      <c r="C109" s="219" t="s">
        <v>230</v>
      </c>
      <c r="D109" s="219" t="s">
        <v>200</v>
      </c>
      <c r="E109" s="220" t="s">
        <v>231</v>
      </c>
      <c r="F109" s="221" t="s">
        <v>232</v>
      </c>
      <c r="G109" s="222" t="s">
        <v>233</v>
      </c>
      <c r="H109" s="223">
        <v>36.865000000000002</v>
      </c>
      <c r="I109" s="224"/>
      <c r="J109" s="225">
        <f>ROUND(I109*H109,2)</f>
        <v>0</v>
      </c>
      <c r="K109" s="221" t="s">
        <v>179</v>
      </c>
      <c r="L109" s="226"/>
      <c r="M109" s="227" t="s">
        <v>79</v>
      </c>
      <c r="N109" s="228" t="s">
        <v>51</v>
      </c>
      <c r="O109" s="66"/>
      <c r="P109" s="203">
        <f>O109*H109</f>
        <v>0</v>
      </c>
      <c r="Q109" s="203">
        <v>1E-3</v>
      </c>
      <c r="R109" s="203">
        <f>Q109*H109</f>
        <v>3.6865000000000002E-2</v>
      </c>
      <c r="S109" s="203">
        <v>0</v>
      </c>
      <c r="T109" s="204">
        <f>S109*H109</f>
        <v>0</v>
      </c>
      <c r="U109" s="36"/>
      <c r="V109" s="36"/>
      <c r="W109" s="36"/>
      <c r="X109" s="36"/>
      <c r="Y109" s="36"/>
      <c r="Z109" s="36"/>
      <c r="AA109" s="36"/>
      <c r="AB109" s="36"/>
      <c r="AC109" s="36"/>
      <c r="AD109" s="36"/>
      <c r="AE109" s="36"/>
      <c r="AR109" s="205" t="s">
        <v>204</v>
      </c>
      <c r="AT109" s="205" t="s">
        <v>200</v>
      </c>
      <c r="AU109" s="205" t="s">
        <v>91</v>
      </c>
      <c r="AY109" s="18" t="s">
        <v>173</v>
      </c>
      <c r="BE109" s="206">
        <f>IF(N109="základní",J109,0)</f>
        <v>0</v>
      </c>
      <c r="BF109" s="206">
        <f>IF(N109="snížená",J109,0)</f>
        <v>0</v>
      </c>
      <c r="BG109" s="206">
        <f>IF(N109="zákl. přenesená",J109,0)</f>
        <v>0</v>
      </c>
      <c r="BH109" s="206">
        <f>IF(N109="sníž. přenesená",J109,0)</f>
        <v>0</v>
      </c>
      <c r="BI109" s="206">
        <f>IF(N109="nulová",J109,0)</f>
        <v>0</v>
      </c>
      <c r="BJ109" s="18" t="s">
        <v>89</v>
      </c>
      <c r="BK109" s="206">
        <f>ROUND(I109*H109,2)</f>
        <v>0</v>
      </c>
      <c r="BL109" s="18" t="s">
        <v>180</v>
      </c>
      <c r="BM109" s="205" t="s">
        <v>234</v>
      </c>
    </row>
    <row r="110" spans="1:65" s="13" customFormat="1" ht="11.25" x14ac:dyDescent="0.2">
      <c r="B110" s="207"/>
      <c r="C110" s="208"/>
      <c r="D110" s="209" t="s">
        <v>182</v>
      </c>
      <c r="E110" s="208"/>
      <c r="F110" s="211" t="s">
        <v>235</v>
      </c>
      <c r="G110" s="208"/>
      <c r="H110" s="212">
        <v>36.865000000000002</v>
      </c>
      <c r="I110" s="213"/>
      <c r="J110" s="208"/>
      <c r="K110" s="208"/>
      <c r="L110" s="214"/>
      <c r="M110" s="215"/>
      <c r="N110" s="216"/>
      <c r="O110" s="216"/>
      <c r="P110" s="216"/>
      <c r="Q110" s="216"/>
      <c r="R110" s="216"/>
      <c r="S110" s="216"/>
      <c r="T110" s="217"/>
      <c r="AT110" s="218" t="s">
        <v>182</v>
      </c>
      <c r="AU110" s="218" t="s">
        <v>91</v>
      </c>
      <c r="AV110" s="13" t="s">
        <v>91</v>
      </c>
      <c r="AW110" s="13" t="s">
        <v>4</v>
      </c>
      <c r="AX110" s="13" t="s">
        <v>89</v>
      </c>
      <c r="AY110" s="218" t="s">
        <v>173</v>
      </c>
    </row>
    <row r="111" spans="1:65" s="2" customFormat="1" ht="16.5" customHeight="1" x14ac:dyDescent="0.2">
      <c r="A111" s="36"/>
      <c r="B111" s="37"/>
      <c r="C111" s="194" t="s">
        <v>236</v>
      </c>
      <c r="D111" s="194" t="s">
        <v>175</v>
      </c>
      <c r="E111" s="195" t="s">
        <v>237</v>
      </c>
      <c r="F111" s="196" t="s">
        <v>238</v>
      </c>
      <c r="G111" s="197" t="s">
        <v>178</v>
      </c>
      <c r="H111" s="198">
        <v>2211.9</v>
      </c>
      <c r="I111" s="199"/>
      <c r="J111" s="200">
        <f>ROUND(I111*H111,2)</f>
        <v>0</v>
      </c>
      <c r="K111" s="196" t="s">
        <v>179</v>
      </c>
      <c r="L111" s="41"/>
      <c r="M111" s="201" t="s">
        <v>79</v>
      </c>
      <c r="N111" s="202" t="s">
        <v>51</v>
      </c>
      <c r="O111" s="66"/>
      <c r="P111" s="203">
        <f>O111*H111</f>
        <v>0</v>
      </c>
      <c r="Q111" s="203">
        <v>0</v>
      </c>
      <c r="R111" s="203">
        <f>Q111*H111</f>
        <v>0</v>
      </c>
      <c r="S111" s="203">
        <v>0</v>
      </c>
      <c r="T111" s="204">
        <f>S111*H111</f>
        <v>0</v>
      </c>
      <c r="U111" s="36"/>
      <c r="V111" s="36"/>
      <c r="W111" s="36"/>
      <c r="X111" s="36"/>
      <c r="Y111" s="36"/>
      <c r="Z111" s="36"/>
      <c r="AA111" s="36"/>
      <c r="AB111" s="36"/>
      <c r="AC111" s="36"/>
      <c r="AD111" s="36"/>
      <c r="AE111" s="36"/>
      <c r="AR111" s="205" t="s">
        <v>180</v>
      </c>
      <c r="AT111" s="205" t="s">
        <v>175</v>
      </c>
      <c r="AU111" s="205" t="s">
        <v>91</v>
      </c>
      <c r="AY111" s="18" t="s">
        <v>173</v>
      </c>
      <c r="BE111" s="206">
        <f>IF(N111="základní",J111,0)</f>
        <v>0</v>
      </c>
      <c r="BF111" s="206">
        <f>IF(N111="snížená",J111,0)</f>
        <v>0</v>
      </c>
      <c r="BG111" s="206">
        <f>IF(N111="zákl. přenesená",J111,0)</f>
        <v>0</v>
      </c>
      <c r="BH111" s="206">
        <f>IF(N111="sníž. přenesená",J111,0)</f>
        <v>0</v>
      </c>
      <c r="BI111" s="206">
        <f>IF(N111="nulová",J111,0)</f>
        <v>0</v>
      </c>
      <c r="BJ111" s="18" t="s">
        <v>89</v>
      </c>
      <c r="BK111" s="206">
        <f>ROUND(I111*H111,2)</f>
        <v>0</v>
      </c>
      <c r="BL111" s="18" t="s">
        <v>180</v>
      </c>
      <c r="BM111" s="205" t="s">
        <v>239</v>
      </c>
    </row>
    <row r="112" spans="1:65" s="13" customFormat="1" ht="11.25" x14ac:dyDescent="0.2">
      <c r="B112" s="207"/>
      <c r="C112" s="208"/>
      <c r="D112" s="209" t="s">
        <v>182</v>
      </c>
      <c r="E112" s="210" t="s">
        <v>79</v>
      </c>
      <c r="F112" s="211" t="s">
        <v>240</v>
      </c>
      <c r="G112" s="208"/>
      <c r="H112" s="212">
        <v>2211.9</v>
      </c>
      <c r="I112" s="213"/>
      <c r="J112" s="208"/>
      <c r="K112" s="208"/>
      <c r="L112" s="214"/>
      <c r="M112" s="215"/>
      <c r="N112" s="216"/>
      <c r="O112" s="216"/>
      <c r="P112" s="216"/>
      <c r="Q112" s="216"/>
      <c r="R112" s="216"/>
      <c r="S112" s="216"/>
      <c r="T112" s="217"/>
      <c r="AT112" s="218" t="s">
        <v>182</v>
      </c>
      <c r="AU112" s="218" t="s">
        <v>91</v>
      </c>
      <c r="AV112" s="13" t="s">
        <v>91</v>
      </c>
      <c r="AW112" s="13" t="s">
        <v>42</v>
      </c>
      <c r="AX112" s="13" t="s">
        <v>89</v>
      </c>
      <c r="AY112" s="218" t="s">
        <v>173</v>
      </c>
    </row>
    <row r="113" spans="1:65" s="2" customFormat="1" ht="16.5" customHeight="1" x14ac:dyDescent="0.2">
      <c r="A113" s="36"/>
      <c r="B113" s="37"/>
      <c r="C113" s="194" t="s">
        <v>241</v>
      </c>
      <c r="D113" s="194" t="s">
        <v>175</v>
      </c>
      <c r="E113" s="195" t="s">
        <v>242</v>
      </c>
      <c r="F113" s="196" t="s">
        <v>243</v>
      </c>
      <c r="G113" s="197" t="s">
        <v>178</v>
      </c>
      <c r="H113" s="198">
        <v>5898.4</v>
      </c>
      <c r="I113" s="199"/>
      <c r="J113" s="200">
        <f>ROUND(I113*H113,2)</f>
        <v>0</v>
      </c>
      <c r="K113" s="196" t="s">
        <v>179</v>
      </c>
      <c r="L113" s="41"/>
      <c r="M113" s="201" t="s">
        <v>79</v>
      </c>
      <c r="N113" s="202" t="s">
        <v>51</v>
      </c>
      <c r="O113" s="66"/>
      <c r="P113" s="203">
        <f>O113*H113</f>
        <v>0</v>
      </c>
      <c r="Q113" s="203">
        <v>0</v>
      </c>
      <c r="R113" s="203">
        <f>Q113*H113</f>
        <v>0</v>
      </c>
      <c r="S113" s="203">
        <v>0</v>
      </c>
      <c r="T113" s="204">
        <f>S113*H113</f>
        <v>0</v>
      </c>
      <c r="U113" s="36"/>
      <c r="V113" s="36"/>
      <c r="W113" s="36"/>
      <c r="X113" s="36"/>
      <c r="Y113" s="36"/>
      <c r="Z113" s="36"/>
      <c r="AA113" s="36"/>
      <c r="AB113" s="36"/>
      <c r="AC113" s="36"/>
      <c r="AD113" s="36"/>
      <c r="AE113" s="36"/>
      <c r="AR113" s="205" t="s">
        <v>180</v>
      </c>
      <c r="AT113" s="205" t="s">
        <v>175</v>
      </c>
      <c r="AU113" s="205" t="s">
        <v>91</v>
      </c>
      <c r="AY113" s="18" t="s">
        <v>173</v>
      </c>
      <c r="BE113" s="206">
        <f>IF(N113="základní",J113,0)</f>
        <v>0</v>
      </c>
      <c r="BF113" s="206">
        <f>IF(N113="snížená",J113,0)</f>
        <v>0</v>
      </c>
      <c r="BG113" s="206">
        <f>IF(N113="zákl. přenesená",J113,0)</f>
        <v>0</v>
      </c>
      <c r="BH113" s="206">
        <f>IF(N113="sníž. přenesená",J113,0)</f>
        <v>0</v>
      </c>
      <c r="BI113" s="206">
        <f>IF(N113="nulová",J113,0)</f>
        <v>0</v>
      </c>
      <c r="BJ113" s="18" t="s">
        <v>89</v>
      </c>
      <c r="BK113" s="206">
        <f>ROUND(I113*H113,2)</f>
        <v>0</v>
      </c>
      <c r="BL113" s="18" t="s">
        <v>180</v>
      </c>
      <c r="BM113" s="205" t="s">
        <v>244</v>
      </c>
    </row>
    <row r="114" spans="1:65" s="13" customFormat="1" ht="11.25" x14ac:dyDescent="0.2">
      <c r="B114" s="207"/>
      <c r="C114" s="208"/>
      <c r="D114" s="209" t="s">
        <v>182</v>
      </c>
      <c r="E114" s="210" t="s">
        <v>79</v>
      </c>
      <c r="F114" s="211" t="s">
        <v>245</v>
      </c>
      <c r="G114" s="208"/>
      <c r="H114" s="212">
        <v>5898.4</v>
      </c>
      <c r="I114" s="213"/>
      <c r="J114" s="208"/>
      <c r="K114" s="208"/>
      <c r="L114" s="214"/>
      <c r="M114" s="215"/>
      <c r="N114" s="216"/>
      <c r="O114" s="216"/>
      <c r="P114" s="216"/>
      <c r="Q114" s="216"/>
      <c r="R114" s="216"/>
      <c r="S114" s="216"/>
      <c r="T114" s="217"/>
      <c r="AT114" s="218" t="s">
        <v>182</v>
      </c>
      <c r="AU114" s="218" t="s">
        <v>91</v>
      </c>
      <c r="AV114" s="13" t="s">
        <v>91</v>
      </c>
      <c r="AW114" s="13" t="s">
        <v>42</v>
      </c>
      <c r="AX114" s="13" t="s">
        <v>89</v>
      </c>
      <c r="AY114" s="218" t="s">
        <v>173</v>
      </c>
    </row>
    <row r="115" spans="1:65" s="12" customFormat="1" ht="22.9" customHeight="1" x14ac:dyDescent="0.2">
      <c r="B115" s="178"/>
      <c r="C115" s="179"/>
      <c r="D115" s="180" t="s">
        <v>80</v>
      </c>
      <c r="E115" s="192" t="s">
        <v>180</v>
      </c>
      <c r="F115" s="192" t="s">
        <v>246</v>
      </c>
      <c r="G115" s="179"/>
      <c r="H115" s="179"/>
      <c r="I115" s="182"/>
      <c r="J115" s="193">
        <f>BK115</f>
        <v>0</v>
      </c>
      <c r="K115" s="179"/>
      <c r="L115" s="184"/>
      <c r="M115" s="185"/>
      <c r="N115" s="186"/>
      <c r="O115" s="186"/>
      <c r="P115" s="187">
        <f>SUM(P116:P117)</f>
        <v>0</v>
      </c>
      <c r="Q115" s="186"/>
      <c r="R115" s="187">
        <f>SUM(R116:R117)</f>
        <v>0</v>
      </c>
      <c r="S115" s="186"/>
      <c r="T115" s="188">
        <f>SUM(T116:T117)</f>
        <v>0</v>
      </c>
      <c r="AR115" s="189" t="s">
        <v>89</v>
      </c>
      <c r="AT115" s="190" t="s">
        <v>80</v>
      </c>
      <c r="AU115" s="190" t="s">
        <v>89</v>
      </c>
      <c r="AY115" s="189" t="s">
        <v>173</v>
      </c>
      <c r="BK115" s="191">
        <f>SUM(BK116:BK117)</f>
        <v>0</v>
      </c>
    </row>
    <row r="116" spans="1:65" s="2" customFormat="1" ht="24" customHeight="1" x14ac:dyDescent="0.2">
      <c r="A116" s="36"/>
      <c r="B116" s="37"/>
      <c r="C116" s="194" t="s">
        <v>247</v>
      </c>
      <c r="D116" s="194" t="s">
        <v>175</v>
      </c>
      <c r="E116" s="195" t="s">
        <v>248</v>
      </c>
      <c r="F116" s="196" t="s">
        <v>249</v>
      </c>
      <c r="G116" s="197" t="s">
        <v>178</v>
      </c>
      <c r="H116" s="198">
        <v>8.0299999999999994</v>
      </c>
      <c r="I116" s="199"/>
      <c r="J116" s="200">
        <f>ROUND(I116*H116,2)</f>
        <v>0</v>
      </c>
      <c r="K116" s="196" t="s">
        <v>179</v>
      </c>
      <c r="L116" s="41"/>
      <c r="M116" s="201" t="s">
        <v>79</v>
      </c>
      <c r="N116" s="202" t="s">
        <v>51</v>
      </c>
      <c r="O116" s="66"/>
      <c r="P116" s="203">
        <f>O116*H116</f>
        <v>0</v>
      </c>
      <c r="Q116" s="203">
        <v>0</v>
      </c>
      <c r="R116" s="203">
        <f>Q116*H116</f>
        <v>0</v>
      </c>
      <c r="S116" s="203">
        <v>0</v>
      </c>
      <c r="T116" s="204">
        <f>S116*H116</f>
        <v>0</v>
      </c>
      <c r="U116" s="36"/>
      <c r="V116" s="36"/>
      <c r="W116" s="36"/>
      <c r="X116" s="36"/>
      <c r="Y116" s="36"/>
      <c r="Z116" s="36"/>
      <c r="AA116" s="36"/>
      <c r="AB116" s="36"/>
      <c r="AC116" s="36"/>
      <c r="AD116" s="36"/>
      <c r="AE116" s="36"/>
      <c r="AR116" s="205" t="s">
        <v>180</v>
      </c>
      <c r="AT116" s="205" t="s">
        <v>175</v>
      </c>
      <c r="AU116" s="205" t="s">
        <v>91</v>
      </c>
      <c r="AY116" s="18" t="s">
        <v>173</v>
      </c>
      <c r="BE116" s="206">
        <f>IF(N116="základní",J116,0)</f>
        <v>0</v>
      </c>
      <c r="BF116" s="206">
        <f>IF(N116="snížená",J116,0)</f>
        <v>0</v>
      </c>
      <c r="BG116" s="206">
        <f>IF(N116="zákl. přenesená",J116,0)</f>
        <v>0</v>
      </c>
      <c r="BH116" s="206">
        <f>IF(N116="sníž. přenesená",J116,0)</f>
        <v>0</v>
      </c>
      <c r="BI116" s="206">
        <f>IF(N116="nulová",J116,0)</f>
        <v>0</v>
      </c>
      <c r="BJ116" s="18" t="s">
        <v>89</v>
      </c>
      <c r="BK116" s="206">
        <f>ROUND(I116*H116,2)</f>
        <v>0</v>
      </c>
      <c r="BL116" s="18" t="s">
        <v>180</v>
      </c>
      <c r="BM116" s="205" t="s">
        <v>250</v>
      </c>
    </row>
    <row r="117" spans="1:65" s="13" customFormat="1" ht="11.25" x14ac:dyDescent="0.2">
      <c r="B117" s="207"/>
      <c r="C117" s="208"/>
      <c r="D117" s="209" t="s">
        <v>182</v>
      </c>
      <c r="E117" s="210" t="s">
        <v>79</v>
      </c>
      <c r="F117" s="211" t="s">
        <v>251</v>
      </c>
      <c r="G117" s="208"/>
      <c r="H117" s="212">
        <v>8.0299999999999994</v>
      </c>
      <c r="I117" s="213"/>
      <c r="J117" s="208"/>
      <c r="K117" s="208"/>
      <c r="L117" s="214"/>
      <c r="M117" s="215"/>
      <c r="N117" s="216"/>
      <c r="O117" s="216"/>
      <c r="P117" s="216"/>
      <c r="Q117" s="216"/>
      <c r="R117" s="216"/>
      <c r="S117" s="216"/>
      <c r="T117" s="217"/>
      <c r="AT117" s="218" t="s">
        <v>182</v>
      </c>
      <c r="AU117" s="218" t="s">
        <v>91</v>
      </c>
      <c r="AV117" s="13" t="s">
        <v>91</v>
      </c>
      <c r="AW117" s="13" t="s">
        <v>42</v>
      </c>
      <c r="AX117" s="13" t="s">
        <v>89</v>
      </c>
      <c r="AY117" s="218" t="s">
        <v>173</v>
      </c>
    </row>
    <row r="118" spans="1:65" s="12" customFormat="1" ht="22.9" customHeight="1" x14ac:dyDescent="0.2">
      <c r="B118" s="178"/>
      <c r="C118" s="179"/>
      <c r="D118" s="180" t="s">
        <v>80</v>
      </c>
      <c r="E118" s="192" t="s">
        <v>199</v>
      </c>
      <c r="F118" s="192" t="s">
        <v>252</v>
      </c>
      <c r="G118" s="179"/>
      <c r="H118" s="179"/>
      <c r="I118" s="182"/>
      <c r="J118" s="193">
        <f>BK118</f>
        <v>0</v>
      </c>
      <c r="K118" s="179"/>
      <c r="L118" s="184"/>
      <c r="M118" s="185"/>
      <c r="N118" s="186"/>
      <c r="O118" s="186"/>
      <c r="P118" s="187">
        <f>SUM(P119:P127)</f>
        <v>0</v>
      </c>
      <c r="Q118" s="186"/>
      <c r="R118" s="187">
        <f>SUM(R119:R127)</f>
        <v>1.8520224999999999</v>
      </c>
      <c r="S118" s="186"/>
      <c r="T118" s="188">
        <f>SUM(T119:T127)</f>
        <v>0</v>
      </c>
      <c r="AR118" s="189" t="s">
        <v>89</v>
      </c>
      <c r="AT118" s="190" t="s">
        <v>80</v>
      </c>
      <c r="AU118" s="190" t="s">
        <v>89</v>
      </c>
      <c r="AY118" s="189" t="s">
        <v>173</v>
      </c>
      <c r="BK118" s="191">
        <f>SUM(BK119:BK127)</f>
        <v>0</v>
      </c>
    </row>
    <row r="119" spans="1:65" s="2" customFormat="1" ht="36" customHeight="1" x14ac:dyDescent="0.2">
      <c r="A119" s="36"/>
      <c r="B119" s="37"/>
      <c r="C119" s="194" t="s">
        <v>8</v>
      </c>
      <c r="D119" s="194" t="s">
        <v>175</v>
      </c>
      <c r="E119" s="195" t="s">
        <v>253</v>
      </c>
      <c r="F119" s="196" t="s">
        <v>254</v>
      </c>
      <c r="G119" s="197" t="s">
        <v>178</v>
      </c>
      <c r="H119" s="198">
        <v>8.0299999999999994</v>
      </c>
      <c r="I119" s="199"/>
      <c r="J119" s="200">
        <f>ROUND(I119*H119,2)</f>
        <v>0</v>
      </c>
      <c r="K119" s="196" t="s">
        <v>179</v>
      </c>
      <c r="L119" s="41"/>
      <c r="M119" s="201" t="s">
        <v>79</v>
      </c>
      <c r="N119" s="202" t="s">
        <v>51</v>
      </c>
      <c r="O119" s="66"/>
      <c r="P119" s="203">
        <f>O119*H119</f>
        <v>0</v>
      </c>
      <c r="Q119" s="203">
        <v>8.5650000000000004E-2</v>
      </c>
      <c r="R119" s="203">
        <f>Q119*H119</f>
        <v>0.68776949999999992</v>
      </c>
      <c r="S119" s="203">
        <v>0</v>
      </c>
      <c r="T119" s="204">
        <f>S119*H119</f>
        <v>0</v>
      </c>
      <c r="U119" s="36"/>
      <c r="V119" s="36"/>
      <c r="W119" s="36"/>
      <c r="X119" s="36"/>
      <c r="Y119" s="36"/>
      <c r="Z119" s="36"/>
      <c r="AA119" s="36"/>
      <c r="AB119" s="36"/>
      <c r="AC119" s="36"/>
      <c r="AD119" s="36"/>
      <c r="AE119" s="36"/>
      <c r="AR119" s="205" t="s">
        <v>180</v>
      </c>
      <c r="AT119" s="205" t="s">
        <v>175</v>
      </c>
      <c r="AU119" s="205" t="s">
        <v>91</v>
      </c>
      <c r="AY119" s="18" t="s">
        <v>173</v>
      </c>
      <c r="BE119" s="206">
        <f>IF(N119="základní",J119,0)</f>
        <v>0</v>
      </c>
      <c r="BF119" s="206">
        <f>IF(N119="snížená",J119,0)</f>
        <v>0</v>
      </c>
      <c r="BG119" s="206">
        <f>IF(N119="zákl. přenesená",J119,0)</f>
        <v>0</v>
      </c>
      <c r="BH119" s="206">
        <f>IF(N119="sníž. přenesená",J119,0)</f>
        <v>0</v>
      </c>
      <c r="BI119" s="206">
        <f>IF(N119="nulová",J119,0)</f>
        <v>0</v>
      </c>
      <c r="BJ119" s="18" t="s">
        <v>89</v>
      </c>
      <c r="BK119" s="206">
        <f>ROUND(I119*H119,2)</f>
        <v>0</v>
      </c>
      <c r="BL119" s="18" t="s">
        <v>180</v>
      </c>
      <c r="BM119" s="205" t="s">
        <v>255</v>
      </c>
    </row>
    <row r="120" spans="1:65" s="2" customFormat="1" ht="16.5" customHeight="1" x14ac:dyDescent="0.2">
      <c r="A120" s="36"/>
      <c r="B120" s="37"/>
      <c r="C120" s="219" t="s">
        <v>256</v>
      </c>
      <c r="D120" s="219" t="s">
        <v>200</v>
      </c>
      <c r="E120" s="220" t="s">
        <v>257</v>
      </c>
      <c r="F120" s="221" t="s">
        <v>258</v>
      </c>
      <c r="G120" s="222" t="s">
        <v>178</v>
      </c>
      <c r="H120" s="223">
        <v>1.6479999999999999</v>
      </c>
      <c r="I120" s="224"/>
      <c r="J120" s="225">
        <f>ROUND(I120*H120,2)</f>
        <v>0</v>
      </c>
      <c r="K120" s="221" t="s">
        <v>179</v>
      </c>
      <c r="L120" s="226"/>
      <c r="M120" s="227" t="s">
        <v>79</v>
      </c>
      <c r="N120" s="228" t="s">
        <v>51</v>
      </c>
      <c r="O120" s="66"/>
      <c r="P120" s="203">
        <f>O120*H120</f>
        <v>0</v>
      </c>
      <c r="Q120" s="203">
        <v>0.18</v>
      </c>
      <c r="R120" s="203">
        <f>Q120*H120</f>
        <v>0.29663999999999996</v>
      </c>
      <c r="S120" s="203">
        <v>0</v>
      </c>
      <c r="T120" s="204">
        <f>S120*H120</f>
        <v>0</v>
      </c>
      <c r="U120" s="36"/>
      <c r="V120" s="36"/>
      <c r="W120" s="36"/>
      <c r="X120" s="36"/>
      <c r="Y120" s="36"/>
      <c r="Z120" s="36"/>
      <c r="AA120" s="36"/>
      <c r="AB120" s="36"/>
      <c r="AC120" s="36"/>
      <c r="AD120" s="36"/>
      <c r="AE120" s="36"/>
      <c r="AR120" s="205" t="s">
        <v>204</v>
      </c>
      <c r="AT120" s="205" t="s">
        <v>200</v>
      </c>
      <c r="AU120" s="205" t="s">
        <v>91</v>
      </c>
      <c r="AY120" s="18" t="s">
        <v>173</v>
      </c>
      <c r="BE120" s="206">
        <f>IF(N120="základní",J120,0)</f>
        <v>0</v>
      </c>
      <c r="BF120" s="206">
        <f>IF(N120="snížená",J120,0)</f>
        <v>0</v>
      </c>
      <c r="BG120" s="206">
        <f>IF(N120="zákl. přenesená",J120,0)</f>
        <v>0</v>
      </c>
      <c r="BH120" s="206">
        <f>IF(N120="sníž. přenesená",J120,0)</f>
        <v>0</v>
      </c>
      <c r="BI120" s="206">
        <f>IF(N120="nulová",J120,0)</f>
        <v>0</v>
      </c>
      <c r="BJ120" s="18" t="s">
        <v>89</v>
      </c>
      <c r="BK120" s="206">
        <f>ROUND(I120*H120,2)</f>
        <v>0</v>
      </c>
      <c r="BL120" s="18" t="s">
        <v>180</v>
      </c>
      <c r="BM120" s="205" t="s">
        <v>259</v>
      </c>
    </row>
    <row r="121" spans="1:65" s="13" customFormat="1" ht="11.25" x14ac:dyDescent="0.2">
      <c r="B121" s="207"/>
      <c r="C121" s="208"/>
      <c r="D121" s="209" t="s">
        <v>182</v>
      </c>
      <c r="E121" s="210" t="s">
        <v>79</v>
      </c>
      <c r="F121" s="211" t="s">
        <v>260</v>
      </c>
      <c r="G121" s="208"/>
      <c r="H121" s="212">
        <v>1.6</v>
      </c>
      <c r="I121" s="213"/>
      <c r="J121" s="208"/>
      <c r="K121" s="208"/>
      <c r="L121" s="214"/>
      <c r="M121" s="215"/>
      <c r="N121" s="216"/>
      <c r="O121" s="216"/>
      <c r="P121" s="216"/>
      <c r="Q121" s="216"/>
      <c r="R121" s="216"/>
      <c r="S121" s="216"/>
      <c r="T121" s="217"/>
      <c r="AT121" s="218" t="s">
        <v>182</v>
      </c>
      <c r="AU121" s="218" t="s">
        <v>91</v>
      </c>
      <c r="AV121" s="13" t="s">
        <v>91</v>
      </c>
      <c r="AW121" s="13" t="s">
        <v>42</v>
      </c>
      <c r="AX121" s="13" t="s">
        <v>89</v>
      </c>
      <c r="AY121" s="218" t="s">
        <v>173</v>
      </c>
    </row>
    <row r="122" spans="1:65" s="13" customFormat="1" ht="11.25" x14ac:dyDescent="0.2">
      <c r="B122" s="207"/>
      <c r="C122" s="208"/>
      <c r="D122" s="209" t="s">
        <v>182</v>
      </c>
      <c r="E122" s="208"/>
      <c r="F122" s="211" t="s">
        <v>261</v>
      </c>
      <c r="G122" s="208"/>
      <c r="H122" s="212">
        <v>1.6479999999999999</v>
      </c>
      <c r="I122" s="213"/>
      <c r="J122" s="208"/>
      <c r="K122" s="208"/>
      <c r="L122" s="214"/>
      <c r="M122" s="215"/>
      <c r="N122" s="216"/>
      <c r="O122" s="216"/>
      <c r="P122" s="216"/>
      <c r="Q122" s="216"/>
      <c r="R122" s="216"/>
      <c r="S122" s="216"/>
      <c r="T122" s="217"/>
      <c r="AT122" s="218" t="s">
        <v>182</v>
      </c>
      <c r="AU122" s="218" t="s">
        <v>91</v>
      </c>
      <c r="AV122" s="13" t="s">
        <v>91</v>
      </c>
      <c r="AW122" s="13" t="s">
        <v>4</v>
      </c>
      <c r="AX122" s="13" t="s">
        <v>89</v>
      </c>
      <c r="AY122" s="218" t="s">
        <v>173</v>
      </c>
    </row>
    <row r="123" spans="1:65" s="2" customFormat="1" ht="16.5" customHeight="1" x14ac:dyDescent="0.2">
      <c r="A123" s="36"/>
      <c r="B123" s="37"/>
      <c r="C123" s="219" t="s">
        <v>262</v>
      </c>
      <c r="D123" s="219" t="s">
        <v>200</v>
      </c>
      <c r="E123" s="220" t="s">
        <v>263</v>
      </c>
      <c r="F123" s="221" t="s">
        <v>264</v>
      </c>
      <c r="G123" s="222" t="s">
        <v>178</v>
      </c>
      <c r="H123" s="223">
        <v>6.6230000000000002</v>
      </c>
      <c r="I123" s="224"/>
      <c r="J123" s="225">
        <f>ROUND(I123*H123,2)</f>
        <v>0</v>
      </c>
      <c r="K123" s="221" t="s">
        <v>79</v>
      </c>
      <c r="L123" s="226"/>
      <c r="M123" s="227" t="s">
        <v>79</v>
      </c>
      <c r="N123" s="228" t="s">
        <v>51</v>
      </c>
      <c r="O123" s="66"/>
      <c r="P123" s="203">
        <f>O123*H123</f>
        <v>0</v>
      </c>
      <c r="Q123" s="203">
        <v>0.13100000000000001</v>
      </c>
      <c r="R123" s="203">
        <f>Q123*H123</f>
        <v>0.86761300000000008</v>
      </c>
      <c r="S123" s="203">
        <v>0</v>
      </c>
      <c r="T123" s="204">
        <f>S123*H123</f>
        <v>0</v>
      </c>
      <c r="U123" s="36"/>
      <c r="V123" s="36"/>
      <c r="W123" s="36"/>
      <c r="X123" s="36"/>
      <c r="Y123" s="36"/>
      <c r="Z123" s="36"/>
      <c r="AA123" s="36"/>
      <c r="AB123" s="36"/>
      <c r="AC123" s="36"/>
      <c r="AD123" s="36"/>
      <c r="AE123" s="36"/>
      <c r="AR123" s="205" t="s">
        <v>204</v>
      </c>
      <c r="AT123" s="205" t="s">
        <v>200</v>
      </c>
      <c r="AU123" s="205" t="s">
        <v>91</v>
      </c>
      <c r="AY123" s="18" t="s">
        <v>173</v>
      </c>
      <c r="BE123" s="206">
        <f>IF(N123="základní",J123,0)</f>
        <v>0</v>
      </c>
      <c r="BF123" s="206">
        <f>IF(N123="snížená",J123,0)</f>
        <v>0</v>
      </c>
      <c r="BG123" s="206">
        <f>IF(N123="zákl. přenesená",J123,0)</f>
        <v>0</v>
      </c>
      <c r="BH123" s="206">
        <f>IF(N123="sníž. přenesená",J123,0)</f>
        <v>0</v>
      </c>
      <c r="BI123" s="206">
        <f>IF(N123="nulová",J123,0)</f>
        <v>0</v>
      </c>
      <c r="BJ123" s="18" t="s">
        <v>89</v>
      </c>
      <c r="BK123" s="206">
        <f>ROUND(I123*H123,2)</f>
        <v>0</v>
      </c>
      <c r="BL123" s="18" t="s">
        <v>180</v>
      </c>
      <c r="BM123" s="205" t="s">
        <v>265</v>
      </c>
    </row>
    <row r="124" spans="1:65" s="13" customFormat="1" ht="11.25" x14ac:dyDescent="0.2">
      <c r="B124" s="207"/>
      <c r="C124" s="208"/>
      <c r="D124" s="209" t="s">
        <v>182</v>
      </c>
      <c r="E124" s="210" t="s">
        <v>79</v>
      </c>
      <c r="F124" s="211" t="s">
        <v>266</v>
      </c>
      <c r="G124" s="208"/>
      <c r="H124" s="212">
        <v>6.43</v>
      </c>
      <c r="I124" s="213"/>
      <c r="J124" s="208"/>
      <c r="K124" s="208"/>
      <c r="L124" s="214"/>
      <c r="M124" s="215"/>
      <c r="N124" s="216"/>
      <c r="O124" s="216"/>
      <c r="P124" s="216"/>
      <c r="Q124" s="216"/>
      <c r="R124" s="216"/>
      <c r="S124" s="216"/>
      <c r="T124" s="217"/>
      <c r="AT124" s="218" t="s">
        <v>182</v>
      </c>
      <c r="AU124" s="218" t="s">
        <v>91</v>
      </c>
      <c r="AV124" s="13" t="s">
        <v>91</v>
      </c>
      <c r="AW124" s="13" t="s">
        <v>42</v>
      </c>
      <c r="AX124" s="13" t="s">
        <v>89</v>
      </c>
      <c r="AY124" s="218" t="s">
        <v>173</v>
      </c>
    </row>
    <row r="125" spans="1:65" s="13" customFormat="1" ht="11.25" x14ac:dyDescent="0.2">
      <c r="B125" s="207"/>
      <c r="C125" s="208"/>
      <c r="D125" s="209" t="s">
        <v>182</v>
      </c>
      <c r="E125" s="208"/>
      <c r="F125" s="211" t="s">
        <v>267</v>
      </c>
      <c r="G125" s="208"/>
      <c r="H125" s="212">
        <v>6.6230000000000002</v>
      </c>
      <c r="I125" s="213"/>
      <c r="J125" s="208"/>
      <c r="K125" s="208"/>
      <c r="L125" s="214"/>
      <c r="M125" s="215"/>
      <c r="N125" s="216"/>
      <c r="O125" s="216"/>
      <c r="P125" s="216"/>
      <c r="Q125" s="216"/>
      <c r="R125" s="216"/>
      <c r="S125" s="216"/>
      <c r="T125" s="217"/>
      <c r="AT125" s="218" t="s">
        <v>182</v>
      </c>
      <c r="AU125" s="218" t="s">
        <v>91</v>
      </c>
      <c r="AV125" s="13" t="s">
        <v>91</v>
      </c>
      <c r="AW125" s="13" t="s">
        <v>4</v>
      </c>
      <c r="AX125" s="13" t="s">
        <v>89</v>
      </c>
      <c r="AY125" s="218" t="s">
        <v>173</v>
      </c>
    </row>
    <row r="126" spans="1:65" s="2" customFormat="1" ht="36" customHeight="1" x14ac:dyDescent="0.2">
      <c r="A126" s="36"/>
      <c r="B126" s="37"/>
      <c r="C126" s="194" t="s">
        <v>268</v>
      </c>
      <c r="D126" s="194" t="s">
        <v>175</v>
      </c>
      <c r="E126" s="195" t="s">
        <v>269</v>
      </c>
      <c r="F126" s="196" t="s">
        <v>270</v>
      </c>
      <c r="G126" s="197" t="s">
        <v>178</v>
      </c>
      <c r="H126" s="198">
        <v>8.0299999999999994</v>
      </c>
      <c r="I126" s="199"/>
      <c r="J126" s="200">
        <f>ROUND(I126*H126,2)</f>
        <v>0</v>
      </c>
      <c r="K126" s="196" t="s">
        <v>179</v>
      </c>
      <c r="L126" s="41"/>
      <c r="M126" s="201" t="s">
        <v>79</v>
      </c>
      <c r="N126" s="202" t="s">
        <v>51</v>
      </c>
      <c r="O126" s="66"/>
      <c r="P126" s="203">
        <f>O126*H126</f>
        <v>0</v>
      </c>
      <c r="Q126" s="203">
        <v>0</v>
      </c>
      <c r="R126" s="203">
        <f>Q126*H126</f>
        <v>0</v>
      </c>
      <c r="S126" s="203">
        <v>0</v>
      </c>
      <c r="T126" s="204">
        <f>S126*H126</f>
        <v>0</v>
      </c>
      <c r="U126" s="36"/>
      <c r="V126" s="36"/>
      <c r="W126" s="36"/>
      <c r="X126" s="36"/>
      <c r="Y126" s="36"/>
      <c r="Z126" s="36"/>
      <c r="AA126" s="36"/>
      <c r="AB126" s="36"/>
      <c r="AC126" s="36"/>
      <c r="AD126" s="36"/>
      <c r="AE126" s="36"/>
      <c r="AR126" s="205" t="s">
        <v>180</v>
      </c>
      <c r="AT126" s="205" t="s">
        <v>175</v>
      </c>
      <c r="AU126" s="205" t="s">
        <v>91</v>
      </c>
      <c r="AY126" s="18" t="s">
        <v>173</v>
      </c>
      <c r="BE126" s="206">
        <f>IF(N126="základní",J126,0)</f>
        <v>0</v>
      </c>
      <c r="BF126" s="206">
        <f>IF(N126="snížená",J126,0)</f>
        <v>0</v>
      </c>
      <c r="BG126" s="206">
        <f>IF(N126="zákl. přenesená",J126,0)</f>
        <v>0</v>
      </c>
      <c r="BH126" s="206">
        <f>IF(N126="sníž. přenesená",J126,0)</f>
        <v>0</v>
      </c>
      <c r="BI126" s="206">
        <f>IF(N126="nulová",J126,0)</f>
        <v>0</v>
      </c>
      <c r="BJ126" s="18" t="s">
        <v>89</v>
      </c>
      <c r="BK126" s="206">
        <f>ROUND(I126*H126,2)</f>
        <v>0</v>
      </c>
      <c r="BL126" s="18" t="s">
        <v>180</v>
      </c>
      <c r="BM126" s="205" t="s">
        <v>271</v>
      </c>
    </row>
    <row r="127" spans="1:65" s="13" customFormat="1" ht="11.25" x14ac:dyDescent="0.2">
      <c r="B127" s="207"/>
      <c r="C127" s="208"/>
      <c r="D127" s="209" t="s">
        <v>182</v>
      </c>
      <c r="E127" s="210" t="s">
        <v>79</v>
      </c>
      <c r="F127" s="211" t="s">
        <v>272</v>
      </c>
      <c r="G127" s="208"/>
      <c r="H127" s="212">
        <v>8.0299999999999994</v>
      </c>
      <c r="I127" s="213"/>
      <c r="J127" s="208"/>
      <c r="K127" s="208"/>
      <c r="L127" s="214"/>
      <c r="M127" s="215"/>
      <c r="N127" s="216"/>
      <c r="O127" s="216"/>
      <c r="P127" s="216"/>
      <c r="Q127" s="216"/>
      <c r="R127" s="216"/>
      <c r="S127" s="216"/>
      <c r="T127" s="217"/>
      <c r="AT127" s="218" t="s">
        <v>182</v>
      </c>
      <c r="AU127" s="218" t="s">
        <v>91</v>
      </c>
      <c r="AV127" s="13" t="s">
        <v>91</v>
      </c>
      <c r="AW127" s="13" t="s">
        <v>42</v>
      </c>
      <c r="AX127" s="13" t="s">
        <v>89</v>
      </c>
      <c r="AY127" s="218" t="s">
        <v>173</v>
      </c>
    </row>
    <row r="128" spans="1:65" s="12" customFormat="1" ht="22.9" customHeight="1" x14ac:dyDescent="0.2">
      <c r="B128" s="178"/>
      <c r="C128" s="179"/>
      <c r="D128" s="180" t="s">
        <v>80</v>
      </c>
      <c r="E128" s="192" t="s">
        <v>221</v>
      </c>
      <c r="F128" s="192" t="s">
        <v>273</v>
      </c>
      <c r="G128" s="179"/>
      <c r="H128" s="179"/>
      <c r="I128" s="182"/>
      <c r="J128" s="193">
        <f>BK128</f>
        <v>0</v>
      </c>
      <c r="K128" s="179"/>
      <c r="L128" s="184"/>
      <c r="M128" s="185"/>
      <c r="N128" s="186"/>
      <c r="O128" s="186"/>
      <c r="P128" s="187">
        <f>SUM(P129:P145)</f>
        <v>0</v>
      </c>
      <c r="Q128" s="186"/>
      <c r="R128" s="187">
        <f>SUM(R129:R145)</f>
        <v>108.156592</v>
      </c>
      <c r="S128" s="186"/>
      <c r="T128" s="188">
        <f>SUM(T129:T145)</f>
        <v>0</v>
      </c>
      <c r="AR128" s="189" t="s">
        <v>89</v>
      </c>
      <c r="AT128" s="190" t="s">
        <v>80</v>
      </c>
      <c r="AU128" s="190" t="s">
        <v>89</v>
      </c>
      <c r="AY128" s="189" t="s">
        <v>173</v>
      </c>
      <c r="BK128" s="191">
        <f>SUM(BK129:BK145)</f>
        <v>0</v>
      </c>
    </row>
    <row r="129" spans="1:65" s="2" customFormat="1" ht="16.5" customHeight="1" x14ac:dyDescent="0.2">
      <c r="A129" s="36"/>
      <c r="B129" s="37"/>
      <c r="C129" s="194" t="s">
        <v>274</v>
      </c>
      <c r="D129" s="194" t="s">
        <v>175</v>
      </c>
      <c r="E129" s="195" t="s">
        <v>275</v>
      </c>
      <c r="F129" s="196" t="s">
        <v>276</v>
      </c>
      <c r="G129" s="197" t="s">
        <v>178</v>
      </c>
      <c r="H129" s="198">
        <v>35</v>
      </c>
      <c r="I129" s="199"/>
      <c r="J129" s="200">
        <f>ROUND(I129*H129,2)</f>
        <v>0</v>
      </c>
      <c r="K129" s="196" t="s">
        <v>179</v>
      </c>
      <c r="L129" s="41"/>
      <c r="M129" s="201" t="s">
        <v>79</v>
      </c>
      <c r="N129" s="202" t="s">
        <v>51</v>
      </c>
      <c r="O129" s="66"/>
      <c r="P129" s="203">
        <f>O129*H129</f>
        <v>0</v>
      </c>
      <c r="Q129" s="203">
        <v>5.9999999999999995E-4</v>
      </c>
      <c r="R129" s="203">
        <f>Q129*H129</f>
        <v>2.0999999999999998E-2</v>
      </c>
      <c r="S129" s="203">
        <v>0</v>
      </c>
      <c r="T129" s="204">
        <f>S129*H129</f>
        <v>0</v>
      </c>
      <c r="U129" s="36"/>
      <c r="V129" s="36"/>
      <c r="W129" s="36"/>
      <c r="X129" s="36"/>
      <c r="Y129" s="36"/>
      <c r="Z129" s="36"/>
      <c r="AA129" s="36"/>
      <c r="AB129" s="36"/>
      <c r="AC129" s="36"/>
      <c r="AD129" s="36"/>
      <c r="AE129" s="36"/>
      <c r="AR129" s="205" t="s">
        <v>180</v>
      </c>
      <c r="AT129" s="205" t="s">
        <v>175</v>
      </c>
      <c r="AU129" s="205" t="s">
        <v>91</v>
      </c>
      <c r="AY129" s="18" t="s">
        <v>173</v>
      </c>
      <c r="BE129" s="206">
        <f>IF(N129="základní",J129,0)</f>
        <v>0</v>
      </c>
      <c r="BF129" s="206">
        <f>IF(N129="snížená",J129,0)</f>
        <v>0</v>
      </c>
      <c r="BG129" s="206">
        <f>IF(N129="zákl. přenesená",J129,0)</f>
        <v>0</v>
      </c>
      <c r="BH129" s="206">
        <f>IF(N129="sníž. přenesená",J129,0)</f>
        <v>0</v>
      </c>
      <c r="BI129" s="206">
        <f>IF(N129="nulová",J129,0)</f>
        <v>0</v>
      </c>
      <c r="BJ129" s="18" t="s">
        <v>89</v>
      </c>
      <c r="BK129" s="206">
        <f>ROUND(I129*H129,2)</f>
        <v>0</v>
      </c>
      <c r="BL129" s="18" t="s">
        <v>180</v>
      </c>
      <c r="BM129" s="205" t="s">
        <v>277</v>
      </c>
    </row>
    <row r="130" spans="1:65" s="13" customFormat="1" ht="11.25" x14ac:dyDescent="0.2">
      <c r="B130" s="207"/>
      <c r="C130" s="208"/>
      <c r="D130" s="209" t="s">
        <v>182</v>
      </c>
      <c r="E130" s="210" t="s">
        <v>79</v>
      </c>
      <c r="F130" s="211" t="s">
        <v>278</v>
      </c>
      <c r="G130" s="208"/>
      <c r="H130" s="212">
        <v>35</v>
      </c>
      <c r="I130" s="213"/>
      <c r="J130" s="208"/>
      <c r="K130" s="208"/>
      <c r="L130" s="214"/>
      <c r="M130" s="215"/>
      <c r="N130" s="216"/>
      <c r="O130" s="216"/>
      <c r="P130" s="216"/>
      <c r="Q130" s="216"/>
      <c r="R130" s="216"/>
      <c r="S130" s="216"/>
      <c r="T130" s="217"/>
      <c r="AT130" s="218" t="s">
        <v>182</v>
      </c>
      <c r="AU130" s="218" t="s">
        <v>91</v>
      </c>
      <c r="AV130" s="13" t="s">
        <v>91</v>
      </c>
      <c r="AW130" s="13" t="s">
        <v>42</v>
      </c>
      <c r="AX130" s="13" t="s">
        <v>89</v>
      </c>
      <c r="AY130" s="218" t="s">
        <v>173</v>
      </c>
    </row>
    <row r="131" spans="1:65" s="2" customFormat="1" ht="16.5" customHeight="1" x14ac:dyDescent="0.2">
      <c r="A131" s="36"/>
      <c r="B131" s="37"/>
      <c r="C131" s="194" t="s">
        <v>279</v>
      </c>
      <c r="D131" s="194" t="s">
        <v>175</v>
      </c>
      <c r="E131" s="195" t="s">
        <v>280</v>
      </c>
      <c r="F131" s="196" t="s">
        <v>281</v>
      </c>
      <c r="G131" s="197" t="s">
        <v>178</v>
      </c>
      <c r="H131" s="198">
        <v>35</v>
      </c>
      <c r="I131" s="199"/>
      <c r="J131" s="200">
        <f>ROUND(I131*H131,2)</f>
        <v>0</v>
      </c>
      <c r="K131" s="196" t="s">
        <v>179</v>
      </c>
      <c r="L131" s="41"/>
      <c r="M131" s="201" t="s">
        <v>79</v>
      </c>
      <c r="N131" s="202" t="s">
        <v>51</v>
      </c>
      <c r="O131" s="66"/>
      <c r="P131" s="203">
        <f>O131*H131</f>
        <v>0</v>
      </c>
      <c r="Q131" s="203">
        <v>1.6000000000000001E-3</v>
      </c>
      <c r="R131" s="203">
        <f>Q131*H131</f>
        <v>5.6000000000000001E-2</v>
      </c>
      <c r="S131" s="203">
        <v>0</v>
      </c>
      <c r="T131" s="204">
        <f>S131*H131</f>
        <v>0</v>
      </c>
      <c r="U131" s="36"/>
      <c r="V131" s="36"/>
      <c r="W131" s="36"/>
      <c r="X131" s="36"/>
      <c r="Y131" s="36"/>
      <c r="Z131" s="36"/>
      <c r="AA131" s="36"/>
      <c r="AB131" s="36"/>
      <c r="AC131" s="36"/>
      <c r="AD131" s="36"/>
      <c r="AE131" s="36"/>
      <c r="AR131" s="205" t="s">
        <v>180</v>
      </c>
      <c r="AT131" s="205" t="s">
        <v>175</v>
      </c>
      <c r="AU131" s="205" t="s">
        <v>91</v>
      </c>
      <c r="AY131" s="18" t="s">
        <v>173</v>
      </c>
      <c r="BE131" s="206">
        <f>IF(N131="základní",J131,0)</f>
        <v>0</v>
      </c>
      <c r="BF131" s="206">
        <f>IF(N131="snížená",J131,0)</f>
        <v>0</v>
      </c>
      <c r="BG131" s="206">
        <f>IF(N131="zákl. přenesená",J131,0)</f>
        <v>0</v>
      </c>
      <c r="BH131" s="206">
        <f>IF(N131="sníž. přenesená",J131,0)</f>
        <v>0</v>
      </c>
      <c r="BI131" s="206">
        <f>IF(N131="nulová",J131,0)</f>
        <v>0</v>
      </c>
      <c r="BJ131" s="18" t="s">
        <v>89</v>
      </c>
      <c r="BK131" s="206">
        <f>ROUND(I131*H131,2)</f>
        <v>0</v>
      </c>
      <c r="BL131" s="18" t="s">
        <v>180</v>
      </c>
      <c r="BM131" s="205" t="s">
        <v>282</v>
      </c>
    </row>
    <row r="132" spans="1:65" s="13" customFormat="1" ht="11.25" x14ac:dyDescent="0.2">
      <c r="B132" s="207"/>
      <c r="C132" s="208"/>
      <c r="D132" s="209" t="s">
        <v>182</v>
      </c>
      <c r="E132" s="210" t="s">
        <v>79</v>
      </c>
      <c r="F132" s="211" t="s">
        <v>283</v>
      </c>
      <c r="G132" s="208"/>
      <c r="H132" s="212">
        <v>35</v>
      </c>
      <c r="I132" s="213"/>
      <c r="J132" s="208"/>
      <c r="K132" s="208"/>
      <c r="L132" s="214"/>
      <c r="M132" s="215"/>
      <c r="N132" s="216"/>
      <c r="O132" s="216"/>
      <c r="P132" s="216"/>
      <c r="Q132" s="216"/>
      <c r="R132" s="216"/>
      <c r="S132" s="216"/>
      <c r="T132" s="217"/>
      <c r="AT132" s="218" t="s">
        <v>182</v>
      </c>
      <c r="AU132" s="218" t="s">
        <v>91</v>
      </c>
      <c r="AV132" s="13" t="s">
        <v>91</v>
      </c>
      <c r="AW132" s="13" t="s">
        <v>42</v>
      </c>
      <c r="AX132" s="13" t="s">
        <v>89</v>
      </c>
      <c r="AY132" s="218" t="s">
        <v>173</v>
      </c>
    </row>
    <row r="133" spans="1:65" s="2" customFormat="1" ht="24" customHeight="1" x14ac:dyDescent="0.2">
      <c r="A133" s="36"/>
      <c r="B133" s="37"/>
      <c r="C133" s="194" t="s">
        <v>7</v>
      </c>
      <c r="D133" s="194" t="s">
        <v>175</v>
      </c>
      <c r="E133" s="195" t="s">
        <v>284</v>
      </c>
      <c r="F133" s="196" t="s">
        <v>285</v>
      </c>
      <c r="G133" s="197" t="s">
        <v>178</v>
      </c>
      <c r="H133" s="198">
        <v>35</v>
      </c>
      <c r="I133" s="199"/>
      <c r="J133" s="200">
        <f>ROUND(I133*H133,2)</f>
        <v>0</v>
      </c>
      <c r="K133" s="196" t="s">
        <v>179</v>
      </c>
      <c r="L133" s="41"/>
      <c r="M133" s="201" t="s">
        <v>79</v>
      </c>
      <c r="N133" s="202" t="s">
        <v>51</v>
      </c>
      <c r="O133" s="66"/>
      <c r="P133" s="203">
        <f>O133*H133</f>
        <v>0</v>
      </c>
      <c r="Q133" s="203">
        <v>1.0000000000000001E-5</v>
      </c>
      <c r="R133" s="203">
        <f>Q133*H133</f>
        <v>3.5000000000000005E-4</v>
      </c>
      <c r="S133" s="203">
        <v>0</v>
      </c>
      <c r="T133" s="204">
        <f>S133*H133</f>
        <v>0</v>
      </c>
      <c r="U133" s="36"/>
      <c r="V133" s="36"/>
      <c r="W133" s="36"/>
      <c r="X133" s="36"/>
      <c r="Y133" s="36"/>
      <c r="Z133" s="36"/>
      <c r="AA133" s="36"/>
      <c r="AB133" s="36"/>
      <c r="AC133" s="36"/>
      <c r="AD133" s="36"/>
      <c r="AE133" s="36"/>
      <c r="AR133" s="205" t="s">
        <v>180</v>
      </c>
      <c r="AT133" s="205" t="s">
        <v>175</v>
      </c>
      <c r="AU133" s="205" t="s">
        <v>91</v>
      </c>
      <c r="AY133" s="18" t="s">
        <v>173</v>
      </c>
      <c r="BE133" s="206">
        <f>IF(N133="základní",J133,0)</f>
        <v>0</v>
      </c>
      <c r="BF133" s="206">
        <f>IF(N133="snížená",J133,0)</f>
        <v>0</v>
      </c>
      <c r="BG133" s="206">
        <f>IF(N133="zákl. přenesená",J133,0)</f>
        <v>0</v>
      </c>
      <c r="BH133" s="206">
        <f>IF(N133="sníž. přenesená",J133,0)</f>
        <v>0</v>
      </c>
      <c r="BI133" s="206">
        <f>IF(N133="nulová",J133,0)</f>
        <v>0</v>
      </c>
      <c r="BJ133" s="18" t="s">
        <v>89</v>
      </c>
      <c r="BK133" s="206">
        <f>ROUND(I133*H133,2)</f>
        <v>0</v>
      </c>
      <c r="BL133" s="18" t="s">
        <v>180</v>
      </c>
      <c r="BM133" s="205" t="s">
        <v>286</v>
      </c>
    </row>
    <row r="134" spans="1:65" s="13" customFormat="1" ht="11.25" x14ac:dyDescent="0.2">
      <c r="B134" s="207"/>
      <c r="C134" s="208"/>
      <c r="D134" s="209" t="s">
        <v>182</v>
      </c>
      <c r="E134" s="210" t="s">
        <v>79</v>
      </c>
      <c r="F134" s="211" t="s">
        <v>283</v>
      </c>
      <c r="G134" s="208"/>
      <c r="H134" s="212">
        <v>35</v>
      </c>
      <c r="I134" s="213"/>
      <c r="J134" s="208"/>
      <c r="K134" s="208"/>
      <c r="L134" s="214"/>
      <c r="M134" s="215"/>
      <c r="N134" s="216"/>
      <c r="O134" s="216"/>
      <c r="P134" s="216"/>
      <c r="Q134" s="216"/>
      <c r="R134" s="216"/>
      <c r="S134" s="216"/>
      <c r="T134" s="217"/>
      <c r="AT134" s="218" t="s">
        <v>182</v>
      </c>
      <c r="AU134" s="218" t="s">
        <v>91</v>
      </c>
      <c r="AV134" s="13" t="s">
        <v>91</v>
      </c>
      <c r="AW134" s="13" t="s">
        <v>42</v>
      </c>
      <c r="AX134" s="13" t="s">
        <v>89</v>
      </c>
      <c r="AY134" s="218" t="s">
        <v>173</v>
      </c>
    </row>
    <row r="135" spans="1:65" s="2" customFormat="1" ht="36" customHeight="1" x14ac:dyDescent="0.2">
      <c r="A135" s="36"/>
      <c r="B135" s="37"/>
      <c r="C135" s="194" t="s">
        <v>287</v>
      </c>
      <c r="D135" s="194" t="s">
        <v>175</v>
      </c>
      <c r="E135" s="195" t="s">
        <v>288</v>
      </c>
      <c r="F135" s="196" t="s">
        <v>289</v>
      </c>
      <c r="G135" s="197" t="s">
        <v>186</v>
      </c>
      <c r="H135" s="198">
        <v>325</v>
      </c>
      <c r="I135" s="199"/>
      <c r="J135" s="200">
        <f>ROUND(I135*H135,2)</f>
        <v>0</v>
      </c>
      <c r="K135" s="196" t="s">
        <v>179</v>
      </c>
      <c r="L135" s="41"/>
      <c r="M135" s="201" t="s">
        <v>79</v>
      </c>
      <c r="N135" s="202" t="s">
        <v>51</v>
      </c>
      <c r="O135" s="66"/>
      <c r="P135" s="203">
        <f>O135*H135</f>
        <v>0</v>
      </c>
      <c r="Q135" s="203">
        <v>0.10988000000000001</v>
      </c>
      <c r="R135" s="203">
        <f>Q135*H135</f>
        <v>35.710999999999999</v>
      </c>
      <c r="S135" s="203">
        <v>0</v>
      </c>
      <c r="T135" s="204">
        <f>S135*H135</f>
        <v>0</v>
      </c>
      <c r="U135" s="36"/>
      <c r="V135" s="36"/>
      <c r="W135" s="36"/>
      <c r="X135" s="36"/>
      <c r="Y135" s="36"/>
      <c r="Z135" s="36"/>
      <c r="AA135" s="36"/>
      <c r="AB135" s="36"/>
      <c r="AC135" s="36"/>
      <c r="AD135" s="36"/>
      <c r="AE135" s="36"/>
      <c r="AR135" s="205" t="s">
        <v>180</v>
      </c>
      <c r="AT135" s="205" t="s">
        <v>175</v>
      </c>
      <c r="AU135" s="205" t="s">
        <v>91</v>
      </c>
      <c r="AY135" s="18" t="s">
        <v>173</v>
      </c>
      <c r="BE135" s="206">
        <f>IF(N135="základní",J135,0)</f>
        <v>0</v>
      </c>
      <c r="BF135" s="206">
        <f>IF(N135="snížená",J135,0)</f>
        <v>0</v>
      </c>
      <c r="BG135" s="206">
        <f>IF(N135="zákl. přenesená",J135,0)</f>
        <v>0</v>
      </c>
      <c r="BH135" s="206">
        <f>IF(N135="sníž. přenesená",J135,0)</f>
        <v>0</v>
      </c>
      <c r="BI135" s="206">
        <f>IF(N135="nulová",J135,0)</f>
        <v>0</v>
      </c>
      <c r="BJ135" s="18" t="s">
        <v>89</v>
      </c>
      <c r="BK135" s="206">
        <f>ROUND(I135*H135,2)</f>
        <v>0</v>
      </c>
      <c r="BL135" s="18" t="s">
        <v>180</v>
      </c>
      <c r="BM135" s="205" t="s">
        <v>290</v>
      </c>
    </row>
    <row r="136" spans="1:65" s="13" customFormat="1" ht="11.25" x14ac:dyDescent="0.2">
      <c r="B136" s="207"/>
      <c r="C136" s="208"/>
      <c r="D136" s="209" t="s">
        <v>182</v>
      </c>
      <c r="E136" s="210" t="s">
        <v>79</v>
      </c>
      <c r="F136" s="211" t="s">
        <v>291</v>
      </c>
      <c r="G136" s="208"/>
      <c r="H136" s="212">
        <v>325</v>
      </c>
      <c r="I136" s="213"/>
      <c r="J136" s="208"/>
      <c r="K136" s="208"/>
      <c r="L136" s="214"/>
      <c r="M136" s="215"/>
      <c r="N136" s="216"/>
      <c r="O136" s="216"/>
      <c r="P136" s="216"/>
      <c r="Q136" s="216"/>
      <c r="R136" s="216"/>
      <c r="S136" s="216"/>
      <c r="T136" s="217"/>
      <c r="AT136" s="218" t="s">
        <v>182</v>
      </c>
      <c r="AU136" s="218" t="s">
        <v>91</v>
      </c>
      <c r="AV136" s="13" t="s">
        <v>91</v>
      </c>
      <c r="AW136" s="13" t="s">
        <v>42</v>
      </c>
      <c r="AX136" s="13" t="s">
        <v>89</v>
      </c>
      <c r="AY136" s="218" t="s">
        <v>173</v>
      </c>
    </row>
    <row r="137" spans="1:65" s="2" customFormat="1" ht="24" customHeight="1" x14ac:dyDescent="0.2">
      <c r="A137" s="36"/>
      <c r="B137" s="37"/>
      <c r="C137" s="194" t="s">
        <v>292</v>
      </c>
      <c r="D137" s="194" t="s">
        <v>175</v>
      </c>
      <c r="E137" s="195" t="s">
        <v>293</v>
      </c>
      <c r="F137" s="196" t="s">
        <v>294</v>
      </c>
      <c r="G137" s="197" t="s">
        <v>186</v>
      </c>
      <c r="H137" s="198">
        <v>325</v>
      </c>
      <c r="I137" s="199"/>
      <c r="J137" s="200">
        <f>ROUND(I137*H137,2)</f>
        <v>0</v>
      </c>
      <c r="K137" s="196" t="s">
        <v>179</v>
      </c>
      <c r="L137" s="41"/>
      <c r="M137" s="201" t="s">
        <v>79</v>
      </c>
      <c r="N137" s="202" t="s">
        <v>51</v>
      </c>
      <c r="O137" s="66"/>
      <c r="P137" s="203">
        <f>O137*H137</f>
        <v>0</v>
      </c>
      <c r="Q137" s="203">
        <v>0.14066999999999999</v>
      </c>
      <c r="R137" s="203">
        <f>Q137*H137</f>
        <v>45.717749999999995</v>
      </c>
      <c r="S137" s="203">
        <v>0</v>
      </c>
      <c r="T137" s="204">
        <f>S137*H137</f>
        <v>0</v>
      </c>
      <c r="U137" s="36"/>
      <c r="V137" s="36"/>
      <c r="W137" s="36"/>
      <c r="X137" s="36"/>
      <c r="Y137" s="36"/>
      <c r="Z137" s="36"/>
      <c r="AA137" s="36"/>
      <c r="AB137" s="36"/>
      <c r="AC137" s="36"/>
      <c r="AD137" s="36"/>
      <c r="AE137" s="36"/>
      <c r="AR137" s="205" t="s">
        <v>180</v>
      </c>
      <c r="AT137" s="205" t="s">
        <v>175</v>
      </c>
      <c r="AU137" s="205" t="s">
        <v>91</v>
      </c>
      <c r="AY137" s="18" t="s">
        <v>173</v>
      </c>
      <c r="BE137" s="206">
        <f>IF(N137="základní",J137,0)</f>
        <v>0</v>
      </c>
      <c r="BF137" s="206">
        <f>IF(N137="snížená",J137,0)</f>
        <v>0</v>
      </c>
      <c r="BG137" s="206">
        <f>IF(N137="zákl. přenesená",J137,0)</f>
        <v>0</v>
      </c>
      <c r="BH137" s="206">
        <f>IF(N137="sníž. přenesená",J137,0)</f>
        <v>0</v>
      </c>
      <c r="BI137" s="206">
        <f>IF(N137="nulová",J137,0)</f>
        <v>0</v>
      </c>
      <c r="BJ137" s="18" t="s">
        <v>89</v>
      </c>
      <c r="BK137" s="206">
        <f>ROUND(I137*H137,2)</f>
        <v>0</v>
      </c>
      <c r="BL137" s="18" t="s">
        <v>180</v>
      </c>
      <c r="BM137" s="205" t="s">
        <v>295</v>
      </c>
    </row>
    <row r="138" spans="1:65" s="13" customFormat="1" ht="11.25" x14ac:dyDescent="0.2">
      <c r="B138" s="207"/>
      <c r="C138" s="208"/>
      <c r="D138" s="209" t="s">
        <v>182</v>
      </c>
      <c r="E138" s="210" t="s">
        <v>79</v>
      </c>
      <c r="F138" s="211" t="s">
        <v>296</v>
      </c>
      <c r="G138" s="208"/>
      <c r="H138" s="212">
        <v>325</v>
      </c>
      <c r="I138" s="213"/>
      <c r="J138" s="208"/>
      <c r="K138" s="208"/>
      <c r="L138" s="214"/>
      <c r="M138" s="215"/>
      <c r="N138" s="216"/>
      <c r="O138" s="216"/>
      <c r="P138" s="216"/>
      <c r="Q138" s="216"/>
      <c r="R138" s="216"/>
      <c r="S138" s="216"/>
      <c r="T138" s="217"/>
      <c r="AT138" s="218" t="s">
        <v>182</v>
      </c>
      <c r="AU138" s="218" t="s">
        <v>91</v>
      </c>
      <c r="AV138" s="13" t="s">
        <v>91</v>
      </c>
      <c r="AW138" s="13" t="s">
        <v>42</v>
      </c>
      <c r="AX138" s="13" t="s">
        <v>89</v>
      </c>
      <c r="AY138" s="218" t="s">
        <v>173</v>
      </c>
    </row>
    <row r="139" spans="1:65" s="2" customFormat="1" ht="16.5" customHeight="1" x14ac:dyDescent="0.2">
      <c r="A139" s="36"/>
      <c r="B139" s="37"/>
      <c r="C139" s="219" t="s">
        <v>297</v>
      </c>
      <c r="D139" s="219" t="s">
        <v>200</v>
      </c>
      <c r="E139" s="220" t="s">
        <v>298</v>
      </c>
      <c r="F139" s="221" t="s">
        <v>299</v>
      </c>
      <c r="G139" s="222" t="s">
        <v>186</v>
      </c>
      <c r="H139" s="223">
        <v>325</v>
      </c>
      <c r="I139" s="224"/>
      <c r="J139" s="225">
        <f>ROUND(I139*H139,2)</f>
        <v>0</v>
      </c>
      <c r="K139" s="221" t="s">
        <v>79</v>
      </c>
      <c r="L139" s="226"/>
      <c r="M139" s="227" t="s">
        <v>79</v>
      </c>
      <c r="N139" s="228" t="s">
        <v>51</v>
      </c>
      <c r="O139" s="66"/>
      <c r="P139" s="203">
        <f>O139*H139</f>
        <v>0</v>
      </c>
      <c r="Q139" s="203">
        <v>8.2000000000000003E-2</v>
      </c>
      <c r="R139" s="203">
        <f>Q139*H139</f>
        <v>26.650000000000002</v>
      </c>
      <c r="S139" s="203">
        <v>0</v>
      </c>
      <c r="T139" s="204">
        <f>S139*H139</f>
        <v>0</v>
      </c>
      <c r="U139" s="36"/>
      <c r="V139" s="36"/>
      <c r="W139" s="36"/>
      <c r="X139" s="36"/>
      <c r="Y139" s="36"/>
      <c r="Z139" s="36"/>
      <c r="AA139" s="36"/>
      <c r="AB139" s="36"/>
      <c r="AC139" s="36"/>
      <c r="AD139" s="36"/>
      <c r="AE139" s="36"/>
      <c r="AR139" s="205" t="s">
        <v>204</v>
      </c>
      <c r="AT139" s="205" t="s">
        <v>200</v>
      </c>
      <c r="AU139" s="205" t="s">
        <v>91</v>
      </c>
      <c r="AY139" s="18" t="s">
        <v>173</v>
      </c>
      <c r="BE139" s="206">
        <f>IF(N139="základní",J139,0)</f>
        <v>0</v>
      </c>
      <c r="BF139" s="206">
        <f>IF(N139="snížená",J139,0)</f>
        <v>0</v>
      </c>
      <c r="BG139" s="206">
        <f>IF(N139="zákl. přenesená",J139,0)</f>
        <v>0</v>
      </c>
      <c r="BH139" s="206">
        <f>IF(N139="sníž. přenesená",J139,0)</f>
        <v>0</v>
      </c>
      <c r="BI139" s="206">
        <f>IF(N139="nulová",J139,0)</f>
        <v>0</v>
      </c>
      <c r="BJ139" s="18" t="s">
        <v>89</v>
      </c>
      <c r="BK139" s="206">
        <f>ROUND(I139*H139,2)</f>
        <v>0</v>
      </c>
      <c r="BL139" s="18" t="s">
        <v>180</v>
      </c>
      <c r="BM139" s="205" t="s">
        <v>300</v>
      </c>
    </row>
    <row r="140" spans="1:65" s="2" customFormat="1" ht="16.5" customHeight="1" x14ac:dyDescent="0.2">
      <c r="A140" s="36"/>
      <c r="B140" s="37"/>
      <c r="C140" s="194" t="s">
        <v>301</v>
      </c>
      <c r="D140" s="194" t="s">
        <v>175</v>
      </c>
      <c r="E140" s="195" t="s">
        <v>302</v>
      </c>
      <c r="F140" s="196" t="s">
        <v>303</v>
      </c>
      <c r="G140" s="197" t="s">
        <v>186</v>
      </c>
      <c r="H140" s="198">
        <v>8.1999999999999993</v>
      </c>
      <c r="I140" s="199"/>
      <c r="J140" s="200">
        <f>ROUND(I140*H140,2)</f>
        <v>0</v>
      </c>
      <c r="K140" s="196" t="s">
        <v>179</v>
      </c>
      <c r="L140" s="41"/>
      <c r="M140" s="201" t="s">
        <v>79</v>
      </c>
      <c r="N140" s="202" t="s">
        <v>51</v>
      </c>
      <c r="O140" s="66"/>
      <c r="P140" s="203">
        <f>O140*H140</f>
        <v>0</v>
      </c>
      <c r="Q140" s="203">
        <v>0</v>
      </c>
      <c r="R140" s="203">
        <f>Q140*H140</f>
        <v>0</v>
      </c>
      <c r="S140" s="203">
        <v>0</v>
      </c>
      <c r="T140" s="204">
        <f>S140*H140</f>
        <v>0</v>
      </c>
      <c r="U140" s="36"/>
      <c r="V140" s="36"/>
      <c r="W140" s="36"/>
      <c r="X140" s="36"/>
      <c r="Y140" s="36"/>
      <c r="Z140" s="36"/>
      <c r="AA140" s="36"/>
      <c r="AB140" s="36"/>
      <c r="AC140" s="36"/>
      <c r="AD140" s="36"/>
      <c r="AE140" s="36"/>
      <c r="AR140" s="205" t="s">
        <v>180</v>
      </c>
      <c r="AT140" s="205" t="s">
        <v>175</v>
      </c>
      <c r="AU140" s="205" t="s">
        <v>91</v>
      </c>
      <c r="AY140" s="18" t="s">
        <v>173</v>
      </c>
      <c r="BE140" s="206">
        <f>IF(N140="základní",J140,0)</f>
        <v>0</v>
      </c>
      <c r="BF140" s="206">
        <f>IF(N140="snížená",J140,0)</f>
        <v>0</v>
      </c>
      <c r="BG140" s="206">
        <f>IF(N140="zákl. přenesená",J140,0)</f>
        <v>0</v>
      </c>
      <c r="BH140" s="206">
        <f>IF(N140="sníž. přenesená",J140,0)</f>
        <v>0</v>
      </c>
      <c r="BI140" s="206">
        <f>IF(N140="nulová",J140,0)</f>
        <v>0</v>
      </c>
      <c r="BJ140" s="18" t="s">
        <v>89</v>
      </c>
      <c r="BK140" s="206">
        <f>ROUND(I140*H140,2)</f>
        <v>0</v>
      </c>
      <c r="BL140" s="18" t="s">
        <v>180</v>
      </c>
      <c r="BM140" s="205" t="s">
        <v>304</v>
      </c>
    </row>
    <row r="141" spans="1:65" s="13" customFormat="1" ht="11.25" x14ac:dyDescent="0.2">
      <c r="B141" s="207"/>
      <c r="C141" s="208"/>
      <c r="D141" s="209" t="s">
        <v>182</v>
      </c>
      <c r="E141" s="210" t="s">
        <v>79</v>
      </c>
      <c r="F141" s="211" t="s">
        <v>305</v>
      </c>
      <c r="G141" s="208"/>
      <c r="H141" s="212">
        <v>8.1999999999999993</v>
      </c>
      <c r="I141" s="213"/>
      <c r="J141" s="208"/>
      <c r="K141" s="208"/>
      <c r="L141" s="214"/>
      <c r="M141" s="215"/>
      <c r="N141" s="216"/>
      <c r="O141" s="216"/>
      <c r="P141" s="216"/>
      <c r="Q141" s="216"/>
      <c r="R141" s="216"/>
      <c r="S141" s="216"/>
      <c r="T141" s="217"/>
      <c r="AT141" s="218" t="s">
        <v>182</v>
      </c>
      <c r="AU141" s="218" t="s">
        <v>91</v>
      </c>
      <c r="AV141" s="13" t="s">
        <v>91</v>
      </c>
      <c r="AW141" s="13" t="s">
        <v>42</v>
      </c>
      <c r="AX141" s="13" t="s">
        <v>89</v>
      </c>
      <c r="AY141" s="218" t="s">
        <v>173</v>
      </c>
    </row>
    <row r="142" spans="1:65" s="2" customFormat="1" ht="24" customHeight="1" x14ac:dyDescent="0.2">
      <c r="A142" s="36"/>
      <c r="B142" s="37"/>
      <c r="C142" s="194" t="s">
        <v>306</v>
      </c>
      <c r="D142" s="194" t="s">
        <v>175</v>
      </c>
      <c r="E142" s="195" t="s">
        <v>307</v>
      </c>
      <c r="F142" s="196" t="s">
        <v>308</v>
      </c>
      <c r="G142" s="197" t="s">
        <v>186</v>
      </c>
      <c r="H142" s="198">
        <v>8.1999999999999993</v>
      </c>
      <c r="I142" s="199"/>
      <c r="J142" s="200">
        <f>ROUND(I142*H142,2)</f>
        <v>0</v>
      </c>
      <c r="K142" s="196" t="s">
        <v>179</v>
      </c>
      <c r="L142" s="41"/>
      <c r="M142" s="201" t="s">
        <v>79</v>
      </c>
      <c r="N142" s="202" t="s">
        <v>51</v>
      </c>
      <c r="O142" s="66"/>
      <c r="P142" s="203">
        <f>O142*H142</f>
        <v>0</v>
      </c>
      <c r="Q142" s="203">
        <v>6.0000000000000002E-5</v>
      </c>
      <c r="R142" s="203">
        <f>Q142*H142</f>
        <v>4.9199999999999992E-4</v>
      </c>
      <c r="S142" s="203">
        <v>0</v>
      </c>
      <c r="T142" s="204">
        <f>S142*H142</f>
        <v>0</v>
      </c>
      <c r="U142" s="36"/>
      <c r="V142" s="36"/>
      <c r="W142" s="36"/>
      <c r="X142" s="36"/>
      <c r="Y142" s="36"/>
      <c r="Z142" s="36"/>
      <c r="AA142" s="36"/>
      <c r="AB142" s="36"/>
      <c r="AC142" s="36"/>
      <c r="AD142" s="36"/>
      <c r="AE142" s="36"/>
      <c r="AR142" s="205" t="s">
        <v>180</v>
      </c>
      <c r="AT142" s="205" t="s">
        <v>175</v>
      </c>
      <c r="AU142" s="205" t="s">
        <v>91</v>
      </c>
      <c r="AY142" s="18" t="s">
        <v>173</v>
      </c>
      <c r="BE142" s="206">
        <f>IF(N142="základní",J142,0)</f>
        <v>0</v>
      </c>
      <c r="BF142" s="206">
        <f>IF(N142="snížená",J142,0)</f>
        <v>0</v>
      </c>
      <c r="BG142" s="206">
        <f>IF(N142="zákl. přenesená",J142,0)</f>
        <v>0</v>
      </c>
      <c r="BH142" s="206">
        <f>IF(N142="sníž. přenesená",J142,0)</f>
        <v>0</v>
      </c>
      <c r="BI142" s="206">
        <f>IF(N142="nulová",J142,0)</f>
        <v>0</v>
      </c>
      <c r="BJ142" s="18" t="s">
        <v>89</v>
      </c>
      <c r="BK142" s="206">
        <f>ROUND(I142*H142,2)</f>
        <v>0</v>
      </c>
      <c r="BL142" s="18" t="s">
        <v>180</v>
      </c>
      <c r="BM142" s="205" t="s">
        <v>309</v>
      </c>
    </row>
    <row r="143" spans="1:65" s="13" customFormat="1" ht="11.25" x14ac:dyDescent="0.2">
      <c r="B143" s="207"/>
      <c r="C143" s="208"/>
      <c r="D143" s="209" t="s">
        <v>182</v>
      </c>
      <c r="E143" s="210" t="s">
        <v>79</v>
      </c>
      <c r="F143" s="211" t="s">
        <v>310</v>
      </c>
      <c r="G143" s="208"/>
      <c r="H143" s="212">
        <v>8.1999999999999993</v>
      </c>
      <c r="I143" s="213"/>
      <c r="J143" s="208"/>
      <c r="K143" s="208"/>
      <c r="L143" s="214"/>
      <c r="M143" s="215"/>
      <c r="N143" s="216"/>
      <c r="O143" s="216"/>
      <c r="P143" s="216"/>
      <c r="Q143" s="216"/>
      <c r="R143" s="216"/>
      <c r="S143" s="216"/>
      <c r="T143" s="217"/>
      <c r="AT143" s="218" t="s">
        <v>182</v>
      </c>
      <c r="AU143" s="218" t="s">
        <v>91</v>
      </c>
      <c r="AV143" s="13" t="s">
        <v>91</v>
      </c>
      <c r="AW143" s="13" t="s">
        <v>42</v>
      </c>
      <c r="AX143" s="13" t="s">
        <v>89</v>
      </c>
      <c r="AY143" s="218" t="s">
        <v>173</v>
      </c>
    </row>
    <row r="144" spans="1:65" s="2" customFormat="1" ht="36" customHeight="1" x14ac:dyDescent="0.2">
      <c r="A144" s="36"/>
      <c r="B144" s="37"/>
      <c r="C144" s="194" t="s">
        <v>311</v>
      </c>
      <c r="D144" s="194" t="s">
        <v>175</v>
      </c>
      <c r="E144" s="195" t="s">
        <v>312</v>
      </c>
      <c r="F144" s="196" t="s">
        <v>313</v>
      </c>
      <c r="G144" s="197" t="s">
        <v>178</v>
      </c>
      <c r="H144" s="198">
        <v>55.25</v>
      </c>
      <c r="I144" s="199"/>
      <c r="J144" s="200">
        <f>ROUND(I144*H144,2)</f>
        <v>0</v>
      </c>
      <c r="K144" s="196" t="s">
        <v>179</v>
      </c>
      <c r="L144" s="41"/>
      <c r="M144" s="201" t="s">
        <v>79</v>
      </c>
      <c r="N144" s="202" t="s">
        <v>51</v>
      </c>
      <c r="O144" s="66"/>
      <c r="P144" s="203">
        <f>O144*H144</f>
        <v>0</v>
      </c>
      <c r="Q144" s="203">
        <v>0</v>
      </c>
      <c r="R144" s="203">
        <f>Q144*H144</f>
        <v>0</v>
      </c>
      <c r="S144" s="203">
        <v>0</v>
      </c>
      <c r="T144" s="204">
        <f>S144*H144</f>
        <v>0</v>
      </c>
      <c r="U144" s="36"/>
      <c r="V144" s="36"/>
      <c r="W144" s="36"/>
      <c r="X144" s="36"/>
      <c r="Y144" s="36"/>
      <c r="Z144" s="36"/>
      <c r="AA144" s="36"/>
      <c r="AB144" s="36"/>
      <c r="AC144" s="36"/>
      <c r="AD144" s="36"/>
      <c r="AE144" s="36"/>
      <c r="AR144" s="205" t="s">
        <v>180</v>
      </c>
      <c r="AT144" s="205" t="s">
        <v>175</v>
      </c>
      <c r="AU144" s="205" t="s">
        <v>91</v>
      </c>
      <c r="AY144" s="18" t="s">
        <v>173</v>
      </c>
      <c r="BE144" s="206">
        <f>IF(N144="základní",J144,0)</f>
        <v>0</v>
      </c>
      <c r="BF144" s="206">
        <f>IF(N144="snížená",J144,0)</f>
        <v>0</v>
      </c>
      <c r="BG144" s="206">
        <f>IF(N144="zákl. přenesená",J144,0)</f>
        <v>0</v>
      </c>
      <c r="BH144" s="206">
        <f>IF(N144="sníž. přenesená",J144,0)</f>
        <v>0</v>
      </c>
      <c r="BI144" s="206">
        <f>IF(N144="nulová",J144,0)</f>
        <v>0</v>
      </c>
      <c r="BJ144" s="18" t="s">
        <v>89</v>
      </c>
      <c r="BK144" s="206">
        <f>ROUND(I144*H144,2)</f>
        <v>0</v>
      </c>
      <c r="BL144" s="18" t="s">
        <v>180</v>
      </c>
      <c r="BM144" s="205" t="s">
        <v>314</v>
      </c>
    </row>
    <row r="145" spans="1:65" s="13" customFormat="1" ht="11.25" x14ac:dyDescent="0.2">
      <c r="B145" s="207"/>
      <c r="C145" s="208"/>
      <c r="D145" s="209" t="s">
        <v>182</v>
      </c>
      <c r="E145" s="210" t="s">
        <v>79</v>
      </c>
      <c r="F145" s="211" t="s">
        <v>315</v>
      </c>
      <c r="G145" s="208"/>
      <c r="H145" s="212">
        <v>55.25</v>
      </c>
      <c r="I145" s="213"/>
      <c r="J145" s="208"/>
      <c r="K145" s="208"/>
      <c r="L145" s="214"/>
      <c r="M145" s="215"/>
      <c r="N145" s="216"/>
      <c r="O145" s="216"/>
      <c r="P145" s="216"/>
      <c r="Q145" s="216"/>
      <c r="R145" s="216"/>
      <c r="S145" s="216"/>
      <c r="T145" s="217"/>
      <c r="AT145" s="218" t="s">
        <v>182</v>
      </c>
      <c r="AU145" s="218" t="s">
        <v>91</v>
      </c>
      <c r="AV145" s="13" t="s">
        <v>91</v>
      </c>
      <c r="AW145" s="13" t="s">
        <v>42</v>
      </c>
      <c r="AX145" s="13" t="s">
        <v>89</v>
      </c>
      <c r="AY145" s="218" t="s">
        <v>173</v>
      </c>
    </row>
    <row r="146" spans="1:65" s="12" customFormat="1" ht="22.9" customHeight="1" x14ac:dyDescent="0.2">
      <c r="B146" s="178"/>
      <c r="C146" s="179"/>
      <c r="D146" s="180" t="s">
        <v>80</v>
      </c>
      <c r="E146" s="192" t="s">
        <v>316</v>
      </c>
      <c r="F146" s="192" t="s">
        <v>317</v>
      </c>
      <c r="G146" s="179"/>
      <c r="H146" s="179"/>
      <c r="I146" s="182"/>
      <c r="J146" s="193">
        <f>BK146</f>
        <v>0</v>
      </c>
      <c r="K146" s="179"/>
      <c r="L146" s="184"/>
      <c r="M146" s="185"/>
      <c r="N146" s="186"/>
      <c r="O146" s="186"/>
      <c r="P146" s="187">
        <f>SUM(P147:P151)</f>
        <v>0</v>
      </c>
      <c r="Q146" s="186"/>
      <c r="R146" s="187">
        <f>SUM(R147:R151)</f>
        <v>0</v>
      </c>
      <c r="S146" s="186"/>
      <c r="T146" s="188">
        <f>SUM(T147:T151)</f>
        <v>0</v>
      </c>
      <c r="AR146" s="189" t="s">
        <v>89</v>
      </c>
      <c r="AT146" s="190" t="s">
        <v>80</v>
      </c>
      <c r="AU146" s="190" t="s">
        <v>89</v>
      </c>
      <c r="AY146" s="189" t="s">
        <v>173</v>
      </c>
      <c r="BK146" s="191">
        <f>SUM(BK147:BK151)</f>
        <v>0</v>
      </c>
    </row>
    <row r="147" spans="1:65" s="2" customFormat="1" ht="24" customHeight="1" x14ac:dyDescent="0.2">
      <c r="A147" s="36"/>
      <c r="B147" s="37"/>
      <c r="C147" s="194" t="s">
        <v>318</v>
      </c>
      <c r="D147" s="194" t="s">
        <v>175</v>
      </c>
      <c r="E147" s="195" t="s">
        <v>319</v>
      </c>
      <c r="F147" s="196" t="s">
        <v>320</v>
      </c>
      <c r="G147" s="197" t="s">
        <v>203</v>
      </c>
      <c r="H147" s="198">
        <v>78</v>
      </c>
      <c r="I147" s="199"/>
      <c r="J147" s="200">
        <f>ROUND(I147*H147,2)</f>
        <v>0</v>
      </c>
      <c r="K147" s="196" t="s">
        <v>179</v>
      </c>
      <c r="L147" s="41"/>
      <c r="M147" s="201" t="s">
        <v>79</v>
      </c>
      <c r="N147" s="202" t="s">
        <v>51</v>
      </c>
      <c r="O147" s="66"/>
      <c r="P147" s="203">
        <f>O147*H147</f>
        <v>0</v>
      </c>
      <c r="Q147" s="203">
        <v>0</v>
      </c>
      <c r="R147" s="203">
        <f>Q147*H147</f>
        <v>0</v>
      </c>
      <c r="S147" s="203">
        <v>0</v>
      </c>
      <c r="T147" s="204">
        <f>S147*H147</f>
        <v>0</v>
      </c>
      <c r="U147" s="36"/>
      <c r="V147" s="36"/>
      <c r="W147" s="36"/>
      <c r="X147" s="36"/>
      <c r="Y147" s="36"/>
      <c r="Z147" s="36"/>
      <c r="AA147" s="36"/>
      <c r="AB147" s="36"/>
      <c r="AC147" s="36"/>
      <c r="AD147" s="36"/>
      <c r="AE147" s="36"/>
      <c r="AR147" s="205" t="s">
        <v>180</v>
      </c>
      <c r="AT147" s="205" t="s">
        <v>175</v>
      </c>
      <c r="AU147" s="205" t="s">
        <v>91</v>
      </c>
      <c r="AY147" s="18" t="s">
        <v>173</v>
      </c>
      <c r="BE147" s="206">
        <f>IF(N147="základní",J147,0)</f>
        <v>0</v>
      </c>
      <c r="BF147" s="206">
        <f>IF(N147="snížená",J147,0)</f>
        <v>0</v>
      </c>
      <c r="BG147" s="206">
        <f>IF(N147="zákl. přenesená",J147,0)</f>
        <v>0</v>
      </c>
      <c r="BH147" s="206">
        <f>IF(N147="sníž. přenesená",J147,0)</f>
        <v>0</v>
      </c>
      <c r="BI147" s="206">
        <f>IF(N147="nulová",J147,0)</f>
        <v>0</v>
      </c>
      <c r="BJ147" s="18" t="s">
        <v>89</v>
      </c>
      <c r="BK147" s="206">
        <f>ROUND(I147*H147,2)</f>
        <v>0</v>
      </c>
      <c r="BL147" s="18" t="s">
        <v>180</v>
      </c>
      <c r="BM147" s="205" t="s">
        <v>321</v>
      </c>
    </row>
    <row r="148" spans="1:65" s="2" customFormat="1" ht="24" customHeight="1" x14ac:dyDescent="0.2">
      <c r="A148" s="36"/>
      <c r="B148" s="37"/>
      <c r="C148" s="194" t="s">
        <v>322</v>
      </c>
      <c r="D148" s="194" t="s">
        <v>175</v>
      </c>
      <c r="E148" s="195" t="s">
        <v>323</v>
      </c>
      <c r="F148" s="196" t="s">
        <v>324</v>
      </c>
      <c r="G148" s="197" t="s">
        <v>203</v>
      </c>
      <c r="H148" s="198">
        <v>1872</v>
      </c>
      <c r="I148" s="199"/>
      <c r="J148" s="200">
        <f>ROUND(I148*H148,2)</f>
        <v>0</v>
      </c>
      <c r="K148" s="196" t="s">
        <v>179</v>
      </c>
      <c r="L148" s="41"/>
      <c r="M148" s="201" t="s">
        <v>79</v>
      </c>
      <c r="N148" s="202" t="s">
        <v>51</v>
      </c>
      <c r="O148" s="66"/>
      <c r="P148" s="203">
        <f>O148*H148</f>
        <v>0</v>
      </c>
      <c r="Q148" s="203">
        <v>0</v>
      </c>
      <c r="R148" s="203">
        <f>Q148*H148</f>
        <v>0</v>
      </c>
      <c r="S148" s="203">
        <v>0</v>
      </c>
      <c r="T148" s="204">
        <f>S148*H148</f>
        <v>0</v>
      </c>
      <c r="U148" s="36"/>
      <c r="V148" s="36"/>
      <c r="W148" s="36"/>
      <c r="X148" s="36"/>
      <c r="Y148" s="36"/>
      <c r="Z148" s="36"/>
      <c r="AA148" s="36"/>
      <c r="AB148" s="36"/>
      <c r="AC148" s="36"/>
      <c r="AD148" s="36"/>
      <c r="AE148" s="36"/>
      <c r="AR148" s="205" t="s">
        <v>180</v>
      </c>
      <c r="AT148" s="205" t="s">
        <v>175</v>
      </c>
      <c r="AU148" s="205" t="s">
        <v>91</v>
      </c>
      <c r="AY148" s="18" t="s">
        <v>173</v>
      </c>
      <c r="BE148" s="206">
        <f>IF(N148="základní",J148,0)</f>
        <v>0</v>
      </c>
      <c r="BF148" s="206">
        <f>IF(N148="snížená",J148,0)</f>
        <v>0</v>
      </c>
      <c r="BG148" s="206">
        <f>IF(N148="zákl. přenesená",J148,0)</f>
        <v>0</v>
      </c>
      <c r="BH148" s="206">
        <f>IF(N148="sníž. přenesená",J148,0)</f>
        <v>0</v>
      </c>
      <c r="BI148" s="206">
        <f>IF(N148="nulová",J148,0)</f>
        <v>0</v>
      </c>
      <c r="BJ148" s="18" t="s">
        <v>89</v>
      </c>
      <c r="BK148" s="206">
        <f>ROUND(I148*H148,2)</f>
        <v>0</v>
      </c>
      <c r="BL148" s="18" t="s">
        <v>180</v>
      </c>
      <c r="BM148" s="205" t="s">
        <v>325</v>
      </c>
    </row>
    <row r="149" spans="1:65" s="13" customFormat="1" ht="11.25" x14ac:dyDescent="0.2">
      <c r="B149" s="207"/>
      <c r="C149" s="208"/>
      <c r="D149" s="209" t="s">
        <v>182</v>
      </c>
      <c r="E149" s="208"/>
      <c r="F149" s="211" t="s">
        <v>326</v>
      </c>
      <c r="G149" s="208"/>
      <c r="H149" s="212">
        <v>1872</v>
      </c>
      <c r="I149" s="213"/>
      <c r="J149" s="208"/>
      <c r="K149" s="208"/>
      <c r="L149" s="214"/>
      <c r="M149" s="215"/>
      <c r="N149" s="216"/>
      <c r="O149" s="216"/>
      <c r="P149" s="216"/>
      <c r="Q149" s="216"/>
      <c r="R149" s="216"/>
      <c r="S149" s="216"/>
      <c r="T149" s="217"/>
      <c r="AT149" s="218" t="s">
        <v>182</v>
      </c>
      <c r="AU149" s="218" t="s">
        <v>91</v>
      </c>
      <c r="AV149" s="13" t="s">
        <v>91</v>
      </c>
      <c r="AW149" s="13" t="s">
        <v>4</v>
      </c>
      <c r="AX149" s="13" t="s">
        <v>89</v>
      </c>
      <c r="AY149" s="218" t="s">
        <v>173</v>
      </c>
    </row>
    <row r="150" spans="1:65" s="2" customFormat="1" ht="24" customHeight="1" x14ac:dyDescent="0.2">
      <c r="A150" s="36"/>
      <c r="B150" s="37"/>
      <c r="C150" s="194" t="s">
        <v>327</v>
      </c>
      <c r="D150" s="194" t="s">
        <v>175</v>
      </c>
      <c r="E150" s="195" t="s">
        <v>328</v>
      </c>
      <c r="F150" s="196" t="s">
        <v>329</v>
      </c>
      <c r="G150" s="197" t="s">
        <v>203</v>
      </c>
      <c r="H150" s="198">
        <v>78</v>
      </c>
      <c r="I150" s="199"/>
      <c r="J150" s="200">
        <f>ROUND(I150*H150,2)</f>
        <v>0</v>
      </c>
      <c r="K150" s="196" t="s">
        <v>179</v>
      </c>
      <c r="L150" s="41"/>
      <c r="M150" s="201" t="s">
        <v>79</v>
      </c>
      <c r="N150" s="202" t="s">
        <v>51</v>
      </c>
      <c r="O150" s="66"/>
      <c r="P150" s="203">
        <f>O150*H150</f>
        <v>0</v>
      </c>
      <c r="Q150" s="203">
        <v>0</v>
      </c>
      <c r="R150" s="203">
        <f>Q150*H150</f>
        <v>0</v>
      </c>
      <c r="S150" s="203">
        <v>0</v>
      </c>
      <c r="T150" s="204">
        <f>S150*H150</f>
        <v>0</v>
      </c>
      <c r="U150" s="36"/>
      <c r="V150" s="36"/>
      <c r="W150" s="36"/>
      <c r="X150" s="36"/>
      <c r="Y150" s="36"/>
      <c r="Z150" s="36"/>
      <c r="AA150" s="36"/>
      <c r="AB150" s="36"/>
      <c r="AC150" s="36"/>
      <c r="AD150" s="36"/>
      <c r="AE150" s="36"/>
      <c r="AR150" s="205" t="s">
        <v>180</v>
      </c>
      <c r="AT150" s="205" t="s">
        <v>175</v>
      </c>
      <c r="AU150" s="205" t="s">
        <v>91</v>
      </c>
      <c r="AY150" s="18" t="s">
        <v>173</v>
      </c>
      <c r="BE150" s="206">
        <f>IF(N150="základní",J150,0)</f>
        <v>0</v>
      </c>
      <c r="BF150" s="206">
        <f>IF(N150="snížená",J150,0)</f>
        <v>0</v>
      </c>
      <c r="BG150" s="206">
        <f>IF(N150="zákl. přenesená",J150,0)</f>
        <v>0</v>
      </c>
      <c r="BH150" s="206">
        <f>IF(N150="sníž. přenesená",J150,0)</f>
        <v>0</v>
      </c>
      <c r="BI150" s="206">
        <f>IF(N150="nulová",J150,0)</f>
        <v>0</v>
      </c>
      <c r="BJ150" s="18" t="s">
        <v>89</v>
      </c>
      <c r="BK150" s="206">
        <f>ROUND(I150*H150,2)</f>
        <v>0</v>
      </c>
      <c r="BL150" s="18" t="s">
        <v>180</v>
      </c>
      <c r="BM150" s="205" t="s">
        <v>330</v>
      </c>
    </row>
    <row r="151" spans="1:65" s="13" customFormat="1" ht="11.25" x14ac:dyDescent="0.2">
      <c r="B151" s="207"/>
      <c r="C151" s="208"/>
      <c r="D151" s="209" t="s">
        <v>182</v>
      </c>
      <c r="E151" s="210" t="s">
        <v>79</v>
      </c>
      <c r="F151" s="211" t="s">
        <v>331</v>
      </c>
      <c r="G151" s="208"/>
      <c r="H151" s="212">
        <v>78</v>
      </c>
      <c r="I151" s="213"/>
      <c r="J151" s="208"/>
      <c r="K151" s="208"/>
      <c r="L151" s="214"/>
      <c r="M151" s="215"/>
      <c r="N151" s="216"/>
      <c r="O151" s="216"/>
      <c r="P151" s="216"/>
      <c r="Q151" s="216"/>
      <c r="R151" s="216"/>
      <c r="S151" s="216"/>
      <c r="T151" s="217"/>
      <c r="AT151" s="218" t="s">
        <v>182</v>
      </c>
      <c r="AU151" s="218" t="s">
        <v>91</v>
      </c>
      <c r="AV151" s="13" t="s">
        <v>91</v>
      </c>
      <c r="AW151" s="13" t="s">
        <v>42</v>
      </c>
      <c r="AX151" s="13" t="s">
        <v>89</v>
      </c>
      <c r="AY151" s="218" t="s">
        <v>173</v>
      </c>
    </row>
    <row r="152" spans="1:65" s="12" customFormat="1" ht="22.9" customHeight="1" x14ac:dyDescent="0.2">
      <c r="B152" s="178"/>
      <c r="C152" s="179"/>
      <c r="D152" s="180" t="s">
        <v>80</v>
      </c>
      <c r="E152" s="192" t="s">
        <v>332</v>
      </c>
      <c r="F152" s="192" t="s">
        <v>333</v>
      </c>
      <c r="G152" s="179"/>
      <c r="H152" s="179"/>
      <c r="I152" s="182"/>
      <c r="J152" s="193">
        <f>BK152</f>
        <v>0</v>
      </c>
      <c r="K152" s="179"/>
      <c r="L152" s="184"/>
      <c r="M152" s="185"/>
      <c r="N152" s="186"/>
      <c r="O152" s="186"/>
      <c r="P152" s="187">
        <f>P153</f>
        <v>0</v>
      </c>
      <c r="Q152" s="186"/>
      <c r="R152" s="187">
        <f>R153</f>
        <v>0</v>
      </c>
      <c r="S152" s="186"/>
      <c r="T152" s="188">
        <f>T153</f>
        <v>0</v>
      </c>
      <c r="AR152" s="189" t="s">
        <v>89</v>
      </c>
      <c r="AT152" s="190" t="s">
        <v>80</v>
      </c>
      <c r="AU152" s="190" t="s">
        <v>89</v>
      </c>
      <c r="AY152" s="189" t="s">
        <v>173</v>
      </c>
      <c r="BK152" s="191">
        <f>BK153</f>
        <v>0</v>
      </c>
    </row>
    <row r="153" spans="1:65" s="2" customFormat="1" ht="24" customHeight="1" x14ac:dyDescent="0.2">
      <c r="A153" s="36"/>
      <c r="B153" s="37"/>
      <c r="C153" s="194" t="s">
        <v>334</v>
      </c>
      <c r="D153" s="194" t="s">
        <v>175</v>
      </c>
      <c r="E153" s="195" t="s">
        <v>335</v>
      </c>
      <c r="F153" s="196" t="s">
        <v>336</v>
      </c>
      <c r="G153" s="197" t="s">
        <v>203</v>
      </c>
      <c r="H153" s="198">
        <v>248.81800000000001</v>
      </c>
      <c r="I153" s="199"/>
      <c r="J153" s="200">
        <f>ROUND(I153*H153,2)</f>
        <v>0</v>
      </c>
      <c r="K153" s="196" t="s">
        <v>179</v>
      </c>
      <c r="L153" s="41"/>
      <c r="M153" s="229" t="s">
        <v>79</v>
      </c>
      <c r="N153" s="230" t="s">
        <v>51</v>
      </c>
      <c r="O153" s="231"/>
      <c r="P153" s="232">
        <f>O153*H153</f>
        <v>0</v>
      </c>
      <c r="Q153" s="232">
        <v>0</v>
      </c>
      <c r="R153" s="232">
        <f>Q153*H153</f>
        <v>0</v>
      </c>
      <c r="S153" s="232">
        <v>0</v>
      </c>
      <c r="T153" s="233">
        <f>S153*H153</f>
        <v>0</v>
      </c>
      <c r="U153" s="36"/>
      <c r="V153" s="36"/>
      <c r="W153" s="36"/>
      <c r="X153" s="36"/>
      <c r="Y153" s="36"/>
      <c r="Z153" s="36"/>
      <c r="AA153" s="36"/>
      <c r="AB153" s="36"/>
      <c r="AC153" s="36"/>
      <c r="AD153" s="36"/>
      <c r="AE153" s="36"/>
      <c r="AR153" s="205" t="s">
        <v>180</v>
      </c>
      <c r="AT153" s="205" t="s">
        <v>175</v>
      </c>
      <c r="AU153" s="205" t="s">
        <v>91</v>
      </c>
      <c r="AY153" s="18" t="s">
        <v>173</v>
      </c>
      <c r="BE153" s="206">
        <f>IF(N153="základní",J153,0)</f>
        <v>0</v>
      </c>
      <c r="BF153" s="206">
        <f>IF(N153="snížená",J153,0)</f>
        <v>0</v>
      </c>
      <c r="BG153" s="206">
        <f>IF(N153="zákl. přenesená",J153,0)</f>
        <v>0</v>
      </c>
      <c r="BH153" s="206">
        <f>IF(N153="sníž. přenesená",J153,0)</f>
        <v>0</v>
      </c>
      <c r="BI153" s="206">
        <f>IF(N153="nulová",J153,0)</f>
        <v>0</v>
      </c>
      <c r="BJ153" s="18" t="s">
        <v>89</v>
      </c>
      <c r="BK153" s="206">
        <f>ROUND(I153*H153,2)</f>
        <v>0</v>
      </c>
      <c r="BL153" s="18" t="s">
        <v>180</v>
      </c>
      <c r="BM153" s="205" t="s">
        <v>337</v>
      </c>
    </row>
    <row r="154" spans="1:65" s="2" customFormat="1" ht="6.95" customHeight="1" x14ac:dyDescent="0.2">
      <c r="A154" s="36"/>
      <c r="B154" s="49"/>
      <c r="C154" s="50"/>
      <c r="D154" s="50"/>
      <c r="E154" s="50"/>
      <c r="F154" s="50"/>
      <c r="G154" s="50"/>
      <c r="H154" s="50"/>
      <c r="I154" s="144"/>
      <c r="J154" s="50"/>
      <c r="K154" s="50"/>
      <c r="L154" s="41"/>
      <c r="M154" s="36"/>
      <c r="O154" s="36"/>
      <c r="P154" s="36"/>
      <c r="Q154" s="36"/>
      <c r="R154" s="36"/>
      <c r="S154" s="36"/>
      <c r="T154" s="36"/>
      <c r="U154" s="36"/>
      <c r="V154" s="36"/>
      <c r="W154" s="36"/>
      <c r="X154" s="36"/>
      <c r="Y154" s="36"/>
      <c r="Z154" s="36"/>
      <c r="AA154" s="36"/>
      <c r="AB154" s="36"/>
      <c r="AC154" s="36"/>
      <c r="AD154" s="36"/>
      <c r="AE154" s="36"/>
    </row>
  </sheetData>
  <sheetProtection algorithmName="SHA-512" hashValue="nbeIIgEC6AMMrfXL+XD7HGy1BTJuhj02wbITfaQH/uS/WRjBiDVVYtTxvV09nGAnqtzpNzcwEodacQ+sNOWIHg==" saltValue="XLmSrR6KXnisXanLQ7+Jh69tOmBqPIq7ckMh6/ONAiiix2UxyRdY+zQ86++8qd/P96khttNxD5SsG6cie8NuJg==" spinCount="100000" sheet="1" objects="1" scenarios="1" formatColumns="0" formatRows="0" autoFilter="0"/>
  <autoFilter ref="C85:K153"/>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85"/>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94</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2" customFormat="1" ht="12" hidden="1" customHeight="1" x14ac:dyDescent="0.2">
      <c r="A8" s="36"/>
      <c r="B8" s="41"/>
      <c r="C8" s="36"/>
      <c r="D8" s="116" t="s">
        <v>145</v>
      </c>
      <c r="E8" s="36"/>
      <c r="F8" s="36"/>
      <c r="G8" s="36"/>
      <c r="H8" s="36"/>
      <c r="I8" s="117"/>
      <c r="J8" s="36"/>
      <c r="K8" s="36"/>
      <c r="L8" s="118"/>
      <c r="S8" s="36"/>
      <c r="T8" s="36"/>
      <c r="U8" s="36"/>
      <c r="V8" s="36"/>
      <c r="W8" s="36"/>
      <c r="X8" s="36"/>
      <c r="Y8" s="36"/>
      <c r="Z8" s="36"/>
      <c r="AA8" s="36"/>
      <c r="AB8" s="36"/>
      <c r="AC8" s="36"/>
      <c r="AD8" s="36"/>
      <c r="AE8" s="36"/>
    </row>
    <row r="9" spans="1:46" s="2" customFormat="1" ht="16.5" hidden="1" customHeight="1" x14ac:dyDescent="0.2">
      <c r="A9" s="36"/>
      <c r="B9" s="41"/>
      <c r="C9" s="36"/>
      <c r="D9" s="36"/>
      <c r="E9" s="318" t="s">
        <v>338</v>
      </c>
      <c r="F9" s="319"/>
      <c r="G9" s="319"/>
      <c r="H9" s="319"/>
      <c r="I9" s="117"/>
      <c r="J9" s="36"/>
      <c r="K9" s="36"/>
      <c r="L9" s="118"/>
      <c r="S9" s="36"/>
      <c r="T9" s="36"/>
      <c r="U9" s="36"/>
      <c r="V9" s="36"/>
      <c r="W9" s="36"/>
      <c r="X9" s="36"/>
      <c r="Y9" s="36"/>
      <c r="Z9" s="36"/>
      <c r="AA9" s="36"/>
      <c r="AB9" s="36"/>
      <c r="AC9" s="36"/>
      <c r="AD9" s="36"/>
      <c r="AE9" s="36"/>
    </row>
    <row r="10" spans="1:46" s="2" customFormat="1" ht="11.25" hidden="1" x14ac:dyDescent="0.2">
      <c r="A10" s="36"/>
      <c r="B10" s="41"/>
      <c r="C10" s="36"/>
      <c r="D10" s="36"/>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2" hidden="1" customHeight="1" x14ac:dyDescent="0.2">
      <c r="A11" s="36"/>
      <c r="B11" s="41"/>
      <c r="C11" s="36"/>
      <c r="D11" s="116" t="s">
        <v>18</v>
      </c>
      <c r="E11" s="36"/>
      <c r="F11" s="105" t="s">
        <v>79</v>
      </c>
      <c r="G11" s="36"/>
      <c r="H11" s="36"/>
      <c r="I11" s="119" t="s">
        <v>20</v>
      </c>
      <c r="J11" s="105" t="s">
        <v>79</v>
      </c>
      <c r="K11" s="36"/>
      <c r="L11" s="118"/>
      <c r="S11" s="36"/>
      <c r="T11" s="36"/>
      <c r="U11" s="36"/>
      <c r="V11" s="36"/>
      <c r="W11" s="36"/>
      <c r="X11" s="36"/>
      <c r="Y11" s="36"/>
      <c r="Z11" s="36"/>
      <c r="AA11" s="36"/>
      <c r="AB11" s="36"/>
      <c r="AC11" s="36"/>
      <c r="AD11" s="36"/>
      <c r="AE11" s="36"/>
    </row>
    <row r="12" spans="1:46" s="2" customFormat="1" ht="12" hidden="1" customHeight="1" x14ac:dyDescent="0.2">
      <c r="A12" s="36"/>
      <c r="B12" s="41"/>
      <c r="C12" s="36"/>
      <c r="D12" s="116" t="s">
        <v>22</v>
      </c>
      <c r="E12" s="36"/>
      <c r="F12" s="105" t="s">
        <v>23</v>
      </c>
      <c r="G12" s="36"/>
      <c r="H12" s="36"/>
      <c r="I12" s="119" t="s">
        <v>24</v>
      </c>
      <c r="J12" s="120" t="str">
        <f>'Rekapitulace stavby'!AN8</f>
        <v>11. 11. 2019</v>
      </c>
      <c r="K12" s="36"/>
      <c r="L12" s="118"/>
      <c r="S12" s="36"/>
      <c r="T12" s="36"/>
      <c r="U12" s="36"/>
      <c r="V12" s="36"/>
      <c r="W12" s="36"/>
      <c r="X12" s="36"/>
      <c r="Y12" s="36"/>
      <c r="Z12" s="36"/>
      <c r="AA12" s="36"/>
      <c r="AB12" s="36"/>
      <c r="AC12" s="36"/>
      <c r="AD12" s="36"/>
      <c r="AE12" s="36"/>
    </row>
    <row r="13" spans="1:46" s="2" customFormat="1" ht="10.9" hidden="1" customHeight="1" x14ac:dyDescent="0.2">
      <c r="A13" s="36"/>
      <c r="B13" s="41"/>
      <c r="C13" s="36"/>
      <c r="D13" s="36"/>
      <c r="E13" s="36"/>
      <c r="F13" s="36"/>
      <c r="G13" s="36"/>
      <c r="H13" s="36"/>
      <c r="I13" s="117"/>
      <c r="J13" s="36"/>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30</v>
      </c>
      <c r="E14" s="36"/>
      <c r="F14" s="36"/>
      <c r="G14" s="36"/>
      <c r="H14" s="36"/>
      <c r="I14" s="119" t="s">
        <v>31</v>
      </c>
      <c r="J14" s="105" t="s">
        <v>32</v>
      </c>
      <c r="K14" s="36"/>
      <c r="L14" s="118"/>
      <c r="S14" s="36"/>
      <c r="T14" s="36"/>
      <c r="U14" s="36"/>
      <c r="V14" s="36"/>
      <c r="W14" s="36"/>
      <c r="X14" s="36"/>
      <c r="Y14" s="36"/>
      <c r="Z14" s="36"/>
      <c r="AA14" s="36"/>
      <c r="AB14" s="36"/>
      <c r="AC14" s="36"/>
      <c r="AD14" s="36"/>
      <c r="AE14" s="36"/>
    </row>
    <row r="15" spans="1:46" s="2" customFormat="1" ht="18" hidden="1" customHeight="1" x14ac:dyDescent="0.2">
      <c r="A15" s="36"/>
      <c r="B15" s="41"/>
      <c r="C15" s="36"/>
      <c r="D15" s="36"/>
      <c r="E15" s="105" t="s">
        <v>33</v>
      </c>
      <c r="F15" s="36"/>
      <c r="G15" s="36"/>
      <c r="H15" s="36"/>
      <c r="I15" s="119" t="s">
        <v>34</v>
      </c>
      <c r="J15" s="105" t="s">
        <v>35</v>
      </c>
      <c r="K15" s="36"/>
      <c r="L15" s="118"/>
      <c r="S15" s="36"/>
      <c r="T15" s="36"/>
      <c r="U15" s="36"/>
      <c r="V15" s="36"/>
      <c r="W15" s="36"/>
      <c r="X15" s="36"/>
      <c r="Y15" s="36"/>
      <c r="Z15" s="36"/>
      <c r="AA15" s="36"/>
      <c r="AB15" s="36"/>
      <c r="AC15" s="36"/>
      <c r="AD15" s="36"/>
      <c r="AE15" s="36"/>
    </row>
    <row r="16" spans="1:46" s="2" customFormat="1" ht="6.95" hidden="1" customHeight="1" x14ac:dyDescent="0.2">
      <c r="A16" s="36"/>
      <c r="B16" s="41"/>
      <c r="C16" s="36"/>
      <c r="D16" s="36"/>
      <c r="E16" s="36"/>
      <c r="F16" s="36"/>
      <c r="G16" s="36"/>
      <c r="H16" s="36"/>
      <c r="I16" s="117"/>
      <c r="J16" s="36"/>
      <c r="K16" s="36"/>
      <c r="L16" s="118"/>
      <c r="S16" s="36"/>
      <c r="T16" s="36"/>
      <c r="U16" s="36"/>
      <c r="V16" s="36"/>
      <c r="W16" s="36"/>
      <c r="X16" s="36"/>
      <c r="Y16" s="36"/>
      <c r="Z16" s="36"/>
      <c r="AA16" s="36"/>
      <c r="AB16" s="36"/>
      <c r="AC16" s="36"/>
      <c r="AD16" s="36"/>
      <c r="AE16" s="36"/>
    </row>
    <row r="17" spans="1:31" s="2" customFormat="1" ht="12" hidden="1" customHeight="1" x14ac:dyDescent="0.2">
      <c r="A17" s="36"/>
      <c r="B17" s="41"/>
      <c r="C17" s="36"/>
      <c r="D17" s="116" t="s">
        <v>36</v>
      </c>
      <c r="E17" s="36"/>
      <c r="F17" s="36"/>
      <c r="G17" s="36"/>
      <c r="H17" s="36"/>
      <c r="I17" s="119" t="s">
        <v>31</v>
      </c>
      <c r="J17" s="31" t="str">
        <f>'Rekapitulace stavby'!AN13</f>
        <v>Vyplň údaj</v>
      </c>
      <c r="K17" s="36"/>
      <c r="L17" s="118"/>
      <c r="S17" s="36"/>
      <c r="T17" s="36"/>
      <c r="U17" s="36"/>
      <c r="V17" s="36"/>
      <c r="W17" s="36"/>
      <c r="X17" s="36"/>
      <c r="Y17" s="36"/>
      <c r="Z17" s="36"/>
      <c r="AA17" s="36"/>
      <c r="AB17" s="36"/>
      <c r="AC17" s="36"/>
      <c r="AD17" s="36"/>
      <c r="AE17" s="36"/>
    </row>
    <row r="18" spans="1:31" s="2" customFormat="1" ht="18" hidden="1" customHeight="1" x14ac:dyDescent="0.2">
      <c r="A18" s="36"/>
      <c r="B18" s="41"/>
      <c r="C18" s="36"/>
      <c r="D18" s="36"/>
      <c r="E18" s="320" t="str">
        <f>'Rekapitulace stavby'!E14</f>
        <v>Vyplň údaj</v>
      </c>
      <c r="F18" s="321"/>
      <c r="G18" s="321"/>
      <c r="H18" s="321"/>
      <c r="I18" s="119" t="s">
        <v>34</v>
      </c>
      <c r="J18" s="31" t="str">
        <f>'Rekapitulace stavby'!AN14</f>
        <v>Vyplň údaj</v>
      </c>
      <c r="K18" s="36"/>
      <c r="L18" s="118"/>
      <c r="S18" s="36"/>
      <c r="T18" s="36"/>
      <c r="U18" s="36"/>
      <c r="V18" s="36"/>
      <c r="W18" s="36"/>
      <c r="X18" s="36"/>
      <c r="Y18" s="36"/>
      <c r="Z18" s="36"/>
      <c r="AA18" s="36"/>
      <c r="AB18" s="36"/>
      <c r="AC18" s="36"/>
      <c r="AD18" s="36"/>
      <c r="AE18" s="36"/>
    </row>
    <row r="19" spans="1:31" s="2" customFormat="1" ht="6.95" hidden="1" customHeight="1" x14ac:dyDescent="0.2">
      <c r="A19" s="36"/>
      <c r="B19" s="41"/>
      <c r="C19" s="36"/>
      <c r="D19" s="36"/>
      <c r="E19" s="36"/>
      <c r="F19" s="36"/>
      <c r="G19" s="36"/>
      <c r="H19" s="36"/>
      <c r="I19" s="117"/>
      <c r="J19" s="36"/>
      <c r="K19" s="36"/>
      <c r="L19" s="118"/>
      <c r="S19" s="36"/>
      <c r="T19" s="36"/>
      <c r="U19" s="36"/>
      <c r="V19" s="36"/>
      <c r="W19" s="36"/>
      <c r="X19" s="36"/>
      <c r="Y19" s="36"/>
      <c r="Z19" s="36"/>
      <c r="AA19" s="36"/>
      <c r="AB19" s="36"/>
      <c r="AC19" s="36"/>
      <c r="AD19" s="36"/>
      <c r="AE19" s="36"/>
    </row>
    <row r="20" spans="1:31" s="2" customFormat="1" ht="12" hidden="1" customHeight="1" x14ac:dyDescent="0.2">
      <c r="A20" s="36"/>
      <c r="B20" s="41"/>
      <c r="C20" s="36"/>
      <c r="D20" s="116" t="s">
        <v>38</v>
      </c>
      <c r="E20" s="36"/>
      <c r="F20" s="36"/>
      <c r="G20" s="36"/>
      <c r="H20" s="36"/>
      <c r="I20" s="119" t="s">
        <v>31</v>
      </c>
      <c r="J20" s="105" t="s">
        <v>39</v>
      </c>
      <c r="K20" s="36"/>
      <c r="L20" s="118"/>
      <c r="S20" s="36"/>
      <c r="T20" s="36"/>
      <c r="U20" s="36"/>
      <c r="V20" s="36"/>
      <c r="W20" s="36"/>
      <c r="X20" s="36"/>
      <c r="Y20" s="36"/>
      <c r="Z20" s="36"/>
      <c r="AA20" s="36"/>
      <c r="AB20" s="36"/>
      <c r="AC20" s="36"/>
      <c r="AD20" s="36"/>
      <c r="AE20" s="36"/>
    </row>
    <row r="21" spans="1:31" s="2" customFormat="1" ht="18" hidden="1" customHeight="1" x14ac:dyDescent="0.2">
      <c r="A21" s="36"/>
      <c r="B21" s="41"/>
      <c r="C21" s="36"/>
      <c r="D21" s="36"/>
      <c r="E21" s="105" t="s">
        <v>40</v>
      </c>
      <c r="F21" s="36"/>
      <c r="G21" s="36"/>
      <c r="H21" s="36"/>
      <c r="I21" s="119" t="s">
        <v>34</v>
      </c>
      <c r="J21" s="105" t="s">
        <v>41</v>
      </c>
      <c r="K21" s="36"/>
      <c r="L21" s="118"/>
      <c r="S21" s="36"/>
      <c r="T21" s="36"/>
      <c r="U21" s="36"/>
      <c r="V21" s="36"/>
      <c r="W21" s="36"/>
      <c r="X21" s="36"/>
      <c r="Y21" s="36"/>
      <c r="Z21" s="36"/>
      <c r="AA21" s="36"/>
      <c r="AB21" s="36"/>
      <c r="AC21" s="36"/>
      <c r="AD21" s="36"/>
      <c r="AE21" s="36"/>
    </row>
    <row r="22" spans="1:31" s="2" customFormat="1" ht="6.95" hidden="1" customHeight="1" x14ac:dyDescent="0.2">
      <c r="A22" s="36"/>
      <c r="B22" s="41"/>
      <c r="C22" s="36"/>
      <c r="D22" s="36"/>
      <c r="E22" s="36"/>
      <c r="F22" s="36"/>
      <c r="G22" s="36"/>
      <c r="H22" s="36"/>
      <c r="I22" s="117"/>
      <c r="J22" s="36"/>
      <c r="K22" s="36"/>
      <c r="L22" s="118"/>
      <c r="S22" s="36"/>
      <c r="T22" s="36"/>
      <c r="U22" s="36"/>
      <c r="V22" s="36"/>
      <c r="W22" s="36"/>
      <c r="X22" s="36"/>
      <c r="Y22" s="36"/>
      <c r="Z22" s="36"/>
      <c r="AA22" s="36"/>
      <c r="AB22" s="36"/>
      <c r="AC22" s="36"/>
      <c r="AD22" s="36"/>
      <c r="AE22" s="36"/>
    </row>
    <row r="23" spans="1:31" s="2" customFormat="1" ht="12" hidden="1" customHeight="1" x14ac:dyDescent="0.2">
      <c r="A23" s="36"/>
      <c r="B23" s="41"/>
      <c r="C23" s="36"/>
      <c r="D23" s="116" t="s">
        <v>43</v>
      </c>
      <c r="E23" s="36"/>
      <c r="F23" s="36"/>
      <c r="G23" s="36"/>
      <c r="H23" s="36"/>
      <c r="I23" s="119" t="s">
        <v>31</v>
      </c>
      <c r="J23" s="105" t="s">
        <v>79</v>
      </c>
      <c r="K23" s="36"/>
      <c r="L23" s="118"/>
      <c r="S23" s="36"/>
      <c r="T23" s="36"/>
      <c r="U23" s="36"/>
      <c r="V23" s="36"/>
      <c r="W23" s="36"/>
      <c r="X23" s="36"/>
      <c r="Y23" s="36"/>
      <c r="Z23" s="36"/>
      <c r="AA23" s="36"/>
      <c r="AB23" s="36"/>
      <c r="AC23" s="36"/>
      <c r="AD23" s="36"/>
      <c r="AE23" s="36"/>
    </row>
    <row r="24" spans="1:31" s="2" customFormat="1" ht="18" hidden="1" customHeight="1" x14ac:dyDescent="0.2">
      <c r="A24" s="36"/>
      <c r="B24" s="41"/>
      <c r="C24" s="36"/>
      <c r="D24" s="36"/>
      <c r="E24" s="105" t="s">
        <v>339</v>
      </c>
      <c r="F24" s="36"/>
      <c r="G24" s="36"/>
      <c r="H24" s="36"/>
      <c r="I24" s="119" t="s">
        <v>34</v>
      </c>
      <c r="J24" s="105" t="s">
        <v>79</v>
      </c>
      <c r="K24" s="36"/>
      <c r="L24" s="118"/>
      <c r="S24" s="36"/>
      <c r="T24" s="36"/>
      <c r="U24" s="36"/>
      <c r="V24" s="36"/>
      <c r="W24" s="36"/>
      <c r="X24" s="36"/>
      <c r="Y24" s="36"/>
      <c r="Z24" s="36"/>
      <c r="AA24" s="36"/>
      <c r="AB24" s="36"/>
      <c r="AC24" s="36"/>
      <c r="AD24" s="36"/>
      <c r="AE24" s="36"/>
    </row>
    <row r="25" spans="1:31" s="2" customFormat="1" ht="6.95" hidden="1" customHeight="1" x14ac:dyDescent="0.2">
      <c r="A25" s="36"/>
      <c r="B25" s="41"/>
      <c r="C25" s="36"/>
      <c r="D25" s="36"/>
      <c r="E25" s="36"/>
      <c r="F25" s="36"/>
      <c r="G25" s="36"/>
      <c r="H25" s="36"/>
      <c r="I25" s="117"/>
      <c r="J25" s="36"/>
      <c r="K25" s="36"/>
      <c r="L25" s="118"/>
      <c r="S25" s="36"/>
      <c r="T25" s="36"/>
      <c r="U25" s="36"/>
      <c r="V25" s="36"/>
      <c r="W25" s="36"/>
      <c r="X25" s="36"/>
      <c r="Y25" s="36"/>
      <c r="Z25" s="36"/>
      <c r="AA25" s="36"/>
      <c r="AB25" s="36"/>
      <c r="AC25" s="36"/>
      <c r="AD25" s="36"/>
      <c r="AE25" s="36"/>
    </row>
    <row r="26" spans="1:31" s="2" customFormat="1" ht="12" hidden="1" customHeight="1" x14ac:dyDescent="0.2">
      <c r="A26" s="36"/>
      <c r="B26" s="41"/>
      <c r="C26" s="36"/>
      <c r="D26" s="116" t="s">
        <v>44</v>
      </c>
      <c r="E26" s="36"/>
      <c r="F26" s="36"/>
      <c r="G26" s="36"/>
      <c r="H26" s="36"/>
      <c r="I26" s="117"/>
      <c r="J26" s="36"/>
      <c r="K26" s="36"/>
      <c r="L26" s="118"/>
      <c r="S26" s="36"/>
      <c r="T26" s="36"/>
      <c r="U26" s="36"/>
      <c r="V26" s="36"/>
      <c r="W26" s="36"/>
      <c r="X26" s="36"/>
      <c r="Y26" s="36"/>
      <c r="Z26" s="36"/>
      <c r="AA26" s="36"/>
      <c r="AB26" s="36"/>
      <c r="AC26" s="36"/>
      <c r="AD26" s="36"/>
      <c r="AE26" s="36"/>
    </row>
    <row r="27" spans="1:31" s="8" customFormat="1" ht="51" hidden="1" customHeight="1" x14ac:dyDescent="0.2">
      <c r="A27" s="121"/>
      <c r="B27" s="122"/>
      <c r="C27" s="121"/>
      <c r="D27" s="121"/>
      <c r="E27" s="322" t="s">
        <v>45</v>
      </c>
      <c r="F27" s="322"/>
      <c r="G27" s="322"/>
      <c r="H27" s="322"/>
      <c r="I27" s="123"/>
      <c r="J27" s="121"/>
      <c r="K27" s="121"/>
      <c r="L27" s="124"/>
      <c r="S27" s="121"/>
      <c r="T27" s="121"/>
      <c r="U27" s="121"/>
      <c r="V27" s="121"/>
      <c r="W27" s="121"/>
      <c r="X27" s="121"/>
      <c r="Y27" s="121"/>
      <c r="Z27" s="121"/>
      <c r="AA27" s="121"/>
      <c r="AB27" s="121"/>
      <c r="AC27" s="121"/>
      <c r="AD27" s="121"/>
      <c r="AE27" s="121"/>
    </row>
    <row r="28" spans="1:31" s="2" customFormat="1" ht="6.95" hidden="1" customHeight="1" x14ac:dyDescent="0.2">
      <c r="A28" s="36"/>
      <c r="B28" s="41"/>
      <c r="C28" s="36"/>
      <c r="D28" s="36"/>
      <c r="E28" s="36"/>
      <c r="F28" s="36"/>
      <c r="G28" s="36"/>
      <c r="H28" s="36"/>
      <c r="I28" s="117"/>
      <c r="J28" s="36"/>
      <c r="K28" s="36"/>
      <c r="L28" s="118"/>
      <c r="S28" s="36"/>
      <c r="T28" s="36"/>
      <c r="U28" s="36"/>
      <c r="V28" s="36"/>
      <c r="W28" s="36"/>
      <c r="X28" s="36"/>
      <c r="Y28" s="36"/>
      <c r="Z28" s="36"/>
      <c r="AA28" s="36"/>
      <c r="AB28" s="36"/>
      <c r="AC28" s="36"/>
      <c r="AD28" s="36"/>
      <c r="AE28" s="36"/>
    </row>
    <row r="29" spans="1:31" s="2" customFormat="1" ht="6.95" hidden="1" customHeight="1" x14ac:dyDescent="0.2">
      <c r="A29" s="36"/>
      <c r="B29" s="41"/>
      <c r="C29" s="36"/>
      <c r="D29" s="125"/>
      <c r="E29" s="125"/>
      <c r="F29" s="125"/>
      <c r="G29" s="125"/>
      <c r="H29" s="125"/>
      <c r="I29" s="126"/>
      <c r="J29" s="125"/>
      <c r="K29" s="125"/>
      <c r="L29" s="118"/>
      <c r="S29" s="36"/>
      <c r="T29" s="36"/>
      <c r="U29" s="36"/>
      <c r="V29" s="36"/>
      <c r="W29" s="36"/>
      <c r="X29" s="36"/>
      <c r="Y29" s="36"/>
      <c r="Z29" s="36"/>
      <c r="AA29" s="36"/>
      <c r="AB29" s="36"/>
      <c r="AC29" s="36"/>
      <c r="AD29" s="36"/>
      <c r="AE29" s="36"/>
    </row>
    <row r="30" spans="1:31" s="2" customFormat="1" ht="25.35" hidden="1" customHeight="1" x14ac:dyDescent="0.2">
      <c r="A30" s="36"/>
      <c r="B30" s="41"/>
      <c r="C30" s="36"/>
      <c r="D30" s="127" t="s">
        <v>46</v>
      </c>
      <c r="E30" s="36"/>
      <c r="F30" s="36"/>
      <c r="G30" s="36"/>
      <c r="H30" s="36"/>
      <c r="I30" s="117"/>
      <c r="J30" s="128">
        <f>ROUND(J86, 2)</f>
        <v>0</v>
      </c>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14.45" hidden="1" customHeight="1" x14ac:dyDescent="0.2">
      <c r="A32" s="36"/>
      <c r="B32" s="41"/>
      <c r="C32" s="36"/>
      <c r="D32" s="36"/>
      <c r="E32" s="36"/>
      <c r="F32" s="129" t="s">
        <v>48</v>
      </c>
      <c r="G32" s="36"/>
      <c r="H32" s="36"/>
      <c r="I32" s="130" t="s">
        <v>47</v>
      </c>
      <c r="J32" s="129" t="s">
        <v>49</v>
      </c>
      <c r="K32" s="36"/>
      <c r="L32" s="118"/>
      <c r="S32" s="36"/>
      <c r="T32" s="36"/>
      <c r="U32" s="36"/>
      <c r="V32" s="36"/>
      <c r="W32" s="36"/>
      <c r="X32" s="36"/>
      <c r="Y32" s="36"/>
      <c r="Z32" s="36"/>
      <c r="AA32" s="36"/>
      <c r="AB32" s="36"/>
      <c r="AC32" s="36"/>
      <c r="AD32" s="36"/>
      <c r="AE32" s="36"/>
    </row>
    <row r="33" spans="1:31" s="2" customFormat="1" ht="14.45" hidden="1" customHeight="1" x14ac:dyDescent="0.2">
      <c r="A33" s="36"/>
      <c r="B33" s="41"/>
      <c r="C33" s="36"/>
      <c r="D33" s="131" t="s">
        <v>50</v>
      </c>
      <c r="E33" s="116" t="s">
        <v>51</v>
      </c>
      <c r="F33" s="132">
        <f>ROUND((SUM(BE86:BE184)),  2)</f>
        <v>0</v>
      </c>
      <c r="G33" s="36"/>
      <c r="H33" s="36"/>
      <c r="I33" s="133">
        <v>0.21</v>
      </c>
      <c r="J33" s="132">
        <f>ROUND(((SUM(BE86:BE184))*I33),  2)</f>
        <v>0</v>
      </c>
      <c r="K33" s="36"/>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116" t="s">
        <v>52</v>
      </c>
      <c r="F34" s="132">
        <f>ROUND((SUM(BF86:BF184)),  2)</f>
        <v>0</v>
      </c>
      <c r="G34" s="36"/>
      <c r="H34" s="36"/>
      <c r="I34" s="133">
        <v>0.15</v>
      </c>
      <c r="J34" s="132">
        <f>ROUND(((SUM(BF86:BF184))*I34),  2)</f>
        <v>0</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36"/>
      <c r="E35" s="116" t="s">
        <v>53</v>
      </c>
      <c r="F35" s="132">
        <f>ROUND((SUM(BG86:BG184)),  2)</f>
        <v>0</v>
      </c>
      <c r="G35" s="36"/>
      <c r="H35" s="36"/>
      <c r="I35" s="133">
        <v>0.21</v>
      </c>
      <c r="J35" s="132">
        <f>0</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54</v>
      </c>
      <c r="F36" s="132">
        <f>ROUND((SUM(BH86:BH184)),  2)</f>
        <v>0</v>
      </c>
      <c r="G36" s="36"/>
      <c r="H36" s="36"/>
      <c r="I36" s="133">
        <v>0.15</v>
      </c>
      <c r="J36" s="132">
        <f>0</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55</v>
      </c>
      <c r="F37" s="132">
        <f>ROUND((SUM(BI86:BI184)),  2)</f>
        <v>0</v>
      </c>
      <c r="G37" s="36"/>
      <c r="H37" s="36"/>
      <c r="I37" s="133">
        <v>0</v>
      </c>
      <c r="J37" s="132">
        <f>0</f>
        <v>0</v>
      </c>
      <c r="K37" s="36"/>
      <c r="L37" s="118"/>
      <c r="S37" s="36"/>
      <c r="T37" s="36"/>
      <c r="U37" s="36"/>
      <c r="V37" s="36"/>
      <c r="W37" s="36"/>
      <c r="X37" s="36"/>
      <c r="Y37" s="36"/>
      <c r="Z37" s="36"/>
      <c r="AA37" s="36"/>
      <c r="AB37" s="36"/>
      <c r="AC37" s="36"/>
      <c r="AD37" s="36"/>
      <c r="AE37" s="36"/>
    </row>
    <row r="38" spans="1:31" s="2" customFormat="1" ht="6.95" hidden="1" customHeight="1" x14ac:dyDescent="0.2">
      <c r="A38" s="36"/>
      <c r="B38" s="41"/>
      <c r="C38" s="36"/>
      <c r="D38" s="36"/>
      <c r="E38" s="36"/>
      <c r="F38" s="36"/>
      <c r="G38" s="36"/>
      <c r="H38" s="36"/>
      <c r="I38" s="117"/>
      <c r="J38" s="36"/>
      <c r="K38" s="36"/>
      <c r="L38" s="118"/>
      <c r="S38" s="36"/>
      <c r="T38" s="36"/>
      <c r="U38" s="36"/>
      <c r="V38" s="36"/>
      <c r="W38" s="36"/>
      <c r="X38" s="36"/>
      <c r="Y38" s="36"/>
      <c r="Z38" s="36"/>
      <c r="AA38" s="36"/>
      <c r="AB38" s="36"/>
      <c r="AC38" s="36"/>
      <c r="AD38" s="36"/>
      <c r="AE38" s="36"/>
    </row>
    <row r="39" spans="1:31" s="2" customFormat="1" ht="25.35" hidden="1" customHeight="1" x14ac:dyDescent="0.2">
      <c r="A39" s="36"/>
      <c r="B39" s="41"/>
      <c r="C39" s="134"/>
      <c r="D39" s="135" t="s">
        <v>56</v>
      </c>
      <c r="E39" s="136"/>
      <c r="F39" s="136"/>
      <c r="G39" s="137" t="s">
        <v>57</v>
      </c>
      <c r="H39" s="138" t="s">
        <v>58</v>
      </c>
      <c r="I39" s="139"/>
      <c r="J39" s="140">
        <f>SUM(J30:J37)</f>
        <v>0</v>
      </c>
      <c r="K39" s="141"/>
      <c r="L39" s="118"/>
      <c r="S39" s="36"/>
      <c r="T39" s="36"/>
      <c r="U39" s="36"/>
      <c r="V39" s="36"/>
      <c r="W39" s="36"/>
      <c r="X39" s="36"/>
      <c r="Y39" s="36"/>
      <c r="Z39" s="36"/>
      <c r="AA39" s="36"/>
      <c r="AB39" s="36"/>
      <c r="AC39" s="36"/>
      <c r="AD39" s="36"/>
      <c r="AE39" s="36"/>
    </row>
    <row r="40" spans="1:31" s="2" customFormat="1" ht="14.45" hidden="1" customHeight="1" x14ac:dyDescent="0.2">
      <c r="A40" s="36"/>
      <c r="B40" s="142"/>
      <c r="C40" s="143"/>
      <c r="D40" s="143"/>
      <c r="E40" s="143"/>
      <c r="F40" s="143"/>
      <c r="G40" s="143"/>
      <c r="H40" s="143"/>
      <c r="I40" s="144"/>
      <c r="J40" s="143"/>
      <c r="K40" s="143"/>
      <c r="L40" s="118"/>
      <c r="S40" s="36"/>
      <c r="T40" s="36"/>
      <c r="U40" s="36"/>
      <c r="V40" s="36"/>
      <c r="W40" s="36"/>
      <c r="X40" s="36"/>
      <c r="Y40" s="36"/>
      <c r="Z40" s="36"/>
      <c r="AA40" s="36"/>
      <c r="AB40" s="36"/>
      <c r="AC40" s="36"/>
      <c r="AD40" s="36"/>
      <c r="AE40" s="36"/>
    </row>
    <row r="41" spans="1:31" ht="11.25" hidden="1" x14ac:dyDescent="0.2"/>
    <row r="42" spans="1:31" ht="11.25" hidden="1" x14ac:dyDescent="0.2"/>
    <row r="43" spans="1:31" ht="11.25" hidden="1" x14ac:dyDescent="0.2"/>
    <row r="44" spans="1:31" s="2" customFormat="1" ht="6.95" customHeight="1" x14ac:dyDescent="0.2">
      <c r="A44" s="36"/>
      <c r="B44" s="145"/>
      <c r="C44" s="146"/>
      <c r="D44" s="146"/>
      <c r="E44" s="146"/>
      <c r="F44" s="146"/>
      <c r="G44" s="146"/>
      <c r="H44" s="146"/>
      <c r="I44" s="147"/>
      <c r="J44" s="146"/>
      <c r="K44" s="146"/>
      <c r="L44" s="118"/>
      <c r="S44" s="36"/>
      <c r="T44" s="36"/>
      <c r="U44" s="36"/>
      <c r="V44" s="36"/>
      <c r="W44" s="36"/>
      <c r="X44" s="36"/>
      <c r="Y44" s="36"/>
      <c r="Z44" s="36"/>
      <c r="AA44" s="36"/>
      <c r="AB44" s="36"/>
      <c r="AC44" s="36"/>
      <c r="AD44" s="36"/>
      <c r="AE44" s="36"/>
    </row>
    <row r="45" spans="1:31" s="2" customFormat="1" ht="24.95" customHeight="1" x14ac:dyDescent="0.2">
      <c r="A45" s="36"/>
      <c r="B45" s="37"/>
      <c r="C45" s="24" t="s">
        <v>147</v>
      </c>
      <c r="D45" s="38"/>
      <c r="E45" s="38"/>
      <c r="F45" s="38"/>
      <c r="G45" s="38"/>
      <c r="H45" s="38"/>
      <c r="I45" s="117"/>
      <c r="J45" s="38"/>
      <c r="K45" s="38"/>
      <c r="L45" s="118"/>
      <c r="S45" s="36"/>
      <c r="T45" s="36"/>
      <c r="U45" s="36"/>
      <c r="V45" s="36"/>
      <c r="W45" s="36"/>
      <c r="X45" s="36"/>
      <c r="Y45" s="36"/>
      <c r="Z45" s="36"/>
      <c r="AA45" s="36"/>
      <c r="AB45" s="36"/>
      <c r="AC45" s="36"/>
      <c r="AD45" s="36"/>
      <c r="AE45" s="36"/>
    </row>
    <row r="46" spans="1:31" s="2" customFormat="1" ht="6.95" customHeight="1" x14ac:dyDescent="0.2">
      <c r="A46" s="36"/>
      <c r="B46" s="37"/>
      <c r="C46" s="38"/>
      <c r="D46" s="38"/>
      <c r="E46" s="38"/>
      <c r="F46" s="38"/>
      <c r="G46" s="38"/>
      <c r="H46" s="38"/>
      <c r="I46" s="117"/>
      <c r="J46" s="38"/>
      <c r="K46" s="38"/>
      <c r="L46" s="118"/>
      <c r="S46" s="36"/>
      <c r="T46" s="36"/>
      <c r="U46" s="36"/>
      <c r="V46" s="36"/>
      <c r="W46" s="36"/>
      <c r="X46" s="36"/>
      <c r="Y46" s="36"/>
      <c r="Z46" s="36"/>
      <c r="AA46" s="36"/>
      <c r="AB46" s="36"/>
      <c r="AC46" s="36"/>
      <c r="AD46" s="36"/>
      <c r="AE46" s="36"/>
    </row>
    <row r="47" spans="1:31" s="2" customFormat="1" ht="12" customHeight="1" x14ac:dyDescent="0.2">
      <c r="A47" s="36"/>
      <c r="B47" s="37"/>
      <c r="C47" s="30" t="s">
        <v>16</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16.5" customHeight="1" x14ac:dyDescent="0.2">
      <c r="A48" s="36"/>
      <c r="B48" s="37"/>
      <c r="C48" s="38"/>
      <c r="D48" s="38"/>
      <c r="E48" s="323" t="str">
        <f>E7</f>
        <v>PJD na ul. Výškovická - 1. úsek (ul. Čujkovova - ul. Svornosti)</v>
      </c>
      <c r="F48" s="324"/>
      <c r="G48" s="324"/>
      <c r="H48" s="324"/>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145</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292" t="str">
        <f>E9</f>
        <v>SO 301 - Přípojka vodovodu PV1</v>
      </c>
      <c r="F50" s="325"/>
      <c r="G50" s="325"/>
      <c r="H50" s="325"/>
      <c r="I50" s="117"/>
      <c r="J50" s="38"/>
      <c r="K50" s="38"/>
      <c r="L50" s="118"/>
      <c r="S50" s="36"/>
      <c r="T50" s="36"/>
      <c r="U50" s="36"/>
      <c r="V50" s="36"/>
      <c r="W50" s="36"/>
      <c r="X50" s="36"/>
      <c r="Y50" s="36"/>
      <c r="Z50" s="36"/>
      <c r="AA50" s="36"/>
      <c r="AB50" s="36"/>
      <c r="AC50" s="36"/>
      <c r="AD50" s="36"/>
      <c r="AE50" s="36"/>
    </row>
    <row r="51" spans="1:47" s="2" customFormat="1" ht="6.95" customHeight="1" x14ac:dyDescent="0.2">
      <c r="A51" s="36"/>
      <c r="B51" s="37"/>
      <c r="C51" s="38"/>
      <c r="D51" s="38"/>
      <c r="E51" s="38"/>
      <c r="F51" s="38"/>
      <c r="G51" s="38"/>
      <c r="H51" s="38"/>
      <c r="I51" s="117"/>
      <c r="J51" s="38"/>
      <c r="K51" s="38"/>
      <c r="L51" s="118"/>
      <c r="S51" s="36"/>
      <c r="T51" s="36"/>
      <c r="U51" s="36"/>
      <c r="V51" s="36"/>
      <c r="W51" s="36"/>
      <c r="X51" s="36"/>
      <c r="Y51" s="36"/>
      <c r="Z51" s="36"/>
      <c r="AA51" s="36"/>
      <c r="AB51" s="36"/>
      <c r="AC51" s="36"/>
      <c r="AD51" s="36"/>
      <c r="AE51" s="36"/>
    </row>
    <row r="52" spans="1:47" s="2" customFormat="1" ht="12" customHeight="1" x14ac:dyDescent="0.2">
      <c r="A52" s="36"/>
      <c r="B52" s="37"/>
      <c r="C52" s="30" t="s">
        <v>22</v>
      </c>
      <c r="D52" s="38"/>
      <c r="E52" s="38"/>
      <c r="F52" s="28" t="str">
        <f>F12</f>
        <v>Ostrava</v>
      </c>
      <c r="G52" s="38"/>
      <c r="H52" s="38"/>
      <c r="I52" s="119" t="s">
        <v>24</v>
      </c>
      <c r="J52" s="61" t="str">
        <f>IF(J12="","",J12)</f>
        <v>11. 11. 2019</v>
      </c>
      <c r="K52" s="38"/>
      <c r="L52" s="118"/>
      <c r="S52" s="36"/>
      <c r="T52" s="36"/>
      <c r="U52" s="36"/>
      <c r="V52" s="36"/>
      <c r="W52" s="36"/>
      <c r="X52" s="36"/>
      <c r="Y52" s="36"/>
      <c r="Z52" s="36"/>
      <c r="AA52" s="36"/>
      <c r="AB52" s="36"/>
      <c r="AC52" s="36"/>
      <c r="AD52" s="36"/>
      <c r="AE52" s="36"/>
    </row>
    <row r="53" spans="1:47" s="2" customFormat="1" ht="6.95" customHeight="1" x14ac:dyDescent="0.2">
      <c r="A53" s="36"/>
      <c r="B53" s="37"/>
      <c r="C53" s="38"/>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27.95" customHeight="1" x14ac:dyDescent="0.2">
      <c r="A54" s="36"/>
      <c r="B54" s="37"/>
      <c r="C54" s="30" t="s">
        <v>30</v>
      </c>
      <c r="D54" s="38"/>
      <c r="E54" s="38"/>
      <c r="F54" s="28" t="str">
        <f>E15</f>
        <v>Dopravní podnik Ostrava a.s.</v>
      </c>
      <c r="G54" s="38"/>
      <c r="H54" s="38"/>
      <c r="I54" s="119" t="s">
        <v>38</v>
      </c>
      <c r="J54" s="34" t="str">
        <f>E21</f>
        <v>METROPROJEKT Praha a.s.</v>
      </c>
      <c r="K54" s="38"/>
      <c r="L54" s="118"/>
      <c r="S54" s="36"/>
      <c r="T54" s="36"/>
      <c r="U54" s="36"/>
      <c r="V54" s="36"/>
      <c r="W54" s="36"/>
      <c r="X54" s="36"/>
      <c r="Y54" s="36"/>
      <c r="Z54" s="36"/>
      <c r="AA54" s="36"/>
      <c r="AB54" s="36"/>
      <c r="AC54" s="36"/>
      <c r="AD54" s="36"/>
      <c r="AE54" s="36"/>
    </row>
    <row r="55" spans="1:47" s="2" customFormat="1" ht="27.95" customHeight="1" x14ac:dyDescent="0.2">
      <c r="A55" s="36"/>
      <c r="B55" s="37"/>
      <c r="C55" s="30" t="s">
        <v>36</v>
      </c>
      <c r="D55" s="38"/>
      <c r="E55" s="38"/>
      <c r="F55" s="28" t="str">
        <f>IF(E18="","",E18)</f>
        <v>Vyplň údaj</v>
      </c>
      <c r="G55" s="38"/>
      <c r="H55" s="38"/>
      <c r="I55" s="119" t="s">
        <v>43</v>
      </c>
      <c r="J55" s="34" t="str">
        <f>E24</f>
        <v>DOPRAVOPROJEKT Ostrava a.s.</v>
      </c>
      <c r="K55" s="38"/>
      <c r="L55" s="118"/>
      <c r="S55" s="36"/>
      <c r="T55" s="36"/>
      <c r="U55" s="36"/>
      <c r="V55" s="36"/>
      <c r="W55" s="36"/>
      <c r="X55" s="36"/>
      <c r="Y55" s="36"/>
      <c r="Z55" s="36"/>
      <c r="AA55" s="36"/>
      <c r="AB55" s="36"/>
      <c r="AC55" s="36"/>
      <c r="AD55" s="36"/>
      <c r="AE55" s="36"/>
    </row>
    <row r="56" spans="1:47" s="2" customFormat="1" ht="10.35" customHeight="1" x14ac:dyDescent="0.2">
      <c r="A56" s="36"/>
      <c r="B56" s="37"/>
      <c r="C56" s="38"/>
      <c r="D56" s="38"/>
      <c r="E56" s="38"/>
      <c r="F56" s="38"/>
      <c r="G56" s="38"/>
      <c r="H56" s="38"/>
      <c r="I56" s="117"/>
      <c r="J56" s="38"/>
      <c r="K56" s="38"/>
      <c r="L56" s="118"/>
      <c r="S56" s="36"/>
      <c r="T56" s="36"/>
      <c r="U56" s="36"/>
      <c r="V56" s="36"/>
      <c r="W56" s="36"/>
      <c r="X56" s="36"/>
      <c r="Y56" s="36"/>
      <c r="Z56" s="36"/>
      <c r="AA56" s="36"/>
      <c r="AB56" s="36"/>
      <c r="AC56" s="36"/>
      <c r="AD56" s="36"/>
      <c r="AE56" s="36"/>
    </row>
    <row r="57" spans="1:47" s="2" customFormat="1" ht="29.25" customHeight="1" x14ac:dyDescent="0.2">
      <c r="A57" s="36"/>
      <c r="B57" s="37"/>
      <c r="C57" s="148" t="s">
        <v>148</v>
      </c>
      <c r="D57" s="149"/>
      <c r="E57" s="149"/>
      <c r="F57" s="149"/>
      <c r="G57" s="149"/>
      <c r="H57" s="149"/>
      <c r="I57" s="150"/>
      <c r="J57" s="151" t="s">
        <v>149</v>
      </c>
      <c r="K57" s="149"/>
      <c r="L57" s="118"/>
      <c r="S57" s="36"/>
      <c r="T57" s="36"/>
      <c r="U57" s="36"/>
      <c r="V57" s="36"/>
      <c r="W57" s="36"/>
      <c r="X57" s="36"/>
      <c r="Y57" s="36"/>
      <c r="Z57" s="36"/>
      <c r="AA57" s="36"/>
      <c r="AB57" s="36"/>
      <c r="AC57" s="36"/>
      <c r="AD57" s="36"/>
      <c r="AE57" s="36"/>
    </row>
    <row r="58" spans="1:47" s="2" customFormat="1" ht="10.35" customHeight="1" x14ac:dyDescent="0.2">
      <c r="A58" s="36"/>
      <c r="B58" s="37"/>
      <c r="C58" s="38"/>
      <c r="D58" s="38"/>
      <c r="E58" s="38"/>
      <c r="F58" s="38"/>
      <c r="G58" s="38"/>
      <c r="H58" s="38"/>
      <c r="I58" s="117"/>
      <c r="J58" s="38"/>
      <c r="K58" s="38"/>
      <c r="L58" s="118"/>
      <c r="S58" s="36"/>
      <c r="T58" s="36"/>
      <c r="U58" s="36"/>
      <c r="V58" s="36"/>
      <c r="W58" s="36"/>
      <c r="X58" s="36"/>
      <c r="Y58" s="36"/>
      <c r="Z58" s="36"/>
      <c r="AA58" s="36"/>
      <c r="AB58" s="36"/>
      <c r="AC58" s="36"/>
      <c r="AD58" s="36"/>
      <c r="AE58" s="36"/>
    </row>
    <row r="59" spans="1:47" s="2" customFormat="1" ht="22.9" customHeight="1" x14ac:dyDescent="0.2">
      <c r="A59" s="36"/>
      <c r="B59" s="37"/>
      <c r="C59" s="152" t="s">
        <v>78</v>
      </c>
      <c r="D59" s="38"/>
      <c r="E59" s="38"/>
      <c r="F59" s="38"/>
      <c r="G59" s="38"/>
      <c r="H59" s="38"/>
      <c r="I59" s="117"/>
      <c r="J59" s="79">
        <f>J86</f>
        <v>0</v>
      </c>
      <c r="K59" s="38"/>
      <c r="L59" s="118"/>
      <c r="S59" s="36"/>
      <c r="T59" s="36"/>
      <c r="U59" s="36"/>
      <c r="V59" s="36"/>
      <c r="W59" s="36"/>
      <c r="X59" s="36"/>
      <c r="Y59" s="36"/>
      <c r="Z59" s="36"/>
      <c r="AA59" s="36"/>
      <c r="AB59" s="36"/>
      <c r="AC59" s="36"/>
      <c r="AD59" s="36"/>
      <c r="AE59" s="36"/>
      <c r="AU59" s="18" t="s">
        <v>150</v>
      </c>
    </row>
    <row r="60" spans="1:47" s="9" customFormat="1" ht="24.95" customHeight="1" x14ac:dyDescent="0.2">
      <c r="B60" s="153"/>
      <c r="C60" s="154"/>
      <c r="D60" s="155" t="s">
        <v>151</v>
      </c>
      <c r="E60" s="156"/>
      <c r="F60" s="156"/>
      <c r="G60" s="156"/>
      <c r="H60" s="156"/>
      <c r="I60" s="157"/>
      <c r="J60" s="158">
        <f>J87</f>
        <v>0</v>
      </c>
      <c r="K60" s="154"/>
      <c r="L60" s="159"/>
    </row>
    <row r="61" spans="1:47" s="10" customFormat="1" ht="19.899999999999999" customHeight="1" x14ac:dyDescent="0.2">
      <c r="B61" s="160"/>
      <c r="C61" s="99"/>
      <c r="D61" s="161" t="s">
        <v>152</v>
      </c>
      <c r="E61" s="162"/>
      <c r="F61" s="162"/>
      <c r="G61" s="162"/>
      <c r="H61" s="162"/>
      <c r="I61" s="163"/>
      <c r="J61" s="164">
        <f>J88</f>
        <v>0</v>
      </c>
      <c r="K61" s="99"/>
      <c r="L61" s="165"/>
    </row>
    <row r="62" spans="1:47" s="10" customFormat="1" ht="19.899999999999999" customHeight="1" x14ac:dyDescent="0.2">
      <c r="B62" s="160"/>
      <c r="C62" s="99"/>
      <c r="D62" s="161" t="s">
        <v>153</v>
      </c>
      <c r="E62" s="162"/>
      <c r="F62" s="162"/>
      <c r="G62" s="162"/>
      <c r="H62" s="162"/>
      <c r="I62" s="163"/>
      <c r="J62" s="164">
        <f>J140</f>
        <v>0</v>
      </c>
      <c r="K62" s="99"/>
      <c r="L62" s="165"/>
    </row>
    <row r="63" spans="1:47" s="10" customFormat="1" ht="19.899999999999999" customHeight="1" x14ac:dyDescent="0.2">
      <c r="B63" s="160"/>
      <c r="C63" s="99"/>
      <c r="D63" s="161" t="s">
        <v>340</v>
      </c>
      <c r="E63" s="162"/>
      <c r="F63" s="162"/>
      <c r="G63" s="162"/>
      <c r="H63" s="162"/>
      <c r="I63" s="163"/>
      <c r="J63" s="164">
        <f>J146</f>
        <v>0</v>
      </c>
      <c r="K63" s="99"/>
      <c r="L63" s="165"/>
    </row>
    <row r="64" spans="1:47" s="10" customFormat="1" ht="19.899999999999999" customHeight="1" x14ac:dyDescent="0.2">
      <c r="B64" s="160"/>
      <c r="C64" s="99"/>
      <c r="D64" s="161" t="s">
        <v>157</v>
      </c>
      <c r="E64" s="162"/>
      <c r="F64" s="162"/>
      <c r="G64" s="162"/>
      <c r="H64" s="162"/>
      <c r="I64" s="163"/>
      <c r="J64" s="164">
        <f>J177</f>
        <v>0</v>
      </c>
      <c r="K64" s="99"/>
      <c r="L64" s="165"/>
    </row>
    <row r="65" spans="1:31" s="9" customFormat="1" ht="24.95" customHeight="1" x14ac:dyDescent="0.2">
      <c r="B65" s="153"/>
      <c r="C65" s="154"/>
      <c r="D65" s="155" t="s">
        <v>341</v>
      </c>
      <c r="E65" s="156"/>
      <c r="F65" s="156"/>
      <c r="G65" s="156"/>
      <c r="H65" s="156"/>
      <c r="I65" s="157"/>
      <c r="J65" s="158">
        <f>J180</f>
        <v>0</v>
      </c>
      <c r="K65" s="154"/>
      <c r="L65" s="159"/>
    </row>
    <row r="66" spans="1:31" s="10" customFormat="1" ht="19.899999999999999" customHeight="1" x14ac:dyDescent="0.2">
      <c r="B66" s="160"/>
      <c r="C66" s="99"/>
      <c r="D66" s="161" t="s">
        <v>342</v>
      </c>
      <c r="E66" s="162"/>
      <c r="F66" s="162"/>
      <c r="G66" s="162"/>
      <c r="H66" s="162"/>
      <c r="I66" s="163"/>
      <c r="J66" s="164">
        <f>J181</f>
        <v>0</v>
      </c>
      <c r="K66" s="99"/>
      <c r="L66" s="165"/>
    </row>
    <row r="67" spans="1:31" s="2" customFormat="1" ht="21.75" customHeight="1" x14ac:dyDescent="0.2">
      <c r="A67" s="36"/>
      <c r="B67" s="37"/>
      <c r="C67" s="38"/>
      <c r="D67" s="38"/>
      <c r="E67" s="38"/>
      <c r="F67" s="38"/>
      <c r="G67" s="38"/>
      <c r="H67" s="38"/>
      <c r="I67" s="117"/>
      <c r="J67" s="38"/>
      <c r="K67" s="38"/>
      <c r="L67" s="118"/>
      <c r="S67" s="36"/>
      <c r="T67" s="36"/>
      <c r="U67" s="36"/>
      <c r="V67" s="36"/>
      <c r="W67" s="36"/>
      <c r="X67" s="36"/>
      <c r="Y67" s="36"/>
      <c r="Z67" s="36"/>
      <c r="AA67" s="36"/>
      <c r="AB67" s="36"/>
      <c r="AC67" s="36"/>
      <c r="AD67" s="36"/>
      <c r="AE67" s="36"/>
    </row>
    <row r="68" spans="1:31" s="2" customFormat="1" ht="6.95" customHeight="1" x14ac:dyDescent="0.2">
      <c r="A68" s="36"/>
      <c r="B68" s="49"/>
      <c r="C68" s="50"/>
      <c r="D68" s="50"/>
      <c r="E68" s="50"/>
      <c r="F68" s="50"/>
      <c r="G68" s="50"/>
      <c r="H68" s="50"/>
      <c r="I68" s="144"/>
      <c r="J68" s="50"/>
      <c r="K68" s="50"/>
      <c r="L68" s="118"/>
      <c r="S68" s="36"/>
      <c r="T68" s="36"/>
      <c r="U68" s="36"/>
      <c r="V68" s="36"/>
      <c r="W68" s="36"/>
      <c r="X68" s="36"/>
      <c r="Y68" s="36"/>
      <c r="Z68" s="36"/>
      <c r="AA68" s="36"/>
      <c r="AB68" s="36"/>
      <c r="AC68" s="36"/>
      <c r="AD68" s="36"/>
      <c r="AE68" s="36"/>
    </row>
    <row r="72" spans="1:31" s="2" customFormat="1" ht="6.95" customHeight="1" x14ac:dyDescent="0.2">
      <c r="A72" s="36"/>
      <c r="B72" s="51"/>
      <c r="C72" s="52"/>
      <c r="D72" s="52"/>
      <c r="E72" s="52"/>
      <c r="F72" s="52"/>
      <c r="G72" s="52"/>
      <c r="H72" s="52"/>
      <c r="I72" s="147"/>
      <c r="J72" s="52"/>
      <c r="K72" s="52"/>
      <c r="L72" s="118"/>
      <c r="S72" s="36"/>
      <c r="T72" s="36"/>
      <c r="U72" s="36"/>
      <c r="V72" s="36"/>
      <c r="W72" s="36"/>
      <c r="X72" s="36"/>
      <c r="Y72" s="36"/>
      <c r="Z72" s="36"/>
      <c r="AA72" s="36"/>
      <c r="AB72" s="36"/>
      <c r="AC72" s="36"/>
      <c r="AD72" s="36"/>
      <c r="AE72" s="36"/>
    </row>
    <row r="73" spans="1:31" s="2" customFormat="1" ht="24.95" customHeight="1" x14ac:dyDescent="0.2">
      <c r="A73" s="36"/>
      <c r="B73" s="37"/>
      <c r="C73" s="24" t="s">
        <v>158</v>
      </c>
      <c r="D73" s="38"/>
      <c r="E73" s="38"/>
      <c r="F73" s="38"/>
      <c r="G73" s="38"/>
      <c r="H73" s="38"/>
      <c r="I73" s="117"/>
      <c r="J73" s="38"/>
      <c r="K73" s="38"/>
      <c r="L73" s="118"/>
      <c r="S73" s="36"/>
      <c r="T73" s="36"/>
      <c r="U73" s="36"/>
      <c r="V73" s="36"/>
      <c r="W73" s="36"/>
      <c r="X73" s="36"/>
      <c r="Y73" s="36"/>
      <c r="Z73" s="36"/>
      <c r="AA73" s="36"/>
      <c r="AB73" s="36"/>
      <c r="AC73" s="36"/>
      <c r="AD73" s="36"/>
      <c r="AE73" s="36"/>
    </row>
    <row r="74" spans="1:31" s="2" customFormat="1" ht="6.95" customHeight="1" x14ac:dyDescent="0.2">
      <c r="A74" s="36"/>
      <c r="B74" s="37"/>
      <c r="C74" s="38"/>
      <c r="D74" s="38"/>
      <c r="E74" s="38"/>
      <c r="F74" s="38"/>
      <c r="G74" s="38"/>
      <c r="H74" s="38"/>
      <c r="I74" s="117"/>
      <c r="J74" s="38"/>
      <c r="K74" s="38"/>
      <c r="L74" s="118"/>
      <c r="S74" s="36"/>
      <c r="T74" s="36"/>
      <c r="U74" s="36"/>
      <c r="V74" s="36"/>
      <c r="W74" s="36"/>
      <c r="X74" s="36"/>
      <c r="Y74" s="36"/>
      <c r="Z74" s="36"/>
      <c r="AA74" s="36"/>
      <c r="AB74" s="36"/>
      <c r="AC74" s="36"/>
      <c r="AD74" s="36"/>
      <c r="AE74" s="36"/>
    </row>
    <row r="75" spans="1:31" s="2" customFormat="1" ht="12" customHeight="1" x14ac:dyDescent="0.2">
      <c r="A75" s="36"/>
      <c r="B75" s="37"/>
      <c r="C75" s="30" t="s">
        <v>16</v>
      </c>
      <c r="D75" s="38"/>
      <c r="E75" s="38"/>
      <c r="F75" s="38"/>
      <c r="G75" s="38"/>
      <c r="H75" s="38"/>
      <c r="I75" s="117"/>
      <c r="J75" s="38"/>
      <c r="K75" s="38"/>
      <c r="L75" s="118"/>
      <c r="S75" s="36"/>
      <c r="T75" s="36"/>
      <c r="U75" s="36"/>
      <c r="V75" s="36"/>
      <c r="W75" s="36"/>
      <c r="X75" s="36"/>
      <c r="Y75" s="36"/>
      <c r="Z75" s="36"/>
      <c r="AA75" s="36"/>
      <c r="AB75" s="36"/>
      <c r="AC75" s="36"/>
      <c r="AD75" s="36"/>
      <c r="AE75" s="36"/>
    </row>
    <row r="76" spans="1:31" s="2" customFormat="1" ht="16.5" customHeight="1" x14ac:dyDescent="0.2">
      <c r="A76" s="36"/>
      <c r="B76" s="37"/>
      <c r="C76" s="38"/>
      <c r="D76" s="38"/>
      <c r="E76" s="323" t="str">
        <f>E7</f>
        <v>PJD na ul. Výškovická - 1. úsek (ul. Čujkovova - ul. Svornosti)</v>
      </c>
      <c r="F76" s="324"/>
      <c r="G76" s="324"/>
      <c r="H76" s="324"/>
      <c r="I76" s="117"/>
      <c r="J76" s="38"/>
      <c r="K76" s="38"/>
      <c r="L76" s="118"/>
      <c r="S76" s="36"/>
      <c r="T76" s="36"/>
      <c r="U76" s="36"/>
      <c r="V76" s="36"/>
      <c r="W76" s="36"/>
      <c r="X76" s="36"/>
      <c r="Y76" s="36"/>
      <c r="Z76" s="36"/>
      <c r="AA76" s="36"/>
      <c r="AB76" s="36"/>
      <c r="AC76" s="36"/>
      <c r="AD76" s="36"/>
      <c r="AE76" s="36"/>
    </row>
    <row r="77" spans="1:31" s="2" customFormat="1" ht="12" customHeight="1" x14ac:dyDescent="0.2">
      <c r="A77" s="36"/>
      <c r="B77" s="37"/>
      <c r="C77" s="30" t="s">
        <v>145</v>
      </c>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6.5" customHeight="1" x14ac:dyDescent="0.2">
      <c r="A78" s="36"/>
      <c r="B78" s="37"/>
      <c r="C78" s="38"/>
      <c r="D78" s="38"/>
      <c r="E78" s="292" t="str">
        <f>E9</f>
        <v>SO 301 - Přípojka vodovodu PV1</v>
      </c>
      <c r="F78" s="325"/>
      <c r="G78" s="325"/>
      <c r="H78" s="325"/>
      <c r="I78" s="117"/>
      <c r="J78" s="38"/>
      <c r="K78" s="38"/>
      <c r="L78" s="118"/>
      <c r="S78" s="36"/>
      <c r="T78" s="36"/>
      <c r="U78" s="36"/>
      <c r="V78" s="36"/>
      <c r="W78" s="36"/>
      <c r="X78" s="36"/>
      <c r="Y78" s="36"/>
      <c r="Z78" s="36"/>
      <c r="AA78" s="36"/>
      <c r="AB78" s="36"/>
      <c r="AC78" s="36"/>
      <c r="AD78" s="36"/>
      <c r="AE78" s="36"/>
    </row>
    <row r="79" spans="1:31" s="2" customFormat="1" ht="6.95" customHeight="1" x14ac:dyDescent="0.2">
      <c r="A79" s="36"/>
      <c r="B79" s="37"/>
      <c r="C79" s="38"/>
      <c r="D79" s="38"/>
      <c r="E79" s="38"/>
      <c r="F79" s="38"/>
      <c r="G79" s="38"/>
      <c r="H79" s="38"/>
      <c r="I79" s="117"/>
      <c r="J79" s="38"/>
      <c r="K79" s="38"/>
      <c r="L79" s="118"/>
      <c r="S79" s="36"/>
      <c r="T79" s="36"/>
      <c r="U79" s="36"/>
      <c r="V79" s="36"/>
      <c r="W79" s="36"/>
      <c r="X79" s="36"/>
      <c r="Y79" s="36"/>
      <c r="Z79" s="36"/>
      <c r="AA79" s="36"/>
      <c r="AB79" s="36"/>
      <c r="AC79" s="36"/>
      <c r="AD79" s="36"/>
      <c r="AE79" s="36"/>
    </row>
    <row r="80" spans="1:31" s="2" customFormat="1" ht="12" customHeight="1" x14ac:dyDescent="0.2">
      <c r="A80" s="36"/>
      <c r="B80" s="37"/>
      <c r="C80" s="30" t="s">
        <v>22</v>
      </c>
      <c r="D80" s="38"/>
      <c r="E80" s="38"/>
      <c r="F80" s="28" t="str">
        <f>F12</f>
        <v>Ostrava</v>
      </c>
      <c r="G80" s="38"/>
      <c r="H80" s="38"/>
      <c r="I80" s="119" t="s">
        <v>24</v>
      </c>
      <c r="J80" s="61" t="str">
        <f>IF(J12="","",J12)</f>
        <v>11. 11. 2019</v>
      </c>
      <c r="K80" s="38"/>
      <c r="L80" s="118"/>
      <c r="S80" s="36"/>
      <c r="T80" s="36"/>
      <c r="U80" s="36"/>
      <c r="V80" s="36"/>
      <c r="W80" s="36"/>
      <c r="X80" s="36"/>
      <c r="Y80" s="36"/>
      <c r="Z80" s="36"/>
      <c r="AA80" s="36"/>
      <c r="AB80" s="36"/>
      <c r="AC80" s="36"/>
      <c r="AD80" s="36"/>
      <c r="AE80" s="36"/>
    </row>
    <row r="81" spans="1:65" s="2" customFormat="1" ht="6.95" customHeight="1" x14ac:dyDescent="0.2">
      <c r="A81" s="36"/>
      <c r="B81" s="37"/>
      <c r="C81" s="38"/>
      <c r="D81" s="38"/>
      <c r="E81" s="38"/>
      <c r="F81" s="38"/>
      <c r="G81" s="38"/>
      <c r="H81" s="38"/>
      <c r="I81" s="117"/>
      <c r="J81" s="38"/>
      <c r="K81" s="38"/>
      <c r="L81" s="118"/>
      <c r="S81" s="36"/>
      <c r="T81" s="36"/>
      <c r="U81" s="36"/>
      <c r="V81" s="36"/>
      <c r="W81" s="36"/>
      <c r="X81" s="36"/>
      <c r="Y81" s="36"/>
      <c r="Z81" s="36"/>
      <c r="AA81" s="36"/>
      <c r="AB81" s="36"/>
      <c r="AC81" s="36"/>
      <c r="AD81" s="36"/>
      <c r="AE81" s="36"/>
    </row>
    <row r="82" spans="1:65" s="2" customFormat="1" ht="27.95" customHeight="1" x14ac:dyDescent="0.2">
      <c r="A82" s="36"/>
      <c r="B82" s="37"/>
      <c r="C82" s="30" t="s">
        <v>30</v>
      </c>
      <c r="D82" s="38"/>
      <c r="E82" s="38"/>
      <c r="F82" s="28" t="str">
        <f>E15</f>
        <v>Dopravní podnik Ostrava a.s.</v>
      </c>
      <c r="G82" s="38"/>
      <c r="H82" s="38"/>
      <c r="I82" s="119" t="s">
        <v>38</v>
      </c>
      <c r="J82" s="34" t="str">
        <f>E21</f>
        <v>METROPROJEKT Praha a.s.</v>
      </c>
      <c r="K82" s="38"/>
      <c r="L82" s="118"/>
      <c r="S82" s="36"/>
      <c r="T82" s="36"/>
      <c r="U82" s="36"/>
      <c r="V82" s="36"/>
      <c r="W82" s="36"/>
      <c r="X82" s="36"/>
      <c r="Y82" s="36"/>
      <c r="Z82" s="36"/>
      <c r="AA82" s="36"/>
      <c r="AB82" s="36"/>
      <c r="AC82" s="36"/>
      <c r="AD82" s="36"/>
      <c r="AE82" s="36"/>
    </row>
    <row r="83" spans="1:65" s="2" customFormat="1" ht="27.95" customHeight="1" x14ac:dyDescent="0.2">
      <c r="A83" s="36"/>
      <c r="B83" s="37"/>
      <c r="C83" s="30" t="s">
        <v>36</v>
      </c>
      <c r="D83" s="38"/>
      <c r="E83" s="38"/>
      <c r="F83" s="28" t="str">
        <f>IF(E18="","",E18)</f>
        <v>Vyplň údaj</v>
      </c>
      <c r="G83" s="38"/>
      <c r="H83" s="38"/>
      <c r="I83" s="119" t="s">
        <v>43</v>
      </c>
      <c r="J83" s="34" t="str">
        <f>E24</f>
        <v>DOPRAVOPROJEKT Ostrava a.s.</v>
      </c>
      <c r="K83" s="38"/>
      <c r="L83" s="118"/>
      <c r="S83" s="36"/>
      <c r="T83" s="36"/>
      <c r="U83" s="36"/>
      <c r="V83" s="36"/>
      <c r="W83" s="36"/>
      <c r="X83" s="36"/>
      <c r="Y83" s="36"/>
      <c r="Z83" s="36"/>
      <c r="AA83" s="36"/>
      <c r="AB83" s="36"/>
      <c r="AC83" s="36"/>
      <c r="AD83" s="36"/>
      <c r="AE83" s="36"/>
    </row>
    <row r="84" spans="1:65" s="2" customFormat="1" ht="10.35" customHeight="1" x14ac:dyDescent="0.2">
      <c r="A84" s="36"/>
      <c r="B84" s="37"/>
      <c r="C84" s="38"/>
      <c r="D84" s="38"/>
      <c r="E84" s="38"/>
      <c r="F84" s="38"/>
      <c r="G84" s="38"/>
      <c r="H84" s="38"/>
      <c r="I84" s="117"/>
      <c r="J84" s="38"/>
      <c r="K84" s="38"/>
      <c r="L84" s="118"/>
      <c r="S84" s="36"/>
      <c r="T84" s="36"/>
      <c r="U84" s="36"/>
      <c r="V84" s="36"/>
      <c r="W84" s="36"/>
      <c r="X84" s="36"/>
      <c r="Y84" s="36"/>
      <c r="Z84" s="36"/>
      <c r="AA84" s="36"/>
      <c r="AB84" s="36"/>
      <c r="AC84" s="36"/>
      <c r="AD84" s="36"/>
      <c r="AE84" s="36"/>
    </row>
    <row r="85" spans="1:65" s="11" customFormat="1" ht="29.25" customHeight="1" x14ac:dyDescent="0.2">
      <c r="A85" s="166"/>
      <c r="B85" s="167"/>
      <c r="C85" s="168" t="s">
        <v>159</v>
      </c>
      <c r="D85" s="169" t="s">
        <v>65</v>
      </c>
      <c r="E85" s="169" t="s">
        <v>61</v>
      </c>
      <c r="F85" s="169" t="s">
        <v>62</v>
      </c>
      <c r="G85" s="169" t="s">
        <v>160</v>
      </c>
      <c r="H85" s="169" t="s">
        <v>161</v>
      </c>
      <c r="I85" s="170" t="s">
        <v>162</v>
      </c>
      <c r="J85" s="169" t="s">
        <v>149</v>
      </c>
      <c r="K85" s="171" t="s">
        <v>163</v>
      </c>
      <c r="L85" s="172"/>
      <c r="M85" s="70" t="s">
        <v>79</v>
      </c>
      <c r="N85" s="71" t="s">
        <v>50</v>
      </c>
      <c r="O85" s="71" t="s">
        <v>164</v>
      </c>
      <c r="P85" s="71" t="s">
        <v>165</v>
      </c>
      <c r="Q85" s="71" t="s">
        <v>166</v>
      </c>
      <c r="R85" s="71" t="s">
        <v>167</v>
      </c>
      <c r="S85" s="71" t="s">
        <v>168</v>
      </c>
      <c r="T85" s="72" t="s">
        <v>169</v>
      </c>
      <c r="U85" s="166"/>
      <c r="V85" s="166"/>
      <c r="W85" s="166"/>
      <c r="X85" s="166"/>
      <c r="Y85" s="166"/>
      <c r="Z85" s="166"/>
      <c r="AA85" s="166"/>
      <c r="AB85" s="166"/>
      <c r="AC85" s="166"/>
      <c r="AD85" s="166"/>
      <c r="AE85" s="166"/>
    </row>
    <row r="86" spans="1:65" s="2" customFormat="1" ht="22.9" customHeight="1" x14ac:dyDescent="0.25">
      <c r="A86" s="36"/>
      <c r="B86" s="37"/>
      <c r="C86" s="77" t="s">
        <v>170</v>
      </c>
      <c r="D86" s="38"/>
      <c r="E86" s="38"/>
      <c r="F86" s="38"/>
      <c r="G86" s="38"/>
      <c r="H86" s="38"/>
      <c r="I86" s="117"/>
      <c r="J86" s="173">
        <f>BK86</f>
        <v>0</v>
      </c>
      <c r="K86" s="38"/>
      <c r="L86" s="41"/>
      <c r="M86" s="73"/>
      <c r="N86" s="174"/>
      <c r="O86" s="74"/>
      <c r="P86" s="175">
        <f>P87+P180</f>
        <v>0</v>
      </c>
      <c r="Q86" s="74"/>
      <c r="R86" s="175">
        <f>R87+R180</f>
        <v>12.985942799999998</v>
      </c>
      <c r="S86" s="74"/>
      <c r="T86" s="176">
        <f>T87+T180</f>
        <v>0</v>
      </c>
      <c r="U86" s="36"/>
      <c r="V86" s="36"/>
      <c r="W86" s="36"/>
      <c r="X86" s="36"/>
      <c r="Y86" s="36"/>
      <c r="Z86" s="36"/>
      <c r="AA86" s="36"/>
      <c r="AB86" s="36"/>
      <c r="AC86" s="36"/>
      <c r="AD86" s="36"/>
      <c r="AE86" s="36"/>
      <c r="AT86" s="18" t="s">
        <v>80</v>
      </c>
      <c r="AU86" s="18" t="s">
        <v>150</v>
      </c>
      <c r="BK86" s="177">
        <f>BK87+BK180</f>
        <v>0</v>
      </c>
    </row>
    <row r="87" spans="1:65" s="12" customFormat="1" ht="25.9" customHeight="1" x14ac:dyDescent="0.2">
      <c r="B87" s="178"/>
      <c r="C87" s="179"/>
      <c r="D87" s="180" t="s">
        <v>80</v>
      </c>
      <c r="E87" s="181" t="s">
        <v>171</v>
      </c>
      <c r="F87" s="181" t="s">
        <v>172</v>
      </c>
      <c r="G87" s="179"/>
      <c r="H87" s="179"/>
      <c r="I87" s="182"/>
      <c r="J87" s="183">
        <f>BK87</f>
        <v>0</v>
      </c>
      <c r="K87" s="179"/>
      <c r="L87" s="184"/>
      <c r="M87" s="185"/>
      <c r="N87" s="186"/>
      <c r="O87" s="186"/>
      <c r="P87" s="187">
        <f>P88+P140+P146+P177</f>
        <v>0</v>
      </c>
      <c r="Q87" s="186"/>
      <c r="R87" s="187">
        <f>R88+R140+R146+R177</f>
        <v>12.985922799999999</v>
      </c>
      <c r="S87" s="186"/>
      <c r="T87" s="188">
        <f>T88+T140+T146+T177</f>
        <v>0</v>
      </c>
      <c r="AR87" s="189" t="s">
        <v>89</v>
      </c>
      <c r="AT87" s="190" t="s">
        <v>80</v>
      </c>
      <c r="AU87" s="190" t="s">
        <v>81</v>
      </c>
      <c r="AY87" s="189" t="s">
        <v>173</v>
      </c>
      <c r="BK87" s="191">
        <f>BK88+BK140+BK146+BK177</f>
        <v>0</v>
      </c>
    </row>
    <row r="88" spans="1:65" s="12" customFormat="1" ht="22.9" customHeight="1" x14ac:dyDescent="0.2">
      <c r="B88" s="178"/>
      <c r="C88" s="179"/>
      <c r="D88" s="180" t="s">
        <v>80</v>
      </c>
      <c r="E88" s="192" t="s">
        <v>89</v>
      </c>
      <c r="F88" s="192" t="s">
        <v>174</v>
      </c>
      <c r="G88" s="179"/>
      <c r="H88" s="179"/>
      <c r="I88" s="182"/>
      <c r="J88" s="193">
        <f>BK88</f>
        <v>0</v>
      </c>
      <c r="K88" s="179"/>
      <c r="L88" s="184"/>
      <c r="M88" s="185"/>
      <c r="N88" s="186"/>
      <c r="O88" s="186"/>
      <c r="P88" s="187">
        <f>SUM(P89:P139)</f>
        <v>0</v>
      </c>
      <c r="Q88" s="186"/>
      <c r="R88" s="187">
        <f>SUM(R89:R139)</f>
        <v>1.2973227999999999</v>
      </c>
      <c r="S88" s="186"/>
      <c r="T88" s="188">
        <f>SUM(T89:T139)</f>
        <v>0</v>
      </c>
      <c r="AR88" s="189" t="s">
        <v>89</v>
      </c>
      <c r="AT88" s="190" t="s">
        <v>80</v>
      </c>
      <c r="AU88" s="190" t="s">
        <v>89</v>
      </c>
      <c r="AY88" s="189" t="s">
        <v>173</v>
      </c>
      <c r="BK88" s="191">
        <f>SUM(BK89:BK139)</f>
        <v>0</v>
      </c>
    </row>
    <row r="89" spans="1:65" s="2" customFormat="1" ht="24" customHeight="1" x14ac:dyDescent="0.2">
      <c r="A89" s="36"/>
      <c r="B89" s="37"/>
      <c r="C89" s="194" t="s">
        <v>89</v>
      </c>
      <c r="D89" s="194" t="s">
        <v>175</v>
      </c>
      <c r="E89" s="195" t="s">
        <v>343</v>
      </c>
      <c r="F89" s="196" t="s">
        <v>344</v>
      </c>
      <c r="G89" s="197" t="s">
        <v>196</v>
      </c>
      <c r="H89" s="198">
        <v>2.75</v>
      </c>
      <c r="I89" s="199"/>
      <c r="J89" s="200">
        <f>ROUND(I89*H89,2)</f>
        <v>0</v>
      </c>
      <c r="K89" s="196" t="s">
        <v>179</v>
      </c>
      <c r="L89" s="41"/>
      <c r="M89" s="201" t="s">
        <v>79</v>
      </c>
      <c r="N89" s="202" t="s">
        <v>51</v>
      </c>
      <c r="O89" s="66"/>
      <c r="P89" s="203">
        <f>O89*H89</f>
        <v>0</v>
      </c>
      <c r="Q89" s="203">
        <v>0</v>
      </c>
      <c r="R89" s="203">
        <f>Q89*H89</f>
        <v>0</v>
      </c>
      <c r="S89" s="203">
        <v>0</v>
      </c>
      <c r="T89" s="204">
        <f>S89*H89</f>
        <v>0</v>
      </c>
      <c r="U89" s="36"/>
      <c r="V89" s="36"/>
      <c r="W89" s="36"/>
      <c r="X89" s="36"/>
      <c r="Y89" s="36"/>
      <c r="Z89" s="36"/>
      <c r="AA89" s="36"/>
      <c r="AB89" s="36"/>
      <c r="AC89" s="36"/>
      <c r="AD89" s="36"/>
      <c r="AE89" s="36"/>
      <c r="AR89" s="205" t="s">
        <v>180</v>
      </c>
      <c r="AT89" s="205" t="s">
        <v>175</v>
      </c>
      <c r="AU89" s="205" t="s">
        <v>91</v>
      </c>
      <c r="AY89" s="18" t="s">
        <v>173</v>
      </c>
      <c r="BE89" s="206">
        <f>IF(N89="základní",J89,0)</f>
        <v>0</v>
      </c>
      <c r="BF89" s="206">
        <f>IF(N89="snížená",J89,0)</f>
        <v>0</v>
      </c>
      <c r="BG89" s="206">
        <f>IF(N89="zákl. přenesená",J89,0)</f>
        <v>0</v>
      </c>
      <c r="BH89" s="206">
        <f>IF(N89="sníž. přenesená",J89,0)</f>
        <v>0</v>
      </c>
      <c r="BI89" s="206">
        <f>IF(N89="nulová",J89,0)</f>
        <v>0</v>
      </c>
      <c r="BJ89" s="18" t="s">
        <v>89</v>
      </c>
      <c r="BK89" s="206">
        <f>ROUND(I89*H89,2)</f>
        <v>0</v>
      </c>
      <c r="BL89" s="18" t="s">
        <v>180</v>
      </c>
      <c r="BM89" s="205" t="s">
        <v>345</v>
      </c>
    </row>
    <row r="90" spans="1:65" s="14" customFormat="1" ht="11.25" x14ac:dyDescent="0.2">
      <c r="B90" s="234"/>
      <c r="C90" s="235"/>
      <c r="D90" s="209" t="s">
        <v>182</v>
      </c>
      <c r="E90" s="236" t="s">
        <v>79</v>
      </c>
      <c r="F90" s="237" t="s">
        <v>346</v>
      </c>
      <c r="G90" s="235"/>
      <c r="H90" s="236" t="s">
        <v>79</v>
      </c>
      <c r="I90" s="238"/>
      <c r="J90" s="235"/>
      <c r="K90" s="235"/>
      <c r="L90" s="239"/>
      <c r="M90" s="240"/>
      <c r="N90" s="241"/>
      <c r="O90" s="241"/>
      <c r="P90" s="241"/>
      <c r="Q90" s="241"/>
      <c r="R90" s="241"/>
      <c r="S90" s="241"/>
      <c r="T90" s="242"/>
      <c r="AT90" s="243" t="s">
        <v>182</v>
      </c>
      <c r="AU90" s="243" t="s">
        <v>91</v>
      </c>
      <c r="AV90" s="14" t="s">
        <v>89</v>
      </c>
      <c r="AW90" s="14" t="s">
        <v>42</v>
      </c>
      <c r="AX90" s="14" t="s">
        <v>81</v>
      </c>
      <c r="AY90" s="243" t="s">
        <v>173</v>
      </c>
    </row>
    <row r="91" spans="1:65" s="14" customFormat="1" ht="11.25" x14ac:dyDescent="0.2">
      <c r="B91" s="234"/>
      <c r="C91" s="235"/>
      <c r="D91" s="209" t="s">
        <v>182</v>
      </c>
      <c r="E91" s="236" t="s">
        <v>79</v>
      </c>
      <c r="F91" s="237" t="s">
        <v>347</v>
      </c>
      <c r="G91" s="235"/>
      <c r="H91" s="236" t="s">
        <v>79</v>
      </c>
      <c r="I91" s="238"/>
      <c r="J91" s="235"/>
      <c r="K91" s="235"/>
      <c r="L91" s="239"/>
      <c r="M91" s="240"/>
      <c r="N91" s="241"/>
      <c r="O91" s="241"/>
      <c r="P91" s="241"/>
      <c r="Q91" s="241"/>
      <c r="R91" s="241"/>
      <c r="S91" s="241"/>
      <c r="T91" s="242"/>
      <c r="AT91" s="243" t="s">
        <v>182</v>
      </c>
      <c r="AU91" s="243" t="s">
        <v>91</v>
      </c>
      <c r="AV91" s="14" t="s">
        <v>89</v>
      </c>
      <c r="AW91" s="14" t="s">
        <v>42</v>
      </c>
      <c r="AX91" s="14" t="s">
        <v>81</v>
      </c>
      <c r="AY91" s="243" t="s">
        <v>173</v>
      </c>
    </row>
    <row r="92" spans="1:65" s="13" customFormat="1" ht="11.25" x14ac:dyDescent="0.2">
      <c r="B92" s="207"/>
      <c r="C92" s="208"/>
      <c r="D92" s="209" t="s">
        <v>182</v>
      </c>
      <c r="E92" s="210" t="s">
        <v>79</v>
      </c>
      <c r="F92" s="211" t="s">
        <v>348</v>
      </c>
      <c r="G92" s="208"/>
      <c r="H92" s="212">
        <v>2.75</v>
      </c>
      <c r="I92" s="213"/>
      <c r="J92" s="208"/>
      <c r="K92" s="208"/>
      <c r="L92" s="214"/>
      <c r="M92" s="215"/>
      <c r="N92" s="216"/>
      <c r="O92" s="216"/>
      <c r="P92" s="216"/>
      <c r="Q92" s="216"/>
      <c r="R92" s="216"/>
      <c r="S92" s="216"/>
      <c r="T92" s="217"/>
      <c r="AT92" s="218" t="s">
        <v>182</v>
      </c>
      <c r="AU92" s="218" t="s">
        <v>91</v>
      </c>
      <c r="AV92" s="13" t="s">
        <v>91</v>
      </c>
      <c r="AW92" s="13" t="s">
        <v>42</v>
      </c>
      <c r="AX92" s="13" t="s">
        <v>89</v>
      </c>
      <c r="AY92" s="218" t="s">
        <v>173</v>
      </c>
    </row>
    <row r="93" spans="1:65" s="2" customFormat="1" ht="24" customHeight="1" x14ac:dyDescent="0.2">
      <c r="A93" s="36"/>
      <c r="B93" s="37"/>
      <c r="C93" s="194" t="s">
        <v>91</v>
      </c>
      <c r="D93" s="194" t="s">
        <v>175</v>
      </c>
      <c r="E93" s="195" t="s">
        <v>349</v>
      </c>
      <c r="F93" s="196" t="s">
        <v>350</v>
      </c>
      <c r="G93" s="197" t="s">
        <v>196</v>
      </c>
      <c r="H93" s="198">
        <v>26.73</v>
      </c>
      <c r="I93" s="199"/>
      <c r="J93" s="200">
        <f>ROUND(I93*H93,2)</f>
        <v>0</v>
      </c>
      <c r="K93" s="196" t="s">
        <v>179</v>
      </c>
      <c r="L93" s="41"/>
      <c r="M93" s="201" t="s">
        <v>79</v>
      </c>
      <c r="N93" s="202" t="s">
        <v>51</v>
      </c>
      <c r="O93" s="66"/>
      <c r="P93" s="203">
        <f>O93*H93</f>
        <v>0</v>
      </c>
      <c r="Q93" s="203">
        <v>0</v>
      </c>
      <c r="R93" s="203">
        <f>Q93*H93</f>
        <v>0</v>
      </c>
      <c r="S93" s="203">
        <v>0</v>
      </c>
      <c r="T93" s="204">
        <f>S93*H93</f>
        <v>0</v>
      </c>
      <c r="U93" s="36"/>
      <c r="V93" s="36"/>
      <c r="W93" s="36"/>
      <c r="X93" s="36"/>
      <c r="Y93" s="36"/>
      <c r="Z93" s="36"/>
      <c r="AA93" s="36"/>
      <c r="AB93" s="36"/>
      <c r="AC93" s="36"/>
      <c r="AD93" s="36"/>
      <c r="AE93" s="36"/>
      <c r="AR93" s="205" t="s">
        <v>180</v>
      </c>
      <c r="AT93" s="205" t="s">
        <v>175</v>
      </c>
      <c r="AU93" s="205" t="s">
        <v>91</v>
      </c>
      <c r="AY93" s="18" t="s">
        <v>173</v>
      </c>
      <c r="BE93" s="206">
        <f>IF(N93="základní",J93,0)</f>
        <v>0</v>
      </c>
      <c r="BF93" s="206">
        <f>IF(N93="snížená",J93,0)</f>
        <v>0</v>
      </c>
      <c r="BG93" s="206">
        <f>IF(N93="zákl. přenesená",J93,0)</f>
        <v>0</v>
      </c>
      <c r="BH93" s="206">
        <f>IF(N93="sníž. přenesená",J93,0)</f>
        <v>0</v>
      </c>
      <c r="BI93" s="206">
        <f>IF(N93="nulová",J93,0)</f>
        <v>0</v>
      </c>
      <c r="BJ93" s="18" t="s">
        <v>89</v>
      </c>
      <c r="BK93" s="206">
        <f>ROUND(I93*H93,2)</f>
        <v>0</v>
      </c>
      <c r="BL93" s="18" t="s">
        <v>180</v>
      </c>
      <c r="BM93" s="205" t="s">
        <v>351</v>
      </c>
    </row>
    <row r="94" spans="1:65" s="14" customFormat="1" ht="11.25" x14ac:dyDescent="0.2">
      <c r="B94" s="234"/>
      <c r="C94" s="235"/>
      <c r="D94" s="209" t="s">
        <v>182</v>
      </c>
      <c r="E94" s="236" t="s">
        <v>79</v>
      </c>
      <c r="F94" s="237" t="s">
        <v>352</v>
      </c>
      <c r="G94" s="235"/>
      <c r="H94" s="236" t="s">
        <v>79</v>
      </c>
      <c r="I94" s="238"/>
      <c r="J94" s="235"/>
      <c r="K94" s="235"/>
      <c r="L94" s="239"/>
      <c r="M94" s="240"/>
      <c r="N94" s="241"/>
      <c r="O94" s="241"/>
      <c r="P94" s="241"/>
      <c r="Q94" s="241"/>
      <c r="R94" s="241"/>
      <c r="S94" s="241"/>
      <c r="T94" s="242"/>
      <c r="AT94" s="243" t="s">
        <v>182</v>
      </c>
      <c r="AU94" s="243" t="s">
        <v>91</v>
      </c>
      <c r="AV94" s="14" t="s">
        <v>89</v>
      </c>
      <c r="AW94" s="14" t="s">
        <v>42</v>
      </c>
      <c r="AX94" s="14" t="s">
        <v>81</v>
      </c>
      <c r="AY94" s="243" t="s">
        <v>173</v>
      </c>
    </row>
    <row r="95" spans="1:65" s="13" customFormat="1" ht="11.25" x14ac:dyDescent="0.2">
      <c r="B95" s="207"/>
      <c r="C95" s="208"/>
      <c r="D95" s="209" t="s">
        <v>182</v>
      </c>
      <c r="E95" s="210" t="s">
        <v>79</v>
      </c>
      <c r="F95" s="211" t="s">
        <v>353</v>
      </c>
      <c r="G95" s="208"/>
      <c r="H95" s="212">
        <v>26.73</v>
      </c>
      <c r="I95" s="213"/>
      <c r="J95" s="208"/>
      <c r="K95" s="208"/>
      <c r="L95" s="214"/>
      <c r="M95" s="215"/>
      <c r="N95" s="216"/>
      <c r="O95" s="216"/>
      <c r="P95" s="216"/>
      <c r="Q95" s="216"/>
      <c r="R95" s="216"/>
      <c r="S95" s="216"/>
      <c r="T95" s="217"/>
      <c r="AT95" s="218" t="s">
        <v>182</v>
      </c>
      <c r="AU95" s="218" t="s">
        <v>91</v>
      </c>
      <c r="AV95" s="13" t="s">
        <v>91</v>
      </c>
      <c r="AW95" s="13" t="s">
        <v>42</v>
      </c>
      <c r="AX95" s="13" t="s">
        <v>89</v>
      </c>
      <c r="AY95" s="218" t="s">
        <v>173</v>
      </c>
    </row>
    <row r="96" spans="1:65" s="2" customFormat="1" ht="24" customHeight="1" x14ac:dyDescent="0.2">
      <c r="A96" s="36"/>
      <c r="B96" s="37"/>
      <c r="C96" s="194" t="s">
        <v>189</v>
      </c>
      <c r="D96" s="194" t="s">
        <v>175</v>
      </c>
      <c r="E96" s="195" t="s">
        <v>354</v>
      </c>
      <c r="F96" s="196" t="s">
        <v>355</v>
      </c>
      <c r="G96" s="197" t="s">
        <v>196</v>
      </c>
      <c r="H96" s="198">
        <v>26.73</v>
      </c>
      <c r="I96" s="199"/>
      <c r="J96" s="200">
        <f>ROUND(I96*H96,2)</f>
        <v>0</v>
      </c>
      <c r="K96" s="196" t="s">
        <v>179</v>
      </c>
      <c r="L96" s="41"/>
      <c r="M96" s="201" t="s">
        <v>79</v>
      </c>
      <c r="N96" s="202" t="s">
        <v>51</v>
      </c>
      <c r="O96" s="66"/>
      <c r="P96" s="203">
        <f>O96*H96</f>
        <v>0</v>
      </c>
      <c r="Q96" s="203">
        <v>0</v>
      </c>
      <c r="R96" s="203">
        <f>Q96*H96</f>
        <v>0</v>
      </c>
      <c r="S96" s="203">
        <v>0</v>
      </c>
      <c r="T96" s="204">
        <f>S96*H96</f>
        <v>0</v>
      </c>
      <c r="U96" s="36"/>
      <c r="V96" s="36"/>
      <c r="W96" s="36"/>
      <c r="X96" s="36"/>
      <c r="Y96" s="36"/>
      <c r="Z96" s="36"/>
      <c r="AA96" s="36"/>
      <c r="AB96" s="36"/>
      <c r="AC96" s="36"/>
      <c r="AD96" s="36"/>
      <c r="AE96" s="36"/>
      <c r="AR96" s="205" t="s">
        <v>180</v>
      </c>
      <c r="AT96" s="205" t="s">
        <v>175</v>
      </c>
      <c r="AU96" s="205" t="s">
        <v>91</v>
      </c>
      <c r="AY96" s="18" t="s">
        <v>173</v>
      </c>
      <c r="BE96" s="206">
        <f>IF(N96="základní",J96,0)</f>
        <v>0</v>
      </c>
      <c r="BF96" s="206">
        <f>IF(N96="snížená",J96,0)</f>
        <v>0</v>
      </c>
      <c r="BG96" s="206">
        <f>IF(N96="zákl. přenesená",J96,0)</f>
        <v>0</v>
      </c>
      <c r="BH96" s="206">
        <f>IF(N96="sníž. přenesená",J96,0)</f>
        <v>0</v>
      </c>
      <c r="BI96" s="206">
        <f>IF(N96="nulová",J96,0)</f>
        <v>0</v>
      </c>
      <c r="BJ96" s="18" t="s">
        <v>89</v>
      </c>
      <c r="BK96" s="206">
        <f>ROUND(I96*H96,2)</f>
        <v>0</v>
      </c>
      <c r="BL96" s="18" t="s">
        <v>180</v>
      </c>
      <c r="BM96" s="205" t="s">
        <v>356</v>
      </c>
    </row>
    <row r="97" spans="1:65" s="2" customFormat="1" ht="24" customHeight="1" x14ac:dyDescent="0.2">
      <c r="A97" s="36"/>
      <c r="B97" s="37"/>
      <c r="C97" s="194" t="s">
        <v>180</v>
      </c>
      <c r="D97" s="194" t="s">
        <v>175</v>
      </c>
      <c r="E97" s="195" t="s">
        <v>357</v>
      </c>
      <c r="F97" s="196" t="s">
        <v>358</v>
      </c>
      <c r="G97" s="197" t="s">
        <v>196</v>
      </c>
      <c r="H97" s="198">
        <v>3.12</v>
      </c>
      <c r="I97" s="199"/>
      <c r="J97" s="200">
        <f>ROUND(I97*H97,2)</f>
        <v>0</v>
      </c>
      <c r="K97" s="196" t="s">
        <v>179</v>
      </c>
      <c r="L97" s="41"/>
      <c r="M97" s="201" t="s">
        <v>79</v>
      </c>
      <c r="N97" s="202" t="s">
        <v>51</v>
      </c>
      <c r="O97" s="66"/>
      <c r="P97" s="203">
        <f>O97*H97</f>
        <v>0</v>
      </c>
      <c r="Q97" s="203">
        <v>0</v>
      </c>
      <c r="R97" s="203">
        <f>Q97*H97</f>
        <v>0</v>
      </c>
      <c r="S97" s="203">
        <v>0</v>
      </c>
      <c r="T97" s="204">
        <f>S97*H97</f>
        <v>0</v>
      </c>
      <c r="U97" s="36"/>
      <c r="V97" s="36"/>
      <c r="W97" s="36"/>
      <c r="X97" s="36"/>
      <c r="Y97" s="36"/>
      <c r="Z97" s="36"/>
      <c r="AA97" s="36"/>
      <c r="AB97" s="36"/>
      <c r="AC97" s="36"/>
      <c r="AD97" s="36"/>
      <c r="AE97" s="36"/>
      <c r="AR97" s="205" t="s">
        <v>180</v>
      </c>
      <c r="AT97" s="205" t="s">
        <v>175</v>
      </c>
      <c r="AU97" s="205" t="s">
        <v>91</v>
      </c>
      <c r="AY97" s="18" t="s">
        <v>173</v>
      </c>
      <c r="BE97" s="206">
        <f>IF(N97="základní",J97,0)</f>
        <v>0</v>
      </c>
      <c r="BF97" s="206">
        <f>IF(N97="snížená",J97,0)</f>
        <v>0</v>
      </c>
      <c r="BG97" s="206">
        <f>IF(N97="zákl. přenesená",J97,0)</f>
        <v>0</v>
      </c>
      <c r="BH97" s="206">
        <f>IF(N97="sníž. přenesená",J97,0)</f>
        <v>0</v>
      </c>
      <c r="BI97" s="206">
        <f>IF(N97="nulová",J97,0)</f>
        <v>0</v>
      </c>
      <c r="BJ97" s="18" t="s">
        <v>89</v>
      </c>
      <c r="BK97" s="206">
        <f>ROUND(I97*H97,2)</f>
        <v>0</v>
      </c>
      <c r="BL97" s="18" t="s">
        <v>180</v>
      </c>
      <c r="BM97" s="205" t="s">
        <v>359</v>
      </c>
    </row>
    <row r="98" spans="1:65" s="14" customFormat="1" ht="11.25" x14ac:dyDescent="0.2">
      <c r="B98" s="234"/>
      <c r="C98" s="235"/>
      <c r="D98" s="209" t="s">
        <v>182</v>
      </c>
      <c r="E98" s="236" t="s">
        <v>79</v>
      </c>
      <c r="F98" s="237" t="s">
        <v>352</v>
      </c>
      <c r="G98" s="235"/>
      <c r="H98" s="236" t="s">
        <v>79</v>
      </c>
      <c r="I98" s="238"/>
      <c r="J98" s="235"/>
      <c r="K98" s="235"/>
      <c r="L98" s="239"/>
      <c r="M98" s="240"/>
      <c r="N98" s="241"/>
      <c r="O98" s="241"/>
      <c r="P98" s="241"/>
      <c r="Q98" s="241"/>
      <c r="R98" s="241"/>
      <c r="S98" s="241"/>
      <c r="T98" s="242"/>
      <c r="AT98" s="243" t="s">
        <v>182</v>
      </c>
      <c r="AU98" s="243" t="s">
        <v>91</v>
      </c>
      <c r="AV98" s="14" t="s">
        <v>89</v>
      </c>
      <c r="AW98" s="14" t="s">
        <v>42</v>
      </c>
      <c r="AX98" s="14" t="s">
        <v>81</v>
      </c>
      <c r="AY98" s="243" t="s">
        <v>173</v>
      </c>
    </row>
    <row r="99" spans="1:65" s="13" customFormat="1" ht="11.25" x14ac:dyDescent="0.2">
      <c r="B99" s="207"/>
      <c r="C99" s="208"/>
      <c r="D99" s="209" t="s">
        <v>182</v>
      </c>
      <c r="E99" s="210" t="s">
        <v>79</v>
      </c>
      <c r="F99" s="211" t="s">
        <v>360</v>
      </c>
      <c r="G99" s="208"/>
      <c r="H99" s="212">
        <v>2.08</v>
      </c>
      <c r="I99" s="213"/>
      <c r="J99" s="208"/>
      <c r="K99" s="208"/>
      <c r="L99" s="214"/>
      <c r="M99" s="215"/>
      <c r="N99" s="216"/>
      <c r="O99" s="216"/>
      <c r="P99" s="216"/>
      <c r="Q99" s="216"/>
      <c r="R99" s="216"/>
      <c r="S99" s="216"/>
      <c r="T99" s="217"/>
      <c r="AT99" s="218" t="s">
        <v>182</v>
      </c>
      <c r="AU99" s="218" t="s">
        <v>91</v>
      </c>
      <c r="AV99" s="13" t="s">
        <v>91</v>
      </c>
      <c r="AW99" s="13" t="s">
        <v>42</v>
      </c>
      <c r="AX99" s="13" t="s">
        <v>81</v>
      </c>
      <c r="AY99" s="218" t="s">
        <v>173</v>
      </c>
    </row>
    <row r="100" spans="1:65" s="13" customFormat="1" ht="11.25" x14ac:dyDescent="0.2">
      <c r="B100" s="207"/>
      <c r="C100" s="208"/>
      <c r="D100" s="209" t="s">
        <v>182</v>
      </c>
      <c r="E100" s="210" t="s">
        <v>79</v>
      </c>
      <c r="F100" s="211" t="s">
        <v>361</v>
      </c>
      <c r="G100" s="208"/>
      <c r="H100" s="212">
        <v>1.04</v>
      </c>
      <c r="I100" s="213"/>
      <c r="J100" s="208"/>
      <c r="K100" s="208"/>
      <c r="L100" s="214"/>
      <c r="M100" s="215"/>
      <c r="N100" s="216"/>
      <c r="O100" s="216"/>
      <c r="P100" s="216"/>
      <c r="Q100" s="216"/>
      <c r="R100" s="216"/>
      <c r="S100" s="216"/>
      <c r="T100" s="217"/>
      <c r="AT100" s="218" t="s">
        <v>182</v>
      </c>
      <c r="AU100" s="218" t="s">
        <v>91</v>
      </c>
      <c r="AV100" s="13" t="s">
        <v>91</v>
      </c>
      <c r="AW100" s="13" t="s">
        <v>42</v>
      </c>
      <c r="AX100" s="13" t="s">
        <v>81</v>
      </c>
      <c r="AY100" s="218" t="s">
        <v>173</v>
      </c>
    </row>
    <row r="101" spans="1:65" s="15" customFormat="1" ht="11.25" x14ac:dyDescent="0.2">
      <c r="B101" s="244"/>
      <c r="C101" s="245"/>
      <c r="D101" s="209" t="s">
        <v>182</v>
      </c>
      <c r="E101" s="246" t="s">
        <v>79</v>
      </c>
      <c r="F101" s="247" t="s">
        <v>362</v>
      </c>
      <c r="G101" s="245"/>
      <c r="H101" s="248">
        <v>3.12</v>
      </c>
      <c r="I101" s="249"/>
      <c r="J101" s="245"/>
      <c r="K101" s="245"/>
      <c r="L101" s="250"/>
      <c r="M101" s="251"/>
      <c r="N101" s="252"/>
      <c r="O101" s="252"/>
      <c r="P101" s="252"/>
      <c r="Q101" s="252"/>
      <c r="R101" s="252"/>
      <c r="S101" s="252"/>
      <c r="T101" s="253"/>
      <c r="AT101" s="254" t="s">
        <v>182</v>
      </c>
      <c r="AU101" s="254" t="s">
        <v>91</v>
      </c>
      <c r="AV101" s="15" t="s">
        <v>180</v>
      </c>
      <c r="AW101" s="15" t="s">
        <v>42</v>
      </c>
      <c r="AX101" s="15" t="s">
        <v>89</v>
      </c>
      <c r="AY101" s="254" t="s">
        <v>173</v>
      </c>
    </row>
    <row r="102" spans="1:65" s="2" customFormat="1" ht="24" customHeight="1" x14ac:dyDescent="0.2">
      <c r="A102" s="36"/>
      <c r="B102" s="37"/>
      <c r="C102" s="194" t="s">
        <v>199</v>
      </c>
      <c r="D102" s="194" t="s">
        <v>175</v>
      </c>
      <c r="E102" s="195" t="s">
        <v>363</v>
      </c>
      <c r="F102" s="196" t="s">
        <v>364</v>
      </c>
      <c r="G102" s="197" t="s">
        <v>196</v>
      </c>
      <c r="H102" s="198">
        <v>3.12</v>
      </c>
      <c r="I102" s="199"/>
      <c r="J102" s="200">
        <f>ROUND(I102*H102,2)</f>
        <v>0</v>
      </c>
      <c r="K102" s="196" t="s">
        <v>179</v>
      </c>
      <c r="L102" s="41"/>
      <c r="M102" s="201" t="s">
        <v>79</v>
      </c>
      <c r="N102" s="202" t="s">
        <v>51</v>
      </c>
      <c r="O102" s="66"/>
      <c r="P102" s="203">
        <f>O102*H102</f>
        <v>0</v>
      </c>
      <c r="Q102" s="203">
        <v>0</v>
      </c>
      <c r="R102" s="203">
        <f>Q102*H102</f>
        <v>0</v>
      </c>
      <c r="S102" s="203">
        <v>0</v>
      </c>
      <c r="T102" s="204">
        <f>S102*H102</f>
        <v>0</v>
      </c>
      <c r="U102" s="36"/>
      <c r="V102" s="36"/>
      <c r="W102" s="36"/>
      <c r="X102" s="36"/>
      <c r="Y102" s="36"/>
      <c r="Z102" s="36"/>
      <c r="AA102" s="36"/>
      <c r="AB102" s="36"/>
      <c r="AC102" s="36"/>
      <c r="AD102" s="36"/>
      <c r="AE102" s="36"/>
      <c r="AR102" s="205" t="s">
        <v>180</v>
      </c>
      <c r="AT102" s="205" t="s">
        <v>175</v>
      </c>
      <c r="AU102" s="205" t="s">
        <v>91</v>
      </c>
      <c r="AY102" s="18" t="s">
        <v>173</v>
      </c>
      <c r="BE102" s="206">
        <f>IF(N102="základní",J102,0)</f>
        <v>0</v>
      </c>
      <c r="BF102" s="206">
        <f>IF(N102="snížená",J102,0)</f>
        <v>0</v>
      </c>
      <c r="BG102" s="206">
        <f>IF(N102="zákl. přenesená",J102,0)</f>
        <v>0</v>
      </c>
      <c r="BH102" s="206">
        <f>IF(N102="sníž. přenesená",J102,0)</f>
        <v>0</v>
      </c>
      <c r="BI102" s="206">
        <f>IF(N102="nulová",J102,0)</f>
        <v>0</v>
      </c>
      <c r="BJ102" s="18" t="s">
        <v>89</v>
      </c>
      <c r="BK102" s="206">
        <f>ROUND(I102*H102,2)</f>
        <v>0</v>
      </c>
      <c r="BL102" s="18" t="s">
        <v>180</v>
      </c>
      <c r="BM102" s="205" t="s">
        <v>365</v>
      </c>
    </row>
    <row r="103" spans="1:65" s="2" customFormat="1" ht="24" customHeight="1" x14ac:dyDescent="0.2">
      <c r="A103" s="36"/>
      <c r="B103" s="37"/>
      <c r="C103" s="194" t="s">
        <v>207</v>
      </c>
      <c r="D103" s="194" t="s">
        <v>175</v>
      </c>
      <c r="E103" s="195" t="s">
        <v>366</v>
      </c>
      <c r="F103" s="196" t="s">
        <v>367</v>
      </c>
      <c r="G103" s="197" t="s">
        <v>178</v>
      </c>
      <c r="H103" s="198">
        <v>6</v>
      </c>
      <c r="I103" s="199"/>
      <c r="J103" s="200">
        <f>ROUND(I103*H103,2)</f>
        <v>0</v>
      </c>
      <c r="K103" s="196" t="s">
        <v>179</v>
      </c>
      <c r="L103" s="41"/>
      <c r="M103" s="201" t="s">
        <v>79</v>
      </c>
      <c r="N103" s="202" t="s">
        <v>51</v>
      </c>
      <c r="O103" s="66"/>
      <c r="P103" s="203">
        <f>O103*H103</f>
        <v>0</v>
      </c>
      <c r="Q103" s="203">
        <v>8.4000000000000003E-4</v>
      </c>
      <c r="R103" s="203">
        <f>Q103*H103</f>
        <v>5.0400000000000002E-3</v>
      </c>
      <c r="S103" s="203">
        <v>0</v>
      </c>
      <c r="T103" s="204">
        <f>S103*H103</f>
        <v>0</v>
      </c>
      <c r="U103" s="36"/>
      <c r="V103" s="36"/>
      <c r="W103" s="36"/>
      <c r="X103" s="36"/>
      <c r="Y103" s="36"/>
      <c r="Z103" s="36"/>
      <c r="AA103" s="36"/>
      <c r="AB103" s="36"/>
      <c r="AC103" s="36"/>
      <c r="AD103" s="36"/>
      <c r="AE103" s="36"/>
      <c r="AR103" s="205" t="s">
        <v>180</v>
      </c>
      <c r="AT103" s="205" t="s">
        <v>175</v>
      </c>
      <c r="AU103" s="205" t="s">
        <v>91</v>
      </c>
      <c r="AY103" s="18" t="s">
        <v>173</v>
      </c>
      <c r="BE103" s="206">
        <f>IF(N103="základní",J103,0)</f>
        <v>0</v>
      </c>
      <c r="BF103" s="206">
        <f>IF(N103="snížená",J103,0)</f>
        <v>0</v>
      </c>
      <c r="BG103" s="206">
        <f>IF(N103="zákl. přenesená",J103,0)</f>
        <v>0</v>
      </c>
      <c r="BH103" s="206">
        <f>IF(N103="sníž. přenesená",J103,0)</f>
        <v>0</v>
      </c>
      <c r="BI103" s="206">
        <f>IF(N103="nulová",J103,0)</f>
        <v>0</v>
      </c>
      <c r="BJ103" s="18" t="s">
        <v>89</v>
      </c>
      <c r="BK103" s="206">
        <f>ROUND(I103*H103,2)</f>
        <v>0</v>
      </c>
      <c r="BL103" s="18" t="s">
        <v>180</v>
      </c>
      <c r="BM103" s="205" t="s">
        <v>368</v>
      </c>
    </row>
    <row r="104" spans="1:65" s="14" customFormat="1" ht="11.25" x14ac:dyDescent="0.2">
      <c r="B104" s="234"/>
      <c r="C104" s="235"/>
      <c r="D104" s="209" t="s">
        <v>182</v>
      </c>
      <c r="E104" s="236" t="s">
        <v>79</v>
      </c>
      <c r="F104" s="237" t="s">
        <v>369</v>
      </c>
      <c r="G104" s="235"/>
      <c r="H104" s="236" t="s">
        <v>79</v>
      </c>
      <c r="I104" s="238"/>
      <c r="J104" s="235"/>
      <c r="K104" s="235"/>
      <c r="L104" s="239"/>
      <c r="M104" s="240"/>
      <c r="N104" s="241"/>
      <c r="O104" s="241"/>
      <c r="P104" s="241"/>
      <c r="Q104" s="241"/>
      <c r="R104" s="241"/>
      <c r="S104" s="241"/>
      <c r="T104" s="242"/>
      <c r="AT104" s="243" t="s">
        <v>182</v>
      </c>
      <c r="AU104" s="243" t="s">
        <v>91</v>
      </c>
      <c r="AV104" s="14" t="s">
        <v>89</v>
      </c>
      <c r="AW104" s="14" t="s">
        <v>42</v>
      </c>
      <c r="AX104" s="14" t="s">
        <v>81</v>
      </c>
      <c r="AY104" s="243" t="s">
        <v>173</v>
      </c>
    </row>
    <row r="105" spans="1:65" s="13" customFormat="1" ht="11.25" x14ac:dyDescent="0.2">
      <c r="B105" s="207"/>
      <c r="C105" s="208"/>
      <c r="D105" s="209" t="s">
        <v>182</v>
      </c>
      <c r="E105" s="210" t="s">
        <v>79</v>
      </c>
      <c r="F105" s="211" t="s">
        <v>370</v>
      </c>
      <c r="G105" s="208"/>
      <c r="H105" s="212">
        <v>6</v>
      </c>
      <c r="I105" s="213"/>
      <c r="J105" s="208"/>
      <c r="K105" s="208"/>
      <c r="L105" s="214"/>
      <c r="M105" s="215"/>
      <c r="N105" s="216"/>
      <c r="O105" s="216"/>
      <c r="P105" s="216"/>
      <c r="Q105" s="216"/>
      <c r="R105" s="216"/>
      <c r="S105" s="216"/>
      <c r="T105" s="217"/>
      <c r="AT105" s="218" t="s">
        <v>182</v>
      </c>
      <c r="AU105" s="218" t="s">
        <v>91</v>
      </c>
      <c r="AV105" s="13" t="s">
        <v>91</v>
      </c>
      <c r="AW105" s="13" t="s">
        <v>42</v>
      </c>
      <c r="AX105" s="13" t="s">
        <v>89</v>
      </c>
      <c r="AY105" s="218" t="s">
        <v>173</v>
      </c>
    </row>
    <row r="106" spans="1:65" s="2" customFormat="1" ht="24" customHeight="1" x14ac:dyDescent="0.2">
      <c r="A106" s="36"/>
      <c r="B106" s="37"/>
      <c r="C106" s="194" t="s">
        <v>212</v>
      </c>
      <c r="D106" s="194" t="s">
        <v>175</v>
      </c>
      <c r="E106" s="195" t="s">
        <v>371</v>
      </c>
      <c r="F106" s="196" t="s">
        <v>372</v>
      </c>
      <c r="G106" s="197" t="s">
        <v>178</v>
      </c>
      <c r="H106" s="198">
        <v>14.208</v>
      </c>
      <c r="I106" s="199"/>
      <c r="J106" s="200">
        <f>ROUND(I106*H106,2)</f>
        <v>0</v>
      </c>
      <c r="K106" s="196" t="s">
        <v>179</v>
      </c>
      <c r="L106" s="41"/>
      <c r="M106" s="201" t="s">
        <v>79</v>
      </c>
      <c r="N106" s="202" t="s">
        <v>51</v>
      </c>
      <c r="O106" s="66"/>
      <c r="P106" s="203">
        <f>O106*H106</f>
        <v>0</v>
      </c>
      <c r="Q106" s="203">
        <v>8.4999999999999995E-4</v>
      </c>
      <c r="R106" s="203">
        <f>Q106*H106</f>
        <v>1.2076799999999999E-2</v>
      </c>
      <c r="S106" s="203">
        <v>0</v>
      </c>
      <c r="T106" s="204">
        <f>S106*H106</f>
        <v>0</v>
      </c>
      <c r="U106" s="36"/>
      <c r="V106" s="36"/>
      <c r="W106" s="36"/>
      <c r="X106" s="36"/>
      <c r="Y106" s="36"/>
      <c r="Z106" s="36"/>
      <c r="AA106" s="36"/>
      <c r="AB106" s="36"/>
      <c r="AC106" s="36"/>
      <c r="AD106" s="36"/>
      <c r="AE106" s="36"/>
      <c r="AR106" s="205" t="s">
        <v>180</v>
      </c>
      <c r="AT106" s="205" t="s">
        <v>175</v>
      </c>
      <c r="AU106" s="205" t="s">
        <v>91</v>
      </c>
      <c r="AY106" s="18" t="s">
        <v>173</v>
      </c>
      <c r="BE106" s="206">
        <f>IF(N106="základní",J106,0)</f>
        <v>0</v>
      </c>
      <c r="BF106" s="206">
        <f>IF(N106="snížená",J106,0)</f>
        <v>0</v>
      </c>
      <c r="BG106" s="206">
        <f>IF(N106="zákl. přenesená",J106,0)</f>
        <v>0</v>
      </c>
      <c r="BH106" s="206">
        <f>IF(N106="sníž. přenesená",J106,0)</f>
        <v>0</v>
      </c>
      <c r="BI106" s="206">
        <f>IF(N106="nulová",J106,0)</f>
        <v>0</v>
      </c>
      <c r="BJ106" s="18" t="s">
        <v>89</v>
      </c>
      <c r="BK106" s="206">
        <f>ROUND(I106*H106,2)</f>
        <v>0</v>
      </c>
      <c r="BL106" s="18" t="s">
        <v>180</v>
      </c>
      <c r="BM106" s="205" t="s">
        <v>373</v>
      </c>
    </row>
    <row r="107" spans="1:65" s="14" customFormat="1" ht="11.25" x14ac:dyDescent="0.2">
      <c r="B107" s="234"/>
      <c r="C107" s="235"/>
      <c r="D107" s="209" t="s">
        <v>182</v>
      </c>
      <c r="E107" s="236" t="s">
        <v>79</v>
      </c>
      <c r="F107" s="237" t="s">
        <v>374</v>
      </c>
      <c r="G107" s="235"/>
      <c r="H107" s="236" t="s">
        <v>79</v>
      </c>
      <c r="I107" s="238"/>
      <c r="J107" s="235"/>
      <c r="K107" s="235"/>
      <c r="L107" s="239"/>
      <c r="M107" s="240"/>
      <c r="N107" s="241"/>
      <c r="O107" s="241"/>
      <c r="P107" s="241"/>
      <c r="Q107" s="241"/>
      <c r="R107" s="241"/>
      <c r="S107" s="241"/>
      <c r="T107" s="242"/>
      <c r="AT107" s="243" t="s">
        <v>182</v>
      </c>
      <c r="AU107" s="243" t="s">
        <v>91</v>
      </c>
      <c r="AV107" s="14" t="s">
        <v>89</v>
      </c>
      <c r="AW107" s="14" t="s">
        <v>42</v>
      </c>
      <c r="AX107" s="14" t="s">
        <v>81</v>
      </c>
      <c r="AY107" s="243" t="s">
        <v>173</v>
      </c>
    </row>
    <row r="108" spans="1:65" s="13" customFormat="1" ht="11.25" x14ac:dyDescent="0.2">
      <c r="B108" s="207"/>
      <c r="C108" s="208"/>
      <c r="D108" s="209" t="s">
        <v>182</v>
      </c>
      <c r="E108" s="210" t="s">
        <v>79</v>
      </c>
      <c r="F108" s="211" t="s">
        <v>375</v>
      </c>
      <c r="G108" s="208"/>
      <c r="H108" s="212">
        <v>14.208</v>
      </c>
      <c r="I108" s="213"/>
      <c r="J108" s="208"/>
      <c r="K108" s="208"/>
      <c r="L108" s="214"/>
      <c r="M108" s="215"/>
      <c r="N108" s="216"/>
      <c r="O108" s="216"/>
      <c r="P108" s="216"/>
      <c r="Q108" s="216"/>
      <c r="R108" s="216"/>
      <c r="S108" s="216"/>
      <c r="T108" s="217"/>
      <c r="AT108" s="218" t="s">
        <v>182</v>
      </c>
      <c r="AU108" s="218" t="s">
        <v>91</v>
      </c>
      <c r="AV108" s="13" t="s">
        <v>91</v>
      </c>
      <c r="AW108" s="13" t="s">
        <v>42</v>
      </c>
      <c r="AX108" s="13" t="s">
        <v>89</v>
      </c>
      <c r="AY108" s="218" t="s">
        <v>173</v>
      </c>
    </row>
    <row r="109" spans="1:65" s="2" customFormat="1" ht="24" customHeight="1" x14ac:dyDescent="0.2">
      <c r="A109" s="36"/>
      <c r="B109" s="37"/>
      <c r="C109" s="194" t="s">
        <v>204</v>
      </c>
      <c r="D109" s="194" t="s">
        <v>175</v>
      </c>
      <c r="E109" s="195" t="s">
        <v>376</v>
      </c>
      <c r="F109" s="196" t="s">
        <v>377</v>
      </c>
      <c r="G109" s="197" t="s">
        <v>178</v>
      </c>
      <c r="H109" s="198">
        <v>6</v>
      </c>
      <c r="I109" s="199"/>
      <c r="J109" s="200">
        <f>ROUND(I109*H109,2)</f>
        <v>0</v>
      </c>
      <c r="K109" s="196" t="s">
        <v>179</v>
      </c>
      <c r="L109" s="41"/>
      <c r="M109" s="201" t="s">
        <v>79</v>
      </c>
      <c r="N109" s="202" t="s">
        <v>51</v>
      </c>
      <c r="O109" s="66"/>
      <c r="P109" s="203">
        <f>O109*H109</f>
        <v>0</v>
      </c>
      <c r="Q109" s="203">
        <v>0</v>
      </c>
      <c r="R109" s="203">
        <f>Q109*H109</f>
        <v>0</v>
      </c>
      <c r="S109" s="203">
        <v>0</v>
      </c>
      <c r="T109" s="204">
        <f>S109*H109</f>
        <v>0</v>
      </c>
      <c r="U109" s="36"/>
      <c r="V109" s="36"/>
      <c r="W109" s="36"/>
      <c r="X109" s="36"/>
      <c r="Y109" s="36"/>
      <c r="Z109" s="36"/>
      <c r="AA109" s="36"/>
      <c r="AB109" s="36"/>
      <c r="AC109" s="36"/>
      <c r="AD109" s="36"/>
      <c r="AE109" s="36"/>
      <c r="AR109" s="205" t="s">
        <v>180</v>
      </c>
      <c r="AT109" s="205" t="s">
        <v>175</v>
      </c>
      <c r="AU109" s="205" t="s">
        <v>91</v>
      </c>
      <c r="AY109" s="18" t="s">
        <v>173</v>
      </c>
      <c r="BE109" s="206">
        <f>IF(N109="základní",J109,0)</f>
        <v>0</v>
      </c>
      <c r="BF109" s="206">
        <f>IF(N109="snížená",J109,0)</f>
        <v>0</v>
      </c>
      <c r="BG109" s="206">
        <f>IF(N109="zákl. přenesená",J109,0)</f>
        <v>0</v>
      </c>
      <c r="BH109" s="206">
        <f>IF(N109="sníž. přenesená",J109,0)</f>
        <v>0</v>
      </c>
      <c r="BI109" s="206">
        <f>IF(N109="nulová",J109,0)</f>
        <v>0</v>
      </c>
      <c r="BJ109" s="18" t="s">
        <v>89</v>
      </c>
      <c r="BK109" s="206">
        <f>ROUND(I109*H109,2)</f>
        <v>0</v>
      </c>
      <c r="BL109" s="18" t="s">
        <v>180</v>
      </c>
      <c r="BM109" s="205" t="s">
        <v>378</v>
      </c>
    </row>
    <row r="110" spans="1:65" s="2" customFormat="1" ht="24" customHeight="1" x14ac:dyDescent="0.2">
      <c r="A110" s="36"/>
      <c r="B110" s="37"/>
      <c r="C110" s="194" t="s">
        <v>221</v>
      </c>
      <c r="D110" s="194" t="s">
        <v>175</v>
      </c>
      <c r="E110" s="195" t="s">
        <v>379</v>
      </c>
      <c r="F110" s="196" t="s">
        <v>380</v>
      </c>
      <c r="G110" s="197" t="s">
        <v>178</v>
      </c>
      <c r="H110" s="198">
        <v>14.208</v>
      </c>
      <c r="I110" s="199"/>
      <c r="J110" s="200">
        <f>ROUND(I110*H110,2)</f>
        <v>0</v>
      </c>
      <c r="K110" s="196" t="s">
        <v>179</v>
      </c>
      <c r="L110" s="41"/>
      <c r="M110" s="201" t="s">
        <v>79</v>
      </c>
      <c r="N110" s="202" t="s">
        <v>51</v>
      </c>
      <c r="O110" s="66"/>
      <c r="P110" s="203">
        <f>O110*H110</f>
        <v>0</v>
      </c>
      <c r="Q110" s="203">
        <v>0</v>
      </c>
      <c r="R110" s="203">
        <f>Q110*H110</f>
        <v>0</v>
      </c>
      <c r="S110" s="203">
        <v>0</v>
      </c>
      <c r="T110" s="204">
        <f>S110*H110</f>
        <v>0</v>
      </c>
      <c r="U110" s="36"/>
      <c r="V110" s="36"/>
      <c r="W110" s="36"/>
      <c r="X110" s="36"/>
      <c r="Y110" s="36"/>
      <c r="Z110" s="36"/>
      <c r="AA110" s="36"/>
      <c r="AB110" s="36"/>
      <c r="AC110" s="36"/>
      <c r="AD110" s="36"/>
      <c r="AE110" s="36"/>
      <c r="AR110" s="205" t="s">
        <v>180</v>
      </c>
      <c r="AT110" s="205" t="s">
        <v>175</v>
      </c>
      <c r="AU110" s="205" t="s">
        <v>91</v>
      </c>
      <c r="AY110" s="18" t="s">
        <v>173</v>
      </c>
      <c r="BE110" s="206">
        <f>IF(N110="základní",J110,0)</f>
        <v>0</v>
      </c>
      <c r="BF110" s="206">
        <f>IF(N110="snížená",J110,0)</f>
        <v>0</v>
      </c>
      <c r="BG110" s="206">
        <f>IF(N110="zákl. přenesená",J110,0)</f>
        <v>0</v>
      </c>
      <c r="BH110" s="206">
        <f>IF(N110="sníž. přenesená",J110,0)</f>
        <v>0</v>
      </c>
      <c r="BI110" s="206">
        <f>IF(N110="nulová",J110,0)</f>
        <v>0</v>
      </c>
      <c r="BJ110" s="18" t="s">
        <v>89</v>
      </c>
      <c r="BK110" s="206">
        <f>ROUND(I110*H110,2)</f>
        <v>0</v>
      </c>
      <c r="BL110" s="18" t="s">
        <v>180</v>
      </c>
      <c r="BM110" s="205" t="s">
        <v>381</v>
      </c>
    </row>
    <row r="111" spans="1:65" s="2" customFormat="1" ht="24" customHeight="1" x14ac:dyDescent="0.2">
      <c r="A111" s="36"/>
      <c r="B111" s="37"/>
      <c r="C111" s="194" t="s">
        <v>226</v>
      </c>
      <c r="D111" s="194" t="s">
        <v>175</v>
      </c>
      <c r="E111" s="195" t="s">
        <v>382</v>
      </c>
      <c r="F111" s="196" t="s">
        <v>383</v>
      </c>
      <c r="G111" s="197" t="s">
        <v>196</v>
      </c>
      <c r="H111" s="198">
        <v>29.85</v>
      </c>
      <c r="I111" s="199"/>
      <c r="J111" s="200">
        <f>ROUND(I111*H111,2)</f>
        <v>0</v>
      </c>
      <c r="K111" s="196" t="s">
        <v>179</v>
      </c>
      <c r="L111" s="41"/>
      <c r="M111" s="201" t="s">
        <v>79</v>
      </c>
      <c r="N111" s="202" t="s">
        <v>51</v>
      </c>
      <c r="O111" s="66"/>
      <c r="P111" s="203">
        <f>O111*H111</f>
        <v>0</v>
      </c>
      <c r="Q111" s="203">
        <v>0</v>
      </c>
      <c r="R111" s="203">
        <f>Q111*H111</f>
        <v>0</v>
      </c>
      <c r="S111" s="203">
        <v>0</v>
      </c>
      <c r="T111" s="204">
        <f>S111*H111</f>
        <v>0</v>
      </c>
      <c r="U111" s="36"/>
      <c r="V111" s="36"/>
      <c r="W111" s="36"/>
      <c r="X111" s="36"/>
      <c r="Y111" s="36"/>
      <c r="Z111" s="36"/>
      <c r="AA111" s="36"/>
      <c r="AB111" s="36"/>
      <c r="AC111" s="36"/>
      <c r="AD111" s="36"/>
      <c r="AE111" s="36"/>
      <c r="AR111" s="205" t="s">
        <v>180</v>
      </c>
      <c r="AT111" s="205" t="s">
        <v>175</v>
      </c>
      <c r="AU111" s="205" t="s">
        <v>91</v>
      </c>
      <c r="AY111" s="18" t="s">
        <v>173</v>
      </c>
      <c r="BE111" s="206">
        <f>IF(N111="základní",J111,0)</f>
        <v>0</v>
      </c>
      <c r="BF111" s="206">
        <f>IF(N111="snížená",J111,0)</f>
        <v>0</v>
      </c>
      <c r="BG111" s="206">
        <f>IF(N111="zákl. přenesená",J111,0)</f>
        <v>0</v>
      </c>
      <c r="BH111" s="206">
        <f>IF(N111="sníž. přenesená",J111,0)</f>
        <v>0</v>
      </c>
      <c r="BI111" s="206">
        <f>IF(N111="nulová",J111,0)</f>
        <v>0</v>
      </c>
      <c r="BJ111" s="18" t="s">
        <v>89</v>
      </c>
      <c r="BK111" s="206">
        <f>ROUND(I111*H111,2)</f>
        <v>0</v>
      </c>
      <c r="BL111" s="18" t="s">
        <v>180</v>
      </c>
      <c r="BM111" s="205" t="s">
        <v>384</v>
      </c>
    </row>
    <row r="112" spans="1:65" s="13" customFormat="1" ht="11.25" x14ac:dyDescent="0.2">
      <c r="B112" s="207"/>
      <c r="C112" s="208"/>
      <c r="D112" s="209" t="s">
        <v>182</v>
      </c>
      <c r="E112" s="210" t="s">
        <v>79</v>
      </c>
      <c r="F112" s="211" t="s">
        <v>385</v>
      </c>
      <c r="G112" s="208"/>
      <c r="H112" s="212">
        <v>29.85</v>
      </c>
      <c r="I112" s="213"/>
      <c r="J112" s="208"/>
      <c r="K112" s="208"/>
      <c r="L112" s="214"/>
      <c r="M112" s="215"/>
      <c r="N112" s="216"/>
      <c r="O112" s="216"/>
      <c r="P112" s="216"/>
      <c r="Q112" s="216"/>
      <c r="R112" s="216"/>
      <c r="S112" s="216"/>
      <c r="T112" s="217"/>
      <c r="AT112" s="218" t="s">
        <v>182</v>
      </c>
      <c r="AU112" s="218" t="s">
        <v>91</v>
      </c>
      <c r="AV112" s="13" t="s">
        <v>91</v>
      </c>
      <c r="AW112" s="13" t="s">
        <v>42</v>
      </c>
      <c r="AX112" s="13" t="s">
        <v>89</v>
      </c>
      <c r="AY112" s="218" t="s">
        <v>173</v>
      </c>
    </row>
    <row r="113" spans="1:65" s="2" customFormat="1" ht="24" customHeight="1" x14ac:dyDescent="0.2">
      <c r="A113" s="36"/>
      <c r="B113" s="37"/>
      <c r="C113" s="194" t="s">
        <v>230</v>
      </c>
      <c r="D113" s="194" t="s">
        <v>175</v>
      </c>
      <c r="E113" s="195" t="s">
        <v>386</v>
      </c>
      <c r="F113" s="196" t="s">
        <v>387</v>
      </c>
      <c r="G113" s="197" t="s">
        <v>196</v>
      </c>
      <c r="H113" s="198">
        <v>4.5759999999999996</v>
      </c>
      <c r="I113" s="199"/>
      <c r="J113" s="200">
        <f>ROUND(I113*H113,2)</f>
        <v>0</v>
      </c>
      <c r="K113" s="196" t="s">
        <v>179</v>
      </c>
      <c r="L113" s="41"/>
      <c r="M113" s="201" t="s">
        <v>79</v>
      </c>
      <c r="N113" s="202" t="s">
        <v>51</v>
      </c>
      <c r="O113" s="66"/>
      <c r="P113" s="203">
        <f>O113*H113</f>
        <v>0</v>
      </c>
      <c r="Q113" s="203">
        <v>0</v>
      </c>
      <c r="R113" s="203">
        <f>Q113*H113</f>
        <v>0</v>
      </c>
      <c r="S113" s="203">
        <v>0</v>
      </c>
      <c r="T113" s="204">
        <f>S113*H113</f>
        <v>0</v>
      </c>
      <c r="U113" s="36"/>
      <c r="V113" s="36"/>
      <c r="W113" s="36"/>
      <c r="X113" s="36"/>
      <c r="Y113" s="36"/>
      <c r="Z113" s="36"/>
      <c r="AA113" s="36"/>
      <c r="AB113" s="36"/>
      <c r="AC113" s="36"/>
      <c r="AD113" s="36"/>
      <c r="AE113" s="36"/>
      <c r="AR113" s="205" t="s">
        <v>180</v>
      </c>
      <c r="AT113" s="205" t="s">
        <v>175</v>
      </c>
      <c r="AU113" s="205" t="s">
        <v>91</v>
      </c>
      <c r="AY113" s="18" t="s">
        <v>173</v>
      </c>
      <c r="BE113" s="206">
        <f>IF(N113="základní",J113,0)</f>
        <v>0</v>
      </c>
      <c r="BF113" s="206">
        <f>IF(N113="snížená",J113,0)</f>
        <v>0</v>
      </c>
      <c r="BG113" s="206">
        <f>IF(N113="zákl. přenesená",J113,0)</f>
        <v>0</v>
      </c>
      <c r="BH113" s="206">
        <f>IF(N113="sníž. přenesená",J113,0)</f>
        <v>0</v>
      </c>
      <c r="BI113" s="206">
        <f>IF(N113="nulová",J113,0)</f>
        <v>0</v>
      </c>
      <c r="BJ113" s="18" t="s">
        <v>89</v>
      </c>
      <c r="BK113" s="206">
        <f>ROUND(I113*H113,2)</f>
        <v>0</v>
      </c>
      <c r="BL113" s="18" t="s">
        <v>180</v>
      </c>
      <c r="BM113" s="205" t="s">
        <v>388</v>
      </c>
    </row>
    <row r="114" spans="1:65" s="13" customFormat="1" ht="11.25" x14ac:dyDescent="0.2">
      <c r="B114" s="207"/>
      <c r="C114" s="208"/>
      <c r="D114" s="209" t="s">
        <v>182</v>
      </c>
      <c r="E114" s="210" t="s">
        <v>79</v>
      </c>
      <c r="F114" s="211" t="s">
        <v>389</v>
      </c>
      <c r="G114" s="208"/>
      <c r="H114" s="212">
        <v>4.5759999999999996</v>
      </c>
      <c r="I114" s="213"/>
      <c r="J114" s="208"/>
      <c r="K114" s="208"/>
      <c r="L114" s="214"/>
      <c r="M114" s="215"/>
      <c r="N114" s="216"/>
      <c r="O114" s="216"/>
      <c r="P114" s="216"/>
      <c r="Q114" s="216"/>
      <c r="R114" s="216"/>
      <c r="S114" s="216"/>
      <c r="T114" s="217"/>
      <c r="AT114" s="218" t="s">
        <v>182</v>
      </c>
      <c r="AU114" s="218" t="s">
        <v>91</v>
      </c>
      <c r="AV114" s="13" t="s">
        <v>91</v>
      </c>
      <c r="AW114" s="13" t="s">
        <v>42</v>
      </c>
      <c r="AX114" s="13" t="s">
        <v>89</v>
      </c>
      <c r="AY114" s="218" t="s">
        <v>173</v>
      </c>
    </row>
    <row r="115" spans="1:65" s="2" customFormat="1" ht="24" customHeight="1" x14ac:dyDescent="0.2">
      <c r="A115" s="36"/>
      <c r="B115" s="37"/>
      <c r="C115" s="194" t="s">
        <v>236</v>
      </c>
      <c r="D115" s="194" t="s">
        <v>175</v>
      </c>
      <c r="E115" s="195" t="s">
        <v>390</v>
      </c>
      <c r="F115" s="196" t="s">
        <v>391</v>
      </c>
      <c r="G115" s="197" t="s">
        <v>196</v>
      </c>
      <c r="H115" s="198">
        <v>4.5759999999999996</v>
      </c>
      <c r="I115" s="199"/>
      <c r="J115" s="200">
        <f>ROUND(I115*H115,2)</f>
        <v>0</v>
      </c>
      <c r="K115" s="196" t="s">
        <v>179</v>
      </c>
      <c r="L115" s="41"/>
      <c r="M115" s="201" t="s">
        <v>79</v>
      </c>
      <c r="N115" s="202" t="s">
        <v>51</v>
      </c>
      <c r="O115" s="66"/>
      <c r="P115" s="203">
        <f>O115*H115</f>
        <v>0</v>
      </c>
      <c r="Q115" s="203">
        <v>0</v>
      </c>
      <c r="R115" s="203">
        <f>Q115*H115</f>
        <v>0</v>
      </c>
      <c r="S115" s="203">
        <v>0</v>
      </c>
      <c r="T115" s="204">
        <f>S115*H115</f>
        <v>0</v>
      </c>
      <c r="U115" s="36"/>
      <c r="V115" s="36"/>
      <c r="W115" s="36"/>
      <c r="X115" s="36"/>
      <c r="Y115" s="36"/>
      <c r="Z115" s="36"/>
      <c r="AA115" s="36"/>
      <c r="AB115" s="36"/>
      <c r="AC115" s="36"/>
      <c r="AD115" s="36"/>
      <c r="AE115" s="36"/>
      <c r="AR115" s="205" t="s">
        <v>180</v>
      </c>
      <c r="AT115" s="205" t="s">
        <v>175</v>
      </c>
      <c r="AU115" s="205" t="s">
        <v>91</v>
      </c>
      <c r="AY115" s="18" t="s">
        <v>173</v>
      </c>
      <c r="BE115" s="206">
        <f>IF(N115="základní",J115,0)</f>
        <v>0</v>
      </c>
      <c r="BF115" s="206">
        <f>IF(N115="snížená",J115,0)</f>
        <v>0</v>
      </c>
      <c r="BG115" s="206">
        <f>IF(N115="zákl. přenesená",J115,0)</f>
        <v>0</v>
      </c>
      <c r="BH115" s="206">
        <f>IF(N115="sníž. přenesená",J115,0)</f>
        <v>0</v>
      </c>
      <c r="BI115" s="206">
        <f>IF(N115="nulová",J115,0)</f>
        <v>0</v>
      </c>
      <c r="BJ115" s="18" t="s">
        <v>89</v>
      </c>
      <c r="BK115" s="206">
        <f>ROUND(I115*H115,2)</f>
        <v>0</v>
      </c>
      <c r="BL115" s="18" t="s">
        <v>180</v>
      </c>
      <c r="BM115" s="205" t="s">
        <v>392</v>
      </c>
    </row>
    <row r="116" spans="1:65" s="13" customFormat="1" ht="11.25" x14ac:dyDescent="0.2">
      <c r="B116" s="207"/>
      <c r="C116" s="208"/>
      <c r="D116" s="209" t="s">
        <v>182</v>
      </c>
      <c r="E116" s="210" t="s">
        <v>79</v>
      </c>
      <c r="F116" s="211" t="s">
        <v>389</v>
      </c>
      <c r="G116" s="208"/>
      <c r="H116" s="212">
        <v>4.5759999999999996</v>
      </c>
      <c r="I116" s="213"/>
      <c r="J116" s="208"/>
      <c r="K116" s="208"/>
      <c r="L116" s="214"/>
      <c r="M116" s="215"/>
      <c r="N116" s="216"/>
      <c r="O116" s="216"/>
      <c r="P116" s="216"/>
      <c r="Q116" s="216"/>
      <c r="R116" s="216"/>
      <c r="S116" s="216"/>
      <c r="T116" s="217"/>
      <c r="AT116" s="218" t="s">
        <v>182</v>
      </c>
      <c r="AU116" s="218" t="s">
        <v>91</v>
      </c>
      <c r="AV116" s="13" t="s">
        <v>91</v>
      </c>
      <c r="AW116" s="13" t="s">
        <v>42</v>
      </c>
      <c r="AX116" s="13" t="s">
        <v>89</v>
      </c>
      <c r="AY116" s="218" t="s">
        <v>173</v>
      </c>
    </row>
    <row r="117" spans="1:65" s="2" customFormat="1" ht="16.5" customHeight="1" x14ac:dyDescent="0.2">
      <c r="A117" s="36"/>
      <c r="B117" s="37"/>
      <c r="C117" s="194" t="s">
        <v>241</v>
      </c>
      <c r="D117" s="194" t="s">
        <v>175</v>
      </c>
      <c r="E117" s="195" t="s">
        <v>393</v>
      </c>
      <c r="F117" s="196" t="s">
        <v>394</v>
      </c>
      <c r="G117" s="197" t="s">
        <v>196</v>
      </c>
      <c r="H117" s="198">
        <v>4.5759999999999996</v>
      </c>
      <c r="I117" s="199"/>
      <c r="J117" s="200">
        <f>ROUND(I117*H117,2)</f>
        <v>0</v>
      </c>
      <c r="K117" s="196" t="s">
        <v>179</v>
      </c>
      <c r="L117" s="41"/>
      <c r="M117" s="201" t="s">
        <v>79</v>
      </c>
      <c r="N117" s="202" t="s">
        <v>51</v>
      </c>
      <c r="O117" s="66"/>
      <c r="P117" s="203">
        <f>O117*H117</f>
        <v>0</v>
      </c>
      <c r="Q117" s="203">
        <v>0</v>
      </c>
      <c r="R117" s="203">
        <f>Q117*H117</f>
        <v>0</v>
      </c>
      <c r="S117" s="203">
        <v>0</v>
      </c>
      <c r="T117" s="204">
        <f>S117*H117</f>
        <v>0</v>
      </c>
      <c r="U117" s="36"/>
      <c r="V117" s="36"/>
      <c r="W117" s="36"/>
      <c r="X117" s="36"/>
      <c r="Y117" s="36"/>
      <c r="Z117" s="36"/>
      <c r="AA117" s="36"/>
      <c r="AB117" s="36"/>
      <c r="AC117" s="36"/>
      <c r="AD117" s="36"/>
      <c r="AE117" s="36"/>
      <c r="AR117" s="205" t="s">
        <v>180</v>
      </c>
      <c r="AT117" s="205" t="s">
        <v>175</v>
      </c>
      <c r="AU117" s="205" t="s">
        <v>91</v>
      </c>
      <c r="AY117" s="18" t="s">
        <v>173</v>
      </c>
      <c r="BE117" s="206">
        <f>IF(N117="základní",J117,0)</f>
        <v>0</v>
      </c>
      <c r="BF117" s="206">
        <f>IF(N117="snížená",J117,0)</f>
        <v>0</v>
      </c>
      <c r="BG117" s="206">
        <f>IF(N117="zákl. přenesená",J117,0)</f>
        <v>0</v>
      </c>
      <c r="BH117" s="206">
        <f>IF(N117="sníž. přenesená",J117,0)</f>
        <v>0</v>
      </c>
      <c r="BI117" s="206">
        <f>IF(N117="nulová",J117,0)</f>
        <v>0</v>
      </c>
      <c r="BJ117" s="18" t="s">
        <v>89</v>
      </c>
      <c r="BK117" s="206">
        <f>ROUND(I117*H117,2)</f>
        <v>0</v>
      </c>
      <c r="BL117" s="18" t="s">
        <v>180</v>
      </c>
      <c r="BM117" s="205" t="s">
        <v>395</v>
      </c>
    </row>
    <row r="118" spans="1:65" s="13" customFormat="1" ht="11.25" x14ac:dyDescent="0.2">
      <c r="B118" s="207"/>
      <c r="C118" s="208"/>
      <c r="D118" s="209" t="s">
        <v>182</v>
      </c>
      <c r="E118" s="210" t="s">
        <v>79</v>
      </c>
      <c r="F118" s="211" t="s">
        <v>396</v>
      </c>
      <c r="G118" s="208"/>
      <c r="H118" s="212">
        <v>4.5759999999999996</v>
      </c>
      <c r="I118" s="213"/>
      <c r="J118" s="208"/>
      <c r="K118" s="208"/>
      <c r="L118" s="214"/>
      <c r="M118" s="215"/>
      <c r="N118" s="216"/>
      <c r="O118" s="216"/>
      <c r="P118" s="216"/>
      <c r="Q118" s="216"/>
      <c r="R118" s="216"/>
      <c r="S118" s="216"/>
      <c r="T118" s="217"/>
      <c r="AT118" s="218" t="s">
        <v>182</v>
      </c>
      <c r="AU118" s="218" t="s">
        <v>91</v>
      </c>
      <c r="AV118" s="13" t="s">
        <v>91</v>
      </c>
      <c r="AW118" s="13" t="s">
        <v>42</v>
      </c>
      <c r="AX118" s="13" t="s">
        <v>89</v>
      </c>
      <c r="AY118" s="218" t="s">
        <v>173</v>
      </c>
    </row>
    <row r="119" spans="1:65" s="2" customFormat="1" ht="24" customHeight="1" x14ac:dyDescent="0.2">
      <c r="A119" s="36"/>
      <c r="B119" s="37"/>
      <c r="C119" s="194" t="s">
        <v>247</v>
      </c>
      <c r="D119" s="194" t="s">
        <v>175</v>
      </c>
      <c r="E119" s="195" t="s">
        <v>397</v>
      </c>
      <c r="F119" s="196" t="s">
        <v>329</v>
      </c>
      <c r="G119" s="197" t="s">
        <v>203</v>
      </c>
      <c r="H119" s="198">
        <v>8.2370000000000001</v>
      </c>
      <c r="I119" s="199"/>
      <c r="J119" s="200">
        <f>ROUND(I119*H119,2)</f>
        <v>0</v>
      </c>
      <c r="K119" s="196" t="s">
        <v>179</v>
      </c>
      <c r="L119" s="41"/>
      <c r="M119" s="201" t="s">
        <v>79</v>
      </c>
      <c r="N119" s="202" t="s">
        <v>51</v>
      </c>
      <c r="O119" s="66"/>
      <c r="P119" s="203">
        <f>O119*H119</f>
        <v>0</v>
      </c>
      <c r="Q119" s="203">
        <v>0</v>
      </c>
      <c r="R119" s="203">
        <f>Q119*H119</f>
        <v>0</v>
      </c>
      <c r="S119" s="203">
        <v>0</v>
      </c>
      <c r="T119" s="204">
        <f>S119*H119</f>
        <v>0</v>
      </c>
      <c r="U119" s="36"/>
      <c r="V119" s="36"/>
      <c r="W119" s="36"/>
      <c r="X119" s="36"/>
      <c r="Y119" s="36"/>
      <c r="Z119" s="36"/>
      <c r="AA119" s="36"/>
      <c r="AB119" s="36"/>
      <c r="AC119" s="36"/>
      <c r="AD119" s="36"/>
      <c r="AE119" s="36"/>
      <c r="AR119" s="205" t="s">
        <v>180</v>
      </c>
      <c r="AT119" s="205" t="s">
        <v>175</v>
      </c>
      <c r="AU119" s="205" t="s">
        <v>91</v>
      </c>
      <c r="AY119" s="18" t="s">
        <v>173</v>
      </c>
      <c r="BE119" s="206">
        <f>IF(N119="základní",J119,0)</f>
        <v>0</v>
      </c>
      <c r="BF119" s="206">
        <f>IF(N119="snížená",J119,0)</f>
        <v>0</v>
      </c>
      <c r="BG119" s="206">
        <f>IF(N119="zákl. přenesená",J119,0)</f>
        <v>0</v>
      </c>
      <c r="BH119" s="206">
        <f>IF(N119="sníž. přenesená",J119,0)</f>
        <v>0</v>
      </c>
      <c r="BI119" s="206">
        <f>IF(N119="nulová",J119,0)</f>
        <v>0</v>
      </c>
      <c r="BJ119" s="18" t="s">
        <v>89</v>
      </c>
      <c r="BK119" s="206">
        <f>ROUND(I119*H119,2)</f>
        <v>0</v>
      </c>
      <c r="BL119" s="18" t="s">
        <v>180</v>
      </c>
      <c r="BM119" s="205" t="s">
        <v>398</v>
      </c>
    </row>
    <row r="120" spans="1:65" s="13" customFormat="1" ht="11.25" x14ac:dyDescent="0.2">
      <c r="B120" s="207"/>
      <c r="C120" s="208"/>
      <c r="D120" s="209" t="s">
        <v>182</v>
      </c>
      <c r="E120" s="210" t="s">
        <v>79</v>
      </c>
      <c r="F120" s="211" t="s">
        <v>399</v>
      </c>
      <c r="G120" s="208"/>
      <c r="H120" s="212">
        <v>8.2370000000000001</v>
      </c>
      <c r="I120" s="213"/>
      <c r="J120" s="208"/>
      <c r="K120" s="208"/>
      <c r="L120" s="214"/>
      <c r="M120" s="215"/>
      <c r="N120" s="216"/>
      <c r="O120" s="216"/>
      <c r="P120" s="216"/>
      <c r="Q120" s="216"/>
      <c r="R120" s="216"/>
      <c r="S120" s="216"/>
      <c r="T120" s="217"/>
      <c r="AT120" s="218" t="s">
        <v>182</v>
      </c>
      <c r="AU120" s="218" t="s">
        <v>91</v>
      </c>
      <c r="AV120" s="13" t="s">
        <v>91</v>
      </c>
      <c r="AW120" s="13" t="s">
        <v>42</v>
      </c>
      <c r="AX120" s="13" t="s">
        <v>89</v>
      </c>
      <c r="AY120" s="218" t="s">
        <v>173</v>
      </c>
    </row>
    <row r="121" spans="1:65" s="2" customFormat="1" ht="24" customHeight="1" x14ac:dyDescent="0.2">
      <c r="A121" s="36"/>
      <c r="B121" s="37"/>
      <c r="C121" s="194" t="s">
        <v>8</v>
      </c>
      <c r="D121" s="194" t="s">
        <v>175</v>
      </c>
      <c r="E121" s="195" t="s">
        <v>194</v>
      </c>
      <c r="F121" s="196" t="s">
        <v>195</v>
      </c>
      <c r="G121" s="197" t="s">
        <v>196</v>
      </c>
      <c r="H121" s="198">
        <v>25.274000000000001</v>
      </c>
      <c r="I121" s="199"/>
      <c r="J121" s="200">
        <f>ROUND(I121*H121,2)</f>
        <v>0</v>
      </c>
      <c r="K121" s="196" t="s">
        <v>179</v>
      </c>
      <c r="L121" s="41"/>
      <c r="M121" s="201" t="s">
        <v>79</v>
      </c>
      <c r="N121" s="202" t="s">
        <v>51</v>
      </c>
      <c r="O121" s="66"/>
      <c r="P121" s="203">
        <f>O121*H121</f>
        <v>0</v>
      </c>
      <c r="Q121" s="203">
        <v>0</v>
      </c>
      <c r="R121" s="203">
        <f>Q121*H121</f>
        <v>0</v>
      </c>
      <c r="S121" s="203">
        <v>0</v>
      </c>
      <c r="T121" s="204">
        <f>S121*H121</f>
        <v>0</v>
      </c>
      <c r="U121" s="36"/>
      <c r="V121" s="36"/>
      <c r="W121" s="36"/>
      <c r="X121" s="36"/>
      <c r="Y121" s="36"/>
      <c r="Z121" s="36"/>
      <c r="AA121" s="36"/>
      <c r="AB121" s="36"/>
      <c r="AC121" s="36"/>
      <c r="AD121" s="36"/>
      <c r="AE121" s="36"/>
      <c r="AR121" s="205" t="s">
        <v>180</v>
      </c>
      <c r="AT121" s="205" t="s">
        <v>175</v>
      </c>
      <c r="AU121" s="205" t="s">
        <v>91</v>
      </c>
      <c r="AY121" s="18" t="s">
        <v>173</v>
      </c>
      <c r="BE121" s="206">
        <f>IF(N121="základní",J121,0)</f>
        <v>0</v>
      </c>
      <c r="BF121" s="206">
        <f>IF(N121="snížená",J121,0)</f>
        <v>0</v>
      </c>
      <c r="BG121" s="206">
        <f>IF(N121="zákl. přenesená",J121,0)</f>
        <v>0</v>
      </c>
      <c r="BH121" s="206">
        <f>IF(N121="sníž. přenesená",J121,0)</f>
        <v>0</v>
      </c>
      <c r="BI121" s="206">
        <f>IF(N121="nulová",J121,0)</f>
        <v>0</v>
      </c>
      <c r="BJ121" s="18" t="s">
        <v>89</v>
      </c>
      <c r="BK121" s="206">
        <f>ROUND(I121*H121,2)</f>
        <v>0</v>
      </c>
      <c r="BL121" s="18" t="s">
        <v>180</v>
      </c>
      <c r="BM121" s="205" t="s">
        <v>400</v>
      </c>
    </row>
    <row r="122" spans="1:65" s="13" customFormat="1" ht="11.25" x14ac:dyDescent="0.2">
      <c r="B122" s="207"/>
      <c r="C122" s="208"/>
      <c r="D122" s="209" t="s">
        <v>182</v>
      </c>
      <c r="E122" s="210" t="s">
        <v>79</v>
      </c>
      <c r="F122" s="211" t="s">
        <v>401</v>
      </c>
      <c r="G122" s="208"/>
      <c r="H122" s="212">
        <v>1.28</v>
      </c>
      <c r="I122" s="213"/>
      <c r="J122" s="208"/>
      <c r="K122" s="208"/>
      <c r="L122" s="214"/>
      <c r="M122" s="215"/>
      <c r="N122" s="216"/>
      <c r="O122" s="216"/>
      <c r="P122" s="216"/>
      <c r="Q122" s="216"/>
      <c r="R122" s="216"/>
      <c r="S122" s="216"/>
      <c r="T122" s="217"/>
      <c r="AT122" s="218" t="s">
        <v>182</v>
      </c>
      <c r="AU122" s="218" t="s">
        <v>91</v>
      </c>
      <c r="AV122" s="13" t="s">
        <v>91</v>
      </c>
      <c r="AW122" s="13" t="s">
        <v>42</v>
      </c>
      <c r="AX122" s="13" t="s">
        <v>81</v>
      </c>
      <c r="AY122" s="218" t="s">
        <v>173</v>
      </c>
    </row>
    <row r="123" spans="1:65" s="13" customFormat="1" ht="11.25" x14ac:dyDescent="0.2">
      <c r="B123" s="207"/>
      <c r="C123" s="208"/>
      <c r="D123" s="209" t="s">
        <v>182</v>
      </c>
      <c r="E123" s="210" t="s">
        <v>79</v>
      </c>
      <c r="F123" s="211" t="s">
        <v>402</v>
      </c>
      <c r="G123" s="208"/>
      <c r="H123" s="212">
        <v>1.04</v>
      </c>
      <c r="I123" s="213"/>
      <c r="J123" s="208"/>
      <c r="K123" s="208"/>
      <c r="L123" s="214"/>
      <c r="M123" s="215"/>
      <c r="N123" s="216"/>
      <c r="O123" s="216"/>
      <c r="P123" s="216"/>
      <c r="Q123" s="216"/>
      <c r="R123" s="216"/>
      <c r="S123" s="216"/>
      <c r="T123" s="217"/>
      <c r="AT123" s="218" t="s">
        <v>182</v>
      </c>
      <c r="AU123" s="218" t="s">
        <v>91</v>
      </c>
      <c r="AV123" s="13" t="s">
        <v>91</v>
      </c>
      <c r="AW123" s="13" t="s">
        <v>42</v>
      </c>
      <c r="AX123" s="13" t="s">
        <v>81</v>
      </c>
      <c r="AY123" s="218" t="s">
        <v>173</v>
      </c>
    </row>
    <row r="124" spans="1:65" s="13" customFormat="1" ht="11.25" x14ac:dyDescent="0.2">
      <c r="B124" s="207"/>
      <c r="C124" s="208"/>
      <c r="D124" s="209" t="s">
        <v>182</v>
      </c>
      <c r="E124" s="210" t="s">
        <v>79</v>
      </c>
      <c r="F124" s="211" t="s">
        <v>403</v>
      </c>
      <c r="G124" s="208"/>
      <c r="H124" s="212">
        <v>22.954000000000001</v>
      </c>
      <c r="I124" s="213"/>
      <c r="J124" s="208"/>
      <c r="K124" s="208"/>
      <c r="L124" s="214"/>
      <c r="M124" s="215"/>
      <c r="N124" s="216"/>
      <c r="O124" s="216"/>
      <c r="P124" s="216"/>
      <c r="Q124" s="216"/>
      <c r="R124" s="216"/>
      <c r="S124" s="216"/>
      <c r="T124" s="217"/>
      <c r="AT124" s="218" t="s">
        <v>182</v>
      </c>
      <c r="AU124" s="218" t="s">
        <v>91</v>
      </c>
      <c r="AV124" s="13" t="s">
        <v>91</v>
      </c>
      <c r="AW124" s="13" t="s">
        <v>42</v>
      </c>
      <c r="AX124" s="13" t="s">
        <v>81</v>
      </c>
      <c r="AY124" s="218" t="s">
        <v>173</v>
      </c>
    </row>
    <row r="125" spans="1:65" s="15" customFormat="1" ht="11.25" x14ac:dyDescent="0.2">
      <c r="B125" s="244"/>
      <c r="C125" s="245"/>
      <c r="D125" s="209" t="s">
        <v>182</v>
      </c>
      <c r="E125" s="246" t="s">
        <v>79</v>
      </c>
      <c r="F125" s="247" t="s">
        <v>362</v>
      </c>
      <c r="G125" s="245"/>
      <c r="H125" s="248">
        <v>25.274000000000001</v>
      </c>
      <c r="I125" s="249"/>
      <c r="J125" s="245"/>
      <c r="K125" s="245"/>
      <c r="L125" s="250"/>
      <c r="M125" s="251"/>
      <c r="N125" s="252"/>
      <c r="O125" s="252"/>
      <c r="P125" s="252"/>
      <c r="Q125" s="252"/>
      <c r="R125" s="252"/>
      <c r="S125" s="252"/>
      <c r="T125" s="253"/>
      <c r="AT125" s="254" t="s">
        <v>182</v>
      </c>
      <c r="AU125" s="254" t="s">
        <v>91</v>
      </c>
      <c r="AV125" s="15" t="s">
        <v>180</v>
      </c>
      <c r="AW125" s="15" t="s">
        <v>42</v>
      </c>
      <c r="AX125" s="15" t="s">
        <v>89</v>
      </c>
      <c r="AY125" s="254" t="s">
        <v>173</v>
      </c>
    </row>
    <row r="126" spans="1:65" s="2" customFormat="1" ht="24" customHeight="1" x14ac:dyDescent="0.2">
      <c r="A126" s="36"/>
      <c r="B126" s="37"/>
      <c r="C126" s="194" t="s">
        <v>256</v>
      </c>
      <c r="D126" s="194" t="s">
        <v>175</v>
      </c>
      <c r="E126" s="195" t="s">
        <v>404</v>
      </c>
      <c r="F126" s="196" t="s">
        <v>405</v>
      </c>
      <c r="G126" s="197" t="s">
        <v>196</v>
      </c>
      <c r="H126" s="198">
        <v>0.64</v>
      </c>
      <c r="I126" s="199"/>
      <c r="J126" s="200">
        <f>ROUND(I126*H126,2)</f>
        <v>0</v>
      </c>
      <c r="K126" s="196" t="s">
        <v>179</v>
      </c>
      <c r="L126" s="41"/>
      <c r="M126" s="201" t="s">
        <v>79</v>
      </c>
      <c r="N126" s="202" t="s">
        <v>51</v>
      </c>
      <c r="O126" s="66"/>
      <c r="P126" s="203">
        <f>O126*H126</f>
        <v>0</v>
      </c>
      <c r="Q126" s="203">
        <v>0</v>
      </c>
      <c r="R126" s="203">
        <f>Q126*H126</f>
        <v>0</v>
      </c>
      <c r="S126" s="203">
        <v>0</v>
      </c>
      <c r="T126" s="204">
        <f>S126*H126</f>
        <v>0</v>
      </c>
      <c r="U126" s="36"/>
      <c r="V126" s="36"/>
      <c r="W126" s="36"/>
      <c r="X126" s="36"/>
      <c r="Y126" s="36"/>
      <c r="Z126" s="36"/>
      <c r="AA126" s="36"/>
      <c r="AB126" s="36"/>
      <c r="AC126" s="36"/>
      <c r="AD126" s="36"/>
      <c r="AE126" s="36"/>
      <c r="AR126" s="205" t="s">
        <v>180</v>
      </c>
      <c r="AT126" s="205" t="s">
        <v>175</v>
      </c>
      <c r="AU126" s="205" t="s">
        <v>91</v>
      </c>
      <c r="AY126" s="18" t="s">
        <v>173</v>
      </c>
      <c r="BE126" s="206">
        <f>IF(N126="základní",J126,0)</f>
        <v>0</v>
      </c>
      <c r="BF126" s="206">
        <f>IF(N126="snížená",J126,0)</f>
        <v>0</v>
      </c>
      <c r="BG126" s="206">
        <f>IF(N126="zákl. přenesená",J126,0)</f>
        <v>0</v>
      </c>
      <c r="BH126" s="206">
        <f>IF(N126="sníž. přenesená",J126,0)</f>
        <v>0</v>
      </c>
      <c r="BI126" s="206">
        <f>IF(N126="nulová",J126,0)</f>
        <v>0</v>
      </c>
      <c r="BJ126" s="18" t="s">
        <v>89</v>
      </c>
      <c r="BK126" s="206">
        <f>ROUND(I126*H126,2)</f>
        <v>0</v>
      </c>
      <c r="BL126" s="18" t="s">
        <v>180</v>
      </c>
      <c r="BM126" s="205" t="s">
        <v>406</v>
      </c>
    </row>
    <row r="127" spans="1:65" s="14" customFormat="1" ht="11.25" x14ac:dyDescent="0.2">
      <c r="B127" s="234"/>
      <c r="C127" s="235"/>
      <c r="D127" s="209" t="s">
        <v>182</v>
      </c>
      <c r="E127" s="236" t="s">
        <v>79</v>
      </c>
      <c r="F127" s="237" t="s">
        <v>407</v>
      </c>
      <c r="G127" s="235"/>
      <c r="H127" s="236" t="s">
        <v>79</v>
      </c>
      <c r="I127" s="238"/>
      <c r="J127" s="235"/>
      <c r="K127" s="235"/>
      <c r="L127" s="239"/>
      <c r="M127" s="240"/>
      <c r="N127" s="241"/>
      <c r="O127" s="241"/>
      <c r="P127" s="241"/>
      <c r="Q127" s="241"/>
      <c r="R127" s="241"/>
      <c r="S127" s="241"/>
      <c r="T127" s="242"/>
      <c r="AT127" s="243" t="s">
        <v>182</v>
      </c>
      <c r="AU127" s="243" t="s">
        <v>91</v>
      </c>
      <c r="AV127" s="14" t="s">
        <v>89</v>
      </c>
      <c r="AW127" s="14" t="s">
        <v>42</v>
      </c>
      <c r="AX127" s="14" t="s">
        <v>81</v>
      </c>
      <c r="AY127" s="243" t="s">
        <v>173</v>
      </c>
    </row>
    <row r="128" spans="1:65" s="13" customFormat="1" ht="11.25" x14ac:dyDescent="0.2">
      <c r="B128" s="207"/>
      <c r="C128" s="208"/>
      <c r="D128" s="209" t="s">
        <v>182</v>
      </c>
      <c r="E128" s="210" t="s">
        <v>79</v>
      </c>
      <c r="F128" s="211" t="s">
        <v>408</v>
      </c>
      <c r="G128" s="208"/>
      <c r="H128" s="212">
        <v>0.64</v>
      </c>
      <c r="I128" s="213"/>
      <c r="J128" s="208"/>
      <c r="K128" s="208"/>
      <c r="L128" s="214"/>
      <c r="M128" s="215"/>
      <c r="N128" s="216"/>
      <c r="O128" s="216"/>
      <c r="P128" s="216"/>
      <c r="Q128" s="216"/>
      <c r="R128" s="216"/>
      <c r="S128" s="216"/>
      <c r="T128" s="217"/>
      <c r="AT128" s="218" t="s">
        <v>182</v>
      </c>
      <c r="AU128" s="218" t="s">
        <v>91</v>
      </c>
      <c r="AV128" s="13" t="s">
        <v>91</v>
      </c>
      <c r="AW128" s="13" t="s">
        <v>42</v>
      </c>
      <c r="AX128" s="13" t="s">
        <v>89</v>
      </c>
      <c r="AY128" s="218" t="s">
        <v>173</v>
      </c>
    </row>
    <row r="129" spans="1:65" s="2" customFormat="1" ht="16.5" customHeight="1" x14ac:dyDescent="0.2">
      <c r="A129" s="36"/>
      <c r="B129" s="37"/>
      <c r="C129" s="219" t="s">
        <v>262</v>
      </c>
      <c r="D129" s="219" t="s">
        <v>200</v>
      </c>
      <c r="E129" s="220" t="s">
        <v>409</v>
      </c>
      <c r="F129" s="221" t="s">
        <v>410</v>
      </c>
      <c r="G129" s="222" t="s">
        <v>203</v>
      </c>
      <c r="H129" s="223">
        <v>1.28</v>
      </c>
      <c r="I129" s="224"/>
      <c r="J129" s="225">
        <f>ROUND(I129*H129,2)</f>
        <v>0</v>
      </c>
      <c r="K129" s="221" t="s">
        <v>179</v>
      </c>
      <c r="L129" s="226"/>
      <c r="M129" s="227" t="s">
        <v>79</v>
      </c>
      <c r="N129" s="228" t="s">
        <v>51</v>
      </c>
      <c r="O129" s="66"/>
      <c r="P129" s="203">
        <f>O129*H129</f>
        <v>0</v>
      </c>
      <c r="Q129" s="203">
        <v>1</v>
      </c>
      <c r="R129" s="203">
        <f>Q129*H129</f>
        <v>1.28</v>
      </c>
      <c r="S129" s="203">
        <v>0</v>
      </c>
      <c r="T129" s="204">
        <f>S129*H129</f>
        <v>0</v>
      </c>
      <c r="U129" s="36"/>
      <c r="V129" s="36"/>
      <c r="W129" s="36"/>
      <c r="X129" s="36"/>
      <c r="Y129" s="36"/>
      <c r="Z129" s="36"/>
      <c r="AA129" s="36"/>
      <c r="AB129" s="36"/>
      <c r="AC129" s="36"/>
      <c r="AD129" s="36"/>
      <c r="AE129" s="36"/>
      <c r="AR129" s="205" t="s">
        <v>204</v>
      </c>
      <c r="AT129" s="205" t="s">
        <v>200</v>
      </c>
      <c r="AU129" s="205" t="s">
        <v>91</v>
      </c>
      <c r="AY129" s="18" t="s">
        <v>173</v>
      </c>
      <c r="BE129" s="206">
        <f>IF(N129="základní",J129,0)</f>
        <v>0</v>
      </c>
      <c r="BF129" s="206">
        <f>IF(N129="snížená",J129,0)</f>
        <v>0</v>
      </c>
      <c r="BG129" s="206">
        <f>IF(N129="zákl. přenesená",J129,0)</f>
        <v>0</v>
      </c>
      <c r="BH129" s="206">
        <f>IF(N129="sníž. přenesená",J129,0)</f>
        <v>0</v>
      </c>
      <c r="BI129" s="206">
        <f>IF(N129="nulová",J129,0)</f>
        <v>0</v>
      </c>
      <c r="BJ129" s="18" t="s">
        <v>89</v>
      </c>
      <c r="BK129" s="206">
        <f>ROUND(I129*H129,2)</f>
        <v>0</v>
      </c>
      <c r="BL129" s="18" t="s">
        <v>180</v>
      </c>
      <c r="BM129" s="205" t="s">
        <v>411</v>
      </c>
    </row>
    <row r="130" spans="1:65" s="2" customFormat="1" ht="19.5" x14ac:dyDescent="0.2">
      <c r="A130" s="36"/>
      <c r="B130" s="37"/>
      <c r="C130" s="38"/>
      <c r="D130" s="209" t="s">
        <v>412</v>
      </c>
      <c r="E130" s="38"/>
      <c r="F130" s="255" t="s">
        <v>413</v>
      </c>
      <c r="G130" s="38"/>
      <c r="H130" s="38"/>
      <c r="I130" s="117"/>
      <c r="J130" s="38"/>
      <c r="K130" s="38"/>
      <c r="L130" s="41"/>
      <c r="M130" s="256"/>
      <c r="N130" s="257"/>
      <c r="O130" s="66"/>
      <c r="P130" s="66"/>
      <c r="Q130" s="66"/>
      <c r="R130" s="66"/>
      <c r="S130" s="66"/>
      <c r="T130" s="67"/>
      <c r="U130" s="36"/>
      <c r="V130" s="36"/>
      <c r="W130" s="36"/>
      <c r="X130" s="36"/>
      <c r="Y130" s="36"/>
      <c r="Z130" s="36"/>
      <c r="AA130" s="36"/>
      <c r="AB130" s="36"/>
      <c r="AC130" s="36"/>
      <c r="AD130" s="36"/>
      <c r="AE130" s="36"/>
      <c r="AT130" s="18" t="s">
        <v>412</v>
      </c>
      <c r="AU130" s="18" t="s">
        <v>91</v>
      </c>
    </row>
    <row r="131" spans="1:65" s="13" customFormat="1" ht="11.25" x14ac:dyDescent="0.2">
      <c r="B131" s="207"/>
      <c r="C131" s="208"/>
      <c r="D131" s="209" t="s">
        <v>182</v>
      </c>
      <c r="E131" s="208"/>
      <c r="F131" s="211" t="s">
        <v>414</v>
      </c>
      <c r="G131" s="208"/>
      <c r="H131" s="212">
        <v>1.28</v>
      </c>
      <c r="I131" s="213"/>
      <c r="J131" s="208"/>
      <c r="K131" s="208"/>
      <c r="L131" s="214"/>
      <c r="M131" s="215"/>
      <c r="N131" s="216"/>
      <c r="O131" s="216"/>
      <c r="P131" s="216"/>
      <c r="Q131" s="216"/>
      <c r="R131" s="216"/>
      <c r="S131" s="216"/>
      <c r="T131" s="217"/>
      <c r="AT131" s="218" t="s">
        <v>182</v>
      </c>
      <c r="AU131" s="218" t="s">
        <v>91</v>
      </c>
      <c r="AV131" s="13" t="s">
        <v>91</v>
      </c>
      <c r="AW131" s="13" t="s">
        <v>4</v>
      </c>
      <c r="AX131" s="13" t="s">
        <v>89</v>
      </c>
      <c r="AY131" s="218" t="s">
        <v>173</v>
      </c>
    </row>
    <row r="132" spans="1:65" s="2" customFormat="1" ht="24" customHeight="1" x14ac:dyDescent="0.2">
      <c r="A132" s="36"/>
      <c r="B132" s="37"/>
      <c r="C132" s="194" t="s">
        <v>268</v>
      </c>
      <c r="D132" s="194" t="s">
        <v>175</v>
      </c>
      <c r="E132" s="195" t="s">
        <v>415</v>
      </c>
      <c r="F132" s="196" t="s">
        <v>416</v>
      </c>
      <c r="G132" s="197" t="s">
        <v>178</v>
      </c>
      <c r="H132" s="198">
        <v>13.75</v>
      </c>
      <c r="I132" s="199"/>
      <c r="J132" s="200">
        <f>ROUND(I132*H132,2)</f>
        <v>0</v>
      </c>
      <c r="K132" s="196" t="s">
        <v>179</v>
      </c>
      <c r="L132" s="41"/>
      <c r="M132" s="201" t="s">
        <v>79</v>
      </c>
      <c r="N132" s="202" t="s">
        <v>51</v>
      </c>
      <c r="O132" s="66"/>
      <c r="P132" s="203">
        <f>O132*H132</f>
        <v>0</v>
      </c>
      <c r="Q132" s="203">
        <v>0</v>
      </c>
      <c r="R132" s="203">
        <f>Q132*H132</f>
        <v>0</v>
      </c>
      <c r="S132" s="203">
        <v>0</v>
      </c>
      <c r="T132" s="204">
        <f>S132*H132</f>
        <v>0</v>
      </c>
      <c r="U132" s="36"/>
      <c r="V132" s="36"/>
      <c r="W132" s="36"/>
      <c r="X132" s="36"/>
      <c r="Y132" s="36"/>
      <c r="Z132" s="36"/>
      <c r="AA132" s="36"/>
      <c r="AB132" s="36"/>
      <c r="AC132" s="36"/>
      <c r="AD132" s="36"/>
      <c r="AE132" s="36"/>
      <c r="AR132" s="205" t="s">
        <v>180</v>
      </c>
      <c r="AT132" s="205" t="s">
        <v>175</v>
      </c>
      <c r="AU132" s="205" t="s">
        <v>91</v>
      </c>
      <c r="AY132" s="18" t="s">
        <v>173</v>
      </c>
      <c r="BE132" s="206">
        <f>IF(N132="základní",J132,0)</f>
        <v>0</v>
      </c>
      <c r="BF132" s="206">
        <f>IF(N132="snížená",J132,0)</f>
        <v>0</v>
      </c>
      <c r="BG132" s="206">
        <f>IF(N132="zákl. přenesená",J132,0)</f>
        <v>0</v>
      </c>
      <c r="BH132" s="206">
        <f>IF(N132="sníž. přenesená",J132,0)</f>
        <v>0</v>
      </c>
      <c r="BI132" s="206">
        <f>IF(N132="nulová",J132,0)</f>
        <v>0</v>
      </c>
      <c r="BJ132" s="18" t="s">
        <v>89</v>
      </c>
      <c r="BK132" s="206">
        <f>ROUND(I132*H132,2)</f>
        <v>0</v>
      </c>
      <c r="BL132" s="18" t="s">
        <v>180</v>
      </c>
      <c r="BM132" s="205" t="s">
        <v>417</v>
      </c>
    </row>
    <row r="133" spans="1:65" s="14" customFormat="1" ht="11.25" x14ac:dyDescent="0.2">
      <c r="B133" s="234"/>
      <c r="C133" s="235"/>
      <c r="D133" s="209" t="s">
        <v>182</v>
      </c>
      <c r="E133" s="236" t="s">
        <v>79</v>
      </c>
      <c r="F133" s="237" t="s">
        <v>346</v>
      </c>
      <c r="G133" s="235"/>
      <c r="H133" s="236" t="s">
        <v>79</v>
      </c>
      <c r="I133" s="238"/>
      <c r="J133" s="235"/>
      <c r="K133" s="235"/>
      <c r="L133" s="239"/>
      <c r="M133" s="240"/>
      <c r="N133" s="241"/>
      <c r="O133" s="241"/>
      <c r="P133" s="241"/>
      <c r="Q133" s="241"/>
      <c r="R133" s="241"/>
      <c r="S133" s="241"/>
      <c r="T133" s="242"/>
      <c r="AT133" s="243" t="s">
        <v>182</v>
      </c>
      <c r="AU133" s="243" t="s">
        <v>91</v>
      </c>
      <c r="AV133" s="14" t="s">
        <v>89</v>
      </c>
      <c r="AW133" s="14" t="s">
        <v>42</v>
      </c>
      <c r="AX133" s="14" t="s">
        <v>81</v>
      </c>
      <c r="AY133" s="243" t="s">
        <v>173</v>
      </c>
    </row>
    <row r="134" spans="1:65" s="14" customFormat="1" ht="11.25" x14ac:dyDescent="0.2">
      <c r="B134" s="234"/>
      <c r="C134" s="235"/>
      <c r="D134" s="209" t="s">
        <v>182</v>
      </c>
      <c r="E134" s="236" t="s">
        <v>79</v>
      </c>
      <c r="F134" s="237" t="s">
        <v>418</v>
      </c>
      <c r="G134" s="235"/>
      <c r="H134" s="236" t="s">
        <v>79</v>
      </c>
      <c r="I134" s="238"/>
      <c r="J134" s="235"/>
      <c r="K134" s="235"/>
      <c r="L134" s="239"/>
      <c r="M134" s="240"/>
      <c r="N134" s="241"/>
      <c r="O134" s="241"/>
      <c r="P134" s="241"/>
      <c r="Q134" s="241"/>
      <c r="R134" s="241"/>
      <c r="S134" s="241"/>
      <c r="T134" s="242"/>
      <c r="AT134" s="243" t="s">
        <v>182</v>
      </c>
      <c r="AU134" s="243" t="s">
        <v>91</v>
      </c>
      <c r="AV134" s="14" t="s">
        <v>89</v>
      </c>
      <c r="AW134" s="14" t="s">
        <v>42</v>
      </c>
      <c r="AX134" s="14" t="s">
        <v>81</v>
      </c>
      <c r="AY134" s="243" t="s">
        <v>173</v>
      </c>
    </row>
    <row r="135" spans="1:65" s="13" customFormat="1" ht="11.25" x14ac:dyDescent="0.2">
      <c r="B135" s="207"/>
      <c r="C135" s="208"/>
      <c r="D135" s="209" t="s">
        <v>182</v>
      </c>
      <c r="E135" s="210" t="s">
        <v>79</v>
      </c>
      <c r="F135" s="211" t="s">
        <v>419</v>
      </c>
      <c r="G135" s="208"/>
      <c r="H135" s="212">
        <v>13.75</v>
      </c>
      <c r="I135" s="213"/>
      <c r="J135" s="208"/>
      <c r="K135" s="208"/>
      <c r="L135" s="214"/>
      <c r="M135" s="215"/>
      <c r="N135" s="216"/>
      <c r="O135" s="216"/>
      <c r="P135" s="216"/>
      <c r="Q135" s="216"/>
      <c r="R135" s="216"/>
      <c r="S135" s="216"/>
      <c r="T135" s="217"/>
      <c r="AT135" s="218" t="s">
        <v>182</v>
      </c>
      <c r="AU135" s="218" t="s">
        <v>91</v>
      </c>
      <c r="AV135" s="13" t="s">
        <v>91</v>
      </c>
      <c r="AW135" s="13" t="s">
        <v>42</v>
      </c>
      <c r="AX135" s="13" t="s">
        <v>89</v>
      </c>
      <c r="AY135" s="218" t="s">
        <v>173</v>
      </c>
    </row>
    <row r="136" spans="1:65" s="2" customFormat="1" ht="24" customHeight="1" x14ac:dyDescent="0.2">
      <c r="A136" s="36"/>
      <c r="B136" s="37"/>
      <c r="C136" s="194" t="s">
        <v>274</v>
      </c>
      <c r="D136" s="194" t="s">
        <v>175</v>
      </c>
      <c r="E136" s="195" t="s">
        <v>420</v>
      </c>
      <c r="F136" s="196" t="s">
        <v>421</v>
      </c>
      <c r="G136" s="197" t="s">
        <v>178</v>
      </c>
      <c r="H136" s="198">
        <v>13.75</v>
      </c>
      <c r="I136" s="199"/>
      <c r="J136" s="200">
        <f>ROUND(I136*H136,2)</f>
        <v>0</v>
      </c>
      <c r="K136" s="196" t="s">
        <v>179</v>
      </c>
      <c r="L136" s="41"/>
      <c r="M136" s="201" t="s">
        <v>79</v>
      </c>
      <c r="N136" s="202" t="s">
        <v>51</v>
      </c>
      <c r="O136" s="66"/>
      <c r="P136" s="203">
        <f>O136*H136</f>
        <v>0</v>
      </c>
      <c r="Q136" s="203">
        <v>0</v>
      </c>
      <c r="R136" s="203">
        <f>Q136*H136</f>
        <v>0</v>
      </c>
      <c r="S136" s="203">
        <v>0</v>
      </c>
      <c r="T136" s="204">
        <f>S136*H136</f>
        <v>0</v>
      </c>
      <c r="U136" s="36"/>
      <c r="V136" s="36"/>
      <c r="W136" s="36"/>
      <c r="X136" s="36"/>
      <c r="Y136" s="36"/>
      <c r="Z136" s="36"/>
      <c r="AA136" s="36"/>
      <c r="AB136" s="36"/>
      <c r="AC136" s="36"/>
      <c r="AD136" s="36"/>
      <c r="AE136" s="36"/>
      <c r="AR136" s="205" t="s">
        <v>180</v>
      </c>
      <c r="AT136" s="205" t="s">
        <v>175</v>
      </c>
      <c r="AU136" s="205" t="s">
        <v>91</v>
      </c>
      <c r="AY136" s="18" t="s">
        <v>173</v>
      </c>
      <c r="BE136" s="206">
        <f>IF(N136="základní",J136,0)</f>
        <v>0</v>
      </c>
      <c r="BF136" s="206">
        <f>IF(N136="snížená",J136,0)</f>
        <v>0</v>
      </c>
      <c r="BG136" s="206">
        <f>IF(N136="zákl. přenesená",J136,0)</f>
        <v>0</v>
      </c>
      <c r="BH136" s="206">
        <f>IF(N136="sníž. přenesená",J136,0)</f>
        <v>0</v>
      </c>
      <c r="BI136" s="206">
        <f>IF(N136="nulová",J136,0)</f>
        <v>0</v>
      </c>
      <c r="BJ136" s="18" t="s">
        <v>89</v>
      </c>
      <c r="BK136" s="206">
        <f>ROUND(I136*H136,2)</f>
        <v>0</v>
      </c>
      <c r="BL136" s="18" t="s">
        <v>180</v>
      </c>
      <c r="BM136" s="205" t="s">
        <v>422</v>
      </c>
    </row>
    <row r="137" spans="1:65" s="13" customFormat="1" ht="11.25" x14ac:dyDescent="0.2">
      <c r="B137" s="207"/>
      <c r="C137" s="208"/>
      <c r="D137" s="209" t="s">
        <v>182</v>
      </c>
      <c r="E137" s="210" t="s">
        <v>79</v>
      </c>
      <c r="F137" s="211" t="s">
        <v>423</v>
      </c>
      <c r="G137" s="208"/>
      <c r="H137" s="212">
        <v>13.75</v>
      </c>
      <c r="I137" s="213"/>
      <c r="J137" s="208"/>
      <c r="K137" s="208"/>
      <c r="L137" s="214"/>
      <c r="M137" s="215"/>
      <c r="N137" s="216"/>
      <c r="O137" s="216"/>
      <c r="P137" s="216"/>
      <c r="Q137" s="216"/>
      <c r="R137" s="216"/>
      <c r="S137" s="216"/>
      <c r="T137" s="217"/>
      <c r="AT137" s="218" t="s">
        <v>182</v>
      </c>
      <c r="AU137" s="218" t="s">
        <v>91</v>
      </c>
      <c r="AV137" s="13" t="s">
        <v>91</v>
      </c>
      <c r="AW137" s="13" t="s">
        <v>42</v>
      </c>
      <c r="AX137" s="13" t="s">
        <v>89</v>
      </c>
      <c r="AY137" s="218" t="s">
        <v>173</v>
      </c>
    </row>
    <row r="138" spans="1:65" s="2" customFormat="1" ht="16.5" customHeight="1" x14ac:dyDescent="0.2">
      <c r="A138" s="36"/>
      <c r="B138" s="37"/>
      <c r="C138" s="219" t="s">
        <v>279</v>
      </c>
      <c r="D138" s="219" t="s">
        <v>200</v>
      </c>
      <c r="E138" s="220" t="s">
        <v>424</v>
      </c>
      <c r="F138" s="221" t="s">
        <v>425</v>
      </c>
      <c r="G138" s="222" t="s">
        <v>233</v>
      </c>
      <c r="H138" s="223">
        <v>0.20599999999999999</v>
      </c>
      <c r="I138" s="224"/>
      <c r="J138" s="225">
        <f>ROUND(I138*H138,2)</f>
        <v>0</v>
      </c>
      <c r="K138" s="221" t="s">
        <v>179</v>
      </c>
      <c r="L138" s="226"/>
      <c r="M138" s="227" t="s">
        <v>79</v>
      </c>
      <c r="N138" s="228" t="s">
        <v>51</v>
      </c>
      <c r="O138" s="66"/>
      <c r="P138" s="203">
        <f>O138*H138</f>
        <v>0</v>
      </c>
      <c r="Q138" s="203">
        <v>1E-3</v>
      </c>
      <c r="R138" s="203">
        <f>Q138*H138</f>
        <v>2.0599999999999999E-4</v>
      </c>
      <c r="S138" s="203">
        <v>0</v>
      </c>
      <c r="T138" s="204">
        <f>S138*H138</f>
        <v>0</v>
      </c>
      <c r="U138" s="36"/>
      <c r="V138" s="36"/>
      <c r="W138" s="36"/>
      <c r="X138" s="36"/>
      <c r="Y138" s="36"/>
      <c r="Z138" s="36"/>
      <c r="AA138" s="36"/>
      <c r="AB138" s="36"/>
      <c r="AC138" s="36"/>
      <c r="AD138" s="36"/>
      <c r="AE138" s="36"/>
      <c r="AR138" s="205" t="s">
        <v>204</v>
      </c>
      <c r="AT138" s="205" t="s">
        <v>200</v>
      </c>
      <c r="AU138" s="205" t="s">
        <v>91</v>
      </c>
      <c r="AY138" s="18" t="s">
        <v>173</v>
      </c>
      <c r="BE138" s="206">
        <f>IF(N138="základní",J138,0)</f>
        <v>0</v>
      </c>
      <c r="BF138" s="206">
        <f>IF(N138="snížená",J138,0)</f>
        <v>0</v>
      </c>
      <c r="BG138" s="206">
        <f>IF(N138="zákl. přenesená",J138,0)</f>
        <v>0</v>
      </c>
      <c r="BH138" s="206">
        <f>IF(N138="sníž. přenesená",J138,0)</f>
        <v>0</v>
      </c>
      <c r="BI138" s="206">
        <f>IF(N138="nulová",J138,0)</f>
        <v>0</v>
      </c>
      <c r="BJ138" s="18" t="s">
        <v>89</v>
      </c>
      <c r="BK138" s="206">
        <f>ROUND(I138*H138,2)</f>
        <v>0</v>
      </c>
      <c r="BL138" s="18" t="s">
        <v>180</v>
      </c>
      <c r="BM138" s="205" t="s">
        <v>426</v>
      </c>
    </row>
    <row r="139" spans="1:65" s="13" customFormat="1" ht="11.25" x14ac:dyDescent="0.2">
      <c r="B139" s="207"/>
      <c r="C139" s="208"/>
      <c r="D139" s="209" t="s">
        <v>182</v>
      </c>
      <c r="E139" s="208"/>
      <c r="F139" s="211" t="s">
        <v>427</v>
      </c>
      <c r="G139" s="208"/>
      <c r="H139" s="212">
        <v>0.20599999999999999</v>
      </c>
      <c r="I139" s="213"/>
      <c r="J139" s="208"/>
      <c r="K139" s="208"/>
      <c r="L139" s="214"/>
      <c r="M139" s="215"/>
      <c r="N139" s="216"/>
      <c r="O139" s="216"/>
      <c r="P139" s="216"/>
      <c r="Q139" s="216"/>
      <c r="R139" s="216"/>
      <c r="S139" s="216"/>
      <c r="T139" s="217"/>
      <c r="AT139" s="218" t="s">
        <v>182</v>
      </c>
      <c r="AU139" s="218" t="s">
        <v>91</v>
      </c>
      <c r="AV139" s="13" t="s">
        <v>91</v>
      </c>
      <c r="AW139" s="13" t="s">
        <v>4</v>
      </c>
      <c r="AX139" s="13" t="s">
        <v>89</v>
      </c>
      <c r="AY139" s="218" t="s">
        <v>173</v>
      </c>
    </row>
    <row r="140" spans="1:65" s="12" customFormat="1" ht="22.9" customHeight="1" x14ac:dyDescent="0.2">
      <c r="B140" s="178"/>
      <c r="C140" s="179"/>
      <c r="D140" s="180" t="s">
        <v>80</v>
      </c>
      <c r="E140" s="192" t="s">
        <v>180</v>
      </c>
      <c r="F140" s="192" t="s">
        <v>246</v>
      </c>
      <c r="G140" s="179"/>
      <c r="H140" s="179"/>
      <c r="I140" s="182"/>
      <c r="J140" s="193">
        <f>BK140</f>
        <v>0</v>
      </c>
      <c r="K140" s="179"/>
      <c r="L140" s="184"/>
      <c r="M140" s="185"/>
      <c r="N140" s="186"/>
      <c r="O140" s="186"/>
      <c r="P140" s="187">
        <f>SUM(P141:P145)</f>
        <v>0</v>
      </c>
      <c r="Q140" s="186"/>
      <c r="R140" s="187">
        <f>SUM(R141:R145)</f>
        <v>0</v>
      </c>
      <c r="S140" s="186"/>
      <c r="T140" s="188">
        <f>SUM(T141:T145)</f>
        <v>0</v>
      </c>
      <c r="AR140" s="189" t="s">
        <v>89</v>
      </c>
      <c r="AT140" s="190" t="s">
        <v>80</v>
      </c>
      <c r="AU140" s="190" t="s">
        <v>89</v>
      </c>
      <c r="AY140" s="189" t="s">
        <v>173</v>
      </c>
      <c r="BK140" s="191">
        <f>SUM(BK141:BK145)</f>
        <v>0</v>
      </c>
    </row>
    <row r="141" spans="1:65" s="2" customFormat="1" ht="16.5" customHeight="1" x14ac:dyDescent="0.2">
      <c r="A141" s="36"/>
      <c r="B141" s="37"/>
      <c r="C141" s="194" t="s">
        <v>7</v>
      </c>
      <c r="D141" s="194" t="s">
        <v>175</v>
      </c>
      <c r="E141" s="195" t="s">
        <v>428</v>
      </c>
      <c r="F141" s="196" t="s">
        <v>429</v>
      </c>
      <c r="G141" s="197" t="s">
        <v>196</v>
      </c>
      <c r="H141" s="198">
        <v>0.40600000000000003</v>
      </c>
      <c r="I141" s="199"/>
      <c r="J141" s="200">
        <f>ROUND(I141*H141,2)</f>
        <v>0</v>
      </c>
      <c r="K141" s="196" t="s">
        <v>179</v>
      </c>
      <c r="L141" s="41"/>
      <c r="M141" s="201" t="s">
        <v>79</v>
      </c>
      <c r="N141" s="202" t="s">
        <v>51</v>
      </c>
      <c r="O141" s="66"/>
      <c r="P141" s="203">
        <f>O141*H141</f>
        <v>0</v>
      </c>
      <c r="Q141" s="203">
        <v>0</v>
      </c>
      <c r="R141" s="203">
        <f>Q141*H141</f>
        <v>0</v>
      </c>
      <c r="S141" s="203">
        <v>0</v>
      </c>
      <c r="T141" s="204">
        <f>S141*H141</f>
        <v>0</v>
      </c>
      <c r="U141" s="36"/>
      <c r="V141" s="36"/>
      <c r="W141" s="36"/>
      <c r="X141" s="36"/>
      <c r="Y141" s="36"/>
      <c r="Z141" s="36"/>
      <c r="AA141" s="36"/>
      <c r="AB141" s="36"/>
      <c r="AC141" s="36"/>
      <c r="AD141" s="36"/>
      <c r="AE141" s="36"/>
      <c r="AR141" s="205" t="s">
        <v>180</v>
      </c>
      <c r="AT141" s="205" t="s">
        <v>175</v>
      </c>
      <c r="AU141" s="205" t="s">
        <v>91</v>
      </c>
      <c r="AY141" s="18" t="s">
        <v>173</v>
      </c>
      <c r="BE141" s="206">
        <f>IF(N141="základní",J141,0)</f>
        <v>0</v>
      </c>
      <c r="BF141" s="206">
        <f>IF(N141="snížená",J141,0)</f>
        <v>0</v>
      </c>
      <c r="BG141" s="206">
        <f>IF(N141="zákl. přenesená",J141,0)</f>
        <v>0</v>
      </c>
      <c r="BH141" s="206">
        <f>IF(N141="sníž. přenesená",J141,0)</f>
        <v>0</v>
      </c>
      <c r="BI141" s="206">
        <f>IF(N141="nulová",J141,0)</f>
        <v>0</v>
      </c>
      <c r="BJ141" s="18" t="s">
        <v>89</v>
      </c>
      <c r="BK141" s="206">
        <f>ROUND(I141*H141,2)</f>
        <v>0</v>
      </c>
      <c r="BL141" s="18" t="s">
        <v>180</v>
      </c>
      <c r="BM141" s="205" t="s">
        <v>430</v>
      </c>
    </row>
    <row r="142" spans="1:65" s="14" customFormat="1" ht="11.25" x14ac:dyDescent="0.2">
      <c r="B142" s="234"/>
      <c r="C142" s="235"/>
      <c r="D142" s="209" t="s">
        <v>182</v>
      </c>
      <c r="E142" s="236" t="s">
        <v>79</v>
      </c>
      <c r="F142" s="237" t="s">
        <v>431</v>
      </c>
      <c r="G142" s="235"/>
      <c r="H142" s="236" t="s">
        <v>79</v>
      </c>
      <c r="I142" s="238"/>
      <c r="J142" s="235"/>
      <c r="K142" s="235"/>
      <c r="L142" s="239"/>
      <c r="M142" s="240"/>
      <c r="N142" s="241"/>
      <c r="O142" s="241"/>
      <c r="P142" s="241"/>
      <c r="Q142" s="241"/>
      <c r="R142" s="241"/>
      <c r="S142" s="241"/>
      <c r="T142" s="242"/>
      <c r="AT142" s="243" t="s">
        <v>182</v>
      </c>
      <c r="AU142" s="243" t="s">
        <v>91</v>
      </c>
      <c r="AV142" s="14" t="s">
        <v>89</v>
      </c>
      <c r="AW142" s="14" t="s">
        <v>42</v>
      </c>
      <c r="AX142" s="14" t="s">
        <v>81</v>
      </c>
      <c r="AY142" s="243" t="s">
        <v>173</v>
      </c>
    </row>
    <row r="143" spans="1:65" s="13" customFormat="1" ht="11.25" x14ac:dyDescent="0.2">
      <c r="B143" s="207"/>
      <c r="C143" s="208"/>
      <c r="D143" s="209" t="s">
        <v>182</v>
      </c>
      <c r="E143" s="210" t="s">
        <v>79</v>
      </c>
      <c r="F143" s="211" t="s">
        <v>432</v>
      </c>
      <c r="G143" s="208"/>
      <c r="H143" s="212">
        <v>0.16</v>
      </c>
      <c r="I143" s="213"/>
      <c r="J143" s="208"/>
      <c r="K143" s="208"/>
      <c r="L143" s="214"/>
      <c r="M143" s="215"/>
      <c r="N143" s="216"/>
      <c r="O143" s="216"/>
      <c r="P143" s="216"/>
      <c r="Q143" s="216"/>
      <c r="R143" s="216"/>
      <c r="S143" s="216"/>
      <c r="T143" s="217"/>
      <c r="AT143" s="218" t="s">
        <v>182</v>
      </c>
      <c r="AU143" s="218" t="s">
        <v>91</v>
      </c>
      <c r="AV143" s="13" t="s">
        <v>91</v>
      </c>
      <c r="AW143" s="13" t="s">
        <v>42</v>
      </c>
      <c r="AX143" s="13" t="s">
        <v>81</v>
      </c>
      <c r="AY143" s="218" t="s">
        <v>173</v>
      </c>
    </row>
    <row r="144" spans="1:65" s="13" customFormat="1" ht="11.25" x14ac:dyDescent="0.2">
      <c r="B144" s="207"/>
      <c r="C144" s="208"/>
      <c r="D144" s="209" t="s">
        <v>182</v>
      </c>
      <c r="E144" s="210" t="s">
        <v>79</v>
      </c>
      <c r="F144" s="211" t="s">
        <v>433</v>
      </c>
      <c r="G144" s="208"/>
      <c r="H144" s="212">
        <v>0.246</v>
      </c>
      <c r="I144" s="213"/>
      <c r="J144" s="208"/>
      <c r="K144" s="208"/>
      <c r="L144" s="214"/>
      <c r="M144" s="215"/>
      <c r="N144" s="216"/>
      <c r="O144" s="216"/>
      <c r="P144" s="216"/>
      <c r="Q144" s="216"/>
      <c r="R144" s="216"/>
      <c r="S144" s="216"/>
      <c r="T144" s="217"/>
      <c r="AT144" s="218" t="s">
        <v>182</v>
      </c>
      <c r="AU144" s="218" t="s">
        <v>91</v>
      </c>
      <c r="AV144" s="13" t="s">
        <v>91</v>
      </c>
      <c r="AW144" s="13" t="s">
        <v>42</v>
      </c>
      <c r="AX144" s="13" t="s">
        <v>81</v>
      </c>
      <c r="AY144" s="218" t="s">
        <v>173</v>
      </c>
    </row>
    <row r="145" spans="1:65" s="15" customFormat="1" ht="11.25" x14ac:dyDescent="0.2">
      <c r="B145" s="244"/>
      <c r="C145" s="245"/>
      <c r="D145" s="209" t="s">
        <v>182</v>
      </c>
      <c r="E145" s="246" t="s">
        <v>79</v>
      </c>
      <c r="F145" s="247" t="s">
        <v>362</v>
      </c>
      <c r="G145" s="245"/>
      <c r="H145" s="248">
        <v>0.40600000000000003</v>
      </c>
      <c r="I145" s="249"/>
      <c r="J145" s="245"/>
      <c r="K145" s="245"/>
      <c r="L145" s="250"/>
      <c r="M145" s="251"/>
      <c r="N145" s="252"/>
      <c r="O145" s="252"/>
      <c r="P145" s="252"/>
      <c r="Q145" s="252"/>
      <c r="R145" s="252"/>
      <c r="S145" s="252"/>
      <c r="T145" s="253"/>
      <c r="AT145" s="254" t="s">
        <v>182</v>
      </c>
      <c r="AU145" s="254" t="s">
        <v>91</v>
      </c>
      <c r="AV145" s="15" t="s">
        <v>180</v>
      </c>
      <c r="AW145" s="15" t="s">
        <v>42</v>
      </c>
      <c r="AX145" s="15" t="s">
        <v>89</v>
      </c>
      <c r="AY145" s="254" t="s">
        <v>173</v>
      </c>
    </row>
    <row r="146" spans="1:65" s="12" customFormat="1" ht="22.9" customHeight="1" x14ac:dyDescent="0.2">
      <c r="B146" s="178"/>
      <c r="C146" s="179"/>
      <c r="D146" s="180" t="s">
        <v>80</v>
      </c>
      <c r="E146" s="192" t="s">
        <v>204</v>
      </c>
      <c r="F146" s="192" t="s">
        <v>434</v>
      </c>
      <c r="G146" s="179"/>
      <c r="H146" s="179"/>
      <c r="I146" s="182"/>
      <c r="J146" s="193">
        <f>BK146</f>
        <v>0</v>
      </c>
      <c r="K146" s="179"/>
      <c r="L146" s="184"/>
      <c r="M146" s="185"/>
      <c r="N146" s="186"/>
      <c r="O146" s="186"/>
      <c r="P146" s="187">
        <f>SUM(P147:P176)</f>
        <v>0</v>
      </c>
      <c r="Q146" s="186"/>
      <c r="R146" s="187">
        <f>SUM(R147:R176)</f>
        <v>11.688599999999999</v>
      </c>
      <c r="S146" s="186"/>
      <c r="T146" s="188">
        <f>SUM(T147:T176)</f>
        <v>0</v>
      </c>
      <c r="AR146" s="189" t="s">
        <v>89</v>
      </c>
      <c r="AT146" s="190" t="s">
        <v>80</v>
      </c>
      <c r="AU146" s="190" t="s">
        <v>89</v>
      </c>
      <c r="AY146" s="189" t="s">
        <v>173</v>
      </c>
      <c r="BK146" s="191">
        <f>SUM(BK147:BK176)</f>
        <v>0</v>
      </c>
    </row>
    <row r="147" spans="1:65" s="2" customFormat="1" ht="24" customHeight="1" x14ac:dyDescent="0.2">
      <c r="A147" s="36"/>
      <c r="B147" s="37"/>
      <c r="C147" s="194" t="s">
        <v>287</v>
      </c>
      <c r="D147" s="194" t="s">
        <v>175</v>
      </c>
      <c r="E147" s="195" t="s">
        <v>435</v>
      </c>
      <c r="F147" s="196" t="s">
        <v>436</v>
      </c>
      <c r="G147" s="197" t="s">
        <v>186</v>
      </c>
      <c r="H147" s="198">
        <v>2</v>
      </c>
      <c r="I147" s="199"/>
      <c r="J147" s="200">
        <f>ROUND(I147*H147,2)</f>
        <v>0</v>
      </c>
      <c r="K147" s="196" t="s">
        <v>179</v>
      </c>
      <c r="L147" s="41"/>
      <c r="M147" s="201" t="s">
        <v>79</v>
      </c>
      <c r="N147" s="202" t="s">
        <v>51</v>
      </c>
      <c r="O147" s="66"/>
      <c r="P147" s="203">
        <f>O147*H147</f>
        <v>0</v>
      </c>
      <c r="Q147" s="203">
        <v>0</v>
      </c>
      <c r="R147" s="203">
        <f>Q147*H147</f>
        <v>0</v>
      </c>
      <c r="S147" s="203">
        <v>0</v>
      </c>
      <c r="T147" s="204">
        <f>S147*H147</f>
        <v>0</v>
      </c>
      <c r="U147" s="36"/>
      <c r="V147" s="36"/>
      <c r="W147" s="36"/>
      <c r="X147" s="36"/>
      <c r="Y147" s="36"/>
      <c r="Z147" s="36"/>
      <c r="AA147" s="36"/>
      <c r="AB147" s="36"/>
      <c r="AC147" s="36"/>
      <c r="AD147" s="36"/>
      <c r="AE147" s="36"/>
      <c r="AR147" s="205" t="s">
        <v>180</v>
      </c>
      <c r="AT147" s="205" t="s">
        <v>175</v>
      </c>
      <c r="AU147" s="205" t="s">
        <v>91</v>
      </c>
      <c r="AY147" s="18" t="s">
        <v>173</v>
      </c>
      <c r="BE147" s="206">
        <f>IF(N147="základní",J147,0)</f>
        <v>0</v>
      </c>
      <c r="BF147" s="206">
        <f>IF(N147="snížená",J147,0)</f>
        <v>0</v>
      </c>
      <c r="BG147" s="206">
        <f>IF(N147="zákl. přenesená",J147,0)</f>
        <v>0</v>
      </c>
      <c r="BH147" s="206">
        <f>IF(N147="sníž. přenesená",J147,0)</f>
        <v>0</v>
      </c>
      <c r="BI147" s="206">
        <f>IF(N147="nulová",J147,0)</f>
        <v>0</v>
      </c>
      <c r="BJ147" s="18" t="s">
        <v>89</v>
      </c>
      <c r="BK147" s="206">
        <f>ROUND(I147*H147,2)</f>
        <v>0</v>
      </c>
      <c r="BL147" s="18" t="s">
        <v>180</v>
      </c>
      <c r="BM147" s="205" t="s">
        <v>437</v>
      </c>
    </row>
    <row r="148" spans="1:65" s="2" customFormat="1" ht="19.5" x14ac:dyDescent="0.2">
      <c r="A148" s="36"/>
      <c r="B148" s="37"/>
      <c r="C148" s="38"/>
      <c r="D148" s="209" t="s">
        <v>412</v>
      </c>
      <c r="E148" s="38"/>
      <c r="F148" s="255" t="s">
        <v>438</v>
      </c>
      <c r="G148" s="38"/>
      <c r="H148" s="38"/>
      <c r="I148" s="117"/>
      <c r="J148" s="38"/>
      <c r="K148" s="38"/>
      <c r="L148" s="41"/>
      <c r="M148" s="256"/>
      <c r="N148" s="257"/>
      <c r="O148" s="66"/>
      <c r="P148" s="66"/>
      <c r="Q148" s="66"/>
      <c r="R148" s="66"/>
      <c r="S148" s="66"/>
      <c r="T148" s="67"/>
      <c r="U148" s="36"/>
      <c r="V148" s="36"/>
      <c r="W148" s="36"/>
      <c r="X148" s="36"/>
      <c r="Y148" s="36"/>
      <c r="Z148" s="36"/>
      <c r="AA148" s="36"/>
      <c r="AB148" s="36"/>
      <c r="AC148" s="36"/>
      <c r="AD148" s="36"/>
      <c r="AE148" s="36"/>
      <c r="AT148" s="18" t="s">
        <v>412</v>
      </c>
      <c r="AU148" s="18" t="s">
        <v>91</v>
      </c>
    </row>
    <row r="149" spans="1:65" s="14" customFormat="1" ht="11.25" x14ac:dyDescent="0.2">
      <c r="B149" s="234"/>
      <c r="C149" s="235"/>
      <c r="D149" s="209" t="s">
        <v>182</v>
      </c>
      <c r="E149" s="236" t="s">
        <v>79</v>
      </c>
      <c r="F149" s="237" t="s">
        <v>439</v>
      </c>
      <c r="G149" s="235"/>
      <c r="H149" s="236" t="s">
        <v>79</v>
      </c>
      <c r="I149" s="238"/>
      <c r="J149" s="235"/>
      <c r="K149" s="235"/>
      <c r="L149" s="239"/>
      <c r="M149" s="240"/>
      <c r="N149" s="241"/>
      <c r="O149" s="241"/>
      <c r="P149" s="241"/>
      <c r="Q149" s="241"/>
      <c r="R149" s="241"/>
      <c r="S149" s="241"/>
      <c r="T149" s="242"/>
      <c r="AT149" s="243" t="s">
        <v>182</v>
      </c>
      <c r="AU149" s="243" t="s">
        <v>91</v>
      </c>
      <c r="AV149" s="14" t="s">
        <v>89</v>
      </c>
      <c r="AW149" s="14" t="s">
        <v>42</v>
      </c>
      <c r="AX149" s="14" t="s">
        <v>81</v>
      </c>
      <c r="AY149" s="243" t="s">
        <v>173</v>
      </c>
    </row>
    <row r="150" spans="1:65" s="13" customFormat="1" ht="11.25" x14ac:dyDescent="0.2">
      <c r="B150" s="207"/>
      <c r="C150" s="208"/>
      <c r="D150" s="209" t="s">
        <v>182</v>
      </c>
      <c r="E150" s="210" t="s">
        <v>79</v>
      </c>
      <c r="F150" s="211" t="s">
        <v>440</v>
      </c>
      <c r="G150" s="208"/>
      <c r="H150" s="212">
        <v>2</v>
      </c>
      <c r="I150" s="213"/>
      <c r="J150" s="208"/>
      <c r="K150" s="208"/>
      <c r="L150" s="214"/>
      <c r="M150" s="215"/>
      <c r="N150" s="216"/>
      <c r="O150" s="216"/>
      <c r="P150" s="216"/>
      <c r="Q150" s="216"/>
      <c r="R150" s="216"/>
      <c r="S150" s="216"/>
      <c r="T150" s="217"/>
      <c r="AT150" s="218" t="s">
        <v>182</v>
      </c>
      <c r="AU150" s="218" t="s">
        <v>91</v>
      </c>
      <c r="AV150" s="13" t="s">
        <v>91</v>
      </c>
      <c r="AW150" s="13" t="s">
        <v>42</v>
      </c>
      <c r="AX150" s="13" t="s">
        <v>89</v>
      </c>
      <c r="AY150" s="218" t="s">
        <v>173</v>
      </c>
    </row>
    <row r="151" spans="1:65" s="2" customFormat="1" ht="16.5" customHeight="1" x14ac:dyDescent="0.2">
      <c r="A151" s="36"/>
      <c r="B151" s="37"/>
      <c r="C151" s="219" t="s">
        <v>292</v>
      </c>
      <c r="D151" s="219" t="s">
        <v>200</v>
      </c>
      <c r="E151" s="220" t="s">
        <v>441</v>
      </c>
      <c r="F151" s="221" t="s">
        <v>442</v>
      </c>
      <c r="G151" s="222" t="s">
        <v>186</v>
      </c>
      <c r="H151" s="223">
        <v>2</v>
      </c>
      <c r="I151" s="224"/>
      <c r="J151" s="225">
        <f>ROUND(I151*H151,2)</f>
        <v>0</v>
      </c>
      <c r="K151" s="221" t="s">
        <v>443</v>
      </c>
      <c r="L151" s="226"/>
      <c r="M151" s="227" t="s">
        <v>79</v>
      </c>
      <c r="N151" s="228" t="s">
        <v>51</v>
      </c>
      <c r="O151" s="66"/>
      <c r="P151" s="203">
        <f>O151*H151</f>
        <v>0</v>
      </c>
      <c r="Q151" s="203">
        <v>1.1000000000000001E-3</v>
      </c>
      <c r="R151" s="203">
        <f>Q151*H151</f>
        <v>2.2000000000000001E-3</v>
      </c>
      <c r="S151" s="203">
        <v>0</v>
      </c>
      <c r="T151" s="204">
        <f>S151*H151</f>
        <v>0</v>
      </c>
      <c r="U151" s="36"/>
      <c r="V151" s="36"/>
      <c r="W151" s="36"/>
      <c r="X151" s="36"/>
      <c r="Y151" s="36"/>
      <c r="Z151" s="36"/>
      <c r="AA151" s="36"/>
      <c r="AB151" s="36"/>
      <c r="AC151" s="36"/>
      <c r="AD151" s="36"/>
      <c r="AE151" s="36"/>
      <c r="AR151" s="205" t="s">
        <v>204</v>
      </c>
      <c r="AT151" s="205" t="s">
        <v>200</v>
      </c>
      <c r="AU151" s="205" t="s">
        <v>91</v>
      </c>
      <c r="AY151" s="18" t="s">
        <v>173</v>
      </c>
      <c r="BE151" s="206">
        <f>IF(N151="základní",J151,0)</f>
        <v>0</v>
      </c>
      <c r="BF151" s="206">
        <f>IF(N151="snížená",J151,0)</f>
        <v>0</v>
      </c>
      <c r="BG151" s="206">
        <f>IF(N151="zákl. přenesená",J151,0)</f>
        <v>0</v>
      </c>
      <c r="BH151" s="206">
        <f>IF(N151="sníž. přenesená",J151,0)</f>
        <v>0</v>
      </c>
      <c r="BI151" s="206">
        <f>IF(N151="nulová",J151,0)</f>
        <v>0</v>
      </c>
      <c r="BJ151" s="18" t="s">
        <v>89</v>
      </c>
      <c r="BK151" s="206">
        <f>ROUND(I151*H151,2)</f>
        <v>0</v>
      </c>
      <c r="BL151" s="18" t="s">
        <v>180</v>
      </c>
      <c r="BM151" s="205" t="s">
        <v>444</v>
      </c>
    </row>
    <row r="152" spans="1:65" s="2" customFormat="1" ht="19.5" x14ac:dyDescent="0.2">
      <c r="A152" s="36"/>
      <c r="B152" s="37"/>
      <c r="C152" s="38"/>
      <c r="D152" s="209" t="s">
        <v>412</v>
      </c>
      <c r="E152" s="38"/>
      <c r="F152" s="255" t="s">
        <v>438</v>
      </c>
      <c r="G152" s="38"/>
      <c r="H152" s="38"/>
      <c r="I152" s="117"/>
      <c r="J152" s="38"/>
      <c r="K152" s="38"/>
      <c r="L152" s="41"/>
      <c r="M152" s="256"/>
      <c r="N152" s="257"/>
      <c r="O152" s="66"/>
      <c r="P152" s="66"/>
      <c r="Q152" s="66"/>
      <c r="R152" s="66"/>
      <c r="S152" s="66"/>
      <c r="T152" s="67"/>
      <c r="U152" s="36"/>
      <c r="V152" s="36"/>
      <c r="W152" s="36"/>
      <c r="X152" s="36"/>
      <c r="Y152" s="36"/>
      <c r="Z152" s="36"/>
      <c r="AA152" s="36"/>
      <c r="AB152" s="36"/>
      <c r="AC152" s="36"/>
      <c r="AD152" s="36"/>
      <c r="AE152" s="36"/>
      <c r="AT152" s="18" t="s">
        <v>412</v>
      </c>
      <c r="AU152" s="18" t="s">
        <v>91</v>
      </c>
    </row>
    <row r="153" spans="1:65" s="2" customFormat="1" ht="24" customHeight="1" x14ac:dyDescent="0.2">
      <c r="A153" s="36"/>
      <c r="B153" s="37"/>
      <c r="C153" s="194" t="s">
        <v>297</v>
      </c>
      <c r="D153" s="194" t="s">
        <v>175</v>
      </c>
      <c r="E153" s="195" t="s">
        <v>445</v>
      </c>
      <c r="F153" s="196" t="s">
        <v>446</v>
      </c>
      <c r="G153" s="197" t="s">
        <v>447</v>
      </c>
      <c r="H153" s="198">
        <v>1</v>
      </c>
      <c r="I153" s="199"/>
      <c r="J153" s="200">
        <f t="shared" ref="J153:J163" si="0">ROUND(I153*H153,2)</f>
        <v>0</v>
      </c>
      <c r="K153" s="196" t="s">
        <v>179</v>
      </c>
      <c r="L153" s="41"/>
      <c r="M153" s="201" t="s">
        <v>79</v>
      </c>
      <c r="N153" s="202" t="s">
        <v>51</v>
      </c>
      <c r="O153" s="66"/>
      <c r="P153" s="203">
        <f t="shared" ref="P153:P163" si="1">O153*H153</f>
        <v>0</v>
      </c>
      <c r="Q153" s="203">
        <v>0</v>
      </c>
      <c r="R153" s="203">
        <f t="shared" ref="R153:R163" si="2">Q153*H153</f>
        <v>0</v>
      </c>
      <c r="S153" s="203">
        <v>0</v>
      </c>
      <c r="T153" s="204">
        <f t="shared" ref="T153:T163" si="3">S153*H153</f>
        <v>0</v>
      </c>
      <c r="U153" s="36"/>
      <c r="V153" s="36"/>
      <c r="W153" s="36"/>
      <c r="X153" s="36"/>
      <c r="Y153" s="36"/>
      <c r="Z153" s="36"/>
      <c r="AA153" s="36"/>
      <c r="AB153" s="36"/>
      <c r="AC153" s="36"/>
      <c r="AD153" s="36"/>
      <c r="AE153" s="36"/>
      <c r="AR153" s="205" t="s">
        <v>180</v>
      </c>
      <c r="AT153" s="205" t="s">
        <v>175</v>
      </c>
      <c r="AU153" s="205" t="s">
        <v>91</v>
      </c>
      <c r="AY153" s="18" t="s">
        <v>173</v>
      </c>
      <c r="BE153" s="206">
        <f t="shared" ref="BE153:BE163" si="4">IF(N153="základní",J153,0)</f>
        <v>0</v>
      </c>
      <c r="BF153" s="206">
        <f t="shared" ref="BF153:BF163" si="5">IF(N153="snížená",J153,0)</f>
        <v>0</v>
      </c>
      <c r="BG153" s="206">
        <f t="shared" ref="BG153:BG163" si="6">IF(N153="zákl. přenesená",J153,0)</f>
        <v>0</v>
      </c>
      <c r="BH153" s="206">
        <f t="shared" ref="BH153:BH163" si="7">IF(N153="sníž. přenesená",J153,0)</f>
        <v>0</v>
      </c>
      <c r="BI153" s="206">
        <f t="shared" ref="BI153:BI163" si="8">IF(N153="nulová",J153,0)</f>
        <v>0</v>
      </c>
      <c r="BJ153" s="18" t="s">
        <v>89</v>
      </c>
      <c r="BK153" s="206">
        <f t="shared" ref="BK153:BK163" si="9">ROUND(I153*H153,2)</f>
        <v>0</v>
      </c>
      <c r="BL153" s="18" t="s">
        <v>180</v>
      </c>
      <c r="BM153" s="205" t="s">
        <v>448</v>
      </c>
    </row>
    <row r="154" spans="1:65" s="2" customFormat="1" ht="16.5" customHeight="1" x14ac:dyDescent="0.2">
      <c r="A154" s="36"/>
      <c r="B154" s="37"/>
      <c r="C154" s="219" t="s">
        <v>301</v>
      </c>
      <c r="D154" s="219" t="s">
        <v>200</v>
      </c>
      <c r="E154" s="220" t="s">
        <v>449</v>
      </c>
      <c r="F154" s="221" t="s">
        <v>450</v>
      </c>
      <c r="G154" s="222" t="s">
        <v>447</v>
      </c>
      <c r="H154" s="223">
        <v>1</v>
      </c>
      <c r="I154" s="224"/>
      <c r="J154" s="225">
        <f t="shared" si="0"/>
        <v>0</v>
      </c>
      <c r="K154" s="221" t="s">
        <v>79</v>
      </c>
      <c r="L154" s="226"/>
      <c r="M154" s="227" t="s">
        <v>79</v>
      </c>
      <c r="N154" s="228" t="s">
        <v>51</v>
      </c>
      <c r="O154" s="66"/>
      <c r="P154" s="203">
        <f t="shared" si="1"/>
        <v>0</v>
      </c>
      <c r="Q154" s="203">
        <v>3.6000000000000002E-4</v>
      </c>
      <c r="R154" s="203">
        <f t="shared" si="2"/>
        <v>3.6000000000000002E-4</v>
      </c>
      <c r="S154" s="203">
        <v>0</v>
      </c>
      <c r="T154" s="204">
        <f t="shared" si="3"/>
        <v>0</v>
      </c>
      <c r="U154" s="36"/>
      <c r="V154" s="36"/>
      <c r="W154" s="36"/>
      <c r="X154" s="36"/>
      <c r="Y154" s="36"/>
      <c r="Z154" s="36"/>
      <c r="AA154" s="36"/>
      <c r="AB154" s="36"/>
      <c r="AC154" s="36"/>
      <c r="AD154" s="36"/>
      <c r="AE154" s="36"/>
      <c r="AR154" s="205" t="s">
        <v>204</v>
      </c>
      <c r="AT154" s="205" t="s">
        <v>200</v>
      </c>
      <c r="AU154" s="205" t="s">
        <v>91</v>
      </c>
      <c r="AY154" s="18" t="s">
        <v>173</v>
      </c>
      <c r="BE154" s="206">
        <f t="shared" si="4"/>
        <v>0</v>
      </c>
      <c r="BF154" s="206">
        <f t="shared" si="5"/>
        <v>0</v>
      </c>
      <c r="BG154" s="206">
        <f t="shared" si="6"/>
        <v>0</v>
      </c>
      <c r="BH154" s="206">
        <f t="shared" si="7"/>
        <v>0</v>
      </c>
      <c r="BI154" s="206">
        <f t="shared" si="8"/>
        <v>0</v>
      </c>
      <c r="BJ154" s="18" t="s">
        <v>89</v>
      </c>
      <c r="BK154" s="206">
        <f t="shared" si="9"/>
        <v>0</v>
      </c>
      <c r="BL154" s="18" t="s">
        <v>180</v>
      </c>
      <c r="BM154" s="205" t="s">
        <v>451</v>
      </c>
    </row>
    <row r="155" spans="1:65" s="2" customFormat="1" ht="24" customHeight="1" x14ac:dyDescent="0.2">
      <c r="A155" s="36"/>
      <c r="B155" s="37"/>
      <c r="C155" s="194" t="s">
        <v>306</v>
      </c>
      <c r="D155" s="194" t="s">
        <v>175</v>
      </c>
      <c r="E155" s="195" t="s">
        <v>452</v>
      </c>
      <c r="F155" s="196" t="s">
        <v>453</v>
      </c>
      <c r="G155" s="197" t="s">
        <v>447</v>
      </c>
      <c r="H155" s="198">
        <v>1</v>
      </c>
      <c r="I155" s="199"/>
      <c r="J155" s="200">
        <f t="shared" si="0"/>
        <v>0</v>
      </c>
      <c r="K155" s="196" t="s">
        <v>179</v>
      </c>
      <c r="L155" s="41"/>
      <c r="M155" s="201" t="s">
        <v>79</v>
      </c>
      <c r="N155" s="202" t="s">
        <v>51</v>
      </c>
      <c r="O155" s="66"/>
      <c r="P155" s="203">
        <f t="shared" si="1"/>
        <v>0</v>
      </c>
      <c r="Q155" s="203">
        <v>0</v>
      </c>
      <c r="R155" s="203">
        <f t="shared" si="2"/>
        <v>0</v>
      </c>
      <c r="S155" s="203">
        <v>0</v>
      </c>
      <c r="T155" s="204">
        <f t="shared" si="3"/>
        <v>0</v>
      </c>
      <c r="U155" s="36"/>
      <c r="V155" s="36"/>
      <c r="W155" s="36"/>
      <c r="X155" s="36"/>
      <c r="Y155" s="36"/>
      <c r="Z155" s="36"/>
      <c r="AA155" s="36"/>
      <c r="AB155" s="36"/>
      <c r="AC155" s="36"/>
      <c r="AD155" s="36"/>
      <c r="AE155" s="36"/>
      <c r="AR155" s="205" t="s">
        <v>180</v>
      </c>
      <c r="AT155" s="205" t="s">
        <v>175</v>
      </c>
      <c r="AU155" s="205" t="s">
        <v>91</v>
      </c>
      <c r="AY155" s="18" t="s">
        <v>173</v>
      </c>
      <c r="BE155" s="206">
        <f t="shared" si="4"/>
        <v>0</v>
      </c>
      <c r="BF155" s="206">
        <f t="shared" si="5"/>
        <v>0</v>
      </c>
      <c r="BG155" s="206">
        <f t="shared" si="6"/>
        <v>0</v>
      </c>
      <c r="BH155" s="206">
        <f t="shared" si="7"/>
        <v>0</v>
      </c>
      <c r="BI155" s="206">
        <f t="shared" si="8"/>
        <v>0</v>
      </c>
      <c r="BJ155" s="18" t="s">
        <v>89</v>
      </c>
      <c r="BK155" s="206">
        <f t="shared" si="9"/>
        <v>0</v>
      </c>
      <c r="BL155" s="18" t="s">
        <v>180</v>
      </c>
      <c r="BM155" s="205" t="s">
        <v>454</v>
      </c>
    </row>
    <row r="156" spans="1:65" s="2" customFormat="1" ht="16.5" customHeight="1" x14ac:dyDescent="0.2">
      <c r="A156" s="36"/>
      <c r="B156" s="37"/>
      <c r="C156" s="219" t="s">
        <v>311</v>
      </c>
      <c r="D156" s="219" t="s">
        <v>200</v>
      </c>
      <c r="E156" s="220" t="s">
        <v>455</v>
      </c>
      <c r="F156" s="221" t="s">
        <v>456</v>
      </c>
      <c r="G156" s="222" t="s">
        <v>447</v>
      </c>
      <c r="H156" s="223">
        <v>1</v>
      </c>
      <c r="I156" s="224"/>
      <c r="J156" s="225">
        <f t="shared" si="0"/>
        <v>0</v>
      </c>
      <c r="K156" s="221" t="s">
        <v>179</v>
      </c>
      <c r="L156" s="226"/>
      <c r="M156" s="227" t="s">
        <v>79</v>
      </c>
      <c r="N156" s="228" t="s">
        <v>51</v>
      </c>
      <c r="O156" s="66"/>
      <c r="P156" s="203">
        <f t="shared" si="1"/>
        <v>0</v>
      </c>
      <c r="Q156" s="203">
        <v>8.0000000000000007E-5</v>
      </c>
      <c r="R156" s="203">
        <f t="shared" si="2"/>
        <v>8.0000000000000007E-5</v>
      </c>
      <c r="S156" s="203">
        <v>0</v>
      </c>
      <c r="T156" s="204">
        <f t="shared" si="3"/>
        <v>0</v>
      </c>
      <c r="U156" s="36"/>
      <c r="V156" s="36"/>
      <c r="W156" s="36"/>
      <c r="X156" s="36"/>
      <c r="Y156" s="36"/>
      <c r="Z156" s="36"/>
      <c r="AA156" s="36"/>
      <c r="AB156" s="36"/>
      <c r="AC156" s="36"/>
      <c r="AD156" s="36"/>
      <c r="AE156" s="36"/>
      <c r="AR156" s="205" t="s">
        <v>204</v>
      </c>
      <c r="AT156" s="205" t="s">
        <v>200</v>
      </c>
      <c r="AU156" s="205" t="s">
        <v>91</v>
      </c>
      <c r="AY156" s="18" t="s">
        <v>173</v>
      </c>
      <c r="BE156" s="206">
        <f t="shared" si="4"/>
        <v>0</v>
      </c>
      <c r="BF156" s="206">
        <f t="shared" si="5"/>
        <v>0</v>
      </c>
      <c r="BG156" s="206">
        <f t="shared" si="6"/>
        <v>0</v>
      </c>
      <c r="BH156" s="206">
        <f t="shared" si="7"/>
        <v>0</v>
      </c>
      <c r="BI156" s="206">
        <f t="shared" si="8"/>
        <v>0</v>
      </c>
      <c r="BJ156" s="18" t="s">
        <v>89</v>
      </c>
      <c r="BK156" s="206">
        <f t="shared" si="9"/>
        <v>0</v>
      </c>
      <c r="BL156" s="18" t="s">
        <v>180</v>
      </c>
      <c r="BM156" s="205" t="s">
        <v>457</v>
      </c>
    </row>
    <row r="157" spans="1:65" s="2" customFormat="1" ht="24" customHeight="1" x14ac:dyDescent="0.2">
      <c r="A157" s="36"/>
      <c r="B157" s="37"/>
      <c r="C157" s="194" t="s">
        <v>318</v>
      </c>
      <c r="D157" s="194" t="s">
        <v>175</v>
      </c>
      <c r="E157" s="195" t="s">
        <v>458</v>
      </c>
      <c r="F157" s="196" t="s">
        <v>459</v>
      </c>
      <c r="G157" s="197" t="s">
        <v>447</v>
      </c>
      <c r="H157" s="198">
        <v>2</v>
      </c>
      <c r="I157" s="199"/>
      <c r="J157" s="200">
        <f t="shared" si="0"/>
        <v>0</v>
      </c>
      <c r="K157" s="196" t="s">
        <v>179</v>
      </c>
      <c r="L157" s="41"/>
      <c r="M157" s="201" t="s">
        <v>79</v>
      </c>
      <c r="N157" s="202" t="s">
        <v>51</v>
      </c>
      <c r="O157" s="66"/>
      <c r="P157" s="203">
        <f t="shared" si="1"/>
        <v>0</v>
      </c>
      <c r="Q157" s="203">
        <v>7.2000000000000005E-4</v>
      </c>
      <c r="R157" s="203">
        <f t="shared" si="2"/>
        <v>1.4400000000000001E-3</v>
      </c>
      <c r="S157" s="203">
        <v>0</v>
      </c>
      <c r="T157" s="204">
        <f t="shared" si="3"/>
        <v>0</v>
      </c>
      <c r="U157" s="36"/>
      <c r="V157" s="36"/>
      <c r="W157" s="36"/>
      <c r="X157" s="36"/>
      <c r="Y157" s="36"/>
      <c r="Z157" s="36"/>
      <c r="AA157" s="36"/>
      <c r="AB157" s="36"/>
      <c r="AC157" s="36"/>
      <c r="AD157" s="36"/>
      <c r="AE157" s="36"/>
      <c r="AR157" s="205" t="s">
        <v>180</v>
      </c>
      <c r="AT157" s="205" t="s">
        <v>175</v>
      </c>
      <c r="AU157" s="205" t="s">
        <v>91</v>
      </c>
      <c r="AY157" s="18" t="s">
        <v>173</v>
      </c>
      <c r="BE157" s="206">
        <f t="shared" si="4"/>
        <v>0</v>
      </c>
      <c r="BF157" s="206">
        <f t="shared" si="5"/>
        <v>0</v>
      </c>
      <c r="BG157" s="206">
        <f t="shared" si="6"/>
        <v>0</v>
      </c>
      <c r="BH157" s="206">
        <f t="shared" si="7"/>
        <v>0</v>
      </c>
      <c r="BI157" s="206">
        <f t="shared" si="8"/>
        <v>0</v>
      </c>
      <c r="BJ157" s="18" t="s">
        <v>89</v>
      </c>
      <c r="BK157" s="206">
        <f t="shared" si="9"/>
        <v>0</v>
      </c>
      <c r="BL157" s="18" t="s">
        <v>180</v>
      </c>
      <c r="BM157" s="205" t="s">
        <v>460</v>
      </c>
    </row>
    <row r="158" spans="1:65" s="2" customFormat="1" ht="16.5" customHeight="1" x14ac:dyDescent="0.2">
      <c r="A158" s="36"/>
      <c r="B158" s="37"/>
      <c r="C158" s="219" t="s">
        <v>322</v>
      </c>
      <c r="D158" s="219" t="s">
        <v>200</v>
      </c>
      <c r="E158" s="220" t="s">
        <v>461</v>
      </c>
      <c r="F158" s="221" t="s">
        <v>462</v>
      </c>
      <c r="G158" s="222" t="s">
        <v>447</v>
      </c>
      <c r="H158" s="223">
        <v>2</v>
      </c>
      <c r="I158" s="224"/>
      <c r="J158" s="225">
        <f t="shared" si="0"/>
        <v>0</v>
      </c>
      <c r="K158" s="221" t="s">
        <v>179</v>
      </c>
      <c r="L158" s="226"/>
      <c r="M158" s="227" t="s">
        <v>79</v>
      </c>
      <c r="N158" s="228" t="s">
        <v>51</v>
      </c>
      <c r="O158" s="66"/>
      <c r="P158" s="203">
        <f t="shared" si="1"/>
        <v>0</v>
      </c>
      <c r="Q158" s="203">
        <v>1.0999999999999999E-2</v>
      </c>
      <c r="R158" s="203">
        <f t="shared" si="2"/>
        <v>2.1999999999999999E-2</v>
      </c>
      <c r="S158" s="203">
        <v>0</v>
      </c>
      <c r="T158" s="204">
        <f t="shared" si="3"/>
        <v>0</v>
      </c>
      <c r="U158" s="36"/>
      <c r="V158" s="36"/>
      <c r="W158" s="36"/>
      <c r="X158" s="36"/>
      <c r="Y158" s="36"/>
      <c r="Z158" s="36"/>
      <c r="AA158" s="36"/>
      <c r="AB158" s="36"/>
      <c r="AC158" s="36"/>
      <c r="AD158" s="36"/>
      <c r="AE158" s="36"/>
      <c r="AR158" s="205" t="s">
        <v>204</v>
      </c>
      <c r="AT158" s="205" t="s">
        <v>200</v>
      </c>
      <c r="AU158" s="205" t="s">
        <v>91</v>
      </c>
      <c r="AY158" s="18" t="s">
        <v>173</v>
      </c>
      <c r="BE158" s="206">
        <f t="shared" si="4"/>
        <v>0</v>
      </c>
      <c r="BF158" s="206">
        <f t="shared" si="5"/>
        <v>0</v>
      </c>
      <c r="BG158" s="206">
        <f t="shared" si="6"/>
        <v>0</v>
      </c>
      <c r="BH158" s="206">
        <f t="shared" si="7"/>
        <v>0</v>
      </c>
      <c r="BI158" s="206">
        <f t="shared" si="8"/>
        <v>0</v>
      </c>
      <c r="BJ158" s="18" t="s">
        <v>89</v>
      </c>
      <c r="BK158" s="206">
        <f t="shared" si="9"/>
        <v>0</v>
      </c>
      <c r="BL158" s="18" t="s">
        <v>180</v>
      </c>
      <c r="BM158" s="205" t="s">
        <v>463</v>
      </c>
    </row>
    <row r="159" spans="1:65" s="2" customFormat="1" ht="16.5" customHeight="1" x14ac:dyDescent="0.2">
      <c r="A159" s="36"/>
      <c r="B159" s="37"/>
      <c r="C159" s="194" t="s">
        <v>327</v>
      </c>
      <c r="D159" s="194" t="s">
        <v>175</v>
      </c>
      <c r="E159" s="195" t="s">
        <v>464</v>
      </c>
      <c r="F159" s="196" t="s">
        <v>465</v>
      </c>
      <c r="G159" s="197" t="s">
        <v>447</v>
      </c>
      <c r="H159" s="198">
        <v>1</v>
      </c>
      <c r="I159" s="199"/>
      <c r="J159" s="200">
        <f t="shared" si="0"/>
        <v>0</v>
      </c>
      <c r="K159" s="196" t="s">
        <v>179</v>
      </c>
      <c r="L159" s="41"/>
      <c r="M159" s="201" t="s">
        <v>79</v>
      </c>
      <c r="N159" s="202" t="s">
        <v>51</v>
      </c>
      <c r="O159" s="66"/>
      <c r="P159" s="203">
        <f t="shared" si="1"/>
        <v>0</v>
      </c>
      <c r="Q159" s="203">
        <v>6.8000000000000005E-4</v>
      </c>
      <c r="R159" s="203">
        <f t="shared" si="2"/>
        <v>6.8000000000000005E-4</v>
      </c>
      <c r="S159" s="203">
        <v>0</v>
      </c>
      <c r="T159" s="204">
        <f t="shared" si="3"/>
        <v>0</v>
      </c>
      <c r="U159" s="36"/>
      <c r="V159" s="36"/>
      <c r="W159" s="36"/>
      <c r="X159" s="36"/>
      <c r="Y159" s="36"/>
      <c r="Z159" s="36"/>
      <c r="AA159" s="36"/>
      <c r="AB159" s="36"/>
      <c r="AC159" s="36"/>
      <c r="AD159" s="36"/>
      <c r="AE159" s="36"/>
      <c r="AR159" s="205" t="s">
        <v>180</v>
      </c>
      <c r="AT159" s="205" t="s">
        <v>175</v>
      </c>
      <c r="AU159" s="205" t="s">
        <v>91</v>
      </c>
      <c r="AY159" s="18" t="s">
        <v>173</v>
      </c>
      <c r="BE159" s="206">
        <f t="shared" si="4"/>
        <v>0</v>
      </c>
      <c r="BF159" s="206">
        <f t="shared" si="5"/>
        <v>0</v>
      </c>
      <c r="BG159" s="206">
        <f t="shared" si="6"/>
        <v>0</v>
      </c>
      <c r="BH159" s="206">
        <f t="shared" si="7"/>
        <v>0</v>
      </c>
      <c r="BI159" s="206">
        <f t="shared" si="8"/>
        <v>0</v>
      </c>
      <c r="BJ159" s="18" t="s">
        <v>89</v>
      </c>
      <c r="BK159" s="206">
        <f t="shared" si="9"/>
        <v>0</v>
      </c>
      <c r="BL159" s="18" t="s">
        <v>180</v>
      </c>
      <c r="BM159" s="205" t="s">
        <v>466</v>
      </c>
    </row>
    <row r="160" spans="1:65" s="2" customFormat="1" ht="16.5" customHeight="1" x14ac:dyDescent="0.2">
      <c r="A160" s="36"/>
      <c r="B160" s="37"/>
      <c r="C160" s="219" t="s">
        <v>334</v>
      </c>
      <c r="D160" s="219" t="s">
        <v>200</v>
      </c>
      <c r="E160" s="220" t="s">
        <v>467</v>
      </c>
      <c r="F160" s="221" t="s">
        <v>468</v>
      </c>
      <c r="G160" s="222" t="s">
        <v>447</v>
      </c>
      <c r="H160" s="223">
        <v>1</v>
      </c>
      <c r="I160" s="224"/>
      <c r="J160" s="225">
        <f t="shared" si="0"/>
        <v>0</v>
      </c>
      <c r="K160" s="221" t="s">
        <v>79</v>
      </c>
      <c r="L160" s="226"/>
      <c r="M160" s="227" t="s">
        <v>79</v>
      </c>
      <c r="N160" s="228" t="s">
        <v>51</v>
      </c>
      <c r="O160" s="66"/>
      <c r="P160" s="203">
        <f t="shared" si="1"/>
        <v>0</v>
      </c>
      <c r="Q160" s="203">
        <v>1.2E-2</v>
      </c>
      <c r="R160" s="203">
        <f t="shared" si="2"/>
        <v>1.2E-2</v>
      </c>
      <c r="S160" s="203">
        <v>0</v>
      </c>
      <c r="T160" s="204">
        <f t="shared" si="3"/>
        <v>0</v>
      </c>
      <c r="U160" s="36"/>
      <c r="V160" s="36"/>
      <c r="W160" s="36"/>
      <c r="X160" s="36"/>
      <c r="Y160" s="36"/>
      <c r="Z160" s="36"/>
      <c r="AA160" s="36"/>
      <c r="AB160" s="36"/>
      <c r="AC160" s="36"/>
      <c r="AD160" s="36"/>
      <c r="AE160" s="36"/>
      <c r="AR160" s="205" t="s">
        <v>204</v>
      </c>
      <c r="AT160" s="205" t="s">
        <v>200</v>
      </c>
      <c r="AU160" s="205" t="s">
        <v>91</v>
      </c>
      <c r="AY160" s="18" t="s">
        <v>173</v>
      </c>
      <c r="BE160" s="206">
        <f t="shared" si="4"/>
        <v>0</v>
      </c>
      <c r="BF160" s="206">
        <f t="shared" si="5"/>
        <v>0</v>
      </c>
      <c r="BG160" s="206">
        <f t="shared" si="6"/>
        <v>0</v>
      </c>
      <c r="BH160" s="206">
        <f t="shared" si="7"/>
        <v>0</v>
      </c>
      <c r="BI160" s="206">
        <f t="shared" si="8"/>
        <v>0</v>
      </c>
      <c r="BJ160" s="18" t="s">
        <v>89</v>
      </c>
      <c r="BK160" s="206">
        <f t="shared" si="9"/>
        <v>0</v>
      </c>
      <c r="BL160" s="18" t="s">
        <v>180</v>
      </c>
      <c r="BM160" s="205" t="s">
        <v>469</v>
      </c>
    </row>
    <row r="161" spans="1:65" s="2" customFormat="1" ht="24" customHeight="1" x14ac:dyDescent="0.2">
      <c r="A161" s="36"/>
      <c r="B161" s="37"/>
      <c r="C161" s="194" t="s">
        <v>470</v>
      </c>
      <c r="D161" s="194" t="s">
        <v>175</v>
      </c>
      <c r="E161" s="195" t="s">
        <v>471</v>
      </c>
      <c r="F161" s="196" t="s">
        <v>472</v>
      </c>
      <c r="G161" s="197" t="s">
        <v>447</v>
      </c>
      <c r="H161" s="198">
        <v>1</v>
      </c>
      <c r="I161" s="199"/>
      <c r="J161" s="200">
        <f t="shared" si="0"/>
        <v>0</v>
      </c>
      <c r="K161" s="196" t="s">
        <v>179</v>
      </c>
      <c r="L161" s="41"/>
      <c r="M161" s="201" t="s">
        <v>79</v>
      </c>
      <c r="N161" s="202" t="s">
        <v>51</v>
      </c>
      <c r="O161" s="66"/>
      <c r="P161" s="203">
        <f t="shared" si="1"/>
        <v>0</v>
      </c>
      <c r="Q161" s="203">
        <v>7.2000000000000005E-4</v>
      </c>
      <c r="R161" s="203">
        <f t="shared" si="2"/>
        <v>7.2000000000000005E-4</v>
      </c>
      <c r="S161" s="203">
        <v>0</v>
      </c>
      <c r="T161" s="204">
        <f t="shared" si="3"/>
        <v>0</v>
      </c>
      <c r="U161" s="36"/>
      <c r="V161" s="36"/>
      <c r="W161" s="36"/>
      <c r="X161" s="36"/>
      <c r="Y161" s="36"/>
      <c r="Z161" s="36"/>
      <c r="AA161" s="36"/>
      <c r="AB161" s="36"/>
      <c r="AC161" s="36"/>
      <c r="AD161" s="36"/>
      <c r="AE161" s="36"/>
      <c r="AR161" s="205" t="s">
        <v>180</v>
      </c>
      <c r="AT161" s="205" t="s">
        <v>175</v>
      </c>
      <c r="AU161" s="205" t="s">
        <v>91</v>
      </c>
      <c r="AY161" s="18" t="s">
        <v>173</v>
      </c>
      <c r="BE161" s="206">
        <f t="shared" si="4"/>
        <v>0</v>
      </c>
      <c r="BF161" s="206">
        <f t="shared" si="5"/>
        <v>0</v>
      </c>
      <c r="BG161" s="206">
        <f t="shared" si="6"/>
        <v>0</v>
      </c>
      <c r="BH161" s="206">
        <f t="shared" si="7"/>
        <v>0</v>
      </c>
      <c r="BI161" s="206">
        <f t="shared" si="8"/>
        <v>0</v>
      </c>
      <c r="BJ161" s="18" t="s">
        <v>89</v>
      </c>
      <c r="BK161" s="206">
        <f t="shared" si="9"/>
        <v>0</v>
      </c>
      <c r="BL161" s="18" t="s">
        <v>180</v>
      </c>
      <c r="BM161" s="205" t="s">
        <v>473</v>
      </c>
    </row>
    <row r="162" spans="1:65" s="2" customFormat="1" ht="16.5" customHeight="1" x14ac:dyDescent="0.2">
      <c r="A162" s="36"/>
      <c r="B162" s="37"/>
      <c r="C162" s="219" t="s">
        <v>474</v>
      </c>
      <c r="D162" s="219" t="s">
        <v>200</v>
      </c>
      <c r="E162" s="220" t="s">
        <v>475</v>
      </c>
      <c r="F162" s="221" t="s">
        <v>476</v>
      </c>
      <c r="G162" s="222" t="s">
        <v>447</v>
      </c>
      <c r="H162" s="223">
        <v>1</v>
      </c>
      <c r="I162" s="224"/>
      <c r="J162" s="225">
        <f t="shared" si="0"/>
        <v>0</v>
      </c>
      <c r="K162" s="221" t="s">
        <v>179</v>
      </c>
      <c r="L162" s="226"/>
      <c r="M162" s="227" t="s">
        <v>79</v>
      </c>
      <c r="N162" s="228" t="s">
        <v>51</v>
      </c>
      <c r="O162" s="66"/>
      <c r="P162" s="203">
        <f t="shared" si="1"/>
        <v>0</v>
      </c>
      <c r="Q162" s="203">
        <v>8.3000000000000001E-3</v>
      </c>
      <c r="R162" s="203">
        <f t="shared" si="2"/>
        <v>8.3000000000000001E-3</v>
      </c>
      <c r="S162" s="203">
        <v>0</v>
      </c>
      <c r="T162" s="204">
        <f t="shared" si="3"/>
        <v>0</v>
      </c>
      <c r="U162" s="36"/>
      <c r="V162" s="36"/>
      <c r="W162" s="36"/>
      <c r="X162" s="36"/>
      <c r="Y162" s="36"/>
      <c r="Z162" s="36"/>
      <c r="AA162" s="36"/>
      <c r="AB162" s="36"/>
      <c r="AC162" s="36"/>
      <c r="AD162" s="36"/>
      <c r="AE162" s="36"/>
      <c r="AR162" s="205" t="s">
        <v>204</v>
      </c>
      <c r="AT162" s="205" t="s">
        <v>200</v>
      </c>
      <c r="AU162" s="205" t="s">
        <v>91</v>
      </c>
      <c r="AY162" s="18" t="s">
        <v>173</v>
      </c>
      <c r="BE162" s="206">
        <f t="shared" si="4"/>
        <v>0</v>
      </c>
      <c r="BF162" s="206">
        <f t="shared" si="5"/>
        <v>0</v>
      </c>
      <c r="BG162" s="206">
        <f t="shared" si="6"/>
        <v>0</v>
      </c>
      <c r="BH162" s="206">
        <f t="shared" si="7"/>
        <v>0</v>
      </c>
      <c r="BI162" s="206">
        <f t="shared" si="8"/>
        <v>0</v>
      </c>
      <c r="BJ162" s="18" t="s">
        <v>89</v>
      </c>
      <c r="BK162" s="206">
        <f t="shared" si="9"/>
        <v>0</v>
      </c>
      <c r="BL162" s="18" t="s">
        <v>180</v>
      </c>
      <c r="BM162" s="205" t="s">
        <v>477</v>
      </c>
    </row>
    <row r="163" spans="1:65" s="2" customFormat="1" ht="16.5" customHeight="1" x14ac:dyDescent="0.2">
      <c r="A163" s="36"/>
      <c r="B163" s="37"/>
      <c r="C163" s="219" t="s">
        <v>478</v>
      </c>
      <c r="D163" s="219" t="s">
        <v>200</v>
      </c>
      <c r="E163" s="220" t="s">
        <v>479</v>
      </c>
      <c r="F163" s="221" t="s">
        <v>480</v>
      </c>
      <c r="G163" s="222" t="s">
        <v>447</v>
      </c>
      <c r="H163" s="223">
        <v>1</v>
      </c>
      <c r="I163" s="224"/>
      <c r="J163" s="225">
        <f t="shared" si="0"/>
        <v>0</v>
      </c>
      <c r="K163" s="221" t="s">
        <v>179</v>
      </c>
      <c r="L163" s="226"/>
      <c r="M163" s="227" t="s">
        <v>79</v>
      </c>
      <c r="N163" s="228" t="s">
        <v>51</v>
      </c>
      <c r="O163" s="66"/>
      <c r="P163" s="203">
        <f t="shared" si="1"/>
        <v>0</v>
      </c>
      <c r="Q163" s="203">
        <v>3.5000000000000001E-3</v>
      </c>
      <c r="R163" s="203">
        <f t="shared" si="2"/>
        <v>3.5000000000000001E-3</v>
      </c>
      <c r="S163" s="203">
        <v>0</v>
      </c>
      <c r="T163" s="204">
        <f t="shared" si="3"/>
        <v>0</v>
      </c>
      <c r="U163" s="36"/>
      <c r="V163" s="36"/>
      <c r="W163" s="36"/>
      <c r="X163" s="36"/>
      <c r="Y163" s="36"/>
      <c r="Z163" s="36"/>
      <c r="AA163" s="36"/>
      <c r="AB163" s="36"/>
      <c r="AC163" s="36"/>
      <c r="AD163" s="36"/>
      <c r="AE163" s="36"/>
      <c r="AR163" s="205" t="s">
        <v>204</v>
      </c>
      <c r="AT163" s="205" t="s">
        <v>200</v>
      </c>
      <c r="AU163" s="205" t="s">
        <v>91</v>
      </c>
      <c r="AY163" s="18" t="s">
        <v>173</v>
      </c>
      <c r="BE163" s="206">
        <f t="shared" si="4"/>
        <v>0</v>
      </c>
      <c r="BF163" s="206">
        <f t="shared" si="5"/>
        <v>0</v>
      </c>
      <c r="BG163" s="206">
        <f t="shared" si="6"/>
        <v>0</v>
      </c>
      <c r="BH163" s="206">
        <f t="shared" si="7"/>
        <v>0</v>
      </c>
      <c r="BI163" s="206">
        <f t="shared" si="8"/>
        <v>0</v>
      </c>
      <c r="BJ163" s="18" t="s">
        <v>89</v>
      </c>
      <c r="BK163" s="206">
        <f t="shared" si="9"/>
        <v>0</v>
      </c>
      <c r="BL163" s="18" t="s">
        <v>180</v>
      </c>
      <c r="BM163" s="205" t="s">
        <v>481</v>
      </c>
    </row>
    <row r="164" spans="1:65" s="2" customFormat="1" ht="19.5" x14ac:dyDescent="0.2">
      <c r="A164" s="36"/>
      <c r="B164" s="37"/>
      <c r="C164" s="38"/>
      <c r="D164" s="209" t="s">
        <v>412</v>
      </c>
      <c r="E164" s="38"/>
      <c r="F164" s="255" t="s">
        <v>482</v>
      </c>
      <c r="G164" s="38"/>
      <c r="H164" s="38"/>
      <c r="I164" s="117"/>
      <c r="J164" s="38"/>
      <c r="K164" s="38"/>
      <c r="L164" s="41"/>
      <c r="M164" s="256"/>
      <c r="N164" s="257"/>
      <c r="O164" s="66"/>
      <c r="P164" s="66"/>
      <c r="Q164" s="66"/>
      <c r="R164" s="66"/>
      <c r="S164" s="66"/>
      <c r="T164" s="67"/>
      <c r="U164" s="36"/>
      <c r="V164" s="36"/>
      <c r="W164" s="36"/>
      <c r="X164" s="36"/>
      <c r="Y164" s="36"/>
      <c r="Z164" s="36"/>
      <c r="AA164" s="36"/>
      <c r="AB164" s="36"/>
      <c r="AC164" s="36"/>
      <c r="AD164" s="36"/>
      <c r="AE164" s="36"/>
      <c r="AT164" s="18" t="s">
        <v>412</v>
      </c>
      <c r="AU164" s="18" t="s">
        <v>91</v>
      </c>
    </row>
    <row r="165" spans="1:65" s="2" customFormat="1" ht="24" customHeight="1" x14ac:dyDescent="0.2">
      <c r="A165" s="36"/>
      <c r="B165" s="37"/>
      <c r="C165" s="194" t="s">
        <v>483</v>
      </c>
      <c r="D165" s="194" t="s">
        <v>175</v>
      </c>
      <c r="E165" s="195" t="s">
        <v>484</v>
      </c>
      <c r="F165" s="196" t="s">
        <v>485</v>
      </c>
      <c r="G165" s="197" t="s">
        <v>447</v>
      </c>
      <c r="H165" s="198">
        <v>1</v>
      </c>
      <c r="I165" s="199"/>
      <c r="J165" s="200">
        <f>ROUND(I165*H165,2)</f>
        <v>0</v>
      </c>
      <c r="K165" s="196" t="s">
        <v>179</v>
      </c>
      <c r="L165" s="41"/>
      <c r="M165" s="201" t="s">
        <v>79</v>
      </c>
      <c r="N165" s="202" t="s">
        <v>51</v>
      </c>
      <c r="O165" s="66"/>
      <c r="P165" s="203">
        <f>O165*H165</f>
        <v>0</v>
      </c>
      <c r="Q165" s="203">
        <v>0</v>
      </c>
      <c r="R165" s="203">
        <f>Q165*H165</f>
        <v>0</v>
      </c>
      <c r="S165" s="203">
        <v>0</v>
      </c>
      <c r="T165" s="204">
        <f>S165*H165</f>
        <v>0</v>
      </c>
      <c r="U165" s="36"/>
      <c r="V165" s="36"/>
      <c r="W165" s="36"/>
      <c r="X165" s="36"/>
      <c r="Y165" s="36"/>
      <c r="Z165" s="36"/>
      <c r="AA165" s="36"/>
      <c r="AB165" s="36"/>
      <c r="AC165" s="36"/>
      <c r="AD165" s="36"/>
      <c r="AE165" s="36"/>
      <c r="AR165" s="205" t="s">
        <v>486</v>
      </c>
      <c r="AT165" s="205" t="s">
        <v>175</v>
      </c>
      <c r="AU165" s="205" t="s">
        <v>91</v>
      </c>
      <c r="AY165" s="18" t="s">
        <v>173</v>
      </c>
      <c r="BE165" s="206">
        <f>IF(N165="základní",J165,0)</f>
        <v>0</v>
      </c>
      <c r="BF165" s="206">
        <f>IF(N165="snížená",J165,0)</f>
        <v>0</v>
      </c>
      <c r="BG165" s="206">
        <f>IF(N165="zákl. přenesená",J165,0)</f>
        <v>0</v>
      </c>
      <c r="BH165" s="206">
        <f>IF(N165="sníž. přenesená",J165,0)</f>
        <v>0</v>
      </c>
      <c r="BI165" s="206">
        <f>IF(N165="nulová",J165,0)</f>
        <v>0</v>
      </c>
      <c r="BJ165" s="18" t="s">
        <v>89</v>
      </c>
      <c r="BK165" s="206">
        <f>ROUND(I165*H165,2)</f>
        <v>0</v>
      </c>
      <c r="BL165" s="18" t="s">
        <v>486</v>
      </c>
      <c r="BM165" s="205" t="s">
        <v>487</v>
      </c>
    </row>
    <row r="166" spans="1:65" s="2" customFormat="1" ht="19.5" x14ac:dyDescent="0.2">
      <c r="A166" s="36"/>
      <c r="B166" s="37"/>
      <c r="C166" s="38"/>
      <c r="D166" s="209" t="s">
        <v>412</v>
      </c>
      <c r="E166" s="38"/>
      <c r="F166" s="255" t="s">
        <v>488</v>
      </c>
      <c r="G166" s="38"/>
      <c r="H166" s="38"/>
      <c r="I166" s="117"/>
      <c r="J166" s="38"/>
      <c r="K166" s="38"/>
      <c r="L166" s="41"/>
      <c r="M166" s="256"/>
      <c r="N166" s="257"/>
      <c r="O166" s="66"/>
      <c r="P166" s="66"/>
      <c r="Q166" s="66"/>
      <c r="R166" s="66"/>
      <c r="S166" s="66"/>
      <c r="T166" s="67"/>
      <c r="U166" s="36"/>
      <c r="V166" s="36"/>
      <c r="W166" s="36"/>
      <c r="X166" s="36"/>
      <c r="Y166" s="36"/>
      <c r="Z166" s="36"/>
      <c r="AA166" s="36"/>
      <c r="AB166" s="36"/>
      <c r="AC166" s="36"/>
      <c r="AD166" s="36"/>
      <c r="AE166" s="36"/>
      <c r="AT166" s="18" t="s">
        <v>412</v>
      </c>
      <c r="AU166" s="18" t="s">
        <v>91</v>
      </c>
    </row>
    <row r="167" spans="1:65" s="2" customFormat="1" ht="16.5" customHeight="1" x14ac:dyDescent="0.2">
      <c r="A167" s="36"/>
      <c r="B167" s="37"/>
      <c r="C167" s="219" t="s">
        <v>489</v>
      </c>
      <c r="D167" s="219" t="s">
        <v>200</v>
      </c>
      <c r="E167" s="220" t="s">
        <v>490</v>
      </c>
      <c r="F167" s="221" t="s">
        <v>491</v>
      </c>
      <c r="G167" s="222" t="s">
        <v>447</v>
      </c>
      <c r="H167" s="223">
        <v>1</v>
      </c>
      <c r="I167" s="224"/>
      <c r="J167" s="225">
        <f>ROUND(I167*H167,2)</f>
        <v>0</v>
      </c>
      <c r="K167" s="221" t="s">
        <v>179</v>
      </c>
      <c r="L167" s="226"/>
      <c r="M167" s="227" t="s">
        <v>79</v>
      </c>
      <c r="N167" s="228" t="s">
        <v>51</v>
      </c>
      <c r="O167" s="66"/>
      <c r="P167" s="203">
        <f>O167*H167</f>
        <v>0</v>
      </c>
      <c r="Q167" s="203">
        <v>2.5000000000000001E-3</v>
      </c>
      <c r="R167" s="203">
        <f>Q167*H167</f>
        <v>2.5000000000000001E-3</v>
      </c>
      <c r="S167" s="203">
        <v>0</v>
      </c>
      <c r="T167" s="204">
        <f>S167*H167</f>
        <v>0</v>
      </c>
      <c r="U167" s="36"/>
      <c r="V167" s="36"/>
      <c r="W167" s="36"/>
      <c r="X167" s="36"/>
      <c r="Y167" s="36"/>
      <c r="Z167" s="36"/>
      <c r="AA167" s="36"/>
      <c r="AB167" s="36"/>
      <c r="AC167" s="36"/>
      <c r="AD167" s="36"/>
      <c r="AE167" s="36"/>
      <c r="AR167" s="205" t="s">
        <v>492</v>
      </c>
      <c r="AT167" s="205" t="s">
        <v>200</v>
      </c>
      <c r="AU167" s="205" t="s">
        <v>91</v>
      </c>
      <c r="AY167" s="18" t="s">
        <v>173</v>
      </c>
      <c r="BE167" s="206">
        <f>IF(N167="základní",J167,0)</f>
        <v>0</v>
      </c>
      <c r="BF167" s="206">
        <f>IF(N167="snížená",J167,0)</f>
        <v>0</v>
      </c>
      <c r="BG167" s="206">
        <f>IF(N167="zákl. přenesená",J167,0)</f>
        <v>0</v>
      </c>
      <c r="BH167" s="206">
        <f>IF(N167="sníž. přenesená",J167,0)</f>
        <v>0</v>
      </c>
      <c r="BI167" s="206">
        <f>IF(N167="nulová",J167,0)</f>
        <v>0</v>
      </c>
      <c r="BJ167" s="18" t="s">
        <v>89</v>
      </c>
      <c r="BK167" s="206">
        <f>ROUND(I167*H167,2)</f>
        <v>0</v>
      </c>
      <c r="BL167" s="18" t="s">
        <v>486</v>
      </c>
      <c r="BM167" s="205" t="s">
        <v>493</v>
      </c>
    </row>
    <row r="168" spans="1:65" s="2" customFormat="1" ht="19.5" x14ac:dyDescent="0.2">
      <c r="A168" s="36"/>
      <c r="B168" s="37"/>
      <c r="C168" s="38"/>
      <c r="D168" s="209" t="s">
        <v>412</v>
      </c>
      <c r="E168" s="38"/>
      <c r="F168" s="255" t="s">
        <v>488</v>
      </c>
      <c r="G168" s="38"/>
      <c r="H168" s="38"/>
      <c r="I168" s="117"/>
      <c r="J168" s="38"/>
      <c r="K168" s="38"/>
      <c r="L168" s="41"/>
      <c r="M168" s="256"/>
      <c r="N168" s="257"/>
      <c r="O168" s="66"/>
      <c r="P168" s="66"/>
      <c r="Q168" s="66"/>
      <c r="R168" s="66"/>
      <c r="S168" s="66"/>
      <c r="T168" s="67"/>
      <c r="U168" s="36"/>
      <c r="V168" s="36"/>
      <c r="W168" s="36"/>
      <c r="X168" s="36"/>
      <c r="Y168" s="36"/>
      <c r="Z168" s="36"/>
      <c r="AA168" s="36"/>
      <c r="AB168" s="36"/>
      <c r="AC168" s="36"/>
      <c r="AD168" s="36"/>
      <c r="AE168" s="36"/>
      <c r="AT168" s="18" t="s">
        <v>412</v>
      </c>
      <c r="AU168" s="18" t="s">
        <v>91</v>
      </c>
    </row>
    <row r="169" spans="1:65" s="2" customFormat="1" ht="16.5" customHeight="1" x14ac:dyDescent="0.2">
      <c r="A169" s="36"/>
      <c r="B169" s="37"/>
      <c r="C169" s="194" t="s">
        <v>494</v>
      </c>
      <c r="D169" s="194" t="s">
        <v>175</v>
      </c>
      <c r="E169" s="195" t="s">
        <v>495</v>
      </c>
      <c r="F169" s="196" t="s">
        <v>496</v>
      </c>
      <c r="G169" s="197" t="s">
        <v>447</v>
      </c>
      <c r="H169" s="198">
        <v>1</v>
      </c>
      <c r="I169" s="199"/>
      <c r="J169" s="200">
        <f>ROUND(I169*H169,2)</f>
        <v>0</v>
      </c>
      <c r="K169" s="196" t="s">
        <v>79</v>
      </c>
      <c r="L169" s="41"/>
      <c r="M169" s="201" t="s">
        <v>79</v>
      </c>
      <c r="N169" s="202" t="s">
        <v>51</v>
      </c>
      <c r="O169" s="66"/>
      <c r="P169" s="203">
        <f>O169*H169</f>
        <v>0</v>
      </c>
      <c r="Q169" s="203">
        <v>11.49737</v>
      </c>
      <c r="R169" s="203">
        <f>Q169*H169</f>
        <v>11.49737</v>
      </c>
      <c r="S169" s="203">
        <v>0</v>
      </c>
      <c r="T169" s="204">
        <f>S169*H169</f>
        <v>0</v>
      </c>
      <c r="U169" s="36"/>
      <c r="V169" s="36"/>
      <c r="W169" s="36"/>
      <c r="X169" s="36"/>
      <c r="Y169" s="36"/>
      <c r="Z169" s="36"/>
      <c r="AA169" s="36"/>
      <c r="AB169" s="36"/>
      <c r="AC169" s="36"/>
      <c r="AD169" s="36"/>
      <c r="AE169" s="36"/>
      <c r="AR169" s="205" t="s">
        <v>180</v>
      </c>
      <c r="AT169" s="205" t="s">
        <v>175</v>
      </c>
      <c r="AU169" s="205" t="s">
        <v>91</v>
      </c>
      <c r="AY169" s="18" t="s">
        <v>173</v>
      </c>
      <c r="BE169" s="206">
        <f>IF(N169="základní",J169,0)</f>
        <v>0</v>
      </c>
      <c r="BF169" s="206">
        <f>IF(N169="snížená",J169,0)</f>
        <v>0</v>
      </c>
      <c r="BG169" s="206">
        <f>IF(N169="zákl. přenesená",J169,0)</f>
        <v>0</v>
      </c>
      <c r="BH169" s="206">
        <f>IF(N169="sníž. přenesená",J169,0)</f>
        <v>0</v>
      </c>
      <c r="BI169" s="206">
        <f>IF(N169="nulová",J169,0)</f>
        <v>0</v>
      </c>
      <c r="BJ169" s="18" t="s">
        <v>89</v>
      </c>
      <c r="BK169" s="206">
        <f>ROUND(I169*H169,2)</f>
        <v>0</v>
      </c>
      <c r="BL169" s="18" t="s">
        <v>180</v>
      </c>
      <c r="BM169" s="205" t="s">
        <v>497</v>
      </c>
    </row>
    <row r="170" spans="1:65" s="2" customFormat="1" ht="29.25" x14ac:dyDescent="0.2">
      <c r="A170" s="36"/>
      <c r="B170" s="37"/>
      <c r="C170" s="38"/>
      <c r="D170" s="209" t="s">
        <v>412</v>
      </c>
      <c r="E170" s="38"/>
      <c r="F170" s="255" t="s">
        <v>498</v>
      </c>
      <c r="G170" s="38"/>
      <c r="H170" s="38"/>
      <c r="I170" s="117"/>
      <c r="J170" s="38"/>
      <c r="K170" s="38"/>
      <c r="L170" s="41"/>
      <c r="M170" s="256"/>
      <c r="N170" s="257"/>
      <c r="O170" s="66"/>
      <c r="P170" s="66"/>
      <c r="Q170" s="66"/>
      <c r="R170" s="66"/>
      <c r="S170" s="66"/>
      <c r="T170" s="67"/>
      <c r="U170" s="36"/>
      <c r="V170" s="36"/>
      <c r="W170" s="36"/>
      <c r="X170" s="36"/>
      <c r="Y170" s="36"/>
      <c r="Z170" s="36"/>
      <c r="AA170" s="36"/>
      <c r="AB170" s="36"/>
      <c r="AC170" s="36"/>
      <c r="AD170" s="36"/>
      <c r="AE170" s="36"/>
      <c r="AT170" s="18" t="s">
        <v>412</v>
      </c>
      <c r="AU170" s="18" t="s">
        <v>91</v>
      </c>
    </row>
    <row r="171" spans="1:65" s="2" customFormat="1" ht="16.5" customHeight="1" x14ac:dyDescent="0.2">
      <c r="A171" s="36"/>
      <c r="B171" s="37"/>
      <c r="C171" s="194" t="s">
        <v>499</v>
      </c>
      <c r="D171" s="194" t="s">
        <v>175</v>
      </c>
      <c r="E171" s="195" t="s">
        <v>500</v>
      </c>
      <c r="F171" s="196" t="s">
        <v>501</v>
      </c>
      <c r="G171" s="197" t="s">
        <v>447</v>
      </c>
      <c r="H171" s="198">
        <v>1</v>
      </c>
      <c r="I171" s="199"/>
      <c r="J171" s="200">
        <f>ROUND(I171*H171,2)</f>
        <v>0</v>
      </c>
      <c r="K171" s="196" t="s">
        <v>179</v>
      </c>
      <c r="L171" s="41"/>
      <c r="M171" s="201" t="s">
        <v>79</v>
      </c>
      <c r="N171" s="202" t="s">
        <v>51</v>
      </c>
      <c r="O171" s="66"/>
      <c r="P171" s="203">
        <f>O171*H171</f>
        <v>0</v>
      </c>
      <c r="Q171" s="203">
        <v>0.12303</v>
      </c>
      <c r="R171" s="203">
        <f>Q171*H171</f>
        <v>0.12303</v>
      </c>
      <c r="S171" s="203">
        <v>0</v>
      </c>
      <c r="T171" s="204">
        <f>S171*H171</f>
        <v>0</v>
      </c>
      <c r="U171" s="36"/>
      <c r="V171" s="36"/>
      <c r="W171" s="36"/>
      <c r="X171" s="36"/>
      <c r="Y171" s="36"/>
      <c r="Z171" s="36"/>
      <c r="AA171" s="36"/>
      <c r="AB171" s="36"/>
      <c r="AC171" s="36"/>
      <c r="AD171" s="36"/>
      <c r="AE171" s="36"/>
      <c r="AR171" s="205" t="s">
        <v>180</v>
      </c>
      <c r="AT171" s="205" t="s">
        <v>175</v>
      </c>
      <c r="AU171" s="205" t="s">
        <v>91</v>
      </c>
      <c r="AY171" s="18" t="s">
        <v>173</v>
      </c>
      <c r="BE171" s="206">
        <f>IF(N171="základní",J171,0)</f>
        <v>0</v>
      </c>
      <c r="BF171" s="206">
        <f>IF(N171="snížená",J171,0)</f>
        <v>0</v>
      </c>
      <c r="BG171" s="206">
        <f>IF(N171="zákl. přenesená",J171,0)</f>
        <v>0</v>
      </c>
      <c r="BH171" s="206">
        <f>IF(N171="sníž. přenesená",J171,0)</f>
        <v>0</v>
      </c>
      <c r="BI171" s="206">
        <f>IF(N171="nulová",J171,0)</f>
        <v>0</v>
      </c>
      <c r="BJ171" s="18" t="s">
        <v>89</v>
      </c>
      <c r="BK171" s="206">
        <f>ROUND(I171*H171,2)</f>
        <v>0</v>
      </c>
      <c r="BL171" s="18" t="s">
        <v>180</v>
      </c>
      <c r="BM171" s="205" t="s">
        <v>502</v>
      </c>
    </row>
    <row r="172" spans="1:65" s="2" customFormat="1" ht="16.5" customHeight="1" x14ac:dyDescent="0.2">
      <c r="A172" s="36"/>
      <c r="B172" s="37"/>
      <c r="C172" s="219" t="s">
        <v>503</v>
      </c>
      <c r="D172" s="219" t="s">
        <v>200</v>
      </c>
      <c r="E172" s="220" t="s">
        <v>504</v>
      </c>
      <c r="F172" s="221" t="s">
        <v>505</v>
      </c>
      <c r="G172" s="222" t="s">
        <v>447</v>
      </c>
      <c r="H172" s="223">
        <v>1</v>
      </c>
      <c r="I172" s="224"/>
      <c r="J172" s="225">
        <f>ROUND(I172*H172,2)</f>
        <v>0</v>
      </c>
      <c r="K172" s="221" t="s">
        <v>179</v>
      </c>
      <c r="L172" s="226"/>
      <c r="M172" s="227" t="s">
        <v>79</v>
      </c>
      <c r="N172" s="228" t="s">
        <v>51</v>
      </c>
      <c r="O172" s="66"/>
      <c r="P172" s="203">
        <f>O172*H172</f>
        <v>0</v>
      </c>
      <c r="Q172" s="203">
        <v>1.3299999999999999E-2</v>
      </c>
      <c r="R172" s="203">
        <f>Q172*H172</f>
        <v>1.3299999999999999E-2</v>
      </c>
      <c r="S172" s="203">
        <v>0</v>
      </c>
      <c r="T172" s="204">
        <f>S172*H172</f>
        <v>0</v>
      </c>
      <c r="U172" s="36"/>
      <c r="V172" s="36"/>
      <c r="W172" s="36"/>
      <c r="X172" s="36"/>
      <c r="Y172" s="36"/>
      <c r="Z172" s="36"/>
      <c r="AA172" s="36"/>
      <c r="AB172" s="36"/>
      <c r="AC172" s="36"/>
      <c r="AD172" s="36"/>
      <c r="AE172" s="36"/>
      <c r="AR172" s="205" t="s">
        <v>204</v>
      </c>
      <c r="AT172" s="205" t="s">
        <v>200</v>
      </c>
      <c r="AU172" s="205" t="s">
        <v>91</v>
      </c>
      <c r="AY172" s="18" t="s">
        <v>173</v>
      </c>
      <c r="BE172" s="206">
        <f>IF(N172="základní",J172,0)</f>
        <v>0</v>
      </c>
      <c r="BF172" s="206">
        <f>IF(N172="snížená",J172,0)</f>
        <v>0</v>
      </c>
      <c r="BG172" s="206">
        <f>IF(N172="zákl. přenesená",J172,0)</f>
        <v>0</v>
      </c>
      <c r="BH172" s="206">
        <f>IF(N172="sníž. přenesená",J172,0)</f>
        <v>0</v>
      </c>
      <c r="BI172" s="206">
        <f>IF(N172="nulová",J172,0)</f>
        <v>0</v>
      </c>
      <c r="BJ172" s="18" t="s">
        <v>89</v>
      </c>
      <c r="BK172" s="206">
        <f>ROUND(I172*H172,2)</f>
        <v>0</v>
      </c>
      <c r="BL172" s="18" t="s">
        <v>180</v>
      </c>
      <c r="BM172" s="205" t="s">
        <v>506</v>
      </c>
    </row>
    <row r="173" spans="1:65" s="2" customFormat="1" ht="16.5" customHeight="1" x14ac:dyDescent="0.2">
      <c r="A173" s="36"/>
      <c r="B173" s="37"/>
      <c r="C173" s="194" t="s">
        <v>507</v>
      </c>
      <c r="D173" s="194" t="s">
        <v>175</v>
      </c>
      <c r="E173" s="195" t="s">
        <v>508</v>
      </c>
      <c r="F173" s="196" t="s">
        <v>509</v>
      </c>
      <c r="G173" s="197" t="s">
        <v>447</v>
      </c>
      <c r="H173" s="198">
        <v>2</v>
      </c>
      <c r="I173" s="199"/>
      <c r="J173" s="200">
        <f>ROUND(I173*H173,2)</f>
        <v>0</v>
      </c>
      <c r="K173" s="196" t="s">
        <v>179</v>
      </c>
      <c r="L173" s="41"/>
      <c r="M173" s="201" t="s">
        <v>79</v>
      </c>
      <c r="N173" s="202" t="s">
        <v>51</v>
      </c>
      <c r="O173" s="66"/>
      <c r="P173" s="203">
        <f>O173*H173</f>
        <v>0</v>
      </c>
      <c r="Q173" s="203">
        <v>3.1E-4</v>
      </c>
      <c r="R173" s="203">
        <f>Q173*H173</f>
        <v>6.2E-4</v>
      </c>
      <c r="S173" s="203">
        <v>0</v>
      </c>
      <c r="T173" s="204">
        <f>S173*H173</f>
        <v>0</v>
      </c>
      <c r="U173" s="36"/>
      <c r="V173" s="36"/>
      <c r="W173" s="36"/>
      <c r="X173" s="36"/>
      <c r="Y173" s="36"/>
      <c r="Z173" s="36"/>
      <c r="AA173" s="36"/>
      <c r="AB173" s="36"/>
      <c r="AC173" s="36"/>
      <c r="AD173" s="36"/>
      <c r="AE173" s="36"/>
      <c r="AR173" s="205" t="s">
        <v>180</v>
      </c>
      <c r="AT173" s="205" t="s">
        <v>175</v>
      </c>
      <c r="AU173" s="205" t="s">
        <v>91</v>
      </c>
      <c r="AY173" s="18" t="s">
        <v>173</v>
      </c>
      <c r="BE173" s="206">
        <f>IF(N173="základní",J173,0)</f>
        <v>0</v>
      </c>
      <c r="BF173" s="206">
        <f>IF(N173="snížená",J173,0)</f>
        <v>0</v>
      </c>
      <c r="BG173" s="206">
        <f>IF(N173="zákl. přenesená",J173,0)</f>
        <v>0</v>
      </c>
      <c r="BH173" s="206">
        <f>IF(N173="sníž. přenesená",J173,0)</f>
        <v>0</v>
      </c>
      <c r="BI173" s="206">
        <f>IF(N173="nulová",J173,0)</f>
        <v>0</v>
      </c>
      <c r="BJ173" s="18" t="s">
        <v>89</v>
      </c>
      <c r="BK173" s="206">
        <f>ROUND(I173*H173,2)</f>
        <v>0</v>
      </c>
      <c r="BL173" s="18" t="s">
        <v>180</v>
      </c>
      <c r="BM173" s="205" t="s">
        <v>510</v>
      </c>
    </row>
    <row r="174" spans="1:65" s="2" customFormat="1" ht="16.5" customHeight="1" x14ac:dyDescent="0.2">
      <c r="A174" s="36"/>
      <c r="B174" s="37"/>
      <c r="C174" s="194" t="s">
        <v>511</v>
      </c>
      <c r="D174" s="194" t="s">
        <v>175</v>
      </c>
      <c r="E174" s="195" t="s">
        <v>512</v>
      </c>
      <c r="F174" s="196" t="s">
        <v>513</v>
      </c>
      <c r="G174" s="197" t="s">
        <v>186</v>
      </c>
      <c r="H174" s="198">
        <v>2</v>
      </c>
      <c r="I174" s="199"/>
      <c r="J174" s="200">
        <f>ROUND(I174*H174,2)</f>
        <v>0</v>
      </c>
      <c r="K174" s="196" t="s">
        <v>179</v>
      </c>
      <c r="L174" s="41"/>
      <c r="M174" s="201" t="s">
        <v>79</v>
      </c>
      <c r="N174" s="202" t="s">
        <v>51</v>
      </c>
      <c r="O174" s="66"/>
      <c r="P174" s="203">
        <f>O174*H174</f>
        <v>0</v>
      </c>
      <c r="Q174" s="203">
        <v>1.9000000000000001E-4</v>
      </c>
      <c r="R174" s="203">
        <f>Q174*H174</f>
        <v>3.8000000000000002E-4</v>
      </c>
      <c r="S174" s="203">
        <v>0</v>
      </c>
      <c r="T174" s="204">
        <f>S174*H174</f>
        <v>0</v>
      </c>
      <c r="U174" s="36"/>
      <c r="V174" s="36"/>
      <c r="W174" s="36"/>
      <c r="X174" s="36"/>
      <c r="Y174" s="36"/>
      <c r="Z174" s="36"/>
      <c r="AA174" s="36"/>
      <c r="AB174" s="36"/>
      <c r="AC174" s="36"/>
      <c r="AD174" s="36"/>
      <c r="AE174" s="36"/>
      <c r="AR174" s="205" t="s">
        <v>180</v>
      </c>
      <c r="AT174" s="205" t="s">
        <v>175</v>
      </c>
      <c r="AU174" s="205" t="s">
        <v>91</v>
      </c>
      <c r="AY174" s="18" t="s">
        <v>173</v>
      </c>
      <c r="BE174" s="206">
        <f>IF(N174="základní",J174,0)</f>
        <v>0</v>
      </c>
      <c r="BF174" s="206">
        <f>IF(N174="snížená",J174,0)</f>
        <v>0</v>
      </c>
      <c r="BG174" s="206">
        <f>IF(N174="zákl. přenesená",J174,0)</f>
        <v>0</v>
      </c>
      <c r="BH174" s="206">
        <f>IF(N174="sníž. přenesená",J174,0)</f>
        <v>0</v>
      </c>
      <c r="BI174" s="206">
        <f>IF(N174="nulová",J174,0)</f>
        <v>0</v>
      </c>
      <c r="BJ174" s="18" t="s">
        <v>89</v>
      </c>
      <c r="BK174" s="206">
        <f>ROUND(I174*H174,2)</f>
        <v>0</v>
      </c>
      <c r="BL174" s="18" t="s">
        <v>180</v>
      </c>
      <c r="BM174" s="205" t="s">
        <v>514</v>
      </c>
    </row>
    <row r="175" spans="1:65" s="2" customFormat="1" ht="29.25" x14ac:dyDescent="0.2">
      <c r="A175" s="36"/>
      <c r="B175" s="37"/>
      <c r="C175" s="38"/>
      <c r="D175" s="209" t="s">
        <v>412</v>
      </c>
      <c r="E175" s="38"/>
      <c r="F175" s="255" t="s">
        <v>515</v>
      </c>
      <c r="G175" s="38"/>
      <c r="H175" s="38"/>
      <c r="I175" s="117"/>
      <c r="J175" s="38"/>
      <c r="K175" s="38"/>
      <c r="L175" s="41"/>
      <c r="M175" s="256"/>
      <c r="N175" s="257"/>
      <c r="O175" s="66"/>
      <c r="P175" s="66"/>
      <c r="Q175" s="66"/>
      <c r="R175" s="66"/>
      <c r="S175" s="66"/>
      <c r="T175" s="67"/>
      <c r="U175" s="36"/>
      <c r="V175" s="36"/>
      <c r="W175" s="36"/>
      <c r="X175" s="36"/>
      <c r="Y175" s="36"/>
      <c r="Z175" s="36"/>
      <c r="AA175" s="36"/>
      <c r="AB175" s="36"/>
      <c r="AC175" s="36"/>
      <c r="AD175" s="36"/>
      <c r="AE175" s="36"/>
      <c r="AT175" s="18" t="s">
        <v>412</v>
      </c>
      <c r="AU175" s="18" t="s">
        <v>91</v>
      </c>
    </row>
    <row r="176" spans="1:65" s="2" customFormat="1" ht="16.5" customHeight="1" x14ac:dyDescent="0.2">
      <c r="A176" s="36"/>
      <c r="B176" s="37"/>
      <c r="C176" s="194" t="s">
        <v>516</v>
      </c>
      <c r="D176" s="194" t="s">
        <v>175</v>
      </c>
      <c r="E176" s="195" t="s">
        <v>517</v>
      </c>
      <c r="F176" s="196" t="s">
        <v>518</v>
      </c>
      <c r="G176" s="197" t="s">
        <v>186</v>
      </c>
      <c r="H176" s="198">
        <v>2</v>
      </c>
      <c r="I176" s="199"/>
      <c r="J176" s="200">
        <f>ROUND(I176*H176,2)</f>
        <v>0</v>
      </c>
      <c r="K176" s="196" t="s">
        <v>179</v>
      </c>
      <c r="L176" s="41"/>
      <c r="M176" s="201" t="s">
        <v>79</v>
      </c>
      <c r="N176" s="202" t="s">
        <v>51</v>
      </c>
      <c r="O176" s="66"/>
      <c r="P176" s="203">
        <f>O176*H176</f>
        <v>0</v>
      </c>
      <c r="Q176" s="203">
        <v>6.0000000000000002E-5</v>
      </c>
      <c r="R176" s="203">
        <f>Q176*H176</f>
        <v>1.2E-4</v>
      </c>
      <c r="S176" s="203">
        <v>0</v>
      </c>
      <c r="T176" s="204">
        <f>S176*H176</f>
        <v>0</v>
      </c>
      <c r="U176" s="36"/>
      <c r="V176" s="36"/>
      <c r="W176" s="36"/>
      <c r="X176" s="36"/>
      <c r="Y176" s="36"/>
      <c r="Z176" s="36"/>
      <c r="AA176" s="36"/>
      <c r="AB176" s="36"/>
      <c r="AC176" s="36"/>
      <c r="AD176" s="36"/>
      <c r="AE176" s="36"/>
      <c r="AR176" s="205" t="s">
        <v>180</v>
      </c>
      <c r="AT176" s="205" t="s">
        <v>175</v>
      </c>
      <c r="AU176" s="205" t="s">
        <v>91</v>
      </c>
      <c r="AY176" s="18" t="s">
        <v>173</v>
      </c>
      <c r="BE176" s="206">
        <f>IF(N176="základní",J176,0)</f>
        <v>0</v>
      </c>
      <c r="BF176" s="206">
        <f>IF(N176="snížená",J176,0)</f>
        <v>0</v>
      </c>
      <c r="BG176" s="206">
        <f>IF(N176="zákl. přenesená",J176,0)</f>
        <v>0</v>
      </c>
      <c r="BH176" s="206">
        <f>IF(N176="sníž. přenesená",J176,0)</f>
        <v>0</v>
      </c>
      <c r="BI176" s="206">
        <f>IF(N176="nulová",J176,0)</f>
        <v>0</v>
      </c>
      <c r="BJ176" s="18" t="s">
        <v>89</v>
      </c>
      <c r="BK176" s="206">
        <f>ROUND(I176*H176,2)</f>
        <v>0</v>
      </c>
      <c r="BL176" s="18" t="s">
        <v>180</v>
      </c>
      <c r="BM176" s="205" t="s">
        <v>519</v>
      </c>
    </row>
    <row r="177" spans="1:65" s="12" customFormat="1" ht="22.9" customHeight="1" x14ac:dyDescent="0.2">
      <c r="B177" s="178"/>
      <c r="C177" s="179"/>
      <c r="D177" s="180" t="s">
        <v>80</v>
      </c>
      <c r="E177" s="192" t="s">
        <v>332</v>
      </c>
      <c r="F177" s="192" t="s">
        <v>333</v>
      </c>
      <c r="G177" s="179"/>
      <c r="H177" s="179"/>
      <c r="I177" s="182"/>
      <c r="J177" s="193">
        <f>BK177</f>
        <v>0</v>
      </c>
      <c r="K177" s="179"/>
      <c r="L177" s="184"/>
      <c r="M177" s="185"/>
      <c r="N177" s="186"/>
      <c r="O177" s="186"/>
      <c r="P177" s="187">
        <f>SUM(P178:P179)</f>
        <v>0</v>
      </c>
      <c r="Q177" s="186"/>
      <c r="R177" s="187">
        <f>SUM(R178:R179)</f>
        <v>0</v>
      </c>
      <c r="S177" s="186"/>
      <c r="T177" s="188">
        <f>SUM(T178:T179)</f>
        <v>0</v>
      </c>
      <c r="AR177" s="189" t="s">
        <v>89</v>
      </c>
      <c r="AT177" s="190" t="s">
        <v>80</v>
      </c>
      <c r="AU177" s="190" t="s">
        <v>89</v>
      </c>
      <c r="AY177" s="189" t="s">
        <v>173</v>
      </c>
      <c r="BK177" s="191">
        <f>SUM(BK178:BK179)</f>
        <v>0</v>
      </c>
    </row>
    <row r="178" spans="1:65" s="2" customFormat="1" ht="24" customHeight="1" x14ac:dyDescent="0.2">
      <c r="A178" s="36"/>
      <c r="B178" s="37"/>
      <c r="C178" s="194" t="s">
        <v>520</v>
      </c>
      <c r="D178" s="194" t="s">
        <v>175</v>
      </c>
      <c r="E178" s="195" t="s">
        <v>521</v>
      </c>
      <c r="F178" s="196" t="s">
        <v>522</v>
      </c>
      <c r="G178" s="197" t="s">
        <v>203</v>
      </c>
      <c r="H178" s="198">
        <v>11.689</v>
      </c>
      <c r="I178" s="199"/>
      <c r="J178" s="200">
        <f>ROUND(I178*H178,2)</f>
        <v>0</v>
      </c>
      <c r="K178" s="196" t="s">
        <v>179</v>
      </c>
      <c r="L178" s="41"/>
      <c r="M178" s="201" t="s">
        <v>79</v>
      </c>
      <c r="N178" s="202" t="s">
        <v>51</v>
      </c>
      <c r="O178" s="66"/>
      <c r="P178" s="203">
        <f>O178*H178</f>
        <v>0</v>
      </c>
      <c r="Q178" s="203">
        <v>0</v>
      </c>
      <c r="R178" s="203">
        <f>Q178*H178</f>
        <v>0</v>
      </c>
      <c r="S178" s="203">
        <v>0</v>
      </c>
      <c r="T178" s="204">
        <f>S178*H178</f>
        <v>0</v>
      </c>
      <c r="U178" s="36"/>
      <c r="V178" s="36"/>
      <c r="W178" s="36"/>
      <c r="X178" s="36"/>
      <c r="Y178" s="36"/>
      <c r="Z178" s="36"/>
      <c r="AA178" s="36"/>
      <c r="AB178" s="36"/>
      <c r="AC178" s="36"/>
      <c r="AD178" s="36"/>
      <c r="AE178" s="36"/>
      <c r="AR178" s="205" t="s">
        <v>180</v>
      </c>
      <c r="AT178" s="205" t="s">
        <v>175</v>
      </c>
      <c r="AU178" s="205" t="s">
        <v>91</v>
      </c>
      <c r="AY178" s="18" t="s">
        <v>173</v>
      </c>
      <c r="BE178" s="206">
        <f>IF(N178="základní",J178,0)</f>
        <v>0</v>
      </c>
      <c r="BF178" s="206">
        <f>IF(N178="snížená",J178,0)</f>
        <v>0</v>
      </c>
      <c r="BG178" s="206">
        <f>IF(N178="zákl. přenesená",J178,0)</f>
        <v>0</v>
      </c>
      <c r="BH178" s="206">
        <f>IF(N178="sníž. přenesená",J178,0)</f>
        <v>0</v>
      </c>
      <c r="BI178" s="206">
        <f>IF(N178="nulová",J178,0)</f>
        <v>0</v>
      </c>
      <c r="BJ178" s="18" t="s">
        <v>89</v>
      </c>
      <c r="BK178" s="206">
        <f>ROUND(I178*H178,2)</f>
        <v>0</v>
      </c>
      <c r="BL178" s="18" t="s">
        <v>180</v>
      </c>
      <c r="BM178" s="205" t="s">
        <v>523</v>
      </c>
    </row>
    <row r="179" spans="1:65" s="2" customFormat="1" ht="24" customHeight="1" x14ac:dyDescent="0.2">
      <c r="A179" s="36"/>
      <c r="B179" s="37"/>
      <c r="C179" s="194" t="s">
        <v>524</v>
      </c>
      <c r="D179" s="194" t="s">
        <v>175</v>
      </c>
      <c r="E179" s="195" t="s">
        <v>525</v>
      </c>
      <c r="F179" s="196" t="s">
        <v>526</v>
      </c>
      <c r="G179" s="197" t="s">
        <v>203</v>
      </c>
      <c r="H179" s="198">
        <v>11.689</v>
      </c>
      <c r="I179" s="199"/>
      <c r="J179" s="200">
        <f>ROUND(I179*H179,2)</f>
        <v>0</v>
      </c>
      <c r="K179" s="196" t="s">
        <v>179</v>
      </c>
      <c r="L179" s="41"/>
      <c r="M179" s="201" t="s">
        <v>79</v>
      </c>
      <c r="N179" s="202" t="s">
        <v>51</v>
      </c>
      <c r="O179" s="66"/>
      <c r="P179" s="203">
        <f>O179*H179</f>
        <v>0</v>
      </c>
      <c r="Q179" s="203">
        <v>0</v>
      </c>
      <c r="R179" s="203">
        <f>Q179*H179</f>
        <v>0</v>
      </c>
      <c r="S179" s="203">
        <v>0</v>
      </c>
      <c r="T179" s="204">
        <f>S179*H179</f>
        <v>0</v>
      </c>
      <c r="U179" s="36"/>
      <c r="V179" s="36"/>
      <c r="W179" s="36"/>
      <c r="X179" s="36"/>
      <c r="Y179" s="36"/>
      <c r="Z179" s="36"/>
      <c r="AA179" s="36"/>
      <c r="AB179" s="36"/>
      <c r="AC179" s="36"/>
      <c r="AD179" s="36"/>
      <c r="AE179" s="36"/>
      <c r="AR179" s="205" t="s">
        <v>180</v>
      </c>
      <c r="AT179" s="205" t="s">
        <v>175</v>
      </c>
      <c r="AU179" s="205" t="s">
        <v>91</v>
      </c>
      <c r="AY179" s="18" t="s">
        <v>173</v>
      </c>
      <c r="BE179" s="206">
        <f>IF(N179="základní",J179,0)</f>
        <v>0</v>
      </c>
      <c r="BF179" s="206">
        <f>IF(N179="snížená",J179,0)</f>
        <v>0</v>
      </c>
      <c r="BG179" s="206">
        <f>IF(N179="zákl. přenesená",J179,0)</f>
        <v>0</v>
      </c>
      <c r="BH179" s="206">
        <f>IF(N179="sníž. přenesená",J179,0)</f>
        <v>0</v>
      </c>
      <c r="BI179" s="206">
        <f>IF(N179="nulová",J179,0)</f>
        <v>0</v>
      </c>
      <c r="BJ179" s="18" t="s">
        <v>89</v>
      </c>
      <c r="BK179" s="206">
        <f>ROUND(I179*H179,2)</f>
        <v>0</v>
      </c>
      <c r="BL179" s="18" t="s">
        <v>180</v>
      </c>
      <c r="BM179" s="205" t="s">
        <v>527</v>
      </c>
    </row>
    <row r="180" spans="1:65" s="12" customFormat="1" ht="25.9" customHeight="1" x14ac:dyDescent="0.2">
      <c r="B180" s="178"/>
      <c r="C180" s="179"/>
      <c r="D180" s="180" t="s">
        <v>80</v>
      </c>
      <c r="E180" s="181" t="s">
        <v>200</v>
      </c>
      <c r="F180" s="181" t="s">
        <v>528</v>
      </c>
      <c r="G180" s="179"/>
      <c r="H180" s="179"/>
      <c r="I180" s="182"/>
      <c r="J180" s="183">
        <f>BK180</f>
        <v>0</v>
      </c>
      <c r="K180" s="179"/>
      <c r="L180" s="184"/>
      <c r="M180" s="185"/>
      <c r="N180" s="186"/>
      <c r="O180" s="186"/>
      <c r="P180" s="187">
        <f>P181</f>
        <v>0</v>
      </c>
      <c r="Q180" s="186"/>
      <c r="R180" s="187">
        <f>R181</f>
        <v>2.0000000000000002E-5</v>
      </c>
      <c r="S180" s="186"/>
      <c r="T180" s="188">
        <f>T181</f>
        <v>0</v>
      </c>
      <c r="AR180" s="189" t="s">
        <v>189</v>
      </c>
      <c r="AT180" s="190" t="s">
        <v>80</v>
      </c>
      <c r="AU180" s="190" t="s">
        <v>81</v>
      </c>
      <c r="AY180" s="189" t="s">
        <v>173</v>
      </c>
      <c r="BK180" s="191">
        <f>BK181</f>
        <v>0</v>
      </c>
    </row>
    <row r="181" spans="1:65" s="12" customFormat="1" ht="22.9" customHeight="1" x14ac:dyDescent="0.2">
      <c r="B181" s="178"/>
      <c r="C181" s="179"/>
      <c r="D181" s="180" t="s">
        <v>80</v>
      </c>
      <c r="E181" s="192" t="s">
        <v>529</v>
      </c>
      <c r="F181" s="192" t="s">
        <v>530</v>
      </c>
      <c r="G181" s="179"/>
      <c r="H181" s="179"/>
      <c r="I181" s="182"/>
      <c r="J181" s="193">
        <f>BK181</f>
        <v>0</v>
      </c>
      <c r="K181" s="179"/>
      <c r="L181" s="184"/>
      <c r="M181" s="185"/>
      <c r="N181" s="186"/>
      <c r="O181" s="186"/>
      <c r="P181" s="187">
        <f>SUM(P182:P184)</f>
        <v>0</v>
      </c>
      <c r="Q181" s="186"/>
      <c r="R181" s="187">
        <f>SUM(R182:R184)</f>
        <v>2.0000000000000002E-5</v>
      </c>
      <c r="S181" s="186"/>
      <c r="T181" s="188">
        <f>SUM(T182:T184)</f>
        <v>0</v>
      </c>
      <c r="AR181" s="189" t="s">
        <v>189</v>
      </c>
      <c r="AT181" s="190" t="s">
        <v>80</v>
      </c>
      <c r="AU181" s="190" t="s">
        <v>89</v>
      </c>
      <c r="AY181" s="189" t="s">
        <v>173</v>
      </c>
      <c r="BK181" s="191">
        <f>SUM(BK182:BK184)</f>
        <v>0</v>
      </c>
    </row>
    <row r="182" spans="1:65" s="2" customFormat="1" ht="16.5" customHeight="1" x14ac:dyDescent="0.2">
      <c r="A182" s="36"/>
      <c r="B182" s="37"/>
      <c r="C182" s="194" t="s">
        <v>531</v>
      </c>
      <c r="D182" s="194" t="s">
        <v>175</v>
      </c>
      <c r="E182" s="195" t="s">
        <v>532</v>
      </c>
      <c r="F182" s="196" t="s">
        <v>533</v>
      </c>
      <c r="G182" s="197" t="s">
        <v>534</v>
      </c>
      <c r="H182" s="198">
        <v>1</v>
      </c>
      <c r="I182" s="199"/>
      <c r="J182" s="200">
        <f>ROUND(I182*H182,2)</f>
        <v>0</v>
      </c>
      <c r="K182" s="196" t="s">
        <v>179</v>
      </c>
      <c r="L182" s="41"/>
      <c r="M182" s="201" t="s">
        <v>79</v>
      </c>
      <c r="N182" s="202" t="s">
        <v>51</v>
      </c>
      <c r="O182" s="66"/>
      <c r="P182" s="203">
        <f>O182*H182</f>
        <v>0</v>
      </c>
      <c r="Q182" s="203">
        <v>0</v>
      </c>
      <c r="R182" s="203">
        <f>Q182*H182</f>
        <v>0</v>
      </c>
      <c r="S182" s="203">
        <v>0</v>
      </c>
      <c r="T182" s="204">
        <f>S182*H182</f>
        <v>0</v>
      </c>
      <c r="U182" s="36"/>
      <c r="V182" s="36"/>
      <c r="W182" s="36"/>
      <c r="X182" s="36"/>
      <c r="Y182" s="36"/>
      <c r="Z182" s="36"/>
      <c r="AA182" s="36"/>
      <c r="AB182" s="36"/>
      <c r="AC182" s="36"/>
      <c r="AD182" s="36"/>
      <c r="AE182" s="36"/>
      <c r="AR182" s="205" t="s">
        <v>486</v>
      </c>
      <c r="AT182" s="205" t="s">
        <v>175</v>
      </c>
      <c r="AU182" s="205" t="s">
        <v>91</v>
      </c>
      <c r="AY182" s="18" t="s">
        <v>173</v>
      </c>
      <c r="BE182" s="206">
        <f>IF(N182="základní",J182,0)</f>
        <v>0</v>
      </c>
      <c r="BF182" s="206">
        <f>IF(N182="snížená",J182,0)</f>
        <v>0</v>
      </c>
      <c r="BG182" s="206">
        <f>IF(N182="zákl. přenesená",J182,0)</f>
        <v>0</v>
      </c>
      <c r="BH182" s="206">
        <f>IF(N182="sníž. přenesená",J182,0)</f>
        <v>0</v>
      </c>
      <c r="BI182" s="206">
        <f>IF(N182="nulová",J182,0)</f>
        <v>0</v>
      </c>
      <c r="BJ182" s="18" t="s">
        <v>89</v>
      </c>
      <c r="BK182" s="206">
        <f>ROUND(I182*H182,2)</f>
        <v>0</v>
      </c>
      <c r="BL182" s="18" t="s">
        <v>486</v>
      </c>
      <c r="BM182" s="205" t="s">
        <v>535</v>
      </c>
    </row>
    <row r="183" spans="1:65" s="2" customFormat="1" ht="16.5" customHeight="1" x14ac:dyDescent="0.2">
      <c r="A183" s="36"/>
      <c r="B183" s="37"/>
      <c r="C183" s="194" t="s">
        <v>536</v>
      </c>
      <c r="D183" s="194" t="s">
        <v>175</v>
      </c>
      <c r="E183" s="195" t="s">
        <v>537</v>
      </c>
      <c r="F183" s="196" t="s">
        <v>538</v>
      </c>
      <c r="G183" s="197" t="s">
        <v>186</v>
      </c>
      <c r="H183" s="198">
        <v>2</v>
      </c>
      <c r="I183" s="199"/>
      <c r="J183" s="200">
        <f>ROUND(I183*H183,2)</f>
        <v>0</v>
      </c>
      <c r="K183" s="196" t="s">
        <v>179</v>
      </c>
      <c r="L183" s="41"/>
      <c r="M183" s="201" t="s">
        <v>79</v>
      </c>
      <c r="N183" s="202" t="s">
        <v>51</v>
      </c>
      <c r="O183" s="66"/>
      <c r="P183" s="203">
        <f>O183*H183</f>
        <v>0</v>
      </c>
      <c r="Q183" s="203">
        <v>0</v>
      </c>
      <c r="R183" s="203">
        <f>Q183*H183</f>
        <v>0</v>
      </c>
      <c r="S183" s="203">
        <v>0</v>
      </c>
      <c r="T183" s="204">
        <f>S183*H183</f>
        <v>0</v>
      </c>
      <c r="U183" s="36"/>
      <c r="V183" s="36"/>
      <c r="W183" s="36"/>
      <c r="X183" s="36"/>
      <c r="Y183" s="36"/>
      <c r="Z183" s="36"/>
      <c r="AA183" s="36"/>
      <c r="AB183" s="36"/>
      <c r="AC183" s="36"/>
      <c r="AD183" s="36"/>
      <c r="AE183" s="36"/>
      <c r="AR183" s="205" t="s">
        <v>486</v>
      </c>
      <c r="AT183" s="205" t="s">
        <v>175</v>
      </c>
      <c r="AU183" s="205" t="s">
        <v>91</v>
      </c>
      <c r="AY183" s="18" t="s">
        <v>173</v>
      </c>
      <c r="BE183" s="206">
        <f>IF(N183="základní",J183,0)</f>
        <v>0</v>
      </c>
      <c r="BF183" s="206">
        <f>IF(N183="snížená",J183,0)</f>
        <v>0</v>
      </c>
      <c r="BG183" s="206">
        <f>IF(N183="zákl. přenesená",J183,0)</f>
        <v>0</v>
      </c>
      <c r="BH183" s="206">
        <f>IF(N183="sníž. přenesená",J183,0)</f>
        <v>0</v>
      </c>
      <c r="BI183" s="206">
        <f>IF(N183="nulová",J183,0)</f>
        <v>0</v>
      </c>
      <c r="BJ183" s="18" t="s">
        <v>89</v>
      </c>
      <c r="BK183" s="206">
        <f>ROUND(I183*H183,2)</f>
        <v>0</v>
      </c>
      <c r="BL183" s="18" t="s">
        <v>486</v>
      </c>
      <c r="BM183" s="205" t="s">
        <v>539</v>
      </c>
    </row>
    <row r="184" spans="1:65" s="2" customFormat="1" ht="16.5" customHeight="1" x14ac:dyDescent="0.2">
      <c r="A184" s="36"/>
      <c r="B184" s="37"/>
      <c r="C184" s="194" t="s">
        <v>540</v>
      </c>
      <c r="D184" s="194" t="s">
        <v>175</v>
      </c>
      <c r="E184" s="195" t="s">
        <v>541</v>
      </c>
      <c r="F184" s="196" t="s">
        <v>542</v>
      </c>
      <c r="G184" s="197" t="s">
        <v>186</v>
      </c>
      <c r="H184" s="198">
        <v>2</v>
      </c>
      <c r="I184" s="199"/>
      <c r="J184" s="200">
        <f>ROUND(I184*H184,2)</f>
        <v>0</v>
      </c>
      <c r="K184" s="196" t="s">
        <v>179</v>
      </c>
      <c r="L184" s="41"/>
      <c r="M184" s="229" t="s">
        <v>79</v>
      </c>
      <c r="N184" s="230" t="s">
        <v>51</v>
      </c>
      <c r="O184" s="231"/>
      <c r="P184" s="232">
        <f>O184*H184</f>
        <v>0</v>
      </c>
      <c r="Q184" s="232">
        <v>1.0000000000000001E-5</v>
      </c>
      <c r="R184" s="232">
        <f>Q184*H184</f>
        <v>2.0000000000000002E-5</v>
      </c>
      <c r="S184" s="232">
        <v>0</v>
      </c>
      <c r="T184" s="233">
        <f>S184*H184</f>
        <v>0</v>
      </c>
      <c r="U184" s="36"/>
      <c r="V184" s="36"/>
      <c r="W184" s="36"/>
      <c r="X184" s="36"/>
      <c r="Y184" s="36"/>
      <c r="Z184" s="36"/>
      <c r="AA184" s="36"/>
      <c r="AB184" s="36"/>
      <c r="AC184" s="36"/>
      <c r="AD184" s="36"/>
      <c r="AE184" s="36"/>
      <c r="AR184" s="205" t="s">
        <v>256</v>
      </c>
      <c r="AT184" s="205" t="s">
        <v>175</v>
      </c>
      <c r="AU184" s="205" t="s">
        <v>91</v>
      </c>
      <c r="AY184" s="18" t="s">
        <v>173</v>
      </c>
      <c r="BE184" s="206">
        <f>IF(N184="základní",J184,0)</f>
        <v>0</v>
      </c>
      <c r="BF184" s="206">
        <f>IF(N184="snížená",J184,0)</f>
        <v>0</v>
      </c>
      <c r="BG184" s="206">
        <f>IF(N184="zákl. přenesená",J184,0)</f>
        <v>0</v>
      </c>
      <c r="BH184" s="206">
        <f>IF(N184="sníž. přenesená",J184,0)</f>
        <v>0</v>
      </c>
      <c r="BI184" s="206">
        <f>IF(N184="nulová",J184,0)</f>
        <v>0</v>
      </c>
      <c r="BJ184" s="18" t="s">
        <v>89</v>
      </c>
      <c r="BK184" s="206">
        <f>ROUND(I184*H184,2)</f>
        <v>0</v>
      </c>
      <c r="BL184" s="18" t="s">
        <v>256</v>
      </c>
      <c r="BM184" s="205" t="s">
        <v>543</v>
      </c>
    </row>
    <row r="185" spans="1:65" s="2" customFormat="1" ht="6.95" customHeight="1" x14ac:dyDescent="0.2">
      <c r="A185" s="36"/>
      <c r="B185" s="49"/>
      <c r="C185" s="50"/>
      <c r="D185" s="50"/>
      <c r="E185" s="50"/>
      <c r="F185" s="50"/>
      <c r="G185" s="50"/>
      <c r="H185" s="50"/>
      <c r="I185" s="144"/>
      <c r="J185" s="50"/>
      <c r="K185" s="50"/>
      <c r="L185" s="41"/>
      <c r="M185" s="36"/>
      <c r="O185" s="36"/>
      <c r="P185" s="36"/>
      <c r="Q185" s="36"/>
      <c r="R185" s="36"/>
      <c r="S185" s="36"/>
      <c r="T185" s="36"/>
      <c r="U185" s="36"/>
      <c r="V185" s="36"/>
      <c r="W185" s="36"/>
      <c r="X185" s="36"/>
      <c r="Y185" s="36"/>
      <c r="Z185" s="36"/>
      <c r="AA185" s="36"/>
      <c r="AB185" s="36"/>
      <c r="AC185" s="36"/>
      <c r="AD185" s="36"/>
      <c r="AE185" s="36"/>
    </row>
  </sheetData>
  <sheetProtection algorithmName="SHA-512" hashValue="0ZDCnZ2Cie/EWw90ZXvCjfWCCPn+h+qzkD1S1hmfdtA+9AuLMlZUqoF0UaFehsPJ8owtmlf6PBjindER0bit1w==" saltValue="LkcLph8haoZWivwh4SRj/Qyz0/RE2XI4meZemzDuO52LlKtwducC+GHBBDJN4QZW7ClM+y8WgiOhuWuLSsos7w==" spinCount="100000" sheet="1" objects="1" scenarios="1" formatColumns="0" formatRows="0" autoFilter="0"/>
  <autoFilter ref="C85:K184"/>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75"/>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97</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2" customFormat="1" ht="12" hidden="1" customHeight="1" x14ac:dyDescent="0.2">
      <c r="A8" s="36"/>
      <c r="B8" s="41"/>
      <c r="C8" s="36"/>
      <c r="D8" s="116" t="s">
        <v>145</v>
      </c>
      <c r="E8" s="36"/>
      <c r="F8" s="36"/>
      <c r="G8" s="36"/>
      <c r="H8" s="36"/>
      <c r="I8" s="117"/>
      <c r="J8" s="36"/>
      <c r="K8" s="36"/>
      <c r="L8" s="118"/>
      <c r="S8" s="36"/>
      <c r="T8" s="36"/>
      <c r="U8" s="36"/>
      <c r="V8" s="36"/>
      <c r="W8" s="36"/>
      <c r="X8" s="36"/>
      <c r="Y8" s="36"/>
      <c r="Z8" s="36"/>
      <c r="AA8" s="36"/>
      <c r="AB8" s="36"/>
      <c r="AC8" s="36"/>
      <c r="AD8" s="36"/>
      <c r="AE8" s="36"/>
    </row>
    <row r="9" spans="1:46" s="2" customFormat="1" ht="16.5" hidden="1" customHeight="1" x14ac:dyDescent="0.2">
      <c r="A9" s="36"/>
      <c r="B9" s="41"/>
      <c r="C9" s="36"/>
      <c r="D9" s="36"/>
      <c r="E9" s="318" t="s">
        <v>544</v>
      </c>
      <c r="F9" s="319"/>
      <c r="G9" s="319"/>
      <c r="H9" s="319"/>
      <c r="I9" s="117"/>
      <c r="J9" s="36"/>
      <c r="K9" s="36"/>
      <c r="L9" s="118"/>
      <c r="S9" s="36"/>
      <c r="T9" s="36"/>
      <c r="U9" s="36"/>
      <c r="V9" s="36"/>
      <c r="W9" s="36"/>
      <c r="X9" s="36"/>
      <c r="Y9" s="36"/>
      <c r="Z9" s="36"/>
      <c r="AA9" s="36"/>
      <c r="AB9" s="36"/>
      <c r="AC9" s="36"/>
      <c r="AD9" s="36"/>
      <c r="AE9" s="36"/>
    </row>
    <row r="10" spans="1:46" s="2" customFormat="1" ht="11.25" hidden="1" x14ac:dyDescent="0.2">
      <c r="A10" s="36"/>
      <c r="B10" s="41"/>
      <c r="C10" s="36"/>
      <c r="D10" s="36"/>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2" hidden="1" customHeight="1" x14ac:dyDescent="0.2">
      <c r="A11" s="36"/>
      <c r="B11" s="41"/>
      <c r="C11" s="36"/>
      <c r="D11" s="116" t="s">
        <v>18</v>
      </c>
      <c r="E11" s="36"/>
      <c r="F11" s="105" t="s">
        <v>79</v>
      </c>
      <c r="G11" s="36"/>
      <c r="H11" s="36"/>
      <c r="I11" s="119" t="s">
        <v>20</v>
      </c>
      <c r="J11" s="105" t="s">
        <v>79</v>
      </c>
      <c r="K11" s="36"/>
      <c r="L11" s="118"/>
      <c r="S11" s="36"/>
      <c r="T11" s="36"/>
      <c r="U11" s="36"/>
      <c r="V11" s="36"/>
      <c r="W11" s="36"/>
      <c r="X11" s="36"/>
      <c r="Y11" s="36"/>
      <c r="Z11" s="36"/>
      <c r="AA11" s="36"/>
      <c r="AB11" s="36"/>
      <c r="AC11" s="36"/>
      <c r="AD11" s="36"/>
      <c r="AE11" s="36"/>
    </row>
    <row r="12" spans="1:46" s="2" customFormat="1" ht="12" hidden="1" customHeight="1" x14ac:dyDescent="0.2">
      <c r="A12" s="36"/>
      <c r="B12" s="41"/>
      <c r="C12" s="36"/>
      <c r="D12" s="116" t="s">
        <v>22</v>
      </c>
      <c r="E12" s="36"/>
      <c r="F12" s="105" t="s">
        <v>23</v>
      </c>
      <c r="G12" s="36"/>
      <c r="H12" s="36"/>
      <c r="I12" s="119" t="s">
        <v>24</v>
      </c>
      <c r="J12" s="120" t="str">
        <f>'Rekapitulace stavby'!AN8</f>
        <v>11. 11. 2019</v>
      </c>
      <c r="K12" s="36"/>
      <c r="L12" s="118"/>
      <c r="S12" s="36"/>
      <c r="T12" s="36"/>
      <c r="U12" s="36"/>
      <c r="V12" s="36"/>
      <c r="W12" s="36"/>
      <c r="X12" s="36"/>
      <c r="Y12" s="36"/>
      <c r="Z12" s="36"/>
      <c r="AA12" s="36"/>
      <c r="AB12" s="36"/>
      <c r="AC12" s="36"/>
      <c r="AD12" s="36"/>
      <c r="AE12" s="36"/>
    </row>
    <row r="13" spans="1:46" s="2" customFormat="1" ht="10.9" hidden="1" customHeight="1" x14ac:dyDescent="0.2">
      <c r="A13" s="36"/>
      <c r="B13" s="41"/>
      <c r="C13" s="36"/>
      <c r="D13" s="36"/>
      <c r="E13" s="36"/>
      <c r="F13" s="36"/>
      <c r="G13" s="36"/>
      <c r="H13" s="36"/>
      <c r="I13" s="117"/>
      <c r="J13" s="36"/>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30</v>
      </c>
      <c r="E14" s="36"/>
      <c r="F14" s="36"/>
      <c r="G14" s="36"/>
      <c r="H14" s="36"/>
      <c r="I14" s="119" t="s">
        <v>31</v>
      </c>
      <c r="J14" s="105" t="s">
        <v>32</v>
      </c>
      <c r="K14" s="36"/>
      <c r="L14" s="118"/>
      <c r="S14" s="36"/>
      <c r="T14" s="36"/>
      <c r="U14" s="36"/>
      <c r="V14" s="36"/>
      <c r="W14" s="36"/>
      <c r="X14" s="36"/>
      <c r="Y14" s="36"/>
      <c r="Z14" s="36"/>
      <c r="AA14" s="36"/>
      <c r="AB14" s="36"/>
      <c r="AC14" s="36"/>
      <c r="AD14" s="36"/>
      <c r="AE14" s="36"/>
    </row>
    <row r="15" spans="1:46" s="2" customFormat="1" ht="18" hidden="1" customHeight="1" x14ac:dyDescent="0.2">
      <c r="A15" s="36"/>
      <c r="B15" s="41"/>
      <c r="C15" s="36"/>
      <c r="D15" s="36"/>
      <c r="E15" s="105" t="s">
        <v>33</v>
      </c>
      <c r="F15" s="36"/>
      <c r="G15" s="36"/>
      <c r="H15" s="36"/>
      <c r="I15" s="119" t="s">
        <v>34</v>
      </c>
      <c r="J15" s="105" t="s">
        <v>35</v>
      </c>
      <c r="K15" s="36"/>
      <c r="L15" s="118"/>
      <c r="S15" s="36"/>
      <c r="T15" s="36"/>
      <c r="U15" s="36"/>
      <c r="V15" s="36"/>
      <c r="W15" s="36"/>
      <c r="X15" s="36"/>
      <c r="Y15" s="36"/>
      <c r="Z15" s="36"/>
      <c r="AA15" s="36"/>
      <c r="AB15" s="36"/>
      <c r="AC15" s="36"/>
      <c r="AD15" s="36"/>
      <c r="AE15" s="36"/>
    </row>
    <row r="16" spans="1:46" s="2" customFormat="1" ht="6.95" hidden="1" customHeight="1" x14ac:dyDescent="0.2">
      <c r="A16" s="36"/>
      <c r="B16" s="41"/>
      <c r="C16" s="36"/>
      <c r="D16" s="36"/>
      <c r="E16" s="36"/>
      <c r="F16" s="36"/>
      <c r="G16" s="36"/>
      <c r="H16" s="36"/>
      <c r="I16" s="117"/>
      <c r="J16" s="36"/>
      <c r="K16" s="36"/>
      <c r="L16" s="118"/>
      <c r="S16" s="36"/>
      <c r="T16" s="36"/>
      <c r="U16" s="36"/>
      <c r="V16" s="36"/>
      <c r="W16" s="36"/>
      <c r="X16" s="36"/>
      <c r="Y16" s="36"/>
      <c r="Z16" s="36"/>
      <c r="AA16" s="36"/>
      <c r="AB16" s="36"/>
      <c r="AC16" s="36"/>
      <c r="AD16" s="36"/>
      <c r="AE16" s="36"/>
    </row>
    <row r="17" spans="1:31" s="2" customFormat="1" ht="12" hidden="1" customHeight="1" x14ac:dyDescent="0.2">
      <c r="A17" s="36"/>
      <c r="B17" s="41"/>
      <c r="C17" s="36"/>
      <c r="D17" s="116" t="s">
        <v>36</v>
      </c>
      <c r="E17" s="36"/>
      <c r="F17" s="36"/>
      <c r="G17" s="36"/>
      <c r="H17" s="36"/>
      <c r="I17" s="119" t="s">
        <v>31</v>
      </c>
      <c r="J17" s="31" t="str">
        <f>'Rekapitulace stavby'!AN13</f>
        <v>Vyplň údaj</v>
      </c>
      <c r="K17" s="36"/>
      <c r="L17" s="118"/>
      <c r="S17" s="36"/>
      <c r="T17" s="36"/>
      <c r="U17" s="36"/>
      <c r="V17" s="36"/>
      <c r="W17" s="36"/>
      <c r="X17" s="36"/>
      <c r="Y17" s="36"/>
      <c r="Z17" s="36"/>
      <c r="AA17" s="36"/>
      <c r="AB17" s="36"/>
      <c r="AC17" s="36"/>
      <c r="AD17" s="36"/>
      <c r="AE17" s="36"/>
    </row>
    <row r="18" spans="1:31" s="2" customFormat="1" ht="18" hidden="1" customHeight="1" x14ac:dyDescent="0.2">
      <c r="A18" s="36"/>
      <c r="B18" s="41"/>
      <c r="C18" s="36"/>
      <c r="D18" s="36"/>
      <c r="E18" s="320" t="str">
        <f>'Rekapitulace stavby'!E14</f>
        <v>Vyplň údaj</v>
      </c>
      <c r="F18" s="321"/>
      <c r="G18" s="321"/>
      <c r="H18" s="321"/>
      <c r="I18" s="119" t="s">
        <v>34</v>
      </c>
      <c r="J18" s="31" t="str">
        <f>'Rekapitulace stavby'!AN14</f>
        <v>Vyplň údaj</v>
      </c>
      <c r="K18" s="36"/>
      <c r="L18" s="118"/>
      <c r="S18" s="36"/>
      <c r="T18" s="36"/>
      <c r="U18" s="36"/>
      <c r="V18" s="36"/>
      <c r="W18" s="36"/>
      <c r="X18" s="36"/>
      <c r="Y18" s="36"/>
      <c r="Z18" s="36"/>
      <c r="AA18" s="36"/>
      <c r="AB18" s="36"/>
      <c r="AC18" s="36"/>
      <c r="AD18" s="36"/>
      <c r="AE18" s="36"/>
    </row>
    <row r="19" spans="1:31" s="2" customFormat="1" ht="6.95" hidden="1" customHeight="1" x14ac:dyDescent="0.2">
      <c r="A19" s="36"/>
      <c r="B19" s="41"/>
      <c r="C19" s="36"/>
      <c r="D19" s="36"/>
      <c r="E19" s="36"/>
      <c r="F19" s="36"/>
      <c r="G19" s="36"/>
      <c r="H19" s="36"/>
      <c r="I19" s="117"/>
      <c r="J19" s="36"/>
      <c r="K19" s="36"/>
      <c r="L19" s="118"/>
      <c r="S19" s="36"/>
      <c r="T19" s="36"/>
      <c r="U19" s="36"/>
      <c r="V19" s="36"/>
      <c r="W19" s="36"/>
      <c r="X19" s="36"/>
      <c r="Y19" s="36"/>
      <c r="Z19" s="36"/>
      <c r="AA19" s="36"/>
      <c r="AB19" s="36"/>
      <c r="AC19" s="36"/>
      <c r="AD19" s="36"/>
      <c r="AE19" s="36"/>
    </row>
    <row r="20" spans="1:31" s="2" customFormat="1" ht="12" hidden="1" customHeight="1" x14ac:dyDescent="0.2">
      <c r="A20" s="36"/>
      <c r="B20" s="41"/>
      <c r="C20" s="36"/>
      <c r="D20" s="116" t="s">
        <v>38</v>
      </c>
      <c r="E20" s="36"/>
      <c r="F20" s="36"/>
      <c r="G20" s="36"/>
      <c r="H20" s="36"/>
      <c r="I20" s="119" t="s">
        <v>31</v>
      </c>
      <c r="J20" s="105" t="s">
        <v>39</v>
      </c>
      <c r="K20" s="36"/>
      <c r="L20" s="118"/>
      <c r="S20" s="36"/>
      <c r="T20" s="36"/>
      <c r="U20" s="36"/>
      <c r="V20" s="36"/>
      <c r="W20" s="36"/>
      <c r="X20" s="36"/>
      <c r="Y20" s="36"/>
      <c r="Z20" s="36"/>
      <c r="AA20" s="36"/>
      <c r="AB20" s="36"/>
      <c r="AC20" s="36"/>
      <c r="AD20" s="36"/>
      <c r="AE20" s="36"/>
    </row>
    <row r="21" spans="1:31" s="2" customFormat="1" ht="18" hidden="1" customHeight="1" x14ac:dyDescent="0.2">
      <c r="A21" s="36"/>
      <c r="B21" s="41"/>
      <c r="C21" s="36"/>
      <c r="D21" s="36"/>
      <c r="E21" s="105" t="s">
        <v>40</v>
      </c>
      <c r="F21" s="36"/>
      <c r="G21" s="36"/>
      <c r="H21" s="36"/>
      <c r="I21" s="119" t="s">
        <v>34</v>
      </c>
      <c r="J21" s="105" t="s">
        <v>41</v>
      </c>
      <c r="K21" s="36"/>
      <c r="L21" s="118"/>
      <c r="S21" s="36"/>
      <c r="T21" s="36"/>
      <c r="U21" s="36"/>
      <c r="V21" s="36"/>
      <c r="W21" s="36"/>
      <c r="X21" s="36"/>
      <c r="Y21" s="36"/>
      <c r="Z21" s="36"/>
      <c r="AA21" s="36"/>
      <c r="AB21" s="36"/>
      <c r="AC21" s="36"/>
      <c r="AD21" s="36"/>
      <c r="AE21" s="36"/>
    </row>
    <row r="22" spans="1:31" s="2" customFormat="1" ht="6.95" hidden="1" customHeight="1" x14ac:dyDescent="0.2">
      <c r="A22" s="36"/>
      <c r="B22" s="41"/>
      <c r="C22" s="36"/>
      <c r="D22" s="36"/>
      <c r="E22" s="36"/>
      <c r="F22" s="36"/>
      <c r="G22" s="36"/>
      <c r="H22" s="36"/>
      <c r="I22" s="117"/>
      <c r="J22" s="36"/>
      <c r="K22" s="36"/>
      <c r="L22" s="118"/>
      <c r="S22" s="36"/>
      <c r="T22" s="36"/>
      <c r="U22" s="36"/>
      <c r="V22" s="36"/>
      <c r="W22" s="36"/>
      <c r="X22" s="36"/>
      <c r="Y22" s="36"/>
      <c r="Z22" s="36"/>
      <c r="AA22" s="36"/>
      <c r="AB22" s="36"/>
      <c r="AC22" s="36"/>
      <c r="AD22" s="36"/>
      <c r="AE22" s="36"/>
    </row>
    <row r="23" spans="1:31" s="2" customFormat="1" ht="12" hidden="1" customHeight="1" x14ac:dyDescent="0.2">
      <c r="A23" s="36"/>
      <c r="B23" s="41"/>
      <c r="C23" s="36"/>
      <c r="D23" s="116" t="s">
        <v>43</v>
      </c>
      <c r="E23" s="36"/>
      <c r="F23" s="36"/>
      <c r="G23" s="36"/>
      <c r="H23" s="36"/>
      <c r="I23" s="119" t="s">
        <v>31</v>
      </c>
      <c r="J23" s="105" t="s">
        <v>79</v>
      </c>
      <c r="K23" s="36"/>
      <c r="L23" s="118"/>
      <c r="S23" s="36"/>
      <c r="T23" s="36"/>
      <c r="U23" s="36"/>
      <c r="V23" s="36"/>
      <c r="W23" s="36"/>
      <c r="X23" s="36"/>
      <c r="Y23" s="36"/>
      <c r="Z23" s="36"/>
      <c r="AA23" s="36"/>
      <c r="AB23" s="36"/>
      <c r="AC23" s="36"/>
      <c r="AD23" s="36"/>
      <c r="AE23" s="36"/>
    </row>
    <row r="24" spans="1:31" s="2" customFormat="1" ht="18" hidden="1" customHeight="1" x14ac:dyDescent="0.2">
      <c r="A24" s="36"/>
      <c r="B24" s="41"/>
      <c r="C24" s="36"/>
      <c r="D24" s="36"/>
      <c r="E24" s="105" t="s">
        <v>339</v>
      </c>
      <c r="F24" s="36"/>
      <c r="G24" s="36"/>
      <c r="H24" s="36"/>
      <c r="I24" s="119" t="s">
        <v>34</v>
      </c>
      <c r="J24" s="105" t="s">
        <v>79</v>
      </c>
      <c r="K24" s="36"/>
      <c r="L24" s="118"/>
      <c r="S24" s="36"/>
      <c r="T24" s="36"/>
      <c r="U24" s="36"/>
      <c r="V24" s="36"/>
      <c r="W24" s="36"/>
      <c r="X24" s="36"/>
      <c r="Y24" s="36"/>
      <c r="Z24" s="36"/>
      <c r="AA24" s="36"/>
      <c r="AB24" s="36"/>
      <c r="AC24" s="36"/>
      <c r="AD24" s="36"/>
      <c r="AE24" s="36"/>
    </row>
    <row r="25" spans="1:31" s="2" customFormat="1" ht="6.95" hidden="1" customHeight="1" x14ac:dyDescent="0.2">
      <c r="A25" s="36"/>
      <c r="B25" s="41"/>
      <c r="C25" s="36"/>
      <c r="D25" s="36"/>
      <c r="E25" s="36"/>
      <c r="F25" s="36"/>
      <c r="G25" s="36"/>
      <c r="H25" s="36"/>
      <c r="I25" s="117"/>
      <c r="J25" s="36"/>
      <c r="K25" s="36"/>
      <c r="L25" s="118"/>
      <c r="S25" s="36"/>
      <c r="T25" s="36"/>
      <c r="U25" s="36"/>
      <c r="V25" s="36"/>
      <c r="W25" s="36"/>
      <c r="X25" s="36"/>
      <c r="Y25" s="36"/>
      <c r="Z25" s="36"/>
      <c r="AA25" s="36"/>
      <c r="AB25" s="36"/>
      <c r="AC25" s="36"/>
      <c r="AD25" s="36"/>
      <c r="AE25" s="36"/>
    </row>
    <row r="26" spans="1:31" s="2" customFormat="1" ht="12" hidden="1" customHeight="1" x14ac:dyDescent="0.2">
      <c r="A26" s="36"/>
      <c r="B26" s="41"/>
      <c r="C26" s="36"/>
      <c r="D26" s="116" t="s">
        <v>44</v>
      </c>
      <c r="E26" s="36"/>
      <c r="F26" s="36"/>
      <c r="G26" s="36"/>
      <c r="H26" s="36"/>
      <c r="I26" s="117"/>
      <c r="J26" s="36"/>
      <c r="K26" s="36"/>
      <c r="L26" s="118"/>
      <c r="S26" s="36"/>
      <c r="T26" s="36"/>
      <c r="U26" s="36"/>
      <c r="V26" s="36"/>
      <c r="W26" s="36"/>
      <c r="X26" s="36"/>
      <c r="Y26" s="36"/>
      <c r="Z26" s="36"/>
      <c r="AA26" s="36"/>
      <c r="AB26" s="36"/>
      <c r="AC26" s="36"/>
      <c r="AD26" s="36"/>
      <c r="AE26" s="36"/>
    </row>
    <row r="27" spans="1:31" s="8" customFormat="1" ht="51" hidden="1" customHeight="1" x14ac:dyDescent="0.2">
      <c r="A27" s="121"/>
      <c r="B27" s="122"/>
      <c r="C27" s="121"/>
      <c r="D27" s="121"/>
      <c r="E27" s="322" t="s">
        <v>45</v>
      </c>
      <c r="F27" s="322"/>
      <c r="G27" s="322"/>
      <c r="H27" s="322"/>
      <c r="I27" s="123"/>
      <c r="J27" s="121"/>
      <c r="K27" s="121"/>
      <c r="L27" s="124"/>
      <c r="S27" s="121"/>
      <c r="T27" s="121"/>
      <c r="U27" s="121"/>
      <c r="V27" s="121"/>
      <c r="W27" s="121"/>
      <c r="X27" s="121"/>
      <c r="Y27" s="121"/>
      <c r="Z27" s="121"/>
      <c r="AA27" s="121"/>
      <c r="AB27" s="121"/>
      <c r="AC27" s="121"/>
      <c r="AD27" s="121"/>
      <c r="AE27" s="121"/>
    </row>
    <row r="28" spans="1:31" s="2" customFormat="1" ht="6.95" hidden="1" customHeight="1" x14ac:dyDescent="0.2">
      <c r="A28" s="36"/>
      <c r="B28" s="41"/>
      <c r="C28" s="36"/>
      <c r="D28" s="36"/>
      <c r="E28" s="36"/>
      <c r="F28" s="36"/>
      <c r="G28" s="36"/>
      <c r="H28" s="36"/>
      <c r="I28" s="117"/>
      <c r="J28" s="36"/>
      <c r="K28" s="36"/>
      <c r="L28" s="118"/>
      <c r="S28" s="36"/>
      <c r="T28" s="36"/>
      <c r="U28" s="36"/>
      <c r="V28" s="36"/>
      <c r="W28" s="36"/>
      <c r="X28" s="36"/>
      <c r="Y28" s="36"/>
      <c r="Z28" s="36"/>
      <c r="AA28" s="36"/>
      <c r="AB28" s="36"/>
      <c r="AC28" s="36"/>
      <c r="AD28" s="36"/>
      <c r="AE28" s="36"/>
    </row>
    <row r="29" spans="1:31" s="2" customFormat="1" ht="6.95" hidden="1" customHeight="1" x14ac:dyDescent="0.2">
      <c r="A29" s="36"/>
      <c r="B29" s="41"/>
      <c r="C29" s="36"/>
      <c r="D29" s="125"/>
      <c r="E29" s="125"/>
      <c r="F29" s="125"/>
      <c r="G29" s="125"/>
      <c r="H29" s="125"/>
      <c r="I29" s="126"/>
      <c r="J29" s="125"/>
      <c r="K29" s="125"/>
      <c r="L29" s="118"/>
      <c r="S29" s="36"/>
      <c r="T29" s="36"/>
      <c r="U29" s="36"/>
      <c r="V29" s="36"/>
      <c r="W29" s="36"/>
      <c r="X29" s="36"/>
      <c r="Y29" s="36"/>
      <c r="Z29" s="36"/>
      <c r="AA29" s="36"/>
      <c r="AB29" s="36"/>
      <c r="AC29" s="36"/>
      <c r="AD29" s="36"/>
      <c r="AE29" s="36"/>
    </row>
    <row r="30" spans="1:31" s="2" customFormat="1" ht="25.35" hidden="1" customHeight="1" x14ac:dyDescent="0.2">
      <c r="A30" s="36"/>
      <c r="B30" s="41"/>
      <c r="C30" s="36"/>
      <c r="D30" s="127" t="s">
        <v>46</v>
      </c>
      <c r="E30" s="36"/>
      <c r="F30" s="36"/>
      <c r="G30" s="36"/>
      <c r="H30" s="36"/>
      <c r="I30" s="117"/>
      <c r="J30" s="128">
        <f>ROUND(J86, 2)</f>
        <v>0</v>
      </c>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14.45" hidden="1" customHeight="1" x14ac:dyDescent="0.2">
      <c r="A32" s="36"/>
      <c r="B32" s="41"/>
      <c r="C32" s="36"/>
      <c r="D32" s="36"/>
      <c r="E32" s="36"/>
      <c r="F32" s="129" t="s">
        <v>48</v>
      </c>
      <c r="G32" s="36"/>
      <c r="H32" s="36"/>
      <c r="I32" s="130" t="s">
        <v>47</v>
      </c>
      <c r="J32" s="129" t="s">
        <v>49</v>
      </c>
      <c r="K32" s="36"/>
      <c r="L32" s="118"/>
      <c r="S32" s="36"/>
      <c r="T32" s="36"/>
      <c r="U32" s="36"/>
      <c r="V32" s="36"/>
      <c r="W32" s="36"/>
      <c r="X32" s="36"/>
      <c r="Y32" s="36"/>
      <c r="Z32" s="36"/>
      <c r="AA32" s="36"/>
      <c r="AB32" s="36"/>
      <c r="AC32" s="36"/>
      <c r="AD32" s="36"/>
      <c r="AE32" s="36"/>
    </row>
    <row r="33" spans="1:31" s="2" customFormat="1" ht="14.45" hidden="1" customHeight="1" x14ac:dyDescent="0.2">
      <c r="A33" s="36"/>
      <c r="B33" s="41"/>
      <c r="C33" s="36"/>
      <c r="D33" s="131" t="s">
        <v>50</v>
      </c>
      <c r="E33" s="116" t="s">
        <v>51</v>
      </c>
      <c r="F33" s="132">
        <f>ROUND((SUM(BE86:BE174)),  2)</f>
        <v>0</v>
      </c>
      <c r="G33" s="36"/>
      <c r="H33" s="36"/>
      <c r="I33" s="133">
        <v>0.21</v>
      </c>
      <c r="J33" s="132">
        <f>ROUND(((SUM(BE86:BE174))*I33),  2)</f>
        <v>0</v>
      </c>
      <c r="K33" s="36"/>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116" t="s">
        <v>52</v>
      </c>
      <c r="F34" s="132">
        <f>ROUND((SUM(BF86:BF174)),  2)</f>
        <v>0</v>
      </c>
      <c r="G34" s="36"/>
      <c r="H34" s="36"/>
      <c r="I34" s="133">
        <v>0.15</v>
      </c>
      <c r="J34" s="132">
        <f>ROUND(((SUM(BF86:BF174))*I34),  2)</f>
        <v>0</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36"/>
      <c r="E35" s="116" t="s">
        <v>53</v>
      </c>
      <c r="F35" s="132">
        <f>ROUND((SUM(BG86:BG174)),  2)</f>
        <v>0</v>
      </c>
      <c r="G35" s="36"/>
      <c r="H35" s="36"/>
      <c r="I35" s="133">
        <v>0.21</v>
      </c>
      <c r="J35" s="132">
        <f>0</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54</v>
      </c>
      <c r="F36" s="132">
        <f>ROUND((SUM(BH86:BH174)),  2)</f>
        <v>0</v>
      </c>
      <c r="G36" s="36"/>
      <c r="H36" s="36"/>
      <c r="I36" s="133">
        <v>0.15</v>
      </c>
      <c r="J36" s="132">
        <f>0</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55</v>
      </c>
      <c r="F37" s="132">
        <f>ROUND((SUM(BI86:BI174)),  2)</f>
        <v>0</v>
      </c>
      <c r="G37" s="36"/>
      <c r="H37" s="36"/>
      <c r="I37" s="133">
        <v>0</v>
      </c>
      <c r="J37" s="132">
        <f>0</f>
        <v>0</v>
      </c>
      <c r="K37" s="36"/>
      <c r="L37" s="118"/>
      <c r="S37" s="36"/>
      <c r="T37" s="36"/>
      <c r="U37" s="36"/>
      <c r="V37" s="36"/>
      <c r="W37" s="36"/>
      <c r="X37" s="36"/>
      <c r="Y37" s="36"/>
      <c r="Z37" s="36"/>
      <c r="AA37" s="36"/>
      <c r="AB37" s="36"/>
      <c r="AC37" s="36"/>
      <c r="AD37" s="36"/>
      <c r="AE37" s="36"/>
    </row>
    <row r="38" spans="1:31" s="2" customFormat="1" ht="6.95" hidden="1" customHeight="1" x14ac:dyDescent="0.2">
      <c r="A38" s="36"/>
      <c r="B38" s="41"/>
      <c r="C38" s="36"/>
      <c r="D38" s="36"/>
      <c r="E38" s="36"/>
      <c r="F38" s="36"/>
      <c r="G38" s="36"/>
      <c r="H38" s="36"/>
      <c r="I38" s="117"/>
      <c r="J38" s="36"/>
      <c r="K38" s="36"/>
      <c r="L38" s="118"/>
      <c r="S38" s="36"/>
      <c r="T38" s="36"/>
      <c r="U38" s="36"/>
      <c r="V38" s="36"/>
      <c r="W38" s="36"/>
      <c r="X38" s="36"/>
      <c r="Y38" s="36"/>
      <c r="Z38" s="36"/>
      <c r="AA38" s="36"/>
      <c r="AB38" s="36"/>
      <c r="AC38" s="36"/>
      <c r="AD38" s="36"/>
      <c r="AE38" s="36"/>
    </row>
    <row r="39" spans="1:31" s="2" customFormat="1" ht="25.35" hidden="1" customHeight="1" x14ac:dyDescent="0.2">
      <c r="A39" s="36"/>
      <c r="B39" s="41"/>
      <c r="C39" s="134"/>
      <c r="D39" s="135" t="s">
        <v>56</v>
      </c>
      <c r="E39" s="136"/>
      <c r="F39" s="136"/>
      <c r="G39" s="137" t="s">
        <v>57</v>
      </c>
      <c r="H39" s="138" t="s">
        <v>58</v>
      </c>
      <c r="I39" s="139"/>
      <c r="J39" s="140">
        <f>SUM(J30:J37)</f>
        <v>0</v>
      </c>
      <c r="K39" s="141"/>
      <c r="L39" s="118"/>
      <c r="S39" s="36"/>
      <c r="T39" s="36"/>
      <c r="U39" s="36"/>
      <c r="V39" s="36"/>
      <c r="W39" s="36"/>
      <c r="X39" s="36"/>
      <c r="Y39" s="36"/>
      <c r="Z39" s="36"/>
      <c r="AA39" s="36"/>
      <c r="AB39" s="36"/>
      <c r="AC39" s="36"/>
      <c r="AD39" s="36"/>
      <c r="AE39" s="36"/>
    </row>
    <row r="40" spans="1:31" s="2" customFormat="1" ht="14.45" hidden="1" customHeight="1" x14ac:dyDescent="0.2">
      <c r="A40" s="36"/>
      <c r="B40" s="142"/>
      <c r="C40" s="143"/>
      <c r="D40" s="143"/>
      <c r="E40" s="143"/>
      <c r="F40" s="143"/>
      <c r="G40" s="143"/>
      <c r="H40" s="143"/>
      <c r="I40" s="144"/>
      <c r="J40" s="143"/>
      <c r="K40" s="143"/>
      <c r="L40" s="118"/>
      <c r="S40" s="36"/>
      <c r="T40" s="36"/>
      <c r="U40" s="36"/>
      <c r="V40" s="36"/>
      <c r="W40" s="36"/>
      <c r="X40" s="36"/>
      <c r="Y40" s="36"/>
      <c r="Z40" s="36"/>
      <c r="AA40" s="36"/>
      <c r="AB40" s="36"/>
      <c r="AC40" s="36"/>
      <c r="AD40" s="36"/>
      <c r="AE40" s="36"/>
    </row>
    <row r="41" spans="1:31" ht="11.25" hidden="1" x14ac:dyDescent="0.2"/>
    <row r="42" spans="1:31" ht="11.25" hidden="1" x14ac:dyDescent="0.2"/>
    <row r="43" spans="1:31" ht="11.25" hidden="1" x14ac:dyDescent="0.2"/>
    <row r="44" spans="1:31" s="2" customFormat="1" ht="6.95" customHeight="1" x14ac:dyDescent="0.2">
      <c r="A44" s="36"/>
      <c r="B44" s="145"/>
      <c r="C44" s="146"/>
      <c r="D44" s="146"/>
      <c r="E44" s="146"/>
      <c r="F44" s="146"/>
      <c r="G44" s="146"/>
      <c r="H44" s="146"/>
      <c r="I44" s="147"/>
      <c r="J44" s="146"/>
      <c r="K44" s="146"/>
      <c r="L44" s="118"/>
      <c r="S44" s="36"/>
      <c r="T44" s="36"/>
      <c r="U44" s="36"/>
      <c r="V44" s="36"/>
      <c r="W44" s="36"/>
      <c r="X44" s="36"/>
      <c r="Y44" s="36"/>
      <c r="Z44" s="36"/>
      <c r="AA44" s="36"/>
      <c r="AB44" s="36"/>
      <c r="AC44" s="36"/>
      <c r="AD44" s="36"/>
      <c r="AE44" s="36"/>
    </row>
    <row r="45" spans="1:31" s="2" customFormat="1" ht="24.95" customHeight="1" x14ac:dyDescent="0.2">
      <c r="A45" s="36"/>
      <c r="B45" s="37"/>
      <c r="C45" s="24" t="s">
        <v>147</v>
      </c>
      <c r="D45" s="38"/>
      <c r="E45" s="38"/>
      <c r="F45" s="38"/>
      <c r="G45" s="38"/>
      <c r="H45" s="38"/>
      <c r="I45" s="117"/>
      <c r="J45" s="38"/>
      <c r="K45" s="38"/>
      <c r="L45" s="118"/>
      <c r="S45" s="36"/>
      <c r="T45" s="36"/>
      <c r="U45" s="36"/>
      <c r="V45" s="36"/>
      <c r="W45" s="36"/>
      <c r="X45" s="36"/>
      <c r="Y45" s="36"/>
      <c r="Z45" s="36"/>
      <c r="AA45" s="36"/>
      <c r="AB45" s="36"/>
      <c r="AC45" s="36"/>
      <c r="AD45" s="36"/>
      <c r="AE45" s="36"/>
    </row>
    <row r="46" spans="1:31" s="2" customFormat="1" ht="6.95" customHeight="1" x14ac:dyDescent="0.2">
      <c r="A46" s="36"/>
      <c r="B46" s="37"/>
      <c r="C46" s="38"/>
      <c r="D46" s="38"/>
      <c r="E46" s="38"/>
      <c r="F46" s="38"/>
      <c r="G46" s="38"/>
      <c r="H46" s="38"/>
      <c r="I46" s="117"/>
      <c r="J46" s="38"/>
      <c r="K46" s="38"/>
      <c r="L46" s="118"/>
      <c r="S46" s="36"/>
      <c r="T46" s="36"/>
      <c r="U46" s="36"/>
      <c r="V46" s="36"/>
      <c r="W46" s="36"/>
      <c r="X46" s="36"/>
      <c r="Y46" s="36"/>
      <c r="Z46" s="36"/>
      <c r="AA46" s="36"/>
      <c r="AB46" s="36"/>
      <c r="AC46" s="36"/>
      <c r="AD46" s="36"/>
      <c r="AE46" s="36"/>
    </row>
    <row r="47" spans="1:31" s="2" customFormat="1" ht="12" customHeight="1" x14ac:dyDescent="0.2">
      <c r="A47" s="36"/>
      <c r="B47" s="37"/>
      <c r="C47" s="30" t="s">
        <v>16</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16.5" customHeight="1" x14ac:dyDescent="0.2">
      <c r="A48" s="36"/>
      <c r="B48" s="37"/>
      <c r="C48" s="38"/>
      <c r="D48" s="38"/>
      <c r="E48" s="323" t="str">
        <f>E7</f>
        <v>PJD na ul. Výškovická - 1. úsek (ul. Čujkovova - ul. Svornosti)</v>
      </c>
      <c r="F48" s="324"/>
      <c r="G48" s="324"/>
      <c r="H48" s="324"/>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145</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292" t="str">
        <f>E9</f>
        <v>SO 302 - Přípojky kanalizace</v>
      </c>
      <c r="F50" s="325"/>
      <c r="G50" s="325"/>
      <c r="H50" s="325"/>
      <c r="I50" s="117"/>
      <c r="J50" s="38"/>
      <c r="K50" s="38"/>
      <c r="L50" s="118"/>
      <c r="S50" s="36"/>
      <c r="T50" s="36"/>
      <c r="U50" s="36"/>
      <c r="V50" s="36"/>
      <c r="W50" s="36"/>
      <c r="X50" s="36"/>
      <c r="Y50" s="36"/>
      <c r="Z50" s="36"/>
      <c r="AA50" s="36"/>
      <c r="AB50" s="36"/>
      <c r="AC50" s="36"/>
      <c r="AD50" s="36"/>
      <c r="AE50" s="36"/>
    </row>
    <row r="51" spans="1:47" s="2" customFormat="1" ht="6.95" customHeight="1" x14ac:dyDescent="0.2">
      <c r="A51" s="36"/>
      <c r="B51" s="37"/>
      <c r="C51" s="38"/>
      <c r="D51" s="38"/>
      <c r="E51" s="38"/>
      <c r="F51" s="38"/>
      <c r="G51" s="38"/>
      <c r="H51" s="38"/>
      <c r="I51" s="117"/>
      <c r="J51" s="38"/>
      <c r="K51" s="38"/>
      <c r="L51" s="118"/>
      <c r="S51" s="36"/>
      <c r="T51" s="36"/>
      <c r="U51" s="36"/>
      <c r="V51" s="36"/>
      <c r="W51" s="36"/>
      <c r="X51" s="36"/>
      <c r="Y51" s="36"/>
      <c r="Z51" s="36"/>
      <c r="AA51" s="36"/>
      <c r="AB51" s="36"/>
      <c r="AC51" s="36"/>
      <c r="AD51" s="36"/>
      <c r="AE51" s="36"/>
    </row>
    <row r="52" spans="1:47" s="2" customFormat="1" ht="12" customHeight="1" x14ac:dyDescent="0.2">
      <c r="A52" s="36"/>
      <c r="B52" s="37"/>
      <c r="C52" s="30" t="s">
        <v>22</v>
      </c>
      <c r="D52" s="38"/>
      <c r="E52" s="38"/>
      <c r="F52" s="28" t="str">
        <f>F12</f>
        <v>Ostrava</v>
      </c>
      <c r="G52" s="38"/>
      <c r="H52" s="38"/>
      <c r="I52" s="119" t="s">
        <v>24</v>
      </c>
      <c r="J52" s="61" t="str">
        <f>IF(J12="","",J12)</f>
        <v>11. 11. 2019</v>
      </c>
      <c r="K52" s="38"/>
      <c r="L52" s="118"/>
      <c r="S52" s="36"/>
      <c r="T52" s="36"/>
      <c r="U52" s="36"/>
      <c r="V52" s="36"/>
      <c r="W52" s="36"/>
      <c r="X52" s="36"/>
      <c r="Y52" s="36"/>
      <c r="Z52" s="36"/>
      <c r="AA52" s="36"/>
      <c r="AB52" s="36"/>
      <c r="AC52" s="36"/>
      <c r="AD52" s="36"/>
      <c r="AE52" s="36"/>
    </row>
    <row r="53" spans="1:47" s="2" customFormat="1" ht="6.95" customHeight="1" x14ac:dyDescent="0.2">
      <c r="A53" s="36"/>
      <c r="B53" s="37"/>
      <c r="C53" s="38"/>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27.95" customHeight="1" x14ac:dyDescent="0.2">
      <c r="A54" s="36"/>
      <c r="B54" s="37"/>
      <c r="C54" s="30" t="s">
        <v>30</v>
      </c>
      <c r="D54" s="38"/>
      <c r="E54" s="38"/>
      <c r="F54" s="28" t="str">
        <f>E15</f>
        <v>Dopravní podnik Ostrava a.s.</v>
      </c>
      <c r="G54" s="38"/>
      <c r="H54" s="38"/>
      <c r="I54" s="119" t="s">
        <v>38</v>
      </c>
      <c r="J54" s="34" t="str">
        <f>E21</f>
        <v>METROPROJEKT Praha a.s.</v>
      </c>
      <c r="K54" s="38"/>
      <c r="L54" s="118"/>
      <c r="S54" s="36"/>
      <c r="T54" s="36"/>
      <c r="U54" s="36"/>
      <c r="V54" s="36"/>
      <c r="W54" s="36"/>
      <c r="X54" s="36"/>
      <c r="Y54" s="36"/>
      <c r="Z54" s="36"/>
      <c r="AA54" s="36"/>
      <c r="AB54" s="36"/>
      <c r="AC54" s="36"/>
      <c r="AD54" s="36"/>
      <c r="AE54" s="36"/>
    </row>
    <row r="55" spans="1:47" s="2" customFormat="1" ht="27.95" customHeight="1" x14ac:dyDescent="0.2">
      <c r="A55" s="36"/>
      <c r="B55" s="37"/>
      <c r="C55" s="30" t="s">
        <v>36</v>
      </c>
      <c r="D55" s="38"/>
      <c r="E55" s="38"/>
      <c r="F55" s="28" t="str">
        <f>IF(E18="","",E18)</f>
        <v>Vyplň údaj</v>
      </c>
      <c r="G55" s="38"/>
      <c r="H55" s="38"/>
      <c r="I55" s="119" t="s">
        <v>43</v>
      </c>
      <c r="J55" s="34" t="str">
        <f>E24</f>
        <v>DOPRAVOPROJEKT Ostrava a.s.</v>
      </c>
      <c r="K55" s="38"/>
      <c r="L55" s="118"/>
      <c r="S55" s="36"/>
      <c r="T55" s="36"/>
      <c r="U55" s="36"/>
      <c r="V55" s="36"/>
      <c r="W55" s="36"/>
      <c r="X55" s="36"/>
      <c r="Y55" s="36"/>
      <c r="Z55" s="36"/>
      <c r="AA55" s="36"/>
      <c r="AB55" s="36"/>
      <c r="AC55" s="36"/>
      <c r="AD55" s="36"/>
      <c r="AE55" s="36"/>
    </row>
    <row r="56" spans="1:47" s="2" customFormat="1" ht="10.35" customHeight="1" x14ac:dyDescent="0.2">
      <c r="A56" s="36"/>
      <c r="B56" s="37"/>
      <c r="C56" s="38"/>
      <c r="D56" s="38"/>
      <c r="E56" s="38"/>
      <c r="F56" s="38"/>
      <c r="G56" s="38"/>
      <c r="H56" s="38"/>
      <c r="I56" s="117"/>
      <c r="J56" s="38"/>
      <c r="K56" s="38"/>
      <c r="L56" s="118"/>
      <c r="S56" s="36"/>
      <c r="T56" s="36"/>
      <c r="U56" s="36"/>
      <c r="V56" s="36"/>
      <c r="W56" s="36"/>
      <c r="X56" s="36"/>
      <c r="Y56" s="36"/>
      <c r="Z56" s="36"/>
      <c r="AA56" s="36"/>
      <c r="AB56" s="36"/>
      <c r="AC56" s="36"/>
      <c r="AD56" s="36"/>
      <c r="AE56" s="36"/>
    </row>
    <row r="57" spans="1:47" s="2" customFormat="1" ht="29.25" customHeight="1" x14ac:dyDescent="0.2">
      <c r="A57" s="36"/>
      <c r="B57" s="37"/>
      <c r="C57" s="148" t="s">
        <v>148</v>
      </c>
      <c r="D57" s="149"/>
      <c r="E57" s="149"/>
      <c r="F57" s="149"/>
      <c r="G57" s="149"/>
      <c r="H57" s="149"/>
      <c r="I57" s="150"/>
      <c r="J57" s="151" t="s">
        <v>149</v>
      </c>
      <c r="K57" s="149"/>
      <c r="L57" s="118"/>
      <c r="S57" s="36"/>
      <c r="T57" s="36"/>
      <c r="U57" s="36"/>
      <c r="V57" s="36"/>
      <c r="W57" s="36"/>
      <c r="X57" s="36"/>
      <c r="Y57" s="36"/>
      <c r="Z57" s="36"/>
      <c r="AA57" s="36"/>
      <c r="AB57" s="36"/>
      <c r="AC57" s="36"/>
      <c r="AD57" s="36"/>
      <c r="AE57" s="36"/>
    </row>
    <row r="58" spans="1:47" s="2" customFormat="1" ht="10.35" customHeight="1" x14ac:dyDescent="0.2">
      <c r="A58" s="36"/>
      <c r="B58" s="37"/>
      <c r="C58" s="38"/>
      <c r="D58" s="38"/>
      <c r="E58" s="38"/>
      <c r="F58" s="38"/>
      <c r="G58" s="38"/>
      <c r="H58" s="38"/>
      <c r="I58" s="117"/>
      <c r="J58" s="38"/>
      <c r="K58" s="38"/>
      <c r="L58" s="118"/>
      <c r="S58" s="36"/>
      <c r="T58" s="36"/>
      <c r="U58" s="36"/>
      <c r="V58" s="36"/>
      <c r="W58" s="36"/>
      <c r="X58" s="36"/>
      <c r="Y58" s="36"/>
      <c r="Z58" s="36"/>
      <c r="AA58" s="36"/>
      <c r="AB58" s="36"/>
      <c r="AC58" s="36"/>
      <c r="AD58" s="36"/>
      <c r="AE58" s="36"/>
    </row>
    <row r="59" spans="1:47" s="2" customFormat="1" ht="22.9" customHeight="1" x14ac:dyDescent="0.2">
      <c r="A59" s="36"/>
      <c r="B59" s="37"/>
      <c r="C59" s="152" t="s">
        <v>78</v>
      </c>
      <c r="D59" s="38"/>
      <c r="E59" s="38"/>
      <c r="F59" s="38"/>
      <c r="G59" s="38"/>
      <c r="H59" s="38"/>
      <c r="I59" s="117"/>
      <c r="J59" s="79">
        <f>J86</f>
        <v>0</v>
      </c>
      <c r="K59" s="38"/>
      <c r="L59" s="118"/>
      <c r="S59" s="36"/>
      <c r="T59" s="36"/>
      <c r="U59" s="36"/>
      <c r="V59" s="36"/>
      <c r="W59" s="36"/>
      <c r="X59" s="36"/>
      <c r="Y59" s="36"/>
      <c r="Z59" s="36"/>
      <c r="AA59" s="36"/>
      <c r="AB59" s="36"/>
      <c r="AC59" s="36"/>
      <c r="AD59" s="36"/>
      <c r="AE59" s="36"/>
      <c r="AU59" s="18" t="s">
        <v>150</v>
      </c>
    </row>
    <row r="60" spans="1:47" s="9" customFormat="1" ht="24.95" customHeight="1" x14ac:dyDescent="0.2">
      <c r="B60" s="153"/>
      <c r="C60" s="154"/>
      <c r="D60" s="155" t="s">
        <v>151</v>
      </c>
      <c r="E60" s="156"/>
      <c r="F60" s="156"/>
      <c r="G60" s="156"/>
      <c r="H60" s="156"/>
      <c r="I60" s="157"/>
      <c r="J60" s="158">
        <f>J87</f>
        <v>0</v>
      </c>
      <c r="K60" s="154"/>
      <c r="L60" s="159"/>
    </row>
    <row r="61" spans="1:47" s="10" customFormat="1" ht="19.899999999999999" customHeight="1" x14ac:dyDescent="0.2">
      <c r="B61" s="160"/>
      <c r="C61" s="99"/>
      <c r="D61" s="161" t="s">
        <v>152</v>
      </c>
      <c r="E61" s="162"/>
      <c r="F61" s="162"/>
      <c r="G61" s="162"/>
      <c r="H61" s="162"/>
      <c r="I61" s="163"/>
      <c r="J61" s="164">
        <f>J88</f>
        <v>0</v>
      </c>
      <c r="K61" s="99"/>
      <c r="L61" s="165"/>
    </row>
    <row r="62" spans="1:47" s="10" customFormat="1" ht="19.899999999999999" customHeight="1" x14ac:dyDescent="0.2">
      <c r="B62" s="160"/>
      <c r="C62" s="99"/>
      <c r="D62" s="161" t="s">
        <v>153</v>
      </c>
      <c r="E62" s="162"/>
      <c r="F62" s="162"/>
      <c r="G62" s="162"/>
      <c r="H62" s="162"/>
      <c r="I62" s="163"/>
      <c r="J62" s="164">
        <f>J150</f>
        <v>0</v>
      </c>
      <c r="K62" s="99"/>
      <c r="L62" s="165"/>
    </row>
    <row r="63" spans="1:47" s="10" customFormat="1" ht="19.899999999999999" customHeight="1" x14ac:dyDescent="0.2">
      <c r="B63" s="160"/>
      <c r="C63" s="99"/>
      <c r="D63" s="161" t="s">
        <v>340</v>
      </c>
      <c r="E63" s="162"/>
      <c r="F63" s="162"/>
      <c r="G63" s="162"/>
      <c r="H63" s="162"/>
      <c r="I63" s="163"/>
      <c r="J63" s="164">
        <f>J154</f>
        <v>0</v>
      </c>
      <c r="K63" s="99"/>
      <c r="L63" s="165"/>
    </row>
    <row r="64" spans="1:47" s="10" customFormat="1" ht="19.899999999999999" customHeight="1" x14ac:dyDescent="0.2">
      <c r="B64" s="160"/>
      <c r="C64" s="99"/>
      <c r="D64" s="161" t="s">
        <v>157</v>
      </c>
      <c r="E64" s="162"/>
      <c r="F64" s="162"/>
      <c r="G64" s="162"/>
      <c r="H64" s="162"/>
      <c r="I64" s="163"/>
      <c r="J64" s="164">
        <f>J163</f>
        <v>0</v>
      </c>
      <c r="K64" s="99"/>
      <c r="L64" s="165"/>
    </row>
    <row r="65" spans="1:31" s="9" customFormat="1" ht="24.95" customHeight="1" x14ac:dyDescent="0.2">
      <c r="B65" s="153"/>
      <c r="C65" s="154"/>
      <c r="D65" s="155" t="s">
        <v>341</v>
      </c>
      <c r="E65" s="156"/>
      <c r="F65" s="156"/>
      <c r="G65" s="156"/>
      <c r="H65" s="156"/>
      <c r="I65" s="157"/>
      <c r="J65" s="158">
        <f>J166</f>
        <v>0</v>
      </c>
      <c r="K65" s="154"/>
      <c r="L65" s="159"/>
    </row>
    <row r="66" spans="1:31" s="10" customFormat="1" ht="19.899999999999999" customHeight="1" x14ac:dyDescent="0.2">
      <c r="B66" s="160"/>
      <c r="C66" s="99"/>
      <c r="D66" s="161" t="s">
        <v>342</v>
      </c>
      <c r="E66" s="162"/>
      <c r="F66" s="162"/>
      <c r="G66" s="162"/>
      <c r="H66" s="162"/>
      <c r="I66" s="163"/>
      <c r="J66" s="164">
        <f>J167</f>
        <v>0</v>
      </c>
      <c r="K66" s="99"/>
      <c r="L66" s="165"/>
    </row>
    <row r="67" spans="1:31" s="2" customFormat="1" ht="21.75" customHeight="1" x14ac:dyDescent="0.2">
      <c r="A67" s="36"/>
      <c r="B67" s="37"/>
      <c r="C67" s="38"/>
      <c r="D67" s="38"/>
      <c r="E67" s="38"/>
      <c r="F67" s="38"/>
      <c r="G67" s="38"/>
      <c r="H67" s="38"/>
      <c r="I67" s="117"/>
      <c r="J67" s="38"/>
      <c r="K67" s="38"/>
      <c r="L67" s="118"/>
      <c r="S67" s="36"/>
      <c r="T67" s="36"/>
      <c r="U67" s="36"/>
      <c r="V67" s="36"/>
      <c r="W67" s="36"/>
      <c r="X67" s="36"/>
      <c r="Y67" s="36"/>
      <c r="Z67" s="36"/>
      <c r="AA67" s="36"/>
      <c r="AB67" s="36"/>
      <c r="AC67" s="36"/>
      <c r="AD67" s="36"/>
      <c r="AE67" s="36"/>
    </row>
    <row r="68" spans="1:31" s="2" customFormat="1" ht="6.95" customHeight="1" x14ac:dyDescent="0.2">
      <c r="A68" s="36"/>
      <c r="B68" s="49"/>
      <c r="C68" s="50"/>
      <c r="D68" s="50"/>
      <c r="E68" s="50"/>
      <c r="F68" s="50"/>
      <c r="G68" s="50"/>
      <c r="H68" s="50"/>
      <c r="I68" s="144"/>
      <c r="J68" s="50"/>
      <c r="K68" s="50"/>
      <c r="L68" s="118"/>
      <c r="S68" s="36"/>
      <c r="T68" s="36"/>
      <c r="U68" s="36"/>
      <c r="V68" s="36"/>
      <c r="W68" s="36"/>
      <c r="X68" s="36"/>
      <c r="Y68" s="36"/>
      <c r="Z68" s="36"/>
      <c r="AA68" s="36"/>
      <c r="AB68" s="36"/>
      <c r="AC68" s="36"/>
      <c r="AD68" s="36"/>
      <c r="AE68" s="36"/>
    </row>
    <row r="72" spans="1:31" s="2" customFormat="1" ht="6.95" customHeight="1" x14ac:dyDescent="0.2">
      <c r="A72" s="36"/>
      <c r="B72" s="51"/>
      <c r="C72" s="52"/>
      <c r="D72" s="52"/>
      <c r="E72" s="52"/>
      <c r="F72" s="52"/>
      <c r="G72" s="52"/>
      <c r="H72" s="52"/>
      <c r="I72" s="147"/>
      <c r="J72" s="52"/>
      <c r="K72" s="52"/>
      <c r="L72" s="118"/>
      <c r="S72" s="36"/>
      <c r="T72" s="36"/>
      <c r="U72" s="36"/>
      <c r="V72" s="36"/>
      <c r="W72" s="36"/>
      <c r="X72" s="36"/>
      <c r="Y72" s="36"/>
      <c r="Z72" s="36"/>
      <c r="AA72" s="36"/>
      <c r="AB72" s="36"/>
      <c r="AC72" s="36"/>
      <c r="AD72" s="36"/>
      <c r="AE72" s="36"/>
    </row>
    <row r="73" spans="1:31" s="2" customFormat="1" ht="24.95" customHeight="1" x14ac:dyDescent="0.2">
      <c r="A73" s="36"/>
      <c r="B73" s="37"/>
      <c r="C73" s="24" t="s">
        <v>158</v>
      </c>
      <c r="D73" s="38"/>
      <c r="E73" s="38"/>
      <c r="F73" s="38"/>
      <c r="G73" s="38"/>
      <c r="H73" s="38"/>
      <c r="I73" s="117"/>
      <c r="J73" s="38"/>
      <c r="K73" s="38"/>
      <c r="L73" s="118"/>
      <c r="S73" s="36"/>
      <c r="T73" s="36"/>
      <c r="U73" s="36"/>
      <c r="V73" s="36"/>
      <c r="W73" s="36"/>
      <c r="X73" s="36"/>
      <c r="Y73" s="36"/>
      <c r="Z73" s="36"/>
      <c r="AA73" s="36"/>
      <c r="AB73" s="36"/>
      <c r="AC73" s="36"/>
      <c r="AD73" s="36"/>
      <c r="AE73" s="36"/>
    </row>
    <row r="74" spans="1:31" s="2" customFormat="1" ht="6.95" customHeight="1" x14ac:dyDescent="0.2">
      <c r="A74" s="36"/>
      <c r="B74" s="37"/>
      <c r="C74" s="38"/>
      <c r="D74" s="38"/>
      <c r="E74" s="38"/>
      <c r="F74" s="38"/>
      <c r="G74" s="38"/>
      <c r="H74" s="38"/>
      <c r="I74" s="117"/>
      <c r="J74" s="38"/>
      <c r="K74" s="38"/>
      <c r="L74" s="118"/>
      <c r="S74" s="36"/>
      <c r="T74" s="36"/>
      <c r="U74" s="36"/>
      <c r="V74" s="36"/>
      <c r="W74" s="36"/>
      <c r="X74" s="36"/>
      <c r="Y74" s="36"/>
      <c r="Z74" s="36"/>
      <c r="AA74" s="36"/>
      <c r="AB74" s="36"/>
      <c r="AC74" s="36"/>
      <c r="AD74" s="36"/>
      <c r="AE74" s="36"/>
    </row>
    <row r="75" spans="1:31" s="2" customFormat="1" ht="12" customHeight="1" x14ac:dyDescent="0.2">
      <c r="A75" s="36"/>
      <c r="B75" s="37"/>
      <c r="C75" s="30" t="s">
        <v>16</v>
      </c>
      <c r="D75" s="38"/>
      <c r="E75" s="38"/>
      <c r="F75" s="38"/>
      <c r="G75" s="38"/>
      <c r="H75" s="38"/>
      <c r="I75" s="117"/>
      <c r="J75" s="38"/>
      <c r="K75" s="38"/>
      <c r="L75" s="118"/>
      <c r="S75" s="36"/>
      <c r="T75" s="36"/>
      <c r="U75" s="36"/>
      <c r="V75" s="36"/>
      <c r="W75" s="36"/>
      <c r="X75" s="36"/>
      <c r="Y75" s="36"/>
      <c r="Z75" s="36"/>
      <c r="AA75" s="36"/>
      <c r="AB75" s="36"/>
      <c r="AC75" s="36"/>
      <c r="AD75" s="36"/>
      <c r="AE75" s="36"/>
    </row>
    <row r="76" spans="1:31" s="2" customFormat="1" ht="16.5" customHeight="1" x14ac:dyDescent="0.2">
      <c r="A76" s="36"/>
      <c r="B76" s="37"/>
      <c r="C76" s="38"/>
      <c r="D76" s="38"/>
      <c r="E76" s="323" t="str">
        <f>E7</f>
        <v>PJD na ul. Výškovická - 1. úsek (ul. Čujkovova - ul. Svornosti)</v>
      </c>
      <c r="F76" s="324"/>
      <c r="G76" s="324"/>
      <c r="H76" s="324"/>
      <c r="I76" s="117"/>
      <c r="J76" s="38"/>
      <c r="K76" s="38"/>
      <c r="L76" s="118"/>
      <c r="S76" s="36"/>
      <c r="T76" s="36"/>
      <c r="U76" s="36"/>
      <c r="V76" s="36"/>
      <c r="W76" s="36"/>
      <c r="X76" s="36"/>
      <c r="Y76" s="36"/>
      <c r="Z76" s="36"/>
      <c r="AA76" s="36"/>
      <c r="AB76" s="36"/>
      <c r="AC76" s="36"/>
      <c r="AD76" s="36"/>
      <c r="AE76" s="36"/>
    </row>
    <row r="77" spans="1:31" s="2" customFormat="1" ht="12" customHeight="1" x14ac:dyDescent="0.2">
      <c r="A77" s="36"/>
      <c r="B77" s="37"/>
      <c r="C77" s="30" t="s">
        <v>145</v>
      </c>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6.5" customHeight="1" x14ac:dyDescent="0.2">
      <c r="A78" s="36"/>
      <c r="B78" s="37"/>
      <c r="C78" s="38"/>
      <c r="D78" s="38"/>
      <c r="E78" s="292" t="str">
        <f>E9</f>
        <v>SO 302 - Přípojky kanalizace</v>
      </c>
      <c r="F78" s="325"/>
      <c r="G78" s="325"/>
      <c r="H78" s="325"/>
      <c r="I78" s="117"/>
      <c r="J78" s="38"/>
      <c r="K78" s="38"/>
      <c r="L78" s="118"/>
      <c r="S78" s="36"/>
      <c r="T78" s="36"/>
      <c r="U78" s="36"/>
      <c r="V78" s="36"/>
      <c r="W78" s="36"/>
      <c r="X78" s="36"/>
      <c r="Y78" s="36"/>
      <c r="Z78" s="36"/>
      <c r="AA78" s="36"/>
      <c r="AB78" s="36"/>
      <c r="AC78" s="36"/>
      <c r="AD78" s="36"/>
      <c r="AE78" s="36"/>
    </row>
    <row r="79" spans="1:31" s="2" customFormat="1" ht="6.95" customHeight="1" x14ac:dyDescent="0.2">
      <c r="A79" s="36"/>
      <c r="B79" s="37"/>
      <c r="C79" s="38"/>
      <c r="D79" s="38"/>
      <c r="E79" s="38"/>
      <c r="F79" s="38"/>
      <c r="G79" s="38"/>
      <c r="H79" s="38"/>
      <c r="I79" s="117"/>
      <c r="J79" s="38"/>
      <c r="K79" s="38"/>
      <c r="L79" s="118"/>
      <c r="S79" s="36"/>
      <c r="T79" s="36"/>
      <c r="U79" s="36"/>
      <c r="V79" s="36"/>
      <c r="W79" s="36"/>
      <c r="X79" s="36"/>
      <c r="Y79" s="36"/>
      <c r="Z79" s="36"/>
      <c r="AA79" s="36"/>
      <c r="AB79" s="36"/>
      <c r="AC79" s="36"/>
      <c r="AD79" s="36"/>
      <c r="AE79" s="36"/>
    </row>
    <row r="80" spans="1:31" s="2" customFormat="1" ht="12" customHeight="1" x14ac:dyDescent="0.2">
      <c r="A80" s="36"/>
      <c r="B80" s="37"/>
      <c r="C80" s="30" t="s">
        <v>22</v>
      </c>
      <c r="D80" s="38"/>
      <c r="E80" s="38"/>
      <c r="F80" s="28" t="str">
        <f>F12</f>
        <v>Ostrava</v>
      </c>
      <c r="G80" s="38"/>
      <c r="H80" s="38"/>
      <c r="I80" s="119" t="s">
        <v>24</v>
      </c>
      <c r="J80" s="61" t="str">
        <f>IF(J12="","",J12)</f>
        <v>11. 11. 2019</v>
      </c>
      <c r="K80" s="38"/>
      <c r="L80" s="118"/>
      <c r="S80" s="36"/>
      <c r="T80" s="36"/>
      <c r="U80" s="36"/>
      <c r="V80" s="36"/>
      <c r="W80" s="36"/>
      <c r="X80" s="36"/>
      <c r="Y80" s="36"/>
      <c r="Z80" s="36"/>
      <c r="AA80" s="36"/>
      <c r="AB80" s="36"/>
      <c r="AC80" s="36"/>
      <c r="AD80" s="36"/>
      <c r="AE80" s="36"/>
    </row>
    <row r="81" spans="1:65" s="2" customFormat="1" ht="6.95" customHeight="1" x14ac:dyDescent="0.2">
      <c r="A81" s="36"/>
      <c r="B81" s="37"/>
      <c r="C81" s="38"/>
      <c r="D81" s="38"/>
      <c r="E81" s="38"/>
      <c r="F81" s="38"/>
      <c r="G81" s="38"/>
      <c r="H81" s="38"/>
      <c r="I81" s="117"/>
      <c r="J81" s="38"/>
      <c r="K81" s="38"/>
      <c r="L81" s="118"/>
      <c r="S81" s="36"/>
      <c r="T81" s="36"/>
      <c r="U81" s="36"/>
      <c r="V81" s="36"/>
      <c r="W81" s="36"/>
      <c r="X81" s="36"/>
      <c r="Y81" s="36"/>
      <c r="Z81" s="36"/>
      <c r="AA81" s="36"/>
      <c r="AB81" s="36"/>
      <c r="AC81" s="36"/>
      <c r="AD81" s="36"/>
      <c r="AE81" s="36"/>
    </row>
    <row r="82" spans="1:65" s="2" customFormat="1" ht="27.95" customHeight="1" x14ac:dyDescent="0.2">
      <c r="A82" s="36"/>
      <c r="B82" s="37"/>
      <c r="C82" s="30" t="s">
        <v>30</v>
      </c>
      <c r="D82" s="38"/>
      <c r="E82" s="38"/>
      <c r="F82" s="28" t="str">
        <f>E15</f>
        <v>Dopravní podnik Ostrava a.s.</v>
      </c>
      <c r="G82" s="38"/>
      <c r="H82" s="38"/>
      <c r="I82" s="119" t="s">
        <v>38</v>
      </c>
      <c r="J82" s="34" t="str">
        <f>E21</f>
        <v>METROPROJEKT Praha a.s.</v>
      </c>
      <c r="K82" s="38"/>
      <c r="L82" s="118"/>
      <c r="S82" s="36"/>
      <c r="T82" s="36"/>
      <c r="U82" s="36"/>
      <c r="V82" s="36"/>
      <c r="W82" s="36"/>
      <c r="X82" s="36"/>
      <c r="Y82" s="36"/>
      <c r="Z82" s="36"/>
      <c r="AA82" s="36"/>
      <c r="AB82" s="36"/>
      <c r="AC82" s="36"/>
      <c r="AD82" s="36"/>
      <c r="AE82" s="36"/>
    </row>
    <row r="83" spans="1:65" s="2" customFormat="1" ht="27.95" customHeight="1" x14ac:dyDescent="0.2">
      <c r="A83" s="36"/>
      <c r="B83" s="37"/>
      <c r="C83" s="30" t="s">
        <v>36</v>
      </c>
      <c r="D83" s="38"/>
      <c r="E83" s="38"/>
      <c r="F83" s="28" t="str">
        <f>IF(E18="","",E18)</f>
        <v>Vyplň údaj</v>
      </c>
      <c r="G83" s="38"/>
      <c r="H83" s="38"/>
      <c r="I83" s="119" t="s">
        <v>43</v>
      </c>
      <c r="J83" s="34" t="str">
        <f>E24</f>
        <v>DOPRAVOPROJEKT Ostrava a.s.</v>
      </c>
      <c r="K83" s="38"/>
      <c r="L83" s="118"/>
      <c r="S83" s="36"/>
      <c r="T83" s="36"/>
      <c r="U83" s="36"/>
      <c r="V83" s="36"/>
      <c r="W83" s="36"/>
      <c r="X83" s="36"/>
      <c r="Y83" s="36"/>
      <c r="Z83" s="36"/>
      <c r="AA83" s="36"/>
      <c r="AB83" s="36"/>
      <c r="AC83" s="36"/>
      <c r="AD83" s="36"/>
      <c r="AE83" s="36"/>
    </row>
    <row r="84" spans="1:65" s="2" customFormat="1" ht="10.35" customHeight="1" x14ac:dyDescent="0.2">
      <c r="A84" s="36"/>
      <c r="B84" s="37"/>
      <c r="C84" s="38"/>
      <c r="D84" s="38"/>
      <c r="E84" s="38"/>
      <c r="F84" s="38"/>
      <c r="G84" s="38"/>
      <c r="H84" s="38"/>
      <c r="I84" s="117"/>
      <c r="J84" s="38"/>
      <c r="K84" s="38"/>
      <c r="L84" s="118"/>
      <c r="S84" s="36"/>
      <c r="T84" s="36"/>
      <c r="U84" s="36"/>
      <c r="V84" s="36"/>
      <c r="W84" s="36"/>
      <c r="X84" s="36"/>
      <c r="Y84" s="36"/>
      <c r="Z84" s="36"/>
      <c r="AA84" s="36"/>
      <c r="AB84" s="36"/>
      <c r="AC84" s="36"/>
      <c r="AD84" s="36"/>
      <c r="AE84" s="36"/>
    </row>
    <row r="85" spans="1:65" s="11" customFormat="1" ht="29.25" customHeight="1" x14ac:dyDescent="0.2">
      <c r="A85" s="166"/>
      <c r="B85" s="167"/>
      <c r="C85" s="168" t="s">
        <v>159</v>
      </c>
      <c r="D85" s="169" t="s">
        <v>65</v>
      </c>
      <c r="E85" s="169" t="s">
        <v>61</v>
      </c>
      <c r="F85" s="169" t="s">
        <v>62</v>
      </c>
      <c r="G85" s="169" t="s">
        <v>160</v>
      </c>
      <c r="H85" s="169" t="s">
        <v>161</v>
      </c>
      <c r="I85" s="170" t="s">
        <v>162</v>
      </c>
      <c r="J85" s="169" t="s">
        <v>149</v>
      </c>
      <c r="K85" s="171" t="s">
        <v>163</v>
      </c>
      <c r="L85" s="172"/>
      <c r="M85" s="70" t="s">
        <v>79</v>
      </c>
      <c r="N85" s="71" t="s">
        <v>50</v>
      </c>
      <c r="O85" s="71" t="s">
        <v>164</v>
      </c>
      <c r="P85" s="71" t="s">
        <v>165</v>
      </c>
      <c r="Q85" s="71" t="s">
        <v>166</v>
      </c>
      <c r="R85" s="71" t="s">
        <v>167</v>
      </c>
      <c r="S85" s="71" t="s">
        <v>168</v>
      </c>
      <c r="T85" s="72" t="s">
        <v>169</v>
      </c>
      <c r="U85" s="166"/>
      <c r="V85" s="166"/>
      <c r="W85" s="166"/>
      <c r="X85" s="166"/>
      <c r="Y85" s="166"/>
      <c r="Z85" s="166"/>
      <c r="AA85" s="166"/>
      <c r="AB85" s="166"/>
      <c r="AC85" s="166"/>
      <c r="AD85" s="166"/>
      <c r="AE85" s="166"/>
    </row>
    <row r="86" spans="1:65" s="2" customFormat="1" ht="22.9" customHeight="1" x14ac:dyDescent="0.25">
      <c r="A86" s="36"/>
      <c r="B86" s="37"/>
      <c r="C86" s="77" t="s">
        <v>170</v>
      </c>
      <c r="D86" s="38"/>
      <c r="E86" s="38"/>
      <c r="F86" s="38"/>
      <c r="G86" s="38"/>
      <c r="H86" s="38"/>
      <c r="I86" s="117"/>
      <c r="J86" s="173">
        <f>BK86</f>
        <v>0</v>
      </c>
      <c r="K86" s="38"/>
      <c r="L86" s="41"/>
      <c r="M86" s="73"/>
      <c r="N86" s="174"/>
      <c r="O86" s="74"/>
      <c r="P86" s="175">
        <f>P87+P166</f>
        <v>0</v>
      </c>
      <c r="Q86" s="74"/>
      <c r="R86" s="175">
        <f>R87+R166</f>
        <v>153.65526050000003</v>
      </c>
      <c r="S86" s="74"/>
      <c r="T86" s="176">
        <f>T87+T166</f>
        <v>0</v>
      </c>
      <c r="U86" s="36"/>
      <c r="V86" s="36"/>
      <c r="W86" s="36"/>
      <c r="X86" s="36"/>
      <c r="Y86" s="36"/>
      <c r="Z86" s="36"/>
      <c r="AA86" s="36"/>
      <c r="AB86" s="36"/>
      <c r="AC86" s="36"/>
      <c r="AD86" s="36"/>
      <c r="AE86" s="36"/>
      <c r="AT86" s="18" t="s">
        <v>80</v>
      </c>
      <c r="AU86" s="18" t="s">
        <v>150</v>
      </c>
      <c r="BK86" s="177">
        <f>BK87+BK166</f>
        <v>0</v>
      </c>
    </row>
    <row r="87" spans="1:65" s="12" customFormat="1" ht="25.9" customHeight="1" x14ac:dyDescent="0.2">
      <c r="B87" s="178"/>
      <c r="C87" s="179"/>
      <c r="D87" s="180" t="s">
        <v>80</v>
      </c>
      <c r="E87" s="181" t="s">
        <v>171</v>
      </c>
      <c r="F87" s="181" t="s">
        <v>172</v>
      </c>
      <c r="G87" s="179"/>
      <c r="H87" s="179"/>
      <c r="I87" s="182"/>
      <c r="J87" s="183">
        <f>BK87</f>
        <v>0</v>
      </c>
      <c r="K87" s="179"/>
      <c r="L87" s="184"/>
      <c r="M87" s="185"/>
      <c r="N87" s="186"/>
      <c r="O87" s="186"/>
      <c r="P87" s="187">
        <f>P88+P150+P154+P163</f>
        <v>0</v>
      </c>
      <c r="Q87" s="186"/>
      <c r="R87" s="187">
        <f>R88+R150+R154+R163</f>
        <v>153.65526050000003</v>
      </c>
      <c r="S87" s="186"/>
      <c r="T87" s="188">
        <f>T88+T150+T154+T163</f>
        <v>0</v>
      </c>
      <c r="AR87" s="189" t="s">
        <v>89</v>
      </c>
      <c r="AT87" s="190" t="s">
        <v>80</v>
      </c>
      <c r="AU87" s="190" t="s">
        <v>81</v>
      </c>
      <c r="AY87" s="189" t="s">
        <v>173</v>
      </c>
      <c r="BK87" s="191">
        <f>BK88+BK150+BK154+BK163</f>
        <v>0</v>
      </c>
    </row>
    <row r="88" spans="1:65" s="12" customFormat="1" ht="22.9" customHeight="1" x14ac:dyDescent="0.2">
      <c r="B88" s="178"/>
      <c r="C88" s="179"/>
      <c r="D88" s="180" t="s">
        <v>80</v>
      </c>
      <c r="E88" s="192" t="s">
        <v>89</v>
      </c>
      <c r="F88" s="192" t="s">
        <v>174</v>
      </c>
      <c r="G88" s="179"/>
      <c r="H88" s="179"/>
      <c r="I88" s="182"/>
      <c r="J88" s="193">
        <f>BK88</f>
        <v>0</v>
      </c>
      <c r="K88" s="179"/>
      <c r="L88" s="184"/>
      <c r="M88" s="185"/>
      <c r="N88" s="186"/>
      <c r="O88" s="186"/>
      <c r="P88" s="187">
        <f>SUM(P89:P149)</f>
        <v>0</v>
      </c>
      <c r="Q88" s="186"/>
      <c r="R88" s="187">
        <f>SUM(R89:R149)</f>
        <v>153.15682950000001</v>
      </c>
      <c r="S88" s="186"/>
      <c r="T88" s="188">
        <f>SUM(T89:T149)</f>
        <v>0</v>
      </c>
      <c r="AR88" s="189" t="s">
        <v>89</v>
      </c>
      <c r="AT88" s="190" t="s">
        <v>80</v>
      </c>
      <c r="AU88" s="190" t="s">
        <v>89</v>
      </c>
      <c r="AY88" s="189" t="s">
        <v>173</v>
      </c>
      <c r="BK88" s="191">
        <f>SUM(BK89:BK149)</f>
        <v>0</v>
      </c>
    </row>
    <row r="89" spans="1:65" s="2" customFormat="1" ht="24" customHeight="1" x14ac:dyDescent="0.2">
      <c r="A89" s="36"/>
      <c r="B89" s="37"/>
      <c r="C89" s="194" t="s">
        <v>89</v>
      </c>
      <c r="D89" s="194" t="s">
        <v>175</v>
      </c>
      <c r="E89" s="195" t="s">
        <v>545</v>
      </c>
      <c r="F89" s="196" t="s">
        <v>546</v>
      </c>
      <c r="G89" s="197" t="s">
        <v>196</v>
      </c>
      <c r="H89" s="198">
        <v>153.535</v>
      </c>
      <c r="I89" s="199"/>
      <c r="J89" s="200">
        <f>ROUND(I89*H89,2)</f>
        <v>0</v>
      </c>
      <c r="K89" s="196" t="s">
        <v>179</v>
      </c>
      <c r="L89" s="41"/>
      <c r="M89" s="201" t="s">
        <v>79</v>
      </c>
      <c r="N89" s="202" t="s">
        <v>51</v>
      </c>
      <c r="O89" s="66"/>
      <c r="P89" s="203">
        <f>O89*H89</f>
        <v>0</v>
      </c>
      <c r="Q89" s="203">
        <v>0</v>
      </c>
      <c r="R89" s="203">
        <f>Q89*H89</f>
        <v>0</v>
      </c>
      <c r="S89" s="203">
        <v>0</v>
      </c>
      <c r="T89" s="204">
        <f>S89*H89</f>
        <v>0</v>
      </c>
      <c r="U89" s="36"/>
      <c r="V89" s="36"/>
      <c r="W89" s="36"/>
      <c r="X89" s="36"/>
      <c r="Y89" s="36"/>
      <c r="Z89" s="36"/>
      <c r="AA89" s="36"/>
      <c r="AB89" s="36"/>
      <c r="AC89" s="36"/>
      <c r="AD89" s="36"/>
      <c r="AE89" s="36"/>
      <c r="AR89" s="205" t="s">
        <v>180</v>
      </c>
      <c r="AT89" s="205" t="s">
        <v>175</v>
      </c>
      <c r="AU89" s="205" t="s">
        <v>91</v>
      </c>
      <c r="AY89" s="18" t="s">
        <v>173</v>
      </c>
      <c r="BE89" s="206">
        <f>IF(N89="základní",J89,0)</f>
        <v>0</v>
      </c>
      <c r="BF89" s="206">
        <f>IF(N89="snížená",J89,0)</f>
        <v>0</v>
      </c>
      <c r="BG89" s="206">
        <f>IF(N89="zákl. přenesená",J89,0)</f>
        <v>0</v>
      </c>
      <c r="BH89" s="206">
        <f>IF(N89="sníž. přenesená",J89,0)</f>
        <v>0</v>
      </c>
      <c r="BI89" s="206">
        <f>IF(N89="nulová",J89,0)</f>
        <v>0</v>
      </c>
      <c r="BJ89" s="18" t="s">
        <v>89</v>
      </c>
      <c r="BK89" s="206">
        <f>ROUND(I89*H89,2)</f>
        <v>0</v>
      </c>
      <c r="BL89" s="18" t="s">
        <v>180</v>
      </c>
      <c r="BM89" s="205" t="s">
        <v>547</v>
      </c>
    </row>
    <row r="90" spans="1:65" s="14" customFormat="1" ht="11.25" x14ac:dyDescent="0.2">
      <c r="B90" s="234"/>
      <c r="C90" s="235"/>
      <c r="D90" s="209" t="s">
        <v>182</v>
      </c>
      <c r="E90" s="236" t="s">
        <v>79</v>
      </c>
      <c r="F90" s="237" t="s">
        <v>352</v>
      </c>
      <c r="G90" s="235"/>
      <c r="H90" s="236" t="s">
        <v>79</v>
      </c>
      <c r="I90" s="238"/>
      <c r="J90" s="235"/>
      <c r="K90" s="235"/>
      <c r="L90" s="239"/>
      <c r="M90" s="240"/>
      <c r="N90" s="241"/>
      <c r="O90" s="241"/>
      <c r="P90" s="241"/>
      <c r="Q90" s="241"/>
      <c r="R90" s="241"/>
      <c r="S90" s="241"/>
      <c r="T90" s="242"/>
      <c r="AT90" s="243" t="s">
        <v>182</v>
      </c>
      <c r="AU90" s="243" t="s">
        <v>91</v>
      </c>
      <c r="AV90" s="14" t="s">
        <v>89</v>
      </c>
      <c r="AW90" s="14" t="s">
        <v>42</v>
      </c>
      <c r="AX90" s="14" t="s">
        <v>81</v>
      </c>
      <c r="AY90" s="243" t="s">
        <v>173</v>
      </c>
    </row>
    <row r="91" spans="1:65" s="13" customFormat="1" ht="11.25" x14ac:dyDescent="0.2">
      <c r="B91" s="207"/>
      <c r="C91" s="208"/>
      <c r="D91" s="209" t="s">
        <v>182</v>
      </c>
      <c r="E91" s="210" t="s">
        <v>79</v>
      </c>
      <c r="F91" s="211" t="s">
        <v>548</v>
      </c>
      <c r="G91" s="208"/>
      <c r="H91" s="212">
        <v>22.553999999999998</v>
      </c>
      <c r="I91" s="213"/>
      <c r="J91" s="208"/>
      <c r="K91" s="208"/>
      <c r="L91" s="214"/>
      <c r="M91" s="215"/>
      <c r="N91" s="216"/>
      <c r="O91" s="216"/>
      <c r="P91" s="216"/>
      <c r="Q91" s="216"/>
      <c r="R91" s="216"/>
      <c r="S91" s="216"/>
      <c r="T91" s="217"/>
      <c r="AT91" s="218" t="s">
        <v>182</v>
      </c>
      <c r="AU91" s="218" t="s">
        <v>91</v>
      </c>
      <c r="AV91" s="13" t="s">
        <v>91</v>
      </c>
      <c r="AW91" s="13" t="s">
        <v>42</v>
      </c>
      <c r="AX91" s="13" t="s">
        <v>81</v>
      </c>
      <c r="AY91" s="218" t="s">
        <v>173</v>
      </c>
    </row>
    <row r="92" spans="1:65" s="13" customFormat="1" ht="11.25" x14ac:dyDescent="0.2">
      <c r="B92" s="207"/>
      <c r="C92" s="208"/>
      <c r="D92" s="209" t="s">
        <v>182</v>
      </c>
      <c r="E92" s="210" t="s">
        <v>79</v>
      </c>
      <c r="F92" s="211" t="s">
        <v>549</v>
      </c>
      <c r="G92" s="208"/>
      <c r="H92" s="212">
        <v>20.181000000000001</v>
      </c>
      <c r="I92" s="213"/>
      <c r="J92" s="208"/>
      <c r="K92" s="208"/>
      <c r="L92" s="214"/>
      <c r="M92" s="215"/>
      <c r="N92" s="216"/>
      <c r="O92" s="216"/>
      <c r="P92" s="216"/>
      <c r="Q92" s="216"/>
      <c r="R92" s="216"/>
      <c r="S92" s="216"/>
      <c r="T92" s="217"/>
      <c r="AT92" s="218" t="s">
        <v>182</v>
      </c>
      <c r="AU92" s="218" t="s">
        <v>91</v>
      </c>
      <c r="AV92" s="13" t="s">
        <v>91</v>
      </c>
      <c r="AW92" s="13" t="s">
        <v>42</v>
      </c>
      <c r="AX92" s="13" t="s">
        <v>81</v>
      </c>
      <c r="AY92" s="218" t="s">
        <v>173</v>
      </c>
    </row>
    <row r="93" spans="1:65" s="13" customFormat="1" ht="11.25" x14ac:dyDescent="0.2">
      <c r="B93" s="207"/>
      <c r="C93" s="208"/>
      <c r="D93" s="209" t="s">
        <v>182</v>
      </c>
      <c r="E93" s="210" t="s">
        <v>79</v>
      </c>
      <c r="F93" s="211" t="s">
        <v>550</v>
      </c>
      <c r="G93" s="208"/>
      <c r="H93" s="212">
        <v>8.48</v>
      </c>
      <c r="I93" s="213"/>
      <c r="J93" s="208"/>
      <c r="K93" s="208"/>
      <c r="L93" s="214"/>
      <c r="M93" s="215"/>
      <c r="N93" s="216"/>
      <c r="O93" s="216"/>
      <c r="P93" s="216"/>
      <c r="Q93" s="216"/>
      <c r="R93" s="216"/>
      <c r="S93" s="216"/>
      <c r="T93" s="217"/>
      <c r="AT93" s="218" t="s">
        <v>182</v>
      </c>
      <c r="AU93" s="218" t="s">
        <v>91</v>
      </c>
      <c r="AV93" s="13" t="s">
        <v>91</v>
      </c>
      <c r="AW93" s="13" t="s">
        <v>42</v>
      </c>
      <c r="AX93" s="13" t="s">
        <v>81</v>
      </c>
      <c r="AY93" s="218" t="s">
        <v>173</v>
      </c>
    </row>
    <row r="94" spans="1:65" s="13" customFormat="1" ht="11.25" x14ac:dyDescent="0.2">
      <c r="B94" s="207"/>
      <c r="C94" s="208"/>
      <c r="D94" s="209" t="s">
        <v>182</v>
      </c>
      <c r="E94" s="210" t="s">
        <v>79</v>
      </c>
      <c r="F94" s="211" t="s">
        <v>551</v>
      </c>
      <c r="G94" s="208"/>
      <c r="H94" s="212">
        <v>17.760000000000002</v>
      </c>
      <c r="I94" s="213"/>
      <c r="J94" s="208"/>
      <c r="K94" s="208"/>
      <c r="L94" s="214"/>
      <c r="M94" s="215"/>
      <c r="N94" s="216"/>
      <c r="O94" s="216"/>
      <c r="P94" s="216"/>
      <c r="Q94" s="216"/>
      <c r="R94" s="216"/>
      <c r="S94" s="216"/>
      <c r="T94" s="217"/>
      <c r="AT94" s="218" t="s">
        <v>182</v>
      </c>
      <c r="AU94" s="218" t="s">
        <v>91</v>
      </c>
      <c r="AV94" s="13" t="s">
        <v>91</v>
      </c>
      <c r="AW94" s="13" t="s">
        <v>42</v>
      </c>
      <c r="AX94" s="13" t="s">
        <v>81</v>
      </c>
      <c r="AY94" s="218" t="s">
        <v>173</v>
      </c>
    </row>
    <row r="95" spans="1:65" s="13" customFormat="1" ht="11.25" x14ac:dyDescent="0.2">
      <c r="B95" s="207"/>
      <c r="C95" s="208"/>
      <c r="D95" s="209" t="s">
        <v>182</v>
      </c>
      <c r="E95" s="210" t="s">
        <v>79</v>
      </c>
      <c r="F95" s="211" t="s">
        <v>552</v>
      </c>
      <c r="G95" s="208"/>
      <c r="H95" s="212">
        <v>6.48</v>
      </c>
      <c r="I95" s="213"/>
      <c r="J95" s="208"/>
      <c r="K95" s="208"/>
      <c r="L95" s="214"/>
      <c r="M95" s="215"/>
      <c r="N95" s="216"/>
      <c r="O95" s="216"/>
      <c r="P95" s="216"/>
      <c r="Q95" s="216"/>
      <c r="R95" s="216"/>
      <c r="S95" s="216"/>
      <c r="T95" s="217"/>
      <c r="AT95" s="218" t="s">
        <v>182</v>
      </c>
      <c r="AU95" s="218" t="s">
        <v>91</v>
      </c>
      <c r="AV95" s="13" t="s">
        <v>91</v>
      </c>
      <c r="AW95" s="13" t="s">
        <v>42</v>
      </c>
      <c r="AX95" s="13" t="s">
        <v>81</v>
      </c>
      <c r="AY95" s="218" t="s">
        <v>173</v>
      </c>
    </row>
    <row r="96" spans="1:65" s="13" customFormat="1" ht="11.25" x14ac:dyDescent="0.2">
      <c r="B96" s="207"/>
      <c r="C96" s="208"/>
      <c r="D96" s="209" t="s">
        <v>182</v>
      </c>
      <c r="E96" s="210" t="s">
        <v>79</v>
      </c>
      <c r="F96" s="211" t="s">
        <v>553</v>
      </c>
      <c r="G96" s="208"/>
      <c r="H96" s="212">
        <v>13.64</v>
      </c>
      <c r="I96" s="213"/>
      <c r="J96" s="208"/>
      <c r="K96" s="208"/>
      <c r="L96" s="214"/>
      <c r="M96" s="215"/>
      <c r="N96" s="216"/>
      <c r="O96" s="216"/>
      <c r="P96" s="216"/>
      <c r="Q96" s="216"/>
      <c r="R96" s="216"/>
      <c r="S96" s="216"/>
      <c r="T96" s="217"/>
      <c r="AT96" s="218" t="s">
        <v>182</v>
      </c>
      <c r="AU96" s="218" t="s">
        <v>91</v>
      </c>
      <c r="AV96" s="13" t="s">
        <v>91</v>
      </c>
      <c r="AW96" s="13" t="s">
        <v>42</v>
      </c>
      <c r="AX96" s="13" t="s">
        <v>81</v>
      </c>
      <c r="AY96" s="218" t="s">
        <v>173</v>
      </c>
    </row>
    <row r="97" spans="1:65" s="13" customFormat="1" ht="11.25" x14ac:dyDescent="0.2">
      <c r="B97" s="207"/>
      <c r="C97" s="208"/>
      <c r="D97" s="209" t="s">
        <v>182</v>
      </c>
      <c r="E97" s="210" t="s">
        <v>79</v>
      </c>
      <c r="F97" s="211" t="s">
        <v>554</v>
      </c>
      <c r="G97" s="208"/>
      <c r="H97" s="212">
        <v>8.48</v>
      </c>
      <c r="I97" s="213"/>
      <c r="J97" s="208"/>
      <c r="K97" s="208"/>
      <c r="L97" s="214"/>
      <c r="M97" s="215"/>
      <c r="N97" s="216"/>
      <c r="O97" s="216"/>
      <c r="P97" s="216"/>
      <c r="Q97" s="216"/>
      <c r="R97" s="216"/>
      <c r="S97" s="216"/>
      <c r="T97" s="217"/>
      <c r="AT97" s="218" t="s">
        <v>182</v>
      </c>
      <c r="AU97" s="218" t="s">
        <v>91</v>
      </c>
      <c r="AV97" s="13" t="s">
        <v>91</v>
      </c>
      <c r="AW97" s="13" t="s">
        <v>42</v>
      </c>
      <c r="AX97" s="13" t="s">
        <v>81</v>
      </c>
      <c r="AY97" s="218" t="s">
        <v>173</v>
      </c>
    </row>
    <row r="98" spans="1:65" s="13" customFormat="1" ht="11.25" x14ac:dyDescent="0.2">
      <c r="B98" s="207"/>
      <c r="C98" s="208"/>
      <c r="D98" s="209" t="s">
        <v>182</v>
      </c>
      <c r="E98" s="210" t="s">
        <v>79</v>
      </c>
      <c r="F98" s="211" t="s">
        <v>555</v>
      </c>
      <c r="G98" s="208"/>
      <c r="H98" s="212">
        <v>20.52</v>
      </c>
      <c r="I98" s="213"/>
      <c r="J98" s="208"/>
      <c r="K98" s="208"/>
      <c r="L98" s="214"/>
      <c r="M98" s="215"/>
      <c r="N98" s="216"/>
      <c r="O98" s="216"/>
      <c r="P98" s="216"/>
      <c r="Q98" s="216"/>
      <c r="R98" s="216"/>
      <c r="S98" s="216"/>
      <c r="T98" s="217"/>
      <c r="AT98" s="218" t="s">
        <v>182</v>
      </c>
      <c r="AU98" s="218" t="s">
        <v>91</v>
      </c>
      <c r="AV98" s="13" t="s">
        <v>91</v>
      </c>
      <c r="AW98" s="13" t="s">
        <v>42</v>
      </c>
      <c r="AX98" s="13" t="s">
        <v>81</v>
      </c>
      <c r="AY98" s="218" t="s">
        <v>173</v>
      </c>
    </row>
    <row r="99" spans="1:65" s="13" customFormat="1" ht="11.25" x14ac:dyDescent="0.2">
      <c r="B99" s="207"/>
      <c r="C99" s="208"/>
      <c r="D99" s="209" t="s">
        <v>182</v>
      </c>
      <c r="E99" s="210" t="s">
        <v>79</v>
      </c>
      <c r="F99" s="211" t="s">
        <v>556</v>
      </c>
      <c r="G99" s="208"/>
      <c r="H99" s="212">
        <v>12.48</v>
      </c>
      <c r="I99" s="213"/>
      <c r="J99" s="208"/>
      <c r="K99" s="208"/>
      <c r="L99" s="214"/>
      <c r="M99" s="215"/>
      <c r="N99" s="216"/>
      <c r="O99" s="216"/>
      <c r="P99" s="216"/>
      <c r="Q99" s="216"/>
      <c r="R99" s="216"/>
      <c r="S99" s="216"/>
      <c r="T99" s="217"/>
      <c r="AT99" s="218" t="s">
        <v>182</v>
      </c>
      <c r="AU99" s="218" t="s">
        <v>91</v>
      </c>
      <c r="AV99" s="13" t="s">
        <v>91</v>
      </c>
      <c r="AW99" s="13" t="s">
        <v>42</v>
      </c>
      <c r="AX99" s="13" t="s">
        <v>81</v>
      </c>
      <c r="AY99" s="218" t="s">
        <v>173</v>
      </c>
    </row>
    <row r="100" spans="1:65" s="13" customFormat="1" ht="11.25" x14ac:dyDescent="0.2">
      <c r="B100" s="207"/>
      <c r="C100" s="208"/>
      <c r="D100" s="209" t="s">
        <v>182</v>
      </c>
      <c r="E100" s="210" t="s">
        <v>79</v>
      </c>
      <c r="F100" s="211" t="s">
        <v>557</v>
      </c>
      <c r="G100" s="208"/>
      <c r="H100" s="212">
        <v>22.96</v>
      </c>
      <c r="I100" s="213"/>
      <c r="J100" s="208"/>
      <c r="K100" s="208"/>
      <c r="L100" s="214"/>
      <c r="M100" s="215"/>
      <c r="N100" s="216"/>
      <c r="O100" s="216"/>
      <c r="P100" s="216"/>
      <c r="Q100" s="216"/>
      <c r="R100" s="216"/>
      <c r="S100" s="216"/>
      <c r="T100" s="217"/>
      <c r="AT100" s="218" t="s">
        <v>182</v>
      </c>
      <c r="AU100" s="218" t="s">
        <v>91</v>
      </c>
      <c r="AV100" s="13" t="s">
        <v>91</v>
      </c>
      <c r="AW100" s="13" t="s">
        <v>42</v>
      </c>
      <c r="AX100" s="13" t="s">
        <v>81</v>
      </c>
      <c r="AY100" s="218" t="s">
        <v>173</v>
      </c>
    </row>
    <row r="101" spans="1:65" s="15" customFormat="1" ht="11.25" x14ac:dyDescent="0.2">
      <c r="B101" s="244"/>
      <c r="C101" s="245"/>
      <c r="D101" s="209" t="s">
        <v>182</v>
      </c>
      <c r="E101" s="246" t="s">
        <v>79</v>
      </c>
      <c r="F101" s="247" t="s">
        <v>362</v>
      </c>
      <c r="G101" s="245"/>
      <c r="H101" s="248">
        <v>153.535</v>
      </c>
      <c r="I101" s="249"/>
      <c r="J101" s="245"/>
      <c r="K101" s="245"/>
      <c r="L101" s="250"/>
      <c r="M101" s="251"/>
      <c r="N101" s="252"/>
      <c r="O101" s="252"/>
      <c r="P101" s="252"/>
      <c r="Q101" s="252"/>
      <c r="R101" s="252"/>
      <c r="S101" s="252"/>
      <c r="T101" s="253"/>
      <c r="AT101" s="254" t="s">
        <v>182</v>
      </c>
      <c r="AU101" s="254" t="s">
        <v>91</v>
      </c>
      <c r="AV101" s="15" t="s">
        <v>180</v>
      </c>
      <c r="AW101" s="15" t="s">
        <v>42</v>
      </c>
      <c r="AX101" s="15" t="s">
        <v>89</v>
      </c>
      <c r="AY101" s="254" t="s">
        <v>173</v>
      </c>
    </row>
    <row r="102" spans="1:65" s="2" customFormat="1" ht="24" customHeight="1" x14ac:dyDescent="0.2">
      <c r="A102" s="36"/>
      <c r="B102" s="37"/>
      <c r="C102" s="194" t="s">
        <v>91</v>
      </c>
      <c r="D102" s="194" t="s">
        <v>175</v>
      </c>
      <c r="E102" s="195" t="s">
        <v>363</v>
      </c>
      <c r="F102" s="196" t="s">
        <v>364</v>
      </c>
      <c r="G102" s="197" t="s">
        <v>196</v>
      </c>
      <c r="H102" s="198">
        <v>153.535</v>
      </c>
      <c r="I102" s="199"/>
      <c r="J102" s="200">
        <f>ROUND(I102*H102,2)</f>
        <v>0</v>
      </c>
      <c r="K102" s="196" t="s">
        <v>179</v>
      </c>
      <c r="L102" s="41"/>
      <c r="M102" s="201" t="s">
        <v>79</v>
      </c>
      <c r="N102" s="202" t="s">
        <v>51</v>
      </c>
      <c r="O102" s="66"/>
      <c r="P102" s="203">
        <f>O102*H102</f>
        <v>0</v>
      </c>
      <c r="Q102" s="203">
        <v>0</v>
      </c>
      <c r="R102" s="203">
        <f>Q102*H102</f>
        <v>0</v>
      </c>
      <c r="S102" s="203">
        <v>0</v>
      </c>
      <c r="T102" s="204">
        <f>S102*H102</f>
        <v>0</v>
      </c>
      <c r="U102" s="36"/>
      <c r="V102" s="36"/>
      <c r="W102" s="36"/>
      <c r="X102" s="36"/>
      <c r="Y102" s="36"/>
      <c r="Z102" s="36"/>
      <c r="AA102" s="36"/>
      <c r="AB102" s="36"/>
      <c r="AC102" s="36"/>
      <c r="AD102" s="36"/>
      <c r="AE102" s="36"/>
      <c r="AR102" s="205" t="s">
        <v>180</v>
      </c>
      <c r="AT102" s="205" t="s">
        <v>175</v>
      </c>
      <c r="AU102" s="205" t="s">
        <v>91</v>
      </c>
      <c r="AY102" s="18" t="s">
        <v>173</v>
      </c>
      <c r="BE102" s="206">
        <f>IF(N102="základní",J102,0)</f>
        <v>0</v>
      </c>
      <c r="BF102" s="206">
        <f>IF(N102="snížená",J102,0)</f>
        <v>0</v>
      </c>
      <c r="BG102" s="206">
        <f>IF(N102="zákl. přenesená",J102,0)</f>
        <v>0</v>
      </c>
      <c r="BH102" s="206">
        <f>IF(N102="sníž. přenesená",J102,0)</f>
        <v>0</v>
      </c>
      <c r="BI102" s="206">
        <f>IF(N102="nulová",J102,0)</f>
        <v>0</v>
      </c>
      <c r="BJ102" s="18" t="s">
        <v>89</v>
      </c>
      <c r="BK102" s="206">
        <f>ROUND(I102*H102,2)</f>
        <v>0</v>
      </c>
      <c r="BL102" s="18" t="s">
        <v>180</v>
      </c>
      <c r="BM102" s="205" t="s">
        <v>558</v>
      </c>
    </row>
    <row r="103" spans="1:65" s="13" customFormat="1" ht="11.25" x14ac:dyDescent="0.2">
      <c r="B103" s="207"/>
      <c r="C103" s="208"/>
      <c r="D103" s="209" t="s">
        <v>182</v>
      </c>
      <c r="E103" s="210" t="s">
        <v>79</v>
      </c>
      <c r="F103" s="211" t="s">
        <v>559</v>
      </c>
      <c r="G103" s="208"/>
      <c r="H103" s="212">
        <v>153.535</v>
      </c>
      <c r="I103" s="213"/>
      <c r="J103" s="208"/>
      <c r="K103" s="208"/>
      <c r="L103" s="214"/>
      <c r="M103" s="215"/>
      <c r="N103" s="216"/>
      <c r="O103" s="216"/>
      <c r="P103" s="216"/>
      <c r="Q103" s="216"/>
      <c r="R103" s="216"/>
      <c r="S103" s="216"/>
      <c r="T103" s="217"/>
      <c r="AT103" s="218" t="s">
        <v>182</v>
      </c>
      <c r="AU103" s="218" t="s">
        <v>91</v>
      </c>
      <c r="AV103" s="13" t="s">
        <v>91</v>
      </c>
      <c r="AW103" s="13" t="s">
        <v>42</v>
      </c>
      <c r="AX103" s="13" t="s">
        <v>89</v>
      </c>
      <c r="AY103" s="218" t="s">
        <v>173</v>
      </c>
    </row>
    <row r="104" spans="1:65" s="2" customFormat="1" ht="24" customHeight="1" x14ac:dyDescent="0.2">
      <c r="A104" s="36"/>
      <c r="B104" s="37"/>
      <c r="C104" s="194" t="s">
        <v>189</v>
      </c>
      <c r="D104" s="194" t="s">
        <v>175</v>
      </c>
      <c r="E104" s="195" t="s">
        <v>371</v>
      </c>
      <c r="F104" s="196" t="s">
        <v>372</v>
      </c>
      <c r="G104" s="197" t="s">
        <v>178</v>
      </c>
      <c r="H104" s="198">
        <v>196.27</v>
      </c>
      <c r="I104" s="199"/>
      <c r="J104" s="200">
        <f>ROUND(I104*H104,2)</f>
        <v>0</v>
      </c>
      <c r="K104" s="196" t="s">
        <v>179</v>
      </c>
      <c r="L104" s="41"/>
      <c r="M104" s="201" t="s">
        <v>79</v>
      </c>
      <c r="N104" s="202" t="s">
        <v>51</v>
      </c>
      <c r="O104" s="66"/>
      <c r="P104" s="203">
        <f>O104*H104</f>
        <v>0</v>
      </c>
      <c r="Q104" s="203">
        <v>8.4999999999999995E-4</v>
      </c>
      <c r="R104" s="203">
        <f>Q104*H104</f>
        <v>0.16682949999999999</v>
      </c>
      <c r="S104" s="203">
        <v>0</v>
      </c>
      <c r="T104" s="204">
        <f>S104*H104</f>
        <v>0</v>
      </c>
      <c r="U104" s="36"/>
      <c r="V104" s="36"/>
      <c r="W104" s="36"/>
      <c r="X104" s="36"/>
      <c r="Y104" s="36"/>
      <c r="Z104" s="36"/>
      <c r="AA104" s="36"/>
      <c r="AB104" s="36"/>
      <c r="AC104" s="36"/>
      <c r="AD104" s="36"/>
      <c r="AE104" s="36"/>
      <c r="AR104" s="205" t="s">
        <v>180</v>
      </c>
      <c r="AT104" s="205" t="s">
        <v>175</v>
      </c>
      <c r="AU104" s="205" t="s">
        <v>91</v>
      </c>
      <c r="AY104" s="18" t="s">
        <v>173</v>
      </c>
      <c r="BE104" s="206">
        <f>IF(N104="základní",J104,0)</f>
        <v>0</v>
      </c>
      <c r="BF104" s="206">
        <f>IF(N104="snížená",J104,0)</f>
        <v>0</v>
      </c>
      <c r="BG104" s="206">
        <f>IF(N104="zákl. přenesená",J104,0)</f>
        <v>0</v>
      </c>
      <c r="BH104" s="206">
        <f>IF(N104="sníž. přenesená",J104,0)</f>
        <v>0</v>
      </c>
      <c r="BI104" s="206">
        <f>IF(N104="nulová",J104,0)</f>
        <v>0</v>
      </c>
      <c r="BJ104" s="18" t="s">
        <v>89</v>
      </c>
      <c r="BK104" s="206">
        <f>ROUND(I104*H104,2)</f>
        <v>0</v>
      </c>
      <c r="BL104" s="18" t="s">
        <v>180</v>
      </c>
      <c r="BM104" s="205" t="s">
        <v>560</v>
      </c>
    </row>
    <row r="105" spans="1:65" s="13" customFormat="1" ht="11.25" x14ac:dyDescent="0.2">
      <c r="B105" s="207"/>
      <c r="C105" s="208"/>
      <c r="D105" s="209" t="s">
        <v>182</v>
      </c>
      <c r="E105" s="210" t="s">
        <v>79</v>
      </c>
      <c r="F105" s="211" t="s">
        <v>561</v>
      </c>
      <c r="G105" s="208"/>
      <c r="H105" s="212">
        <v>45.107999999999997</v>
      </c>
      <c r="I105" s="213"/>
      <c r="J105" s="208"/>
      <c r="K105" s="208"/>
      <c r="L105" s="214"/>
      <c r="M105" s="215"/>
      <c r="N105" s="216"/>
      <c r="O105" s="216"/>
      <c r="P105" s="216"/>
      <c r="Q105" s="216"/>
      <c r="R105" s="216"/>
      <c r="S105" s="216"/>
      <c r="T105" s="217"/>
      <c r="AT105" s="218" t="s">
        <v>182</v>
      </c>
      <c r="AU105" s="218" t="s">
        <v>91</v>
      </c>
      <c r="AV105" s="13" t="s">
        <v>91</v>
      </c>
      <c r="AW105" s="13" t="s">
        <v>42</v>
      </c>
      <c r="AX105" s="13" t="s">
        <v>81</v>
      </c>
      <c r="AY105" s="218" t="s">
        <v>173</v>
      </c>
    </row>
    <row r="106" spans="1:65" s="13" customFormat="1" ht="11.25" x14ac:dyDescent="0.2">
      <c r="B106" s="207"/>
      <c r="C106" s="208"/>
      <c r="D106" s="209" t="s">
        <v>182</v>
      </c>
      <c r="E106" s="210" t="s">
        <v>79</v>
      </c>
      <c r="F106" s="211" t="s">
        <v>562</v>
      </c>
      <c r="G106" s="208"/>
      <c r="H106" s="212">
        <v>40.362000000000002</v>
      </c>
      <c r="I106" s="213"/>
      <c r="J106" s="208"/>
      <c r="K106" s="208"/>
      <c r="L106" s="214"/>
      <c r="M106" s="215"/>
      <c r="N106" s="216"/>
      <c r="O106" s="216"/>
      <c r="P106" s="216"/>
      <c r="Q106" s="216"/>
      <c r="R106" s="216"/>
      <c r="S106" s="216"/>
      <c r="T106" s="217"/>
      <c r="AT106" s="218" t="s">
        <v>182</v>
      </c>
      <c r="AU106" s="218" t="s">
        <v>91</v>
      </c>
      <c r="AV106" s="13" t="s">
        <v>91</v>
      </c>
      <c r="AW106" s="13" t="s">
        <v>42</v>
      </c>
      <c r="AX106" s="13" t="s">
        <v>81</v>
      </c>
      <c r="AY106" s="218" t="s">
        <v>173</v>
      </c>
    </row>
    <row r="107" spans="1:65" s="13" customFormat="1" ht="11.25" x14ac:dyDescent="0.2">
      <c r="B107" s="207"/>
      <c r="C107" s="208"/>
      <c r="D107" s="209" t="s">
        <v>182</v>
      </c>
      <c r="E107" s="210" t="s">
        <v>79</v>
      </c>
      <c r="F107" s="211" t="s">
        <v>563</v>
      </c>
      <c r="G107" s="208"/>
      <c r="H107" s="212">
        <v>8.48</v>
      </c>
      <c r="I107" s="213"/>
      <c r="J107" s="208"/>
      <c r="K107" s="208"/>
      <c r="L107" s="214"/>
      <c r="M107" s="215"/>
      <c r="N107" s="216"/>
      <c r="O107" s="216"/>
      <c r="P107" s="216"/>
      <c r="Q107" s="216"/>
      <c r="R107" s="216"/>
      <c r="S107" s="216"/>
      <c r="T107" s="217"/>
      <c r="AT107" s="218" t="s">
        <v>182</v>
      </c>
      <c r="AU107" s="218" t="s">
        <v>91</v>
      </c>
      <c r="AV107" s="13" t="s">
        <v>91</v>
      </c>
      <c r="AW107" s="13" t="s">
        <v>42</v>
      </c>
      <c r="AX107" s="13" t="s">
        <v>81</v>
      </c>
      <c r="AY107" s="218" t="s">
        <v>173</v>
      </c>
    </row>
    <row r="108" spans="1:65" s="13" customFormat="1" ht="11.25" x14ac:dyDescent="0.2">
      <c r="B108" s="207"/>
      <c r="C108" s="208"/>
      <c r="D108" s="209" t="s">
        <v>182</v>
      </c>
      <c r="E108" s="210" t="s">
        <v>79</v>
      </c>
      <c r="F108" s="211" t="s">
        <v>564</v>
      </c>
      <c r="G108" s="208"/>
      <c r="H108" s="212">
        <v>17.760000000000002</v>
      </c>
      <c r="I108" s="213"/>
      <c r="J108" s="208"/>
      <c r="K108" s="208"/>
      <c r="L108" s="214"/>
      <c r="M108" s="215"/>
      <c r="N108" s="216"/>
      <c r="O108" s="216"/>
      <c r="P108" s="216"/>
      <c r="Q108" s="216"/>
      <c r="R108" s="216"/>
      <c r="S108" s="216"/>
      <c r="T108" s="217"/>
      <c r="AT108" s="218" t="s">
        <v>182</v>
      </c>
      <c r="AU108" s="218" t="s">
        <v>91</v>
      </c>
      <c r="AV108" s="13" t="s">
        <v>91</v>
      </c>
      <c r="AW108" s="13" t="s">
        <v>42</v>
      </c>
      <c r="AX108" s="13" t="s">
        <v>81</v>
      </c>
      <c r="AY108" s="218" t="s">
        <v>173</v>
      </c>
    </row>
    <row r="109" spans="1:65" s="13" customFormat="1" ht="11.25" x14ac:dyDescent="0.2">
      <c r="B109" s="207"/>
      <c r="C109" s="208"/>
      <c r="D109" s="209" t="s">
        <v>182</v>
      </c>
      <c r="E109" s="210" t="s">
        <v>79</v>
      </c>
      <c r="F109" s="211" t="s">
        <v>565</v>
      </c>
      <c r="G109" s="208"/>
      <c r="H109" s="212">
        <v>6.48</v>
      </c>
      <c r="I109" s="213"/>
      <c r="J109" s="208"/>
      <c r="K109" s="208"/>
      <c r="L109" s="214"/>
      <c r="M109" s="215"/>
      <c r="N109" s="216"/>
      <c r="O109" s="216"/>
      <c r="P109" s="216"/>
      <c r="Q109" s="216"/>
      <c r="R109" s="216"/>
      <c r="S109" s="216"/>
      <c r="T109" s="217"/>
      <c r="AT109" s="218" t="s">
        <v>182</v>
      </c>
      <c r="AU109" s="218" t="s">
        <v>91</v>
      </c>
      <c r="AV109" s="13" t="s">
        <v>91</v>
      </c>
      <c r="AW109" s="13" t="s">
        <v>42</v>
      </c>
      <c r="AX109" s="13" t="s">
        <v>81</v>
      </c>
      <c r="AY109" s="218" t="s">
        <v>173</v>
      </c>
    </row>
    <row r="110" spans="1:65" s="13" customFormat="1" ht="11.25" x14ac:dyDescent="0.2">
      <c r="B110" s="207"/>
      <c r="C110" s="208"/>
      <c r="D110" s="209" t="s">
        <v>182</v>
      </c>
      <c r="E110" s="210" t="s">
        <v>79</v>
      </c>
      <c r="F110" s="211" t="s">
        <v>566</v>
      </c>
      <c r="G110" s="208"/>
      <c r="H110" s="212">
        <v>13.64</v>
      </c>
      <c r="I110" s="213"/>
      <c r="J110" s="208"/>
      <c r="K110" s="208"/>
      <c r="L110" s="214"/>
      <c r="M110" s="215"/>
      <c r="N110" s="216"/>
      <c r="O110" s="216"/>
      <c r="P110" s="216"/>
      <c r="Q110" s="216"/>
      <c r="R110" s="216"/>
      <c r="S110" s="216"/>
      <c r="T110" s="217"/>
      <c r="AT110" s="218" t="s">
        <v>182</v>
      </c>
      <c r="AU110" s="218" t="s">
        <v>91</v>
      </c>
      <c r="AV110" s="13" t="s">
        <v>91</v>
      </c>
      <c r="AW110" s="13" t="s">
        <v>42</v>
      </c>
      <c r="AX110" s="13" t="s">
        <v>81</v>
      </c>
      <c r="AY110" s="218" t="s">
        <v>173</v>
      </c>
    </row>
    <row r="111" spans="1:65" s="13" customFormat="1" ht="11.25" x14ac:dyDescent="0.2">
      <c r="B111" s="207"/>
      <c r="C111" s="208"/>
      <c r="D111" s="209" t="s">
        <v>182</v>
      </c>
      <c r="E111" s="210" t="s">
        <v>79</v>
      </c>
      <c r="F111" s="211" t="s">
        <v>567</v>
      </c>
      <c r="G111" s="208"/>
      <c r="H111" s="212">
        <v>8.48</v>
      </c>
      <c r="I111" s="213"/>
      <c r="J111" s="208"/>
      <c r="K111" s="208"/>
      <c r="L111" s="214"/>
      <c r="M111" s="215"/>
      <c r="N111" s="216"/>
      <c r="O111" s="216"/>
      <c r="P111" s="216"/>
      <c r="Q111" s="216"/>
      <c r="R111" s="216"/>
      <c r="S111" s="216"/>
      <c r="T111" s="217"/>
      <c r="AT111" s="218" t="s">
        <v>182</v>
      </c>
      <c r="AU111" s="218" t="s">
        <v>91</v>
      </c>
      <c r="AV111" s="13" t="s">
        <v>91</v>
      </c>
      <c r="AW111" s="13" t="s">
        <v>42</v>
      </c>
      <c r="AX111" s="13" t="s">
        <v>81</v>
      </c>
      <c r="AY111" s="218" t="s">
        <v>173</v>
      </c>
    </row>
    <row r="112" spans="1:65" s="13" customFormat="1" ht="11.25" x14ac:dyDescent="0.2">
      <c r="B112" s="207"/>
      <c r="C112" s="208"/>
      <c r="D112" s="209" t="s">
        <v>182</v>
      </c>
      <c r="E112" s="210" t="s">
        <v>79</v>
      </c>
      <c r="F112" s="211" t="s">
        <v>568</v>
      </c>
      <c r="G112" s="208"/>
      <c r="H112" s="212">
        <v>20.52</v>
      </c>
      <c r="I112" s="213"/>
      <c r="J112" s="208"/>
      <c r="K112" s="208"/>
      <c r="L112" s="214"/>
      <c r="M112" s="215"/>
      <c r="N112" s="216"/>
      <c r="O112" s="216"/>
      <c r="P112" s="216"/>
      <c r="Q112" s="216"/>
      <c r="R112" s="216"/>
      <c r="S112" s="216"/>
      <c r="T112" s="217"/>
      <c r="AT112" s="218" t="s">
        <v>182</v>
      </c>
      <c r="AU112" s="218" t="s">
        <v>91</v>
      </c>
      <c r="AV112" s="13" t="s">
        <v>91</v>
      </c>
      <c r="AW112" s="13" t="s">
        <v>42</v>
      </c>
      <c r="AX112" s="13" t="s">
        <v>81</v>
      </c>
      <c r="AY112" s="218" t="s">
        <v>173</v>
      </c>
    </row>
    <row r="113" spans="1:65" s="13" customFormat="1" ht="11.25" x14ac:dyDescent="0.2">
      <c r="B113" s="207"/>
      <c r="C113" s="208"/>
      <c r="D113" s="209" t="s">
        <v>182</v>
      </c>
      <c r="E113" s="210" t="s">
        <v>79</v>
      </c>
      <c r="F113" s="211" t="s">
        <v>569</v>
      </c>
      <c r="G113" s="208"/>
      <c r="H113" s="212">
        <v>12.48</v>
      </c>
      <c r="I113" s="213"/>
      <c r="J113" s="208"/>
      <c r="K113" s="208"/>
      <c r="L113" s="214"/>
      <c r="M113" s="215"/>
      <c r="N113" s="216"/>
      <c r="O113" s="216"/>
      <c r="P113" s="216"/>
      <c r="Q113" s="216"/>
      <c r="R113" s="216"/>
      <c r="S113" s="216"/>
      <c r="T113" s="217"/>
      <c r="AT113" s="218" t="s">
        <v>182</v>
      </c>
      <c r="AU113" s="218" t="s">
        <v>91</v>
      </c>
      <c r="AV113" s="13" t="s">
        <v>91</v>
      </c>
      <c r="AW113" s="13" t="s">
        <v>42</v>
      </c>
      <c r="AX113" s="13" t="s">
        <v>81</v>
      </c>
      <c r="AY113" s="218" t="s">
        <v>173</v>
      </c>
    </row>
    <row r="114" spans="1:65" s="13" customFormat="1" ht="11.25" x14ac:dyDescent="0.2">
      <c r="B114" s="207"/>
      <c r="C114" s="208"/>
      <c r="D114" s="209" t="s">
        <v>182</v>
      </c>
      <c r="E114" s="210" t="s">
        <v>79</v>
      </c>
      <c r="F114" s="211" t="s">
        <v>570</v>
      </c>
      <c r="G114" s="208"/>
      <c r="H114" s="212">
        <v>22.96</v>
      </c>
      <c r="I114" s="213"/>
      <c r="J114" s="208"/>
      <c r="K114" s="208"/>
      <c r="L114" s="214"/>
      <c r="M114" s="215"/>
      <c r="N114" s="216"/>
      <c r="O114" s="216"/>
      <c r="P114" s="216"/>
      <c r="Q114" s="216"/>
      <c r="R114" s="216"/>
      <c r="S114" s="216"/>
      <c r="T114" s="217"/>
      <c r="AT114" s="218" t="s">
        <v>182</v>
      </c>
      <c r="AU114" s="218" t="s">
        <v>91</v>
      </c>
      <c r="AV114" s="13" t="s">
        <v>91</v>
      </c>
      <c r="AW114" s="13" t="s">
        <v>42</v>
      </c>
      <c r="AX114" s="13" t="s">
        <v>81</v>
      </c>
      <c r="AY114" s="218" t="s">
        <v>173</v>
      </c>
    </row>
    <row r="115" spans="1:65" s="15" customFormat="1" ht="11.25" x14ac:dyDescent="0.2">
      <c r="B115" s="244"/>
      <c r="C115" s="245"/>
      <c r="D115" s="209" t="s">
        <v>182</v>
      </c>
      <c r="E115" s="246" t="s">
        <v>79</v>
      </c>
      <c r="F115" s="247" t="s">
        <v>362</v>
      </c>
      <c r="G115" s="245"/>
      <c r="H115" s="248">
        <v>196.27</v>
      </c>
      <c r="I115" s="249"/>
      <c r="J115" s="245"/>
      <c r="K115" s="245"/>
      <c r="L115" s="250"/>
      <c r="M115" s="251"/>
      <c r="N115" s="252"/>
      <c r="O115" s="252"/>
      <c r="P115" s="252"/>
      <c r="Q115" s="252"/>
      <c r="R115" s="252"/>
      <c r="S115" s="252"/>
      <c r="T115" s="253"/>
      <c r="AT115" s="254" t="s">
        <v>182</v>
      </c>
      <c r="AU115" s="254" t="s">
        <v>91</v>
      </c>
      <c r="AV115" s="15" t="s">
        <v>180</v>
      </c>
      <c r="AW115" s="15" t="s">
        <v>42</v>
      </c>
      <c r="AX115" s="15" t="s">
        <v>89</v>
      </c>
      <c r="AY115" s="254" t="s">
        <v>173</v>
      </c>
    </row>
    <row r="116" spans="1:65" s="2" customFormat="1" ht="24" customHeight="1" x14ac:dyDescent="0.2">
      <c r="A116" s="36"/>
      <c r="B116" s="37"/>
      <c r="C116" s="194" t="s">
        <v>180</v>
      </c>
      <c r="D116" s="194" t="s">
        <v>175</v>
      </c>
      <c r="E116" s="195" t="s">
        <v>379</v>
      </c>
      <c r="F116" s="196" t="s">
        <v>380</v>
      </c>
      <c r="G116" s="197" t="s">
        <v>178</v>
      </c>
      <c r="H116" s="198">
        <v>196.27</v>
      </c>
      <c r="I116" s="199"/>
      <c r="J116" s="200">
        <f>ROUND(I116*H116,2)</f>
        <v>0</v>
      </c>
      <c r="K116" s="196" t="s">
        <v>179</v>
      </c>
      <c r="L116" s="41"/>
      <c r="M116" s="201" t="s">
        <v>79</v>
      </c>
      <c r="N116" s="202" t="s">
        <v>51</v>
      </c>
      <c r="O116" s="66"/>
      <c r="P116" s="203">
        <f>O116*H116</f>
        <v>0</v>
      </c>
      <c r="Q116" s="203">
        <v>0</v>
      </c>
      <c r="R116" s="203">
        <f>Q116*H116</f>
        <v>0</v>
      </c>
      <c r="S116" s="203">
        <v>0</v>
      </c>
      <c r="T116" s="204">
        <f>S116*H116</f>
        <v>0</v>
      </c>
      <c r="U116" s="36"/>
      <c r="V116" s="36"/>
      <c r="W116" s="36"/>
      <c r="X116" s="36"/>
      <c r="Y116" s="36"/>
      <c r="Z116" s="36"/>
      <c r="AA116" s="36"/>
      <c r="AB116" s="36"/>
      <c r="AC116" s="36"/>
      <c r="AD116" s="36"/>
      <c r="AE116" s="36"/>
      <c r="AR116" s="205" t="s">
        <v>180</v>
      </c>
      <c r="AT116" s="205" t="s">
        <v>175</v>
      </c>
      <c r="AU116" s="205" t="s">
        <v>91</v>
      </c>
      <c r="AY116" s="18" t="s">
        <v>173</v>
      </c>
      <c r="BE116" s="206">
        <f>IF(N116="základní",J116,0)</f>
        <v>0</v>
      </c>
      <c r="BF116" s="206">
        <f>IF(N116="snížená",J116,0)</f>
        <v>0</v>
      </c>
      <c r="BG116" s="206">
        <f>IF(N116="zákl. přenesená",J116,0)</f>
        <v>0</v>
      </c>
      <c r="BH116" s="206">
        <f>IF(N116="sníž. přenesená",J116,0)</f>
        <v>0</v>
      </c>
      <c r="BI116" s="206">
        <f>IF(N116="nulová",J116,0)</f>
        <v>0</v>
      </c>
      <c r="BJ116" s="18" t="s">
        <v>89</v>
      </c>
      <c r="BK116" s="206">
        <f>ROUND(I116*H116,2)</f>
        <v>0</v>
      </c>
      <c r="BL116" s="18" t="s">
        <v>180</v>
      </c>
      <c r="BM116" s="205" t="s">
        <v>571</v>
      </c>
    </row>
    <row r="117" spans="1:65" s="13" customFormat="1" ht="11.25" x14ac:dyDescent="0.2">
      <c r="B117" s="207"/>
      <c r="C117" s="208"/>
      <c r="D117" s="209" t="s">
        <v>182</v>
      </c>
      <c r="E117" s="210" t="s">
        <v>79</v>
      </c>
      <c r="F117" s="211" t="s">
        <v>572</v>
      </c>
      <c r="G117" s="208"/>
      <c r="H117" s="212">
        <v>196.27</v>
      </c>
      <c r="I117" s="213"/>
      <c r="J117" s="208"/>
      <c r="K117" s="208"/>
      <c r="L117" s="214"/>
      <c r="M117" s="215"/>
      <c r="N117" s="216"/>
      <c r="O117" s="216"/>
      <c r="P117" s="216"/>
      <c r="Q117" s="216"/>
      <c r="R117" s="216"/>
      <c r="S117" s="216"/>
      <c r="T117" s="217"/>
      <c r="AT117" s="218" t="s">
        <v>182</v>
      </c>
      <c r="AU117" s="218" t="s">
        <v>91</v>
      </c>
      <c r="AV117" s="13" t="s">
        <v>91</v>
      </c>
      <c r="AW117" s="13" t="s">
        <v>42</v>
      </c>
      <c r="AX117" s="13" t="s">
        <v>89</v>
      </c>
      <c r="AY117" s="218" t="s">
        <v>173</v>
      </c>
    </row>
    <row r="118" spans="1:65" s="2" customFormat="1" ht="24" customHeight="1" x14ac:dyDescent="0.2">
      <c r="A118" s="36"/>
      <c r="B118" s="37"/>
      <c r="C118" s="194" t="s">
        <v>199</v>
      </c>
      <c r="D118" s="194" t="s">
        <v>175</v>
      </c>
      <c r="E118" s="195" t="s">
        <v>382</v>
      </c>
      <c r="F118" s="196" t="s">
        <v>383</v>
      </c>
      <c r="G118" s="197" t="s">
        <v>196</v>
      </c>
      <c r="H118" s="198">
        <v>153.535</v>
      </c>
      <c r="I118" s="199"/>
      <c r="J118" s="200">
        <f>ROUND(I118*H118,2)</f>
        <v>0</v>
      </c>
      <c r="K118" s="196" t="s">
        <v>179</v>
      </c>
      <c r="L118" s="41"/>
      <c r="M118" s="201" t="s">
        <v>79</v>
      </c>
      <c r="N118" s="202" t="s">
        <v>51</v>
      </c>
      <c r="O118" s="66"/>
      <c r="P118" s="203">
        <f>O118*H118</f>
        <v>0</v>
      </c>
      <c r="Q118" s="203">
        <v>0</v>
      </c>
      <c r="R118" s="203">
        <f>Q118*H118</f>
        <v>0</v>
      </c>
      <c r="S118" s="203">
        <v>0</v>
      </c>
      <c r="T118" s="204">
        <f>S118*H118</f>
        <v>0</v>
      </c>
      <c r="U118" s="36"/>
      <c r="V118" s="36"/>
      <c r="W118" s="36"/>
      <c r="X118" s="36"/>
      <c r="Y118" s="36"/>
      <c r="Z118" s="36"/>
      <c r="AA118" s="36"/>
      <c r="AB118" s="36"/>
      <c r="AC118" s="36"/>
      <c r="AD118" s="36"/>
      <c r="AE118" s="36"/>
      <c r="AR118" s="205" t="s">
        <v>180</v>
      </c>
      <c r="AT118" s="205" t="s">
        <v>175</v>
      </c>
      <c r="AU118" s="205" t="s">
        <v>91</v>
      </c>
      <c r="AY118" s="18" t="s">
        <v>173</v>
      </c>
      <c r="BE118" s="206">
        <f>IF(N118="základní",J118,0)</f>
        <v>0</v>
      </c>
      <c r="BF118" s="206">
        <f>IF(N118="snížená",J118,0)</f>
        <v>0</v>
      </c>
      <c r="BG118" s="206">
        <f>IF(N118="zákl. přenesená",J118,0)</f>
        <v>0</v>
      </c>
      <c r="BH118" s="206">
        <f>IF(N118="sníž. přenesená",J118,0)</f>
        <v>0</v>
      </c>
      <c r="BI118" s="206">
        <f>IF(N118="nulová",J118,0)</f>
        <v>0</v>
      </c>
      <c r="BJ118" s="18" t="s">
        <v>89</v>
      </c>
      <c r="BK118" s="206">
        <f>ROUND(I118*H118,2)</f>
        <v>0</v>
      </c>
      <c r="BL118" s="18" t="s">
        <v>180</v>
      </c>
      <c r="BM118" s="205" t="s">
        <v>573</v>
      </c>
    </row>
    <row r="119" spans="1:65" s="13" customFormat="1" ht="11.25" x14ac:dyDescent="0.2">
      <c r="B119" s="207"/>
      <c r="C119" s="208"/>
      <c r="D119" s="209" t="s">
        <v>182</v>
      </c>
      <c r="E119" s="210" t="s">
        <v>79</v>
      </c>
      <c r="F119" s="211" t="s">
        <v>559</v>
      </c>
      <c r="G119" s="208"/>
      <c r="H119" s="212">
        <v>153.535</v>
      </c>
      <c r="I119" s="213"/>
      <c r="J119" s="208"/>
      <c r="K119" s="208"/>
      <c r="L119" s="214"/>
      <c r="M119" s="215"/>
      <c r="N119" s="216"/>
      <c r="O119" s="216"/>
      <c r="P119" s="216"/>
      <c r="Q119" s="216"/>
      <c r="R119" s="216"/>
      <c r="S119" s="216"/>
      <c r="T119" s="217"/>
      <c r="AT119" s="218" t="s">
        <v>182</v>
      </c>
      <c r="AU119" s="218" t="s">
        <v>91</v>
      </c>
      <c r="AV119" s="13" t="s">
        <v>91</v>
      </c>
      <c r="AW119" s="13" t="s">
        <v>42</v>
      </c>
      <c r="AX119" s="13" t="s">
        <v>89</v>
      </c>
      <c r="AY119" s="218" t="s">
        <v>173</v>
      </c>
    </row>
    <row r="120" spans="1:65" s="2" customFormat="1" ht="24" customHeight="1" x14ac:dyDescent="0.2">
      <c r="A120" s="36"/>
      <c r="B120" s="37"/>
      <c r="C120" s="194" t="s">
        <v>207</v>
      </c>
      <c r="D120" s="194" t="s">
        <v>175</v>
      </c>
      <c r="E120" s="195" t="s">
        <v>386</v>
      </c>
      <c r="F120" s="196" t="s">
        <v>387</v>
      </c>
      <c r="G120" s="197" t="s">
        <v>196</v>
      </c>
      <c r="H120" s="198">
        <v>78.655000000000001</v>
      </c>
      <c r="I120" s="199"/>
      <c r="J120" s="200">
        <f>ROUND(I120*H120,2)</f>
        <v>0</v>
      </c>
      <c r="K120" s="196" t="s">
        <v>179</v>
      </c>
      <c r="L120" s="41"/>
      <c r="M120" s="201" t="s">
        <v>79</v>
      </c>
      <c r="N120" s="202" t="s">
        <v>51</v>
      </c>
      <c r="O120" s="66"/>
      <c r="P120" s="203">
        <f>O120*H120</f>
        <v>0</v>
      </c>
      <c r="Q120" s="203">
        <v>0</v>
      </c>
      <c r="R120" s="203">
        <f>Q120*H120</f>
        <v>0</v>
      </c>
      <c r="S120" s="203">
        <v>0</v>
      </c>
      <c r="T120" s="204">
        <f>S120*H120</f>
        <v>0</v>
      </c>
      <c r="U120" s="36"/>
      <c r="V120" s="36"/>
      <c r="W120" s="36"/>
      <c r="X120" s="36"/>
      <c r="Y120" s="36"/>
      <c r="Z120" s="36"/>
      <c r="AA120" s="36"/>
      <c r="AB120" s="36"/>
      <c r="AC120" s="36"/>
      <c r="AD120" s="36"/>
      <c r="AE120" s="36"/>
      <c r="AR120" s="205" t="s">
        <v>180</v>
      </c>
      <c r="AT120" s="205" t="s">
        <v>175</v>
      </c>
      <c r="AU120" s="205" t="s">
        <v>91</v>
      </c>
      <c r="AY120" s="18" t="s">
        <v>173</v>
      </c>
      <c r="BE120" s="206">
        <f>IF(N120="základní",J120,0)</f>
        <v>0</v>
      </c>
      <c r="BF120" s="206">
        <f>IF(N120="snížená",J120,0)</f>
        <v>0</v>
      </c>
      <c r="BG120" s="206">
        <f>IF(N120="zákl. přenesená",J120,0)</f>
        <v>0</v>
      </c>
      <c r="BH120" s="206">
        <f>IF(N120="sníž. přenesená",J120,0)</f>
        <v>0</v>
      </c>
      <c r="BI120" s="206">
        <f>IF(N120="nulová",J120,0)</f>
        <v>0</v>
      </c>
      <c r="BJ120" s="18" t="s">
        <v>89</v>
      </c>
      <c r="BK120" s="206">
        <f>ROUND(I120*H120,2)</f>
        <v>0</v>
      </c>
      <c r="BL120" s="18" t="s">
        <v>180</v>
      </c>
      <c r="BM120" s="205" t="s">
        <v>574</v>
      </c>
    </row>
    <row r="121" spans="1:65" s="13" customFormat="1" ht="11.25" x14ac:dyDescent="0.2">
      <c r="B121" s="207"/>
      <c r="C121" s="208"/>
      <c r="D121" s="209" t="s">
        <v>182</v>
      </c>
      <c r="E121" s="210" t="s">
        <v>79</v>
      </c>
      <c r="F121" s="211" t="s">
        <v>575</v>
      </c>
      <c r="G121" s="208"/>
      <c r="H121" s="212">
        <v>78.655000000000001</v>
      </c>
      <c r="I121" s="213"/>
      <c r="J121" s="208"/>
      <c r="K121" s="208"/>
      <c r="L121" s="214"/>
      <c r="M121" s="215"/>
      <c r="N121" s="216"/>
      <c r="O121" s="216"/>
      <c r="P121" s="216"/>
      <c r="Q121" s="216"/>
      <c r="R121" s="216"/>
      <c r="S121" s="216"/>
      <c r="T121" s="217"/>
      <c r="AT121" s="218" t="s">
        <v>182</v>
      </c>
      <c r="AU121" s="218" t="s">
        <v>91</v>
      </c>
      <c r="AV121" s="13" t="s">
        <v>91</v>
      </c>
      <c r="AW121" s="13" t="s">
        <v>42</v>
      </c>
      <c r="AX121" s="13" t="s">
        <v>89</v>
      </c>
      <c r="AY121" s="218" t="s">
        <v>173</v>
      </c>
    </row>
    <row r="122" spans="1:65" s="2" customFormat="1" ht="24" customHeight="1" x14ac:dyDescent="0.2">
      <c r="A122" s="36"/>
      <c r="B122" s="37"/>
      <c r="C122" s="194" t="s">
        <v>212</v>
      </c>
      <c r="D122" s="194" t="s">
        <v>175</v>
      </c>
      <c r="E122" s="195" t="s">
        <v>390</v>
      </c>
      <c r="F122" s="196" t="s">
        <v>391</v>
      </c>
      <c r="G122" s="197" t="s">
        <v>196</v>
      </c>
      <c r="H122" s="198">
        <v>78.655000000000001</v>
      </c>
      <c r="I122" s="199"/>
      <c r="J122" s="200">
        <f>ROUND(I122*H122,2)</f>
        <v>0</v>
      </c>
      <c r="K122" s="196" t="s">
        <v>179</v>
      </c>
      <c r="L122" s="41"/>
      <c r="M122" s="201" t="s">
        <v>79</v>
      </c>
      <c r="N122" s="202" t="s">
        <v>51</v>
      </c>
      <c r="O122" s="66"/>
      <c r="P122" s="203">
        <f>O122*H122</f>
        <v>0</v>
      </c>
      <c r="Q122" s="203">
        <v>0</v>
      </c>
      <c r="R122" s="203">
        <f>Q122*H122</f>
        <v>0</v>
      </c>
      <c r="S122" s="203">
        <v>0</v>
      </c>
      <c r="T122" s="204">
        <f>S122*H122</f>
        <v>0</v>
      </c>
      <c r="U122" s="36"/>
      <c r="V122" s="36"/>
      <c r="W122" s="36"/>
      <c r="X122" s="36"/>
      <c r="Y122" s="36"/>
      <c r="Z122" s="36"/>
      <c r="AA122" s="36"/>
      <c r="AB122" s="36"/>
      <c r="AC122" s="36"/>
      <c r="AD122" s="36"/>
      <c r="AE122" s="36"/>
      <c r="AR122" s="205" t="s">
        <v>180</v>
      </c>
      <c r="AT122" s="205" t="s">
        <v>175</v>
      </c>
      <c r="AU122" s="205" t="s">
        <v>91</v>
      </c>
      <c r="AY122" s="18" t="s">
        <v>173</v>
      </c>
      <c r="BE122" s="206">
        <f>IF(N122="základní",J122,0)</f>
        <v>0</v>
      </c>
      <c r="BF122" s="206">
        <f>IF(N122="snížená",J122,0)</f>
        <v>0</v>
      </c>
      <c r="BG122" s="206">
        <f>IF(N122="zákl. přenesená",J122,0)</f>
        <v>0</v>
      </c>
      <c r="BH122" s="206">
        <f>IF(N122="sníž. přenesená",J122,0)</f>
        <v>0</v>
      </c>
      <c r="BI122" s="206">
        <f>IF(N122="nulová",J122,0)</f>
        <v>0</v>
      </c>
      <c r="BJ122" s="18" t="s">
        <v>89</v>
      </c>
      <c r="BK122" s="206">
        <f>ROUND(I122*H122,2)</f>
        <v>0</v>
      </c>
      <c r="BL122" s="18" t="s">
        <v>180</v>
      </c>
      <c r="BM122" s="205" t="s">
        <v>576</v>
      </c>
    </row>
    <row r="123" spans="1:65" s="13" customFormat="1" ht="11.25" x14ac:dyDescent="0.2">
      <c r="B123" s="207"/>
      <c r="C123" s="208"/>
      <c r="D123" s="209" t="s">
        <v>182</v>
      </c>
      <c r="E123" s="210" t="s">
        <v>79</v>
      </c>
      <c r="F123" s="211" t="s">
        <v>575</v>
      </c>
      <c r="G123" s="208"/>
      <c r="H123" s="212">
        <v>78.655000000000001</v>
      </c>
      <c r="I123" s="213"/>
      <c r="J123" s="208"/>
      <c r="K123" s="208"/>
      <c r="L123" s="214"/>
      <c r="M123" s="215"/>
      <c r="N123" s="216"/>
      <c r="O123" s="216"/>
      <c r="P123" s="216"/>
      <c r="Q123" s="216"/>
      <c r="R123" s="216"/>
      <c r="S123" s="216"/>
      <c r="T123" s="217"/>
      <c r="AT123" s="218" t="s">
        <v>182</v>
      </c>
      <c r="AU123" s="218" t="s">
        <v>91</v>
      </c>
      <c r="AV123" s="13" t="s">
        <v>91</v>
      </c>
      <c r="AW123" s="13" t="s">
        <v>42</v>
      </c>
      <c r="AX123" s="13" t="s">
        <v>89</v>
      </c>
      <c r="AY123" s="218" t="s">
        <v>173</v>
      </c>
    </row>
    <row r="124" spans="1:65" s="2" customFormat="1" ht="16.5" customHeight="1" x14ac:dyDescent="0.2">
      <c r="A124" s="36"/>
      <c r="B124" s="37"/>
      <c r="C124" s="194" t="s">
        <v>204</v>
      </c>
      <c r="D124" s="194" t="s">
        <v>175</v>
      </c>
      <c r="E124" s="195" t="s">
        <v>393</v>
      </c>
      <c r="F124" s="196" t="s">
        <v>394</v>
      </c>
      <c r="G124" s="197" t="s">
        <v>196</v>
      </c>
      <c r="H124" s="198">
        <v>78.655000000000001</v>
      </c>
      <c r="I124" s="199"/>
      <c r="J124" s="200">
        <f>ROUND(I124*H124,2)</f>
        <v>0</v>
      </c>
      <c r="K124" s="196" t="s">
        <v>179</v>
      </c>
      <c r="L124" s="41"/>
      <c r="M124" s="201" t="s">
        <v>79</v>
      </c>
      <c r="N124" s="202" t="s">
        <v>51</v>
      </c>
      <c r="O124" s="66"/>
      <c r="P124" s="203">
        <f>O124*H124</f>
        <v>0</v>
      </c>
      <c r="Q124" s="203">
        <v>0</v>
      </c>
      <c r="R124" s="203">
        <f>Q124*H124</f>
        <v>0</v>
      </c>
      <c r="S124" s="203">
        <v>0</v>
      </c>
      <c r="T124" s="204">
        <f>S124*H124</f>
        <v>0</v>
      </c>
      <c r="U124" s="36"/>
      <c r="V124" s="36"/>
      <c r="W124" s="36"/>
      <c r="X124" s="36"/>
      <c r="Y124" s="36"/>
      <c r="Z124" s="36"/>
      <c r="AA124" s="36"/>
      <c r="AB124" s="36"/>
      <c r="AC124" s="36"/>
      <c r="AD124" s="36"/>
      <c r="AE124" s="36"/>
      <c r="AR124" s="205" t="s">
        <v>180</v>
      </c>
      <c r="AT124" s="205" t="s">
        <v>175</v>
      </c>
      <c r="AU124" s="205" t="s">
        <v>91</v>
      </c>
      <c r="AY124" s="18" t="s">
        <v>173</v>
      </c>
      <c r="BE124" s="206">
        <f>IF(N124="základní",J124,0)</f>
        <v>0</v>
      </c>
      <c r="BF124" s="206">
        <f>IF(N124="snížená",J124,0)</f>
        <v>0</v>
      </c>
      <c r="BG124" s="206">
        <f>IF(N124="zákl. přenesená",J124,0)</f>
        <v>0</v>
      </c>
      <c r="BH124" s="206">
        <f>IF(N124="sníž. přenesená",J124,0)</f>
        <v>0</v>
      </c>
      <c r="BI124" s="206">
        <f>IF(N124="nulová",J124,0)</f>
        <v>0</v>
      </c>
      <c r="BJ124" s="18" t="s">
        <v>89</v>
      </c>
      <c r="BK124" s="206">
        <f>ROUND(I124*H124,2)</f>
        <v>0</v>
      </c>
      <c r="BL124" s="18" t="s">
        <v>180</v>
      </c>
      <c r="BM124" s="205" t="s">
        <v>577</v>
      </c>
    </row>
    <row r="125" spans="1:65" s="13" customFormat="1" ht="11.25" x14ac:dyDescent="0.2">
      <c r="B125" s="207"/>
      <c r="C125" s="208"/>
      <c r="D125" s="209" t="s">
        <v>182</v>
      </c>
      <c r="E125" s="210" t="s">
        <v>79</v>
      </c>
      <c r="F125" s="211" t="s">
        <v>578</v>
      </c>
      <c r="G125" s="208"/>
      <c r="H125" s="212">
        <v>78.655000000000001</v>
      </c>
      <c r="I125" s="213"/>
      <c r="J125" s="208"/>
      <c r="K125" s="208"/>
      <c r="L125" s="214"/>
      <c r="M125" s="215"/>
      <c r="N125" s="216"/>
      <c r="O125" s="216"/>
      <c r="P125" s="216"/>
      <c r="Q125" s="216"/>
      <c r="R125" s="216"/>
      <c r="S125" s="216"/>
      <c r="T125" s="217"/>
      <c r="AT125" s="218" t="s">
        <v>182</v>
      </c>
      <c r="AU125" s="218" t="s">
        <v>91</v>
      </c>
      <c r="AV125" s="13" t="s">
        <v>91</v>
      </c>
      <c r="AW125" s="13" t="s">
        <v>42</v>
      </c>
      <c r="AX125" s="13" t="s">
        <v>89</v>
      </c>
      <c r="AY125" s="218" t="s">
        <v>173</v>
      </c>
    </row>
    <row r="126" spans="1:65" s="2" customFormat="1" ht="24" customHeight="1" x14ac:dyDescent="0.2">
      <c r="A126" s="36"/>
      <c r="B126" s="37"/>
      <c r="C126" s="194" t="s">
        <v>221</v>
      </c>
      <c r="D126" s="194" t="s">
        <v>175</v>
      </c>
      <c r="E126" s="195" t="s">
        <v>397</v>
      </c>
      <c r="F126" s="196" t="s">
        <v>329</v>
      </c>
      <c r="G126" s="197" t="s">
        <v>203</v>
      </c>
      <c r="H126" s="198">
        <v>141.57900000000001</v>
      </c>
      <c r="I126" s="199"/>
      <c r="J126" s="200">
        <f>ROUND(I126*H126,2)</f>
        <v>0</v>
      </c>
      <c r="K126" s="196" t="s">
        <v>179</v>
      </c>
      <c r="L126" s="41"/>
      <c r="M126" s="201" t="s">
        <v>79</v>
      </c>
      <c r="N126" s="202" t="s">
        <v>51</v>
      </c>
      <c r="O126" s="66"/>
      <c r="P126" s="203">
        <f>O126*H126</f>
        <v>0</v>
      </c>
      <c r="Q126" s="203">
        <v>0</v>
      </c>
      <c r="R126" s="203">
        <f>Q126*H126</f>
        <v>0</v>
      </c>
      <c r="S126" s="203">
        <v>0</v>
      </c>
      <c r="T126" s="204">
        <f>S126*H126</f>
        <v>0</v>
      </c>
      <c r="U126" s="36"/>
      <c r="V126" s="36"/>
      <c r="W126" s="36"/>
      <c r="X126" s="36"/>
      <c r="Y126" s="36"/>
      <c r="Z126" s="36"/>
      <c r="AA126" s="36"/>
      <c r="AB126" s="36"/>
      <c r="AC126" s="36"/>
      <c r="AD126" s="36"/>
      <c r="AE126" s="36"/>
      <c r="AR126" s="205" t="s">
        <v>180</v>
      </c>
      <c r="AT126" s="205" t="s">
        <v>175</v>
      </c>
      <c r="AU126" s="205" t="s">
        <v>91</v>
      </c>
      <c r="AY126" s="18" t="s">
        <v>173</v>
      </c>
      <c r="BE126" s="206">
        <f>IF(N126="základní",J126,0)</f>
        <v>0</v>
      </c>
      <c r="BF126" s="206">
        <f>IF(N126="snížená",J126,0)</f>
        <v>0</v>
      </c>
      <c r="BG126" s="206">
        <f>IF(N126="zákl. přenesená",J126,0)</f>
        <v>0</v>
      </c>
      <c r="BH126" s="206">
        <f>IF(N126="sníž. přenesená",J126,0)</f>
        <v>0</v>
      </c>
      <c r="BI126" s="206">
        <f>IF(N126="nulová",J126,0)</f>
        <v>0</v>
      </c>
      <c r="BJ126" s="18" t="s">
        <v>89</v>
      </c>
      <c r="BK126" s="206">
        <f>ROUND(I126*H126,2)</f>
        <v>0</v>
      </c>
      <c r="BL126" s="18" t="s">
        <v>180</v>
      </c>
      <c r="BM126" s="205" t="s">
        <v>579</v>
      </c>
    </row>
    <row r="127" spans="1:65" s="13" customFormat="1" ht="11.25" x14ac:dyDescent="0.2">
      <c r="B127" s="207"/>
      <c r="C127" s="208"/>
      <c r="D127" s="209" t="s">
        <v>182</v>
      </c>
      <c r="E127" s="210" t="s">
        <v>79</v>
      </c>
      <c r="F127" s="211" t="s">
        <v>580</v>
      </c>
      <c r="G127" s="208"/>
      <c r="H127" s="212">
        <v>141.57900000000001</v>
      </c>
      <c r="I127" s="213"/>
      <c r="J127" s="208"/>
      <c r="K127" s="208"/>
      <c r="L127" s="214"/>
      <c r="M127" s="215"/>
      <c r="N127" s="216"/>
      <c r="O127" s="216"/>
      <c r="P127" s="216"/>
      <c r="Q127" s="216"/>
      <c r="R127" s="216"/>
      <c r="S127" s="216"/>
      <c r="T127" s="217"/>
      <c r="AT127" s="218" t="s">
        <v>182</v>
      </c>
      <c r="AU127" s="218" t="s">
        <v>91</v>
      </c>
      <c r="AV127" s="13" t="s">
        <v>91</v>
      </c>
      <c r="AW127" s="13" t="s">
        <v>42</v>
      </c>
      <c r="AX127" s="13" t="s">
        <v>89</v>
      </c>
      <c r="AY127" s="218" t="s">
        <v>173</v>
      </c>
    </row>
    <row r="128" spans="1:65" s="2" customFormat="1" ht="24" customHeight="1" x14ac:dyDescent="0.2">
      <c r="A128" s="36"/>
      <c r="B128" s="37"/>
      <c r="C128" s="194" t="s">
        <v>226</v>
      </c>
      <c r="D128" s="194" t="s">
        <v>175</v>
      </c>
      <c r="E128" s="195" t="s">
        <v>194</v>
      </c>
      <c r="F128" s="196" t="s">
        <v>195</v>
      </c>
      <c r="G128" s="197" t="s">
        <v>196</v>
      </c>
      <c r="H128" s="198">
        <v>141.49</v>
      </c>
      <c r="I128" s="199"/>
      <c r="J128" s="200">
        <f>ROUND(I128*H128,2)</f>
        <v>0</v>
      </c>
      <c r="K128" s="196" t="s">
        <v>179</v>
      </c>
      <c r="L128" s="41"/>
      <c r="M128" s="201" t="s">
        <v>79</v>
      </c>
      <c r="N128" s="202" t="s">
        <v>51</v>
      </c>
      <c r="O128" s="66"/>
      <c r="P128" s="203">
        <f>O128*H128</f>
        <v>0</v>
      </c>
      <c r="Q128" s="203">
        <v>0</v>
      </c>
      <c r="R128" s="203">
        <f>Q128*H128</f>
        <v>0</v>
      </c>
      <c r="S128" s="203">
        <v>0</v>
      </c>
      <c r="T128" s="204">
        <f>S128*H128</f>
        <v>0</v>
      </c>
      <c r="U128" s="36"/>
      <c r="V128" s="36"/>
      <c r="W128" s="36"/>
      <c r="X128" s="36"/>
      <c r="Y128" s="36"/>
      <c r="Z128" s="36"/>
      <c r="AA128" s="36"/>
      <c r="AB128" s="36"/>
      <c r="AC128" s="36"/>
      <c r="AD128" s="36"/>
      <c r="AE128" s="36"/>
      <c r="AR128" s="205" t="s">
        <v>180</v>
      </c>
      <c r="AT128" s="205" t="s">
        <v>175</v>
      </c>
      <c r="AU128" s="205" t="s">
        <v>91</v>
      </c>
      <c r="AY128" s="18" t="s">
        <v>173</v>
      </c>
      <c r="BE128" s="206">
        <f>IF(N128="základní",J128,0)</f>
        <v>0</v>
      </c>
      <c r="BF128" s="206">
        <f>IF(N128="snížená",J128,0)</f>
        <v>0</v>
      </c>
      <c r="BG128" s="206">
        <f>IF(N128="zákl. přenesená",J128,0)</f>
        <v>0</v>
      </c>
      <c r="BH128" s="206">
        <f>IF(N128="sníž. přenesená",J128,0)</f>
        <v>0</v>
      </c>
      <c r="BI128" s="206">
        <f>IF(N128="nulová",J128,0)</f>
        <v>0</v>
      </c>
      <c r="BJ128" s="18" t="s">
        <v>89</v>
      </c>
      <c r="BK128" s="206">
        <f>ROUND(I128*H128,2)</f>
        <v>0</v>
      </c>
      <c r="BL128" s="18" t="s">
        <v>180</v>
      </c>
      <c r="BM128" s="205" t="s">
        <v>581</v>
      </c>
    </row>
    <row r="129" spans="1:65" s="14" customFormat="1" ht="11.25" x14ac:dyDescent="0.2">
      <c r="B129" s="234"/>
      <c r="C129" s="235"/>
      <c r="D129" s="209" t="s">
        <v>182</v>
      </c>
      <c r="E129" s="236" t="s">
        <v>79</v>
      </c>
      <c r="F129" s="237" t="s">
        <v>352</v>
      </c>
      <c r="G129" s="235"/>
      <c r="H129" s="236" t="s">
        <v>79</v>
      </c>
      <c r="I129" s="238"/>
      <c r="J129" s="235"/>
      <c r="K129" s="235"/>
      <c r="L129" s="239"/>
      <c r="M129" s="240"/>
      <c r="N129" s="241"/>
      <c r="O129" s="241"/>
      <c r="P129" s="241"/>
      <c r="Q129" s="241"/>
      <c r="R129" s="241"/>
      <c r="S129" s="241"/>
      <c r="T129" s="242"/>
      <c r="AT129" s="243" t="s">
        <v>182</v>
      </c>
      <c r="AU129" s="243" t="s">
        <v>91</v>
      </c>
      <c r="AV129" s="14" t="s">
        <v>89</v>
      </c>
      <c r="AW129" s="14" t="s">
        <v>42</v>
      </c>
      <c r="AX129" s="14" t="s">
        <v>81</v>
      </c>
      <c r="AY129" s="243" t="s">
        <v>173</v>
      </c>
    </row>
    <row r="130" spans="1:65" s="13" customFormat="1" ht="11.25" x14ac:dyDescent="0.2">
      <c r="B130" s="207"/>
      <c r="C130" s="208"/>
      <c r="D130" s="209" t="s">
        <v>182</v>
      </c>
      <c r="E130" s="210" t="s">
        <v>79</v>
      </c>
      <c r="F130" s="211" t="s">
        <v>582</v>
      </c>
      <c r="G130" s="208"/>
      <c r="H130" s="212">
        <v>15.624000000000001</v>
      </c>
      <c r="I130" s="213"/>
      <c r="J130" s="208"/>
      <c r="K130" s="208"/>
      <c r="L130" s="214"/>
      <c r="M130" s="215"/>
      <c r="N130" s="216"/>
      <c r="O130" s="216"/>
      <c r="P130" s="216"/>
      <c r="Q130" s="216"/>
      <c r="R130" s="216"/>
      <c r="S130" s="216"/>
      <c r="T130" s="217"/>
      <c r="AT130" s="218" t="s">
        <v>182</v>
      </c>
      <c r="AU130" s="218" t="s">
        <v>91</v>
      </c>
      <c r="AV130" s="13" t="s">
        <v>91</v>
      </c>
      <c r="AW130" s="13" t="s">
        <v>42</v>
      </c>
      <c r="AX130" s="13" t="s">
        <v>81</v>
      </c>
      <c r="AY130" s="218" t="s">
        <v>173</v>
      </c>
    </row>
    <row r="131" spans="1:65" s="13" customFormat="1" ht="11.25" x14ac:dyDescent="0.2">
      <c r="B131" s="207"/>
      <c r="C131" s="208"/>
      <c r="D131" s="209" t="s">
        <v>182</v>
      </c>
      <c r="E131" s="210" t="s">
        <v>79</v>
      </c>
      <c r="F131" s="211" t="s">
        <v>583</v>
      </c>
      <c r="G131" s="208"/>
      <c r="H131" s="212">
        <v>15.066000000000001</v>
      </c>
      <c r="I131" s="213"/>
      <c r="J131" s="208"/>
      <c r="K131" s="208"/>
      <c r="L131" s="214"/>
      <c r="M131" s="215"/>
      <c r="N131" s="216"/>
      <c r="O131" s="216"/>
      <c r="P131" s="216"/>
      <c r="Q131" s="216"/>
      <c r="R131" s="216"/>
      <c r="S131" s="216"/>
      <c r="T131" s="217"/>
      <c r="AT131" s="218" t="s">
        <v>182</v>
      </c>
      <c r="AU131" s="218" t="s">
        <v>91</v>
      </c>
      <c r="AV131" s="13" t="s">
        <v>91</v>
      </c>
      <c r="AW131" s="13" t="s">
        <v>42</v>
      </c>
      <c r="AX131" s="13" t="s">
        <v>81</v>
      </c>
      <c r="AY131" s="218" t="s">
        <v>173</v>
      </c>
    </row>
    <row r="132" spans="1:65" s="13" customFormat="1" ht="11.25" x14ac:dyDescent="0.2">
      <c r="B132" s="207"/>
      <c r="C132" s="208"/>
      <c r="D132" s="209" t="s">
        <v>182</v>
      </c>
      <c r="E132" s="210" t="s">
        <v>79</v>
      </c>
      <c r="F132" s="211" t="s">
        <v>584</v>
      </c>
      <c r="G132" s="208"/>
      <c r="H132" s="212">
        <v>8.48</v>
      </c>
      <c r="I132" s="213"/>
      <c r="J132" s="208"/>
      <c r="K132" s="208"/>
      <c r="L132" s="214"/>
      <c r="M132" s="215"/>
      <c r="N132" s="216"/>
      <c r="O132" s="216"/>
      <c r="P132" s="216"/>
      <c r="Q132" s="216"/>
      <c r="R132" s="216"/>
      <c r="S132" s="216"/>
      <c r="T132" s="217"/>
      <c r="AT132" s="218" t="s">
        <v>182</v>
      </c>
      <c r="AU132" s="218" t="s">
        <v>91</v>
      </c>
      <c r="AV132" s="13" t="s">
        <v>91</v>
      </c>
      <c r="AW132" s="13" t="s">
        <v>42</v>
      </c>
      <c r="AX132" s="13" t="s">
        <v>81</v>
      </c>
      <c r="AY132" s="218" t="s">
        <v>173</v>
      </c>
    </row>
    <row r="133" spans="1:65" s="13" customFormat="1" ht="11.25" x14ac:dyDescent="0.2">
      <c r="B133" s="207"/>
      <c r="C133" s="208"/>
      <c r="D133" s="209" t="s">
        <v>182</v>
      </c>
      <c r="E133" s="210" t="s">
        <v>79</v>
      </c>
      <c r="F133" s="211" t="s">
        <v>585</v>
      </c>
      <c r="G133" s="208"/>
      <c r="H133" s="212">
        <v>6.48</v>
      </c>
      <c r="I133" s="213"/>
      <c r="J133" s="208"/>
      <c r="K133" s="208"/>
      <c r="L133" s="214"/>
      <c r="M133" s="215"/>
      <c r="N133" s="216"/>
      <c r="O133" s="216"/>
      <c r="P133" s="216"/>
      <c r="Q133" s="216"/>
      <c r="R133" s="216"/>
      <c r="S133" s="216"/>
      <c r="T133" s="217"/>
      <c r="AT133" s="218" t="s">
        <v>182</v>
      </c>
      <c r="AU133" s="218" t="s">
        <v>91</v>
      </c>
      <c r="AV133" s="13" t="s">
        <v>91</v>
      </c>
      <c r="AW133" s="13" t="s">
        <v>42</v>
      </c>
      <c r="AX133" s="13" t="s">
        <v>81</v>
      </c>
      <c r="AY133" s="218" t="s">
        <v>173</v>
      </c>
    </row>
    <row r="134" spans="1:65" s="13" customFormat="1" ht="11.25" x14ac:dyDescent="0.2">
      <c r="B134" s="207"/>
      <c r="C134" s="208"/>
      <c r="D134" s="209" t="s">
        <v>182</v>
      </c>
      <c r="E134" s="210" t="s">
        <v>79</v>
      </c>
      <c r="F134" s="211" t="s">
        <v>586</v>
      </c>
      <c r="G134" s="208"/>
      <c r="H134" s="212">
        <v>8.48</v>
      </c>
      <c r="I134" s="213"/>
      <c r="J134" s="208"/>
      <c r="K134" s="208"/>
      <c r="L134" s="214"/>
      <c r="M134" s="215"/>
      <c r="N134" s="216"/>
      <c r="O134" s="216"/>
      <c r="P134" s="216"/>
      <c r="Q134" s="216"/>
      <c r="R134" s="216"/>
      <c r="S134" s="216"/>
      <c r="T134" s="217"/>
      <c r="AT134" s="218" t="s">
        <v>182</v>
      </c>
      <c r="AU134" s="218" t="s">
        <v>91</v>
      </c>
      <c r="AV134" s="13" t="s">
        <v>91</v>
      </c>
      <c r="AW134" s="13" t="s">
        <v>42</v>
      </c>
      <c r="AX134" s="13" t="s">
        <v>81</v>
      </c>
      <c r="AY134" s="218" t="s">
        <v>173</v>
      </c>
    </row>
    <row r="135" spans="1:65" s="13" customFormat="1" ht="11.25" x14ac:dyDescent="0.2">
      <c r="B135" s="207"/>
      <c r="C135" s="208"/>
      <c r="D135" s="209" t="s">
        <v>182</v>
      </c>
      <c r="E135" s="210" t="s">
        <v>79</v>
      </c>
      <c r="F135" s="211" t="s">
        <v>587</v>
      </c>
      <c r="G135" s="208"/>
      <c r="H135" s="212">
        <v>12.48</v>
      </c>
      <c r="I135" s="213"/>
      <c r="J135" s="208"/>
      <c r="K135" s="208"/>
      <c r="L135" s="214"/>
      <c r="M135" s="215"/>
      <c r="N135" s="216"/>
      <c r="O135" s="216"/>
      <c r="P135" s="216"/>
      <c r="Q135" s="216"/>
      <c r="R135" s="216"/>
      <c r="S135" s="216"/>
      <c r="T135" s="217"/>
      <c r="AT135" s="218" t="s">
        <v>182</v>
      </c>
      <c r="AU135" s="218" t="s">
        <v>91</v>
      </c>
      <c r="AV135" s="13" t="s">
        <v>91</v>
      </c>
      <c r="AW135" s="13" t="s">
        <v>42</v>
      </c>
      <c r="AX135" s="13" t="s">
        <v>81</v>
      </c>
      <c r="AY135" s="218" t="s">
        <v>173</v>
      </c>
    </row>
    <row r="136" spans="1:65" s="16" customFormat="1" ht="11.25" x14ac:dyDescent="0.2">
      <c r="B136" s="258"/>
      <c r="C136" s="259"/>
      <c r="D136" s="209" t="s">
        <v>182</v>
      </c>
      <c r="E136" s="260" t="s">
        <v>79</v>
      </c>
      <c r="F136" s="261" t="s">
        <v>588</v>
      </c>
      <c r="G136" s="259"/>
      <c r="H136" s="262">
        <v>66.61</v>
      </c>
      <c r="I136" s="263"/>
      <c r="J136" s="259"/>
      <c r="K136" s="259"/>
      <c r="L136" s="264"/>
      <c r="M136" s="265"/>
      <c r="N136" s="266"/>
      <c r="O136" s="266"/>
      <c r="P136" s="266"/>
      <c r="Q136" s="266"/>
      <c r="R136" s="266"/>
      <c r="S136" s="266"/>
      <c r="T136" s="267"/>
      <c r="AT136" s="268" t="s">
        <v>182</v>
      </c>
      <c r="AU136" s="268" t="s">
        <v>91</v>
      </c>
      <c r="AV136" s="16" t="s">
        <v>189</v>
      </c>
      <c r="AW136" s="16" t="s">
        <v>42</v>
      </c>
      <c r="AX136" s="16" t="s">
        <v>81</v>
      </c>
      <c r="AY136" s="268" t="s">
        <v>173</v>
      </c>
    </row>
    <row r="137" spans="1:65" s="13" customFormat="1" ht="11.25" x14ac:dyDescent="0.2">
      <c r="B137" s="207"/>
      <c r="C137" s="208"/>
      <c r="D137" s="209" t="s">
        <v>182</v>
      </c>
      <c r="E137" s="210" t="s">
        <v>79</v>
      </c>
      <c r="F137" s="211" t="s">
        <v>589</v>
      </c>
      <c r="G137" s="208"/>
      <c r="H137" s="212">
        <v>17.760000000000002</v>
      </c>
      <c r="I137" s="213"/>
      <c r="J137" s="208"/>
      <c r="K137" s="208"/>
      <c r="L137" s="214"/>
      <c r="M137" s="215"/>
      <c r="N137" s="216"/>
      <c r="O137" s="216"/>
      <c r="P137" s="216"/>
      <c r="Q137" s="216"/>
      <c r="R137" s="216"/>
      <c r="S137" s="216"/>
      <c r="T137" s="217"/>
      <c r="AT137" s="218" t="s">
        <v>182</v>
      </c>
      <c r="AU137" s="218" t="s">
        <v>91</v>
      </c>
      <c r="AV137" s="13" t="s">
        <v>91</v>
      </c>
      <c r="AW137" s="13" t="s">
        <v>42</v>
      </c>
      <c r="AX137" s="13" t="s">
        <v>81</v>
      </c>
      <c r="AY137" s="218" t="s">
        <v>173</v>
      </c>
    </row>
    <row r="138" spans="1:65" s="13" customFormat="1" ht="11.25" x14ac:dyDescent="0.2">
      <c r="B138" s="207"/>
      <c r="C138" s="208"/>
      <c r="D138" s="209" t="s">
        <v>182</v>
      </c>
      <c r="E138" s="210" t="s">
        <v>79</v>
      </c>
      <c r="F138" s="211" t="s">
        <v>590</v>
      </c>
      <c r="G138" s="208"/>
      <c r="H138" s="212">
        <v>13.64</v>
      </c>
      <c r="I138" s="213"/>
      <c r="J138" s="208"/>
      <c r="K138" s="208"/>
      <c r="L138" s="214"/>
      <c r="M138" s="215"/>
      <c r="N138" s="216"/>
      <c r="O138" s="216"/>
      <c r="P138" s="216"/>
      <c r="Q138" s="216"/>
      <c r="R138" s="216"/>
      <c r="S138" s="216"/>
      <c r="T138" s="217"/>
      <c r="AT138" s="218" t="s">
        <v>182</v>
      </c>
      <c r="AU138" s="218" t="s">
        <v>91</v>
      </c>
      <c r="AV138" s="13" t="s">
        <v>91</v>
      </c>
      <c r="AW138" s="13" t="s">
        <v>42</v>
      </c>
      <c r="AX138" s="13" t="s">
        <v>81</v>
      </c>
      <c r="AY138" s="218" t="s">
        <v>173</v>
      </c>
    </row>
    <row r="139" spans="1:65" s="13" customFormat="1" ht="11.25" x14ac:dyDescent="0.2">
      <c r="B139" s="207"/>
      <c r="C139" s="208"/>
      <c r="D139" s="209" t="s">
        <v>182</v>
      </c>
      <c r="E139" s="210" t="s">
        <v>79</v>
      </c>
      <c r="F139" s="211" t="s">
        <v>591</v>
      </c>
      <c r="G139" s="208"/>
      <c r="H139" s="212">
        <v>20.52</v>
      </c>
      <c r="I139" s="213"/>
      <c r="J139" s="208"/>
      <c r="K139" s="208"/>
      <c r="L139" s="214"/>
      <c r="M139" s="215"/>
      <c r="N139" s="216"/>
      <c r="O139" s="216"/>
      <c r="P139" s="216"/>
      <c r="Q139" s="216"/>
      <c r="R139" s="216"/>
      <c r="S139" s="216"/>
      <c r="T139" s="217"/>
      <c r="AT139" s="218" t="s">
        <v>182</v>
      </c>
      <c r="AU139" s="218" t="s">
        <v>91</v>
      </c>
      <c r="AV139" s="13" t="s">
        <v>91</v>
      </c>
      <c r="AW139" s="13" t="s">
        <v>42</v>
      </c>
      <c r="AX139" s="13" t="s">
        <v>81</v>
      </c>
      <c r="AY139" s="218" t="s">
        <v>173</v>
      </c>
    </row>
    <row r="140" spans="1:65" s="13" customFormat="1" ht="11.25" x14ac:dyDescent="0.2">
      <c r="B140" s="207"/>
      <c r="C140" s="208"/>
      <c r="D140" s="209" t="s">
        <v>182</v>
      </c>
      <c r="E140" s="210" t="s">
        <v>79</v>
      </c>
      <c r="F140" s="211" t="s">
        <v>592</v>
      </c>
      <c r="G140" s="208"/>
      <c r="H140" s="212">
        <v>22.96</v>
      </c>
      <c r="I140" s="213"/>
      <c r="J140" s="208"/>
      <c r="K140" s="208"/>
      <c r="L140" s="214"/>
      <c r="M140" s="215"/>
      <c r="N140" s="216"/>
      <c r="O140" s="216"/>
      <c r="P140" s="216"/>
      <c r="Q140" s="216"/>
      <c r="R140" s="216"/>
      <c r="S140" s="216"/>
      <c r="T140" s="217"/>
      <c r="AT140" s="218" t="s">
        <v>182</v>
      </c>
      <c r="AU140" s="218" t="s">
        <v>91</v>
      </c>
      <c r="AV140" s="13" t="s">
        <v>91</v>
      </c>
      <c r="AW140" s="13" t="s">
        <v>42</v>
      </c>
      <c r="AX140" s="13" t="s">
        <v>81</v>
      </c>
      <c r="AY140" s="218" t="s">
        <v>173</v>
      </c>
    </row>
    <row r="141" spans="1:65" s="16" customFormat="1" ht="11.25" x14ac:dyDescent="0.2">
      <c r="B141" s="258"/>
      <c r="C141" s="259"/>
      <c r="D141" s="209" t="s">
        <v>182</v>
      </c>
      <c r="E141" s="260" t="s">
        <v>79</v>
      </c>
      <c r="F141" s="261" t="s">
        <v>588</v>
      </c>
      <c r="G141" s="259"/>
      <c r="H141" s="262">
        <v>74.88</v>
      </c>
      <c r="I141" s="263"/>
      <c r="J141" s="259"/>
      <c r="K141" s="259"/>
      <c r="L141" s="264"/>
      <c r="M141" s="265"/>
      <c r="N141" s="266"/>
      <c r="O141" s="266"/>
      <c r="P141" s="266"/>
      <c r="Q141" s="266"/>
      <c r="R141" s="266"/>
      <c r="S141" s="266"/>
      <c r="T141" s="267"/>
      <c r="AT141" s="268" t="s">
        <v>182</v>
      </c>
      <c r="AU141" s="268" t="s">
        <v>91</v>
      </c>
      <c r="AV141" s="16" t="s">
        <v>189</v>
      </c>
      <c r="AW141" s="16" t="s">
        <v>42</v>
      </c>
      <c r="AX141" s="16" t="s">
        <v>81</v>
      </c>
      <c r="AY141" s="268" t="s">
        <v>173</v>
      </c>
    </row>
    <row r="142" spans="1:65" s="15" customFormat="1" ht="11.25" x14ac:dyDescent="0.2">
      <c r="B142" s="244"/>
      <c r="C142" s="245"/>
      <c r="D142" s="209" t="s">
        <v>182</v>
      </c>
      <c r="E142" s="246" t="s">
        <v>79</v>
      </c>
      <c r="F142" s="247" t="s">
        <v>362</v>
      </c>
      <c r="G142" s="245"/>
      <c r="H142" s="248">
        <v>141.49</v>
      </c>
      <c r="I142" s="249"/>
      <c r="J142" s="245"/>
      <c r="K142" s="245"/>
      <c r="L142" s="250"/>
      <c r="M142" s="251"/>
      <c r="N142" s="252"/>
      <c r="O142" s="252"/>
      <c r="P142" s="252"/>
      <c r="Q142" s="252"/>
      <c r="R142" s="252"/>
      <c r="S142" s="252"/>
      <c r="T142" s="253"/>
      <c r="AT142" s="254" t="s">
        <v>182</v>
      </c>
      <c r="AU142" s="254" t="s">
        <v>91</v>
      </c>
      <c r="AV142" s="15" t="s">
        <v>180</v>
      </c>
      <c r="AW142" s="15" t="s">
        <v>42</v>
      </c>
      <c r="AX142" s="15" t="s">
        <v>89</v>
      </c>
      <c r="AY142" s="254" t="s">
        <v>173</v>
      </c>
    </row>
    <row r="143" spans="1:65" s="2" customFormat="1" ht="24" customHeight="1" x14ac:dyDescent="0.2">
      <c r="A143" s="36"/>
      <c r="B143" s="37"/>
      <c r="C143" s="194" t="s">
        <v>230</v>
      </c>
      <c r="D143" s="194" t="s">
        <v>175</v>
      </c>
      <c r="E143" s="195" t="s">
        <v>404</v>
      </c>
      <c r="F143" s="196" t="s">
        <v>405</v>
      </c>
      <c r="G143" s="197" t="s">
        <v>196</v>
      </c>
      <c r="H143" s="198">
        <v>9.8550000000000004</v>
      </c>
      <c r="I143" s="199"/>
      <c r="J143" s="200">
        <f>ROUND(I143*H143,2)</f>
        <v>0</v>
      </c>
      <c r="K143" s="196" t="s">
        <v>179</v>
      </c>
      <c r="L143" s="41"/>
      <c r="M143" s="201" t="s">
        <v>79</v>
      </c>
      <c r="N143" s="202" t="s">
        <v>51</v>
      </c>
      <c r="O143" s="66"/>
      <c r="P143" s="203">
        <f>O143*H143</f>
        <v>0</v>
      </c>
      <c r="Q143" s="203">
        <v>0</v>
      </c>
      <c r="R143" s="203">
        <f>Q143*H143</f>
        <v>0</v>
      </c>
      <c r="S143" s="203">
        <v>0</v>
      </c>
      <c r="T143" s="204">
        <f>S143*H143</f>
        <v>0</v>
      </c>
      <c r="U143" s="36"/>
      <c r="V143" s="36"/>
      <c r="W143" s="36"/>
      <c r="X143" s="36"/>
      <c r="Y143" s="36"/>
      <c r="Z143" s="36"/>
      <c r="AA143" s="36"/>
      <c r="AB143" s="36"/>
      <c r="AC143" s="36"/>
      <c r="AD143" s="36"/>
      <c r="AE143" s="36"/>
      <c r="AR143" s="205" t="s">
        <v>180</v>
      </c>
      <c r="AT143" s="205" t="s">
        <v>175</v>
      </c>
      <c r="AU143" s="205" t="s">
        <v>91</v>
      </c>
      <c r="AY143" s="18" t="s">
        <v>173</v>
      </c>
      <c r="BE143" s="206">
        <f>IF(N143="základní",J143,0)</f>
        <v>0</v>
      </c>
      <c r="BF143" s="206">
        <f>IF(N143="snížená",J143,0)</f>
        <v>0</v>
      </c>
      <c r="BG143" s="206">
        <f>IF(N143="zákl. přenesená",J143,0)</f>
        <v>0</v>
      </c>
      <c r="BH143" s="206">
        <f>IF(N143="sníž. přenesená",J143,0)</f>
        <v>0</v>
      </c>
      <c r="BI143" s="206">
        <f>IF(N143="nulová",J143,0)</f>
        <v>0</v>
      </c>
      <c r="BJ143" s="18" t="s">
        <v>89</v>
      </c>
      <c r="BK143" s="206">
        <f>ROUND(I143*H143,2)</f>
        <v>0</v>
      </c>
      <c r="BL143" s="18" t="s">
        <v>180</v>
      </c>
      <c r="BM143" s="205" t="s">
        <v>593</v>
      </c>
    </row>
    <row r="144" spans="1:65" s="14" customFormat="1" ht="11.25" x14ac:dyDescent="0.2">
      <c r="B144" s="234"/>
      <c r="C144" s="235"/>
      <c r="D144" s="209" t="s">
        <v>182</v>
      </c>
      <c r="E144" s="236" t="s">
        <v>79</v>
      </c>
      <c r="F144" s="237" t="s">
        <v>407</v>
      </c>
      <c r="G144" s="235"/>
      <c r="H144" s="236" t="s">
        <v>79</v>
      </c>
      <c r="I144" s="238"/>
      <c r="J144" s="235"/>
      <c r="K144" s="235"/>
      <c r="L144" s="239"/>
      <c r="M144" s="240"/>
      <c r="N144" s="241"/>
      <c r="O144" s="241"/>
      <c r="P144" s="241"/>
      <c r="Q144" s="241"/>
      <c r="R144" s="241"/>
      <c r="S144" s="241"/>
      <c r="T144" s="242"/>
      <c r="AT144" s="243" t="s">
        <v>182</v>
      </c>
      <c r="AU144" s="243" t="s">
        <v>91</v>
      </c>
      <c r="AV144" s="14" t="s">
        <v>89</v>
      </c>
      <c r="AW144" s="14" t="s">
        <v>42</v>
      </c>
      <c r="AX144" s="14" t="s">
        <v>81</v>
      </c>
      <c r="AY144" s="243" t="s">
        <v>173</v>
      </c>
    </row>
    <row r="145" spans="1:65" s="13" customFormat="1" ht="11.25" x14ac:dyDescent="0.2">
      <c r="B145" s="207"/>
      <c r="C145" s="208"/>
      <c r="D145" s="209" t="s">
        <v>182</v>
      </c>
      <c r="E145" s="210" t="s">
        <v>79</v>
      </c>
      <c r="F145" s="211" t="s">
        <v>594</v>
      </c>
      <c r="G145" s="208"/>
      <c r="H145" s="212">
        <v>9.8550000000000004</v>
      </c>
      <c r="I145" s="213"/>
      <c r="J145" s="208"/>
      <c r="K145" s="208"/>
      <c r="L145" s="214"/>
      <c r="M145" s="215"/>
      <c r="N145" s="216"/>
      <c r="O145" s="216"/>
      <c r="P145" s="216"/>
      <c r="Q145" s="216"/>
      <c r="R145" s="216"/>
      <c r="S145" s="216"/>
      <c r="T145" s="217"/>
      <c r="AT145" s="218" t="s">
        <v>182</v>
      </c>
      <c r="AU145" s="218" t="s">
        <v>91</v>
      </c>
      <c r="AV145" s="13" t="s">
        <v>91</v>
      </c>
      <c r="AW145" s="13" t="s">
        <v>42</v>
      </c>
      <c r="AX145" s="13" t="s">
        <v>89</v>
      </c>
      <c r="AY145" s="218" t="s">
        <v>173</v>
      </c>
    </row>
    <row r="146" spans="1:65" s="2" customFormat="1" ht="16.5" customHeight="1" x14ac:dyDescent="0.2">
      <c r="A146" s="36"/>
      <c r="B146" s="37"/>
      <c r="C146" s="219" t="s">
        <v>236</v>
      </c>
      <c r="D146" s="219" t="s">
        <v>200</v>
      </c>
      <c r="E146" s="220" t="s">
        <v>409</v>
      </c>
      <c r="F146" s="221" t="s">
        <v>410</v>
      </c>
      <c r="G146" s="222" t="s">
        <v>203</v>
      </c>
      <c r="H146" s="223">
        <v>152.99</v>
      </c>
      <c r="I146" s="224"/>
      <c r="J146" s="225">
        <f>ROUND(I146*H146,2)</f>
        <v>0</v>
      </c>
      <c r="K146" s="221" t="s">
        <v>179</v>
      </c>
      <c r="L146" s="226"/>
      <c r="M146" s="227" t="s">
        <v>79</v>
      </c>
      <c r="N146" s="228" t="s">
        <v>51</v>
      </c>
      <c r="O146" s="66"/>
      <c r="P146" s="203">
        <f>O146*H146</f>
        <v>0</v>
      </c>
      <c r="Q146" s="203">
        <v>1</v>
      </c>
      <c r="R146" s="203">
        <f>Q146*H146</f>
        <v>152.99</v>
      </c>
      <c r="S146" s="203">
        <v>0</v>
      </c>
      <c r="T146" s="204">
        <f>S146*H146</f>
        <v>0</v>
      </c>
      <c r="U146" s="36"/>
      <c r="V146" s="36"/>
      <c r="W146" s="36"/>
      <c r="X146" s="36"/>
      <c r="Y146" s="36"/>
      <c r="Z146" s="36"/>
      <c r="AA146" s="36"/>
      <c r="AB146" s="36"/>
      <c r="AC146" s="36"/>
      <c r="AD146" s="36"/>
      <c r="AE146" s="36"/>
      <c r="AR146" s="205" t="s">
        <v>204</v>
      </c>
      <c r="AT146" s="205" t="s">
        <v>200</v>
      </c>
      <c r="AU146" s="205" t="s">
        <v>91</v>
      </c>
      <c r="AY146" s="18" t="s">
        <v>173</v>
      </c>
      <c r="BE146" s="206">
        <f>IF(N146="základní",J146,0)</f>
        <v>0</v>
      </c>
      <c r="BF146" s="206">
        <f>IF(N146="snížená",J146,0)</f>
        <v>0</v>
      </c>
      <c r="BG146" s="206">
        <f>IF(N146="zákl. přenesená",J146,0)</f>
        <v>0</v>
      </c>
      <c r="BH146" s="206">
        <f>IF(N146="sníž. přenesená",J146,0)</f>
        <v>0</v>
      </c>
      <c r="BI146" s="206">
        <f>IF(N146="nulová",J146,0)</f>
        <v>0</v>
      </c>
      <c r="BJ146" s="18" t="s">
        <v>89</v>
      </c>
      <c r="BK146" s="206">
        <f>ROUND(I146*H146,2)</f>
        <v>0</v>
      </c>
      <c r="BL146" s="18" t="s">
        <v>180</v>
      </c>
      <c r="BM146" s="205" t="s">
        <v>595</v>
      </c>
    </row>
    <row r="147" spans="1:65" s="2" customFormat="1" ht="19.5" x14ac:dyDescent="0.2">
      <c r="A147" s="36"/>
      <c r="B147" s="37"/>
      <c r="C147" s="38"/>
      <c r="D147" s="209" t="s">
        <v>412</v>
      </c>
      <c r="E147" s="38"/>
      <c r="F147" s="255" t="s">
        <v>413</v>
      </c>
      <c r="G147" s="38"/>
      <c r="H147" s="38"/>
      <c r="I147" s="117"/>
      <c r="J147" s="38"/>
      <c r="K147" s="38"/>
      <c r="L147" s="41"/>
      <c r="M147" s="256"/>
      <c r="N147" s="257"/>
      <c r="O147" s="66"/>
      <c r="P147" s="66"/>
      <c r="Q147" s="66"/>
      <c r="R147" s="66"/>
      <c r="S147" s="66"/>
      <c r="T147" s="67"/>
      <c r="U147" s="36"/>
      <c r="V147" s="36"/>
      <c r="W147" s="36"/>
      <c r="X147" s="36"/>
      <c r="Y147" s="36"/>
      <c r="Z147" s="36"/>
      <c r="AA147" s="36"/>
      <c r="AB147" s="36"/>
      <c r="AC147" s="36"/>
      <c r="AD147" s="36"/>
      <c r="AE147" s="36"/>
      <c r="AT147" s="18" t="s">
        <v>412</v>
      </c>
      <c r="AU147" s="18" t="s">
        <v>91</v>
      </c>
    </row>
    <row r="148" spans="1:65" s="13" customFormat="1" ht="11.25" x14ac:dyDescent="0.2">
      <c r="B148" s="207"/>
      <c r="C148" s="208"/>
      <c r="D148" s="209" t="s">
        <v>182</v>
      </c>
      <c r="E148" s="210" t="s">
        <v>79</v>
      </c>
      <c r="F148" s="211" t="s">
        <v>596</v>
      </c>
      <c r="G148" s="208"/>
      <c r="H148" s="212">
        <v>76.495000000000005</v>
      </c>
      <c r="I148" s="213"/>
      <c r="J148" s="208"/>
      <c r="K148" s="208"/>
      <c r="L148" s="214"/>
      <c r="M148" s="215"/>
      <c r="N148" s="216"/>
      <c r="O148" s="216"/>
      <c r="P148" s="216"/>
      <c r="Q148" s="216"/>
      <c r="R148" s="216"/>
      <c r="S148" s="216"/>
      <c r="T148" s="217"/>
      <c r="AT148" s="218" t="s">
        <v>182</v>
      </c>
      <c r="AU148" s="218" t="s">
        <v>91</v>
      </c>
      <c r="AV148" s="13" t="s">
        <v>91</v>
      </c>
      <c r="AW148" s="13" t="s">
        <v>42</v>
      </c>
      <c r="AX148" s="13" t="s">
        <v>89</v>
      </c>
      <c r="AY148" s="218" t="s">
        <v>173</v>
      </c>
    </row>
    <row r="149" spans="1:65" s="13" customFormat="1" ht="11.25" x14ac:dyDescent="0.2">
      <c r="B149" s="207"/>
      <c r="C149" s="208"/>
      <c r="D149" s="209" t="s">
        <v>182</v>
      </c>
      <c r="E149" s="208"/>
      <c r="F149" s="211" t="s">
        <v>597</v>
      </c>
      <c r="G149" s="208"/>
      <c r="H149" s="212">
        <v>152.99</v>
      </c>
      <c r="I149" s="213"/>
      <c r="J149" s="208"/>
      <c r="K149" s="208"/>
      <c r="L149" s="214"/>
      <c r="M149" s="215"/>
      <c r="N149" s="216"/>
      <c r="O149" s="216"/>
      <c r="P149" s="216"/>
      <c r="Q149" s="216"/>
      <c r="R149" s="216"/>
      <c r="S149" s="216"/>
      <c r="T149" s="217"/>
      <c r="AT149" s="218" t="s">
        <v>182</v>
      </c>
      <c r="AU149" s="218" t="s">
        <v>91</v>
      </c>
      <c r="AV149" s="13" t="s">
        <v>91</v>
      </c>
      <c r="AW149" s="13" t="s">
        <v>4</v>
      </c>
      <c r="AX149" s="13" t="s">
        <v>89</v>
      </c>
      <c r="AY149" s="218" t="s">
        <v>173</v>
      </c>
    </row>
    <row r="150" spans="1:65" s="12" customFormat="1" ht="22.9" customHeight="1" x14ac:dyDescent="0.2">
      <c r="B150" s="178"/>
      <c r="C150" s="179"/>
      <c r="D150" s="180" t="s">
        <v>80</v>
      </c>
      <c r="E150" s="192" t="s">
        <v>180</v>
      </c>
      <c r="F150" s="192" t="s">
        <v>246</v>
      </c>
      <c r="G150" s="179"/>
      <c r="H150" s="179"/>
      <c r="I150" s="182"/>
      <c r="J150" s="193">
        <f>BK150</f>
        <v>0</v>
      </c>
      <c r="K150" s="179"/>
      <c r="L150" s="184"/>
      <c r="M150" s="185"/>
      <c r="N150" s="186"/>
      <c r="O150" s="186"/>
      <c r="P150" s="187">
        <f>SUM(P151:P153)</f>
        <v>0</v>
      </c>
      <c r="Q150" s="186"/>
      <c r="R150" s="187">
        <f>SUM(R151:R153)</f>
        <v>0</v>
      </c>
      <c r="S150" s="186"/>
      <c r="T150" s="188">
        <f>SUM(T151:T153)</f>
        <v>0</v>
      </c>
      <c r="AR150" s="189" t="s">
        <v>89</v>
      </c>
      <c r="AT150" s="190" t="s">
        <v>80</v>
      </c>
      <c r="AU150" s="190" t="s">
        <v>89</v>
      </c>
      <c r="AY150" s="189" t="s">
        <v>173</v>
      </c>
      <c r="BK150" s="191">
        <f>SUM(BK151:BK153)</f>
        <v>0</v>
      </c>
    </row>
    <row r="151" spans="1:65" s="2" customFormat="1" ht="16.5" customHeight="1" x14ac:dyDescent="0.2">
      <c r="A151" s="36"/>
      <c r="B151" s="37"/>
      <c r="C151" s="194" t="s">
        <v>241</v>
      </c>
      <c r="D151" s="194" t="s">
        <v>175</v>
      </c>
      <c r="E151" s="195" t="s">
        <v>428</v>
      </c>
      <c r="F151" s="196" t="s">
        <v>429</v>
      </c>
      <c r="G151" s="197" t="s">
        <v>196</v>
      </c>
      <c r="H151" s="198">
        <v>2.19</v>
      </c>
      <c r="I151" s="199"/>
      <c r="J151" s="200">
        <f>ROUND(I151*H151,2)</f>
        <v>0</v>
      </c>
      <c r="K151" s="196" t="s">
        <v>179</v>
      </c>
      <c r="L151" s="41"/>
      <c r="M151" s="201" t="s">
        <v>79</v>
      </c>
      <c r="N151" s="202" t="s">
        <v>51</v>
      </c>
      <c r="O151" s="66"/>
      <c r="P151" s="203">
        <f>O151*H151</f>
        <v>0</v>
      </c>
      <c r="Q151" s="203">
        <v>0</v>
      </c>
      <c r="R151" s="203">
        <f>Q151*H151</f>
        <v>0</v>
      </c>
      <c r="S151" s="203">
        <v>0</v>
      </c>
      <c r="T151" s="204">
        <f>S151*H151</f>
        <v>0</v>
      </c>
      <c r="U151" s="36"/>
      <c r="V151" s="36"/>
      <c r="W151" s="36"/>
      <c r="X151" s="36"/>
      <c r="Y151" s="36"/>
      <c r="Z151" s="36"/>
      <c r="AA151" s="36"/>
      <c r="AB151" s="36"/>
      <c r="AC151" s="36"/>
      <c r="AD151" s="36"/>
      <c r="AE151" s="36"/>
      <c r="AR151" s="205" t="s">
        <v>180</v>
      </c>
      <c r="AT151" s="205" t="s">
        <v>175</v>
      </c>
      <c r="AU151" s="205" t="s">
        <v>91</v>
      </c>
      <c r="AY151" s="18" t="s">
        <v>173</v>
      </c>
      <c r="BE151" s="206">
        <f>IF(N151="základní",J151,0)</f>
        <v>0</v>
      </c>
      <c r="BF151" s="206">
        <f>IF(N151="snížená",J151,0)</f>
        <v>0</v>
      </c>
      <c r="BG151" s="206">
        <f>IF(N151="zákl. přenesená",J151,0)</f>
        <v>0</v>
      </c>
      <c r="BH151" s="206">
        <f>IF(N151="sníž. přenesená",J151,0)</f>
        <v>0</v>
      </c>
      <c r="BI151" s="206">
        <f>IF(N151="nulová",J151,0)</f>
        <v>0</v>
      </c>
      <c r="BJ151" s="18" t="s">
        <v>89</v>
      </c>
      <c r="BK151" s="206">
        <f>ROUND(I151*H151,2)</f>
        <v>0</v>
      </c>
      <c r="BL151" s="18" t="s">
        <v>180</v>
      </c>
      <c r="BM151" s="205" t="s">
        <v>598</v>
      </c>
    </row>
    <row r="152" spans="1:65" s="14" customFormat="1" ht="11.25" x14ac:dyDescent="0.2">
      <c r="B152" s="234"/>
      <c r="C152" s="235"/>
      <c r="D152" s="209" t="s">
        <v>182</v>
      </c>
      <c r="E152" s="236" t="s">
        <v>79</v>
      </c>
      <c r="F152" s="237" t="s">
        <v>431</v>
      </c>
      <c r="G152" s="235"/>
      <c r="H152" s="236" t="s">
        <v>79</v>
      </c>
      <c r="I152" s="238"/>
      <c r="J152" s="235"/>
      <c r="K152" s="235"/>
      <c r="L152" s="239"/>
      <c r="M152" s="240"/>
      <c r="N152" s="241"/>
      <c r="O152" s="241"/>
      <c r="P152" s="241"/>
      <c r="Q152" s="241"/>
      <c r="R152" s="241"/>
      <c r="S152" s="241"/>
      <c r="T152" s="242"/>
      <c r="AT152" s="243" t="s">
        <v>182</v>
      </c>
      <c r="AU152" s="243" t="s">
        <v>91</v>
      </c>
      <c r="AV152" s="14" t="s">
        <v>89</v>
      </c>
      <c r="AW152" s="14" t="s">
        <v>42</v>
      </c>
      <c r="AX152" s="14" t="s">
        <v>81</v>
      </c>
      <c r="AY152" s="243" t="s">
        <v>173</v>
      </c>
    </row>
    <row r="153" spans="1:65" s="13" customFormat="1" ht="11.25" x14ac:dyDescent="0.2">
      <c r="B153" s="207"/>
      <c r="C153" s="208"/>
      <c r="D153" s="209" t="s">
        <v>182</v>
      </c>
      <c r="E153" s="210" t="s">
        <v>79</v>
      </c>
      <c r="F153" s="211" t="s">
        <v>599</v>
      </c>
      <c r="G153" s="208"/>
      <c r="H153" s="212">
        <v>2.19</v>
      </c>
      <c r="I153" s="213"/>
      <c r="J153" s="208"/>
      <c r="K153" s="208"/>
      <c r="L153" s="214"/>
      <c r="M153" s="215"/>
      <c r="N153" s="216"/>
      <c r="O153" s="216"/>
      <c r="P153" s="216"/>
      <c r="Q153" s="216"/>
      <c r="R153" s="216"/>
      <c r="S153" s="216"/>
      <c r="T153" s="217"/>
      <c r="AT153" s="218" t="s">
        <v>182</v>
      </c>
      <c r="AU153" s="218" t="s">
        <v>91</v>
      </c>
      <c r="AV153" s="13" t="s">
        <v>91</v>
      </c>
      <c r="AW153" s="13" t="s">
        <v>42</v>
      </c>
      <c r="AX153" s="13" t="s">
        <v>89</v>
      </c>
      <c r="AY153" s="218" t="s">
        <v>173</v>
      </c>
    </row>
    <row r="154" spans="1:65" s="12" customFormat="1" ht="22.9" customHeight="1" x14ac:dyDescent="0.2">
      <c r="B154" s="178"/>
      <c r="C154" s="179"/>
      <c r="D154" s="180" t="s">
        <v>80</v>
      </c>
      <c r="E154" s="192" t="s">
        <v>204</v>
      </c>
      <c r="F154" s="192" t="s">
        <v>434</v>
      </c>
      <c r="G154" s="179"/>
      <c r="H154" s="179"/>
      <c r="I154" s="182"/>
      <c r="J154" s="193">
        <f>BK154</f>
        <v>0</v>
      </c>
      <c r="K154" s="179"/>
      <c r="L154" s="184"/>
      <c r="M154" s="185"/>
      <c r="N154" s="186"/>
      <c r="O154" s="186"/>
      <c r="P154" s="187">
        <f>SUM(P155:P162)</f>
        <v>0</v>
      </c>
      <c r="Q154" s="186"/>
      <c r="R154" s="187">
        <f>SUM(R155:R162)</f>
        <v>0.49843100000000001</v>
      </c>
      <c r="S154" s="186"/>
      <c r="T154" s="188">
        <f>SUM(T155:T162)</f>
        <v>0</v>
      </c>
      <c r="AR154" s="189" t="s">
        <v>89</v>
      </c>
      <c r="AT154" s="190" t="s">
        <v>80</v>
      </c>
      <c r="AU154" s="190" t="s">
        <v>89</v>
      </c>
      <c r="AY154" s="189" t="s">
        <v>173</v>
      </c>
      <c r="BK154" s="191">
        <f>SUM(BK155:BK162)</f>
        <v>0</v>
      </c>
    </row>
    <row r="155" spans="1:65" s="2" customFormat="1" ht="16.5" customHeight="1" x14ac:dyDescent="0.2">
      <c r="A155" s="36"/>
      <c r="B155" s="37"/>
      <c r="C155" s="194" t="s">
        <v>247</v>
      </c>
      <c r="D155" s="194" t="s">
        <v>175</v>
      </c>
      <c r="E155" s="195" t="s">
        <v>600</v>
      </c>
      <c r="F155" s="196" t="s">
        <v>601</v>
      </c>
      <c r="G155" s="197" t="s">
        <v>186</v>
      </c>
      <c r="H155" s="198">
        <v>64.3</v>
      </c>
      <c r="I155" s="199"/>
      <c r="J155" s="200">
        <f>ROUND(I155*H155,2)</f>
        <v>0</v>
      </c>
      <c r="K155" s="196" t="s">
        <v>179</v>
      </c>
      <c r="L155" s="41"/>
      <c r="M155" s="201" t="s">
        <v>79</v>
      </c>
      <c r="N155" s="202" t="s">
        <v>51</v>
      </c>
      <c r="O155" s="66"/>
      <c r="P155" s="203">
        <f>O155*H155</f>
        <v>0</v>
      </c>
      <c r="Q155" s="203">
        <v>0</v>
      </c>
      <c r="R155" s="203">
        <f>Q155*H155</f>
        <v>0</v>
      </c>
      <c r="S155" s="203">
        <v>0</v>
      </c>
      <c r="T155" s="204">
        <f>S155*H155</f>
        <v>0</v>
      </c>
      <c r="U155" s="36"/>
      <c r="V155" s="36"/>
      <c r="W155" s="36"/>
      <c r="X155" s="36"/>
      <c r="Y155" s="36"/>
      <c r="Z155" s="36"/>
      <c r="AA155" s="36"/>
      <c r="AB155" s="36"/>
      <c r="AC155" s="36"/>
      <c r="AD155" s="36"/>
      <c r="AE155" s="36"/>
      <c r="AR155" s="205" t="s">
        <v>486</v>
      </c>
      <c r="AT155" s="205" t="s">
        <v>175</v>
      </c>
      <c r="AU155" s="205" t="s">
        <v>91</v>
      </c>
      <c r="AY155" s="18" t="s">
        <v>173</v>
      </c>
      <c r="BE155" s="206">
        <f>IF(N155="základní",J155,0)</f>
        <v>0</v>
      </c>
      <c r="BF155" s="206">
        <f>IF(N155="snížená",J155,0)</f>
        <v>0</v>
      </c>
      <c r="BG155" s="206">
        <f>IF(N155="zákl. přenesená",J155,0)</f>
        <v>0</v>
      </c>
      <c r="BH155" s="206">
        <f>IF(N155="sníž. přenesená",J155,0)</f>
        <v>0</v>
      </c>
      <c r="BI155" s="206">
        <f>IF(N155="nulová",J155,0)</f>
        <v>0</v>
      </c>
      <c r="BJ155" s="18" t="s">
        <v>89</v>
      </c>
      <c r="BK155" s="206">
        <f>ROUND(I155*H155,2)</f>
        <v>0</v>
      </c>
      <c r="BL155" s="18" t="s">
        <v>486</v>
      </c>
      <c r="BM155" s="205" t="s">
        <v>602</v>
      </c>
    </row>
    <row r="156" spans="1:65" s="13" customFormat="1" ht="11.25" x14ac:dyDescent="0.2">
      <c r="B156" s="207"/>
      <c r="C156" s="208"/>
      <c r="D156" s="209" t="s">
        <v>182</v>
      </c>
      <c r="E156" s="210" t="s">
        <v>79</v>
      </c>
      <c r="F156" s="211" t="s">
        <v>603</v>
      </c>
      <c r="G156" s="208"/>
      <c r="H156" s="212">
        <v>64.3</v>
      </c>
      <c r="I156" s="213"/>
      <c r="J156" s="208"/>
      <c r="K156" s="208"/>
      <c r="L156" s="214"/>
      <c r="M156" s="215"/>
      <c r="N156" s="216"/>
      <c r="O156" s="216"/>
      <c r="P156" s="216"/>
      <c r="Q156" s="216"/>
      <c r="R156" s="216"/>
      <c r="S156" s="216"/>
      <c r="T156" s="217"/>
      <c r="AT156" s="218" t="s">
        <v>182</v>
      </c>
      <c r="AU156" s="218" t="s">
        <v>91</v>
      </c>
      <c r="AV156" s="13" t="s">
        <v>91</v>
      </c>
      <c r="AW156" s="13" t="s">
        <v>42</v>
      </c>
      <c r="AX156" s="13" t="s">
        <v>89</v>
      </c>
      <c r="AY156" s="218" t="s">
        <v>173</v>
      </c>
    </row>
    <row r="157" spans="1:65" s="2" customFormat="1" ht="16.5" customHeight="1" x14ac:dyDescent="0.2">
      <c r="A157" s="36"/>
      <c r="B157" s="37"/>
      <c r="C157" s="219" t="s">
        <v>8</v>
      </c>
      <c r="D157" s="219" t="s">
        <v>200</v>
      </c>
      <c r="E157" s="220" t="s">
        <v>604</v>
      </c>
      <c r="F157" s="221" t="s">
        <v>605</v>
      </c>
      <c r="G157" s="222" t="s">
        <v>186</v>
      </c>
      <c r="H157" s="223">
        <v>64.3</v>
      </c>
      <c r="I157" s="224"/>
      <c r="J157" s="225">
        <f>ROUND(I157*H157,2)</f>
        <v>0</v>
      </c>
      <c r="K157" s="221" t="s">
        <v>179</v>
      </c>
      <c r="L157" s="226"/>
      <c r="M157" s="227" t="s">
        <v>79</v>
      </c>
      <c r="N157" s="228" t="s">
        <v>51</v>
      </c>
      <c r="O157" s="66"/>
      <c r="P157" s="203">
        <f>O157*H157</f>
        <v>0</v>
      </c>
      <c r="Q157" s="203">
        <v>6.7400000000000003E-3</v>
      </c>
      <c r="R157" s="203">
        <f>Q157*H157</f>
        <v>0.43338199999999999</v>
      </c>
      <c r="S157" s="203">
        <v>0</v>
      </c>
      <c r="T157" s="204">
        <f>S157*H157</f>
        <v>0</v>
      </c>
      <c r="U157" s="36"/>
      <c r="V157" s="36"/>
      <c r="W157" s="36"/>
      <c r="X157" s="36"/>
      <c r="Y157" s="36"/>
      <c r="Z157" s="36"/>
      <c r="AA157" s="36"/>
      <c r="AB157" s="36"/>
      <c r="AC157" s="36"/>
      <c r="AD157" s="36"/>
      <c r="AE157" s="36"/>
      <c r="AR157" s="205" t="s">
        <v>606</v>
      </c>
      <c r="AT157" s="205" t="s">
        <v>200</v>
      </c>
      <c r="AU157" s="205" t="s">
        <v>91</v>
      </c>
      <c r="AY157" s="18" t="s">
        <v>173</v>
      </c>
      <c r="BE157" s="206">
        <f>IF(N157="základní",J157,0)</f>
        <v>0</v>
      </c>
      <c r="BF157" s="206">
        <f>IF(N157="snížená",J157,0)</f>
        <v>0</v>
      </c>
      <c r="BG157" s="206">
        <f>IF(N157="zákl. přenesená",J157,0)</f>
        <v>0</v>
      </c>
      <c r="BH157" s="206">
        <f>IF(N157="sníž. přenesená",J157,0)</f>
        <v>0</v>
      </c>
      <c r="BI157" s="206">
        <f>IF(N157="nulová",J157,0)</f>
        <v>0</v>
      </c>
      <c r="BJ157" s="18" t="s">
        <v>89</v>
      </c>
      <c r="BK157" s="206">
        <f>ROUND(I157*H157,2)</f>
        <v>0</v>
      </c>
      <c r="BL157" s="18" t="s">
        <v>606</v>
      </c>
      <c r="BM157" s="205" t="s">
        <v>607</v>
      </c>
    </row>
    <row r="158" spans="1:65" s="2" customFormat="1" ht="16.5" customHeight="1" x14ac:dyDescent="0.2">
      <c r="A158" s="36"/>
      <c r="B158" s="37"/>
      <c r="C158" s="194" t="s">
        <v>256</v>
      </c>
      <c r="D158" s="194" t="s">
        <v>175</v>
      </c>
      <c r="E158" s="195" t="s">
        <v>608</v>
      </c>
      <c r="F158" s="196" t="s">
        <v>609</v>
      </c>
      <c r="G158" s="197" t="s">
        <v>186</v>
      </c>
      <c r="H158" s="198">
        <v>21.9</v>
      </c>
      <c r="I158" s="199"/>
      <c r="J158" s="200">
        <f>ROUND(I158*H158,2)</f>
        <v>0</v>
      </c>
      <c r="K158" s="196" t="s">
        <v>179</v>
      </c>
      <c r="L158" s="41"/>
      <c r="M158" s="201" t="s">
        <v>79</v>
      </c>
      <c r="N158" s="202" t="s">
        <v>51</v>
      </c>
      <c r="O158" s="66"/>
      <c r="P158" s="203">
        <f>O158*H158</f>
        <v>0</v>
      </c>
      <c r="Q158" s="203">
        <v>1.0000000000000001E-5</v>
      </c>
      <c r="R158" s="203">
        <f>Q158*H158</f>
        <v>2.1900000000000001E-4</v>
      </c>
      <c r="S158" s="203">
        <v>0</v>
      </c>
      <c r="T158" s="204">
        <f>S158*H158</f>
        <v>0</v>
      </c>
      <c r="U158" s="36"/>
      <c r="V158" s="36"/>
      <c r="W158" s="36"/>
      <c r="X158" s="36"/>
      <c r="Y158" s="36"/>
      <c r="Z158" s="36"/>
      <c r="AA158" s="36"/>
      <c r="AB158" s="36"/>
      <c r="AC158" s="36"/>
      <c r="AD158" s="36"/>
      <c r="AE158" s="36"/>
      <c r="AR158" s="205" t="s">
        <v>180</v>
      </c>
      <c r="AT158" s="205" t="s">
        <v>175</v>
      </c>
      <c r="AU158" s="205" t="s">
        <v>91</v>
      </c>
      <c r="AY158" s="18" t="s">
        <v>173</v>
      </c>
      <c r="BE158" s="206">
        <f>IF(N158="základní",J158,0)</f>
        <v>0</v>
      </c>
      <c r="BF158" s="206">
        <f>IF(N158="snížená",J158,0)</f>
        <v>0</v>
      </c>
      <c r="BG158" s="206">
        <f>IF(N158="zákl. přenesená",J158,0)</f>
        <v>0</v>
      </c>
      <c r="BH158" s="206">
        <f>IF(N158="sníž. přenesená",J158,0)</f>
        <v>0</v>
      </c>
      <c r="BI158" s="206">
        <f>IF(N158="nulová",J158,0)</f>
        <v>0</v>
      </c>
      <c r="BJ158" s="18" t="s">
        <v>89</v>
      </c>
      <c r="BK158" s="206">
        <f>ROUND(I158*H158,2)</f>
        <v>0</v>
      </c>
      <c r="BL158" s="18" t="s">
        <v>180</v>
      </c>
      <c r="BM158" s="205" t="s">
        <v>610</v>
      </c>
    </row>
    <row r="159" spans="1:65" s="2" customFormat="1" ht="16.5" customHeight="1" x14ac:dyDescent="0.2">
      <c r="A159" s="36"/>
      <c r="B159" s="37"/>
      <c r="C159" s="219" t="s">
        <v>262</v>
      </c>
      <c r="D159" s="219" t="s">
        <v>200</v>
      </c>
      <c r="E159" s="220" t="s">
        <v>611</v>
      </c>
      <c r="F159" s="221" t="s">
        <v>612</v>
      </c>
      <c r="G159" s="222" t="s">
        <v>186</v>
      </c>
      <c r="H159" s="223">
        <v>21.9</v>
      </c>
      <c r="I159" s="224"/>
      <c r="J159" s="225">
        <f>ROUND(I159*H159,2)</f>
        <v>0</v>
      </c>
      <c r="K159" s="221" t="s">
        <v>179</v>
      </c>
      <c r="L159" s="226"/>
      <c r="M159" s="227" t="s">
        <v>79</v>
      </c>
      <c r="N159" s="228" t="s">
        <v>51</v>
      </c>
      <c r="O159" s="66"/>
      <c r="P159" s="203">
        <f>O159*H159</f>
        <v>0</v>
      </c>
      <c r="Q159" s="203">
        <v>2.8999999999999998E-3</v>
      </c>
      <c r="R159" s="203">
        <f>Q159*H159</f>
        <v>6.3509999999999997E-2</v>
      </c>
      <c r="S159" s="203">
        <v>0</v>
      </c>
      <c r="T159" s="204">
        <f>S159*H159</f>
        <v>0</v>
      </c>
      <c r="U159" s="36"/>
      <c r="V159" s="36"/>
      <c r="W159" s="36"/>
      <c r="X159" s="36"/>
      <c r="Y159" s="36"/>
      <c r="Z159" s="36"/>
      <c r="AA159" s="36"/>
      <c r="AB159" s="36"/>
      <c r="AC159" s="36"/>
      <c r="AD159" s="36"/>
      <c r="AE159" s="36"/>
      <c r="AR159" s="205" t="s">
        <v>606</v>
      </c>
      <c r="AT159" s="205" t="s">
        <v>200</v>
      </c>
      <c r="AU159" s="205" t="s">
        <v>91</v>
      </c>
      <c r="AY159" s="18" t="s">
        <v>173</v>
      </c>
      <c r="BE159" s="206">
        <f>IF(N159="základní",J159,0)</f>
        <v>0</v>
      </c>
      <c r="BF159" s="206">
        <f>IF(N159="snížená",J159,0)</f>
        <v>0</v>
      </c>
      <c r="BG159" s="206">
        <f>IF(N159="zákl. přenesená",J159,0)</f>
        <v>0</v>
      </c>
      <c r="BH159" s="206">
        <f>IF(N159="sníž. přenesená",J159,0)</f>
        <v>0</v>
      </c>
      <c r="BI159" s="206">
        <f>IF(N159="nulová",J159,0)</f>
        <v>0</v>
      </c>
      <c r="BJ159" s="18" t="s">
        <v>89</v>
      </c>
      <c r="BK159" s="206">
        <f>ROUND(I159*H159,2)</f>
        <v>0</v>
      </c>
      <c r="BL159" s="18" t="s">
        <v>606</v>
      </c>
      <c r="BM159" s="205" t="s">
        <v>613</v>
      </c>
    </row>
    <row r="160" spans="1:65" s="2" customFormat="1" ht="24" customHeight="1" x14ac:dyDescent="0.2">
      <c r="A160" s="36"/>
      <c r="B160" s="37"/>
      <c r="C160" s="194" t="s">
        <v>268</v>
      </c>
      <c r="D160" s="194" t="s">
        <v>175</v>
      </c>
      <c r="E160" s="195" t="s">
        <v>614</v>
      </c>
      <c r="F160" s="196" t="s">
        <v>615</v>
      </c>
      <c r="G160" s="197" t="s">
        <v>447</v>
      </c>
      <c r="H160" s="198">
        <v>12</v>
      </c>
      <c r="I160" s="199"/>
      <c r="J160" s="200">
        <f>ROUND(I160*H160,2)</f>
        <v>0</v>
      </c>
      <c r="K160" s="196" t="s">
        <v>79</v>
      </c>
      <c r="L160" s="41"/>
      <c r="M160" s="201" t="s">
        <v>79</v>
      </c>
      <c r="N160" s="202" t="s">
        <v>51</v>
      </c>
      <c r="O160" s="66"/>
      <c r="P160" s="203">
        <f>O160*H160</f>
        <v>0</v>
      </c>
      <c r="Q160" s="203">
        <v>1.1E-4</v>
      </c>
      <c r="R160" s="203">
        <f>Q160*H160</f>
        <v>1.32E-3</v>
      </c>
      <c r="S160" s="203">
        <v>0</v>
      </c>
      <c r="T160" s="204">
        <f>S160*H160</f>
        <v>0</v>
      </c>
      <c r="U160" s="36"/>
      <c r="V160" s="36"/>
      <c r="W160" s="36"/>
      <c r="X160" s="36"/>
      <c r="Y160" s="36"/>
      <c r="Z160" s="36"/>
      <c r="AA160" s="36"/>
      <c r="AB160" s="36"/>
      <c r="AC160" s="36"/>
      <c r="AD160" s="36"/>
      <c r="AE160" s="36"/>
      <c r="AR160" s="205" t="s">
        <v>180</v>
      </c>
      <c r="AT160" s="205" t="s">
        <v>175</v>
      </c>
      <c r="AU160" s="205" t="s">
        <v>91</v>
      </c>
      <c r="AY160" s="18" t="s">
        <v>173</v>
      </c>
      <c r="BE160" s="206">
        <f>IF(N160="základní",J160,0)</f>
        <v>0</v>
      </c>
      <c r="BF160" s="206">
        <f>IF(N160="snížená",J160,0)</f>
        <v>0</v>
      </c>
      <c r="BG160" s="206">
        <f>IF(N160="zákl. přenesená",J160,0)</f>
        <v>0</v>
      </c>
      <c r="BH160" s="206">
        <f>IF(N160="sníž. přenesená",J160,0)</f>
        <v>0</v>
      </c>
      <c r="BI160" s="206">
        <f>IF(N160="nulová",J160,0)</f>
        <v>0</v>
      </c>
      <c r="BJ160" s="18" t="s">
        <v>89</v>
      </c>
      <c r="BK160" s="206">
        <f>ROUND(I160*H160,2)</f>
        <v>0</v>
      </c>
      <c r="BL160" s="18" t="s">
        <v>180</v>
      </c>
      <c r="BM160" s="205" t="s">
        <v>616</v>
      </c>
    </row>
    <row r="161" spans="1:65" s="2" customFormat="1" ht="29.25" x14ac:dyDescent="0.2">
      <c r="A161" s="36"/>
      <c r="B161" s="37"/>
      <c r="C161" s="38"/>
      <c r="D161" s="209" t="s">
        <v>412</v>
      </c>
      <c r="E161" s="38"/>
      <c r="F161" s="255" t="s">
        <v>617</v>
      </c>
      <c r="G161" s="38"/>
      <c r="H161" s="38"/>
      <c r="I161" s="117"/>
      <c r="J161" s="38"/>
      <c r="K161" s="38"/>
      <c r="L161" s="41"/>
      <c r="M161" s="256"/>
      <c r="N161" s="257"/>
      <c r="O161" s="66"/>
      <c r="P161" s="66"/>
      <c r="Q161" s="66"/>
      <c r="R161" s="66"/>
      <c r="S161" s="66"/>
      <c r="T161" s="67"/>
      <c r="U161" s="36"/>
      <c r="V161" s="36"/>
      <c r="W161" s="36"/>
      <c r="X161" s="36"/>
      <c r="Y161" s="36"/>
      <c r="Z161" s="36"/>
      <c r="AA161" s="36"/>
      <c r="AB161" s="36"/>
      <c r="AC161" s="36"/>
      <c r="AD161" s="36"/>
      <c r="AE161" s="36"/>
      <c r="AT161" s="18" t="s">
        <v>412</v>
      </c>
      <c r="AU161" s="18" t="s">
        <v>91</v>
      </c>
    </row>
    <row r="162" spans="1:65" s="13" customFormat="1" ht="11.25" x14ac:dyDescent="0.2">
      <c r="B162" s="207"/>
      <c r="C162" s="208"/>
      <c r="D162" s="209" t="s">
        <v>182</v>
      </c>
      <c r="E162" s="210" t="s">
        <v>79</v>
      </c>
      <c r="F162" s="211" t="s">
        <v>618</v>
      </c>
      <c r="G162" s="208"/>
      <c r="H162" s="212">
        <v>12</v>
      </c>
      <c r="I162" s="213"/>
      <c r="J162" s="208"/>
      <c r="K162" s="208"/>
      <c r="L162" s="214"/>
      <c r="M162" s="215"/>
      <c r="N162" s="216"/>
      <c r="O162" s="216"/>
      <c r="P162" s="216"/>
      <c r="Q162" s="216"/>
      <c r="R162" s="216"/>
      <c r="S162" s="216"/>
      <c r="T162" s="217"/>
      <c r="AT162" s="218" t="s">
        <v>182</v>
      </c>
      <c r="AU162" s="218" t="s">
        <v>91</v>
      </c>
      <c r="AV162" s="13" t="s">
        <v>91</v>
      </c>
      <c r="AW162" s="13" t="s">
        <v>42</v>
      </c>
      <c r="AX162" s="13" t="s">
        <v>89</v>
      </c>
      <c r="AY162" s="218" t="s">
        <v>173</v>
      </c>
    </row>
    <row r="163" spans="1:65" s="12" customFormat="1" ht="22.9" customHeight="1" x14ac:dyDescent="0.2">
      <c r="B163" s="178"/>
      <c r="C163" s="179"/>
      <c r="D163" s="180" t="s">
        <v>80</v>
      </c>
      <c r="E163" s="192" t="s">
        <v>332</v>
      </c>
      <c r="F163" s="192" t="s">
        <v>333</v>
      </c>
      <c r="G163" s="179"/>
      <c r="H163" s="179"/>
      <c r="I163" s="182"/>
      <c r="J163" s="193">
        <f>BK163</f>
        <v>0</v>
      </c>
      <c r="K163" s="179"/>
      <c r="L163" s="184"/>
      <c r="M163" s="185"/>
      <c r="N163" s="186"/>
      <c r="O163" s="186"/>
      <c r="P163" s="187">
        <f>SUM(P164:P165)</f>
        <v>0</v>
      </c>
      <c r="Q163" s="186"/>
      <c r="R163" s="187">
        <f>SUM(R164:R165)</f>
        <v>0</v>
      </c>
      <c r="S163" s="186"/>
      <c r="T163" s="188">
        <f>SUM(T164:T165)</f>
        <v>0</v>
      </c>
      <c r="AR163" s="189" t="s">
        <v>89</v>
      </c>
      <c r="AT163" s="190" t="s">
        <v>80</v>
      </c>
      <c r="AU163" s="190" t="s">
        <v>89</v>
      </c>
      <c r="AY163" s="189" t="s">
        <v>173</v>
      </c>
      <c r="BK163" s="191">
        <f>SUM(BK164:BK165)</f>
        <v>0</v>
      </c>
    </row>
    <row r="164" spans="1:65" s="2" customFormat="1" ht="24" customHeight="1" x14ac:dyDescent="0.2">
      <c r="A164" s="36"/>
      <c r="B164" s="37"/>
      <c r="C164" s="194" t="s">
        <v>274</v>
      </c>
      <c r="D164" s="194" t="s">
        <v>175</v>
      </c>
      <c r="E164" s="195" t="s">
        <v>521</v>
      </c>
      <c r="F164" s="196" t="s">
        <v>522</v>
      </c>
      <c r="G164" s="197" t="s">
        <v>203</v>
      </c>
      <c r="H164" s="198">
        <v>0.498</v>
      </c>
      <c r="I164" s="199"/>
      <c r="J164" s="200">
        <f>ROUND(I164*H164,2)</f>
        <v>0</v>
      </c>
      <c r="K164" s="196" t="s">
        <v>179</v>
      </c>
      <c r="L164" s="41"/>
      <c r="M164" s="201" t="s">
        <v>79</v>
      </c>
      <c r="N164" s="202" t="s">
        <v>51</v>
      </c>
      <c r="O164" s="66"/>
      <c r="P164" s="203">
        <f>O164*H164</f>
        <v>0</v>
      </c>
      <c r="Q164" s="203">
        <v>0</v>
      </c>
      <c r="R164" s="203">
        <f>Q164*H164</f>
        <v>0</v>
      </c>
      <c r="S164" s="203">
        <v>0</v>
      </c>
      <c r="T164" s="204">
        <f>S164*H164</f>
        <v>0</v>
      </c>
      <c r="U164" s="36"/>
      <c r="V164" s="36"/>
      <c r="W164" s="36"/>
      <c r="X164" s="36"/>
      <c r="Y164" s="36"/>
      <c r="Z164" s="36"/>
      <c r="AA164" s="36"/>
      <c r="AB164" s="36"/>
      <c r="AC164" s="36"/>
      <c r="AD164" s="36"/>
      <c r="AE164" s="36"/>
      <c r="AR164" s="205" t="s">
        <v>180</v>
      </c>
      <c r="AT164" s="205" t="s">
        <v>175</v>
      </c>
      <c r="AU164" s="205" t="s">
        <v>91</v>
      </c>
      <c r="AY164" s="18" t="s">
        <v>173</v>
      </c>
      <c r="BE164" s="206">
        <f>IF(N164="základní",J164,0)</f>
        <v>0</v>
      </c>
      <c r="BF164" s="206">
        <f>IF(N164="snížená",J164,0)</f>
        <v>0</v>
      </c>
      <c r="BG164" s="206">
        <f>IF(N164="zákl. přenesená",J164,0)</f>
        <v>0</v>
      </c>
      <c r="BH164" s="206">
        <f>IF(N164="sníž. přenesená",J164,0)</f>
        <v>0</v>
      </c>
      <c r="BI164" s="206">
        <f>IF(N164="nulová",J164,0)</f>
        <v>0</v>
      </c>
      <c r="BJ164" s="18" t="s">
        <v>89</v>
      </c>
      <c r="BK164" s="206">
        <f>ROUND(I164*H164,2)</f>
        <v>0</v>
      </c>
      <c r="BL164" s="18" t="s">
        <v>180</v>
      </c>
      <c r="BM164" s="205" t="s">
        <v>619</v>
      </c>
    </row>
    <row r="165" spans="1:65" s="2" customFormat="1" ht="24" customHeight="1" x14ac:dyDescent="0.2">
      <c r="A165" s="36"/>
      <c r="B165" s="37"/>
      <c r="C165" s="194" t="s">
        <v>279</v>
      </c>
      <c r="D165" s="194" t="s">
        <v>175</v>
      </c>
      <c r="E165" s="195" t="s">
        <v>525</v>
      </c>
      <c r="F165" s="196" t="s">
        <v>526</v>
      </c>
      <c r="G165" s="197" t="s">
        <v>203</v>
      </c>
      <c r="H165" s="198">
        <v>0.498</v>
      </c>
      <c r="I165" s="199"/>
      <c r="J165" s="200">
        <f>ROUND(I165*H165,2)</f>
        <v>0</v>
      </c>
      <c r="K165" s="196" t="s">
        <v>179</v>
      </c>
      <c r="L165" s="41"/>
      <c r="M165" s="201" t="s">
        <v>79</v>
      </c>
      <c r="N165" s="202" t="s">
        <v>51</v>
      </c>
      <c r="O165" s="66"/>
      <c r="P165" s="203">
        <f>O165*H165</f>
        <v>0</v>
      </c>
      <c r="Q165" s="203">
        <v>0</v>
      </c>
      <c r="R165" s="203">
        <f>Q165*H165</f>
        <v>0</v>
      </c>
      <c r="S165" s="203">
        <v>0</v>
      </c>
      <c r="T165" s="204">
        <f>S165*H165</f>
        <v>0</v>
      </c>
      <c r="U165" s="36"/>
      <c r="V165" s="36"/>
      <c r="W165" s="36"/>
      <c r="X165" s="36"/>
      <c r="Y165" s="36"/>
      <c r="Z165" s="36"/>
      <c r="AA165" s="36"/>
      <c r="AB165" s="36"/>
      <c r="AC165" s="36"/>
      <c r="AD165" s="36"/>
      <c r="AE165" s="36"/>
      <c r="AR165" s="205" t="s">
        <v>180</v>
      </c>
      <c r="AT165" s="205" t="s">
        <v>175</v>
      </c>
      <c r="AU165" s="205" t="s">
        <v>91</v>
      </c>
      <c r="AY165" s="18" t="s">
        <v>173</v>
      </c>
      <c r="BE165" s="206">
        <f>IF(N165="základní",J165,0)</f>
        <v>0</v>
      </c>
      <c r="BF165" s="206">
        <f>IF(N165="snížená",J165,0)</f>
        <v>0</v>
      </c>
      <c r="BG165" s="206">
        <f>IF(N165="zákl. přenesená",J165,0)</f>
        <v>0</v>
      </c>
      <c r="BH165" s="206">
        <f>IF(N165="sníž. přenesená",J165,0)</f>
        <v>0</v>
      </c>
      <c r="BI165" s="206">
        <f>IF(N165="nulová",J165,0)</f>
        <v>0</v>
      </c>
      <c r="BJ165" s="18" t="s">
        <v>89</v>
      </c>
      <c r="BK165" s="206">
        <f>ROUND(I165*H165,2)</f>
        <v>0</v>
      </c>
      <c r="BL165" s="18" t="s">
        <v>180</v>
      </c>
      <c r="BM165" s="205" t="s">
        <v>620</v>
      </c>
    </row>
    <row r="166" spans="1:65" s="12" customFormat="1" ht="25.9" customHeight="1" x14ac:dyDescent="0.2">
      <c r="B166" s="178"/>
      <c r="C166" s="179"/>
      <c r="D166" s="180" t="s">
        <v>80</v>
      </c>
      <c r="E166" s="181" t="s">
        <v>200</v>
      </c>
      <c r="F166" s="181" t="s">
        <v>528</v>
      </c>
      <c r="G166" s="179"/>
      <c r="H166" s="179"/>
      <c r="I166" s="182"/>
      <c r="J166" s="183">
        <f>BK166</f>
        <v>0</v>
      </c>
      <c r="K166" s="179"/>
      <c r="L166" s="184"/>
      <c r="M166" s="185"/>
      <c r="N166" s="186"/>
      <c r="O166" s="186"/>
      <c r="P166" s="187">
        <f>P167</f>
        <v>0</v>
      </c>
      <c r="Q166" s="186"/>
      <c r="R166" s="187">
        <f>R167</f>
        <v>0</v>
      </c>
      <c r="S166" s="186"/>
      <c r="T166" s="188">
        <f>T167</f>
        <v>0</v>
      </c>
      <c r="AR166" s="189" t="s">
        <v>189</v>
      </c>
      <c r="AT166" s="190" t="s">
        <v>80</v>
      </c>
      <c r="AU166" s="190" t="s">
        <v>81</v>
      </c>
      <c r="AY166" s="189" t="s">
        <v>173</v>
      </c>
      <c r="BK166" s="191">
        <f>BK167</f>
        <v>0</v>
      </c>
    </row>
    <row r="167" spans="1:65" s="12" customFormat="1" ht="22.9" customHeight="1" x14ac:dyDescent="0.2">
      <c r="B167" s="178"/>
      <c r="C167" s="179"/>
      <c r="D167" s="180" t="s">
        <v>80</v>
      </c>
      <c r="E167" s="192" t="s">
        <v>529</v>
      </c>
      <c r="F167" s="192" t="s">
        <v>530</v>
      </c>
      <c r="G167" s="179"/>
      <c r="H167" s="179"/>
      <c r="I167" s="182"/>
      <c r="J167" s="193">
        <f>BK167</f>
        <v>0</v>
      </c>
      <c r="K167" s="179"/>
      <c r="L167" s="184"/>
      <c r="M167" s="185"/>
      <c r="N167" s="186"/>
      <c r="O167" s="186"/>
      <c r="P167" s="187">
        <f>SUM(P168:P174)</f>
        <v>0</v>
      </c>
      <c r="Q167" s="186"/>
      <c r="R167" s="187">
        <f>SUM(R168:R174)</f>
        <v>0</v>
      </c>
      <c r="S167" s="186"/>
      <c r="T167" s="188">
        <f>SUM(T168:T174)</f>
        <v>0</v>
      </c>
      <c r="AR167" s="189" t="s">
        <v>189</v>
      </c>
      <c r="AT167" s="190" t="s">
        <v>80</v>
      </c>
      <c r="AU167" s="190" t="s">
        <v>89</v>
      </c>
      <c r="AY167" s="189" t="s">
        <v>173</v>
      </c>
      <c r="BK167" s="191">
        <f>SUM(BK168:BK174)</f>
        <v>0</v>
      </c>
    </row>
    <row r="168" spans="1:65" s="2" customFormat="1" ht="16.5" customHeight="1" x14ac:dyDescent="0.2">
      <c r="A168" s="36"/>
      <c r="B168" s="37"/>
      <c r="C168" s="194" t="s">
        <v>7</v>
      </c>
      <c r="D168" s="194" t="s">
        <v>175</v>
      </c>
      <c r="E168" s="195" t="s">
        <v>621</v>
      </c>
      <c r="F168" s="196" t="s">
        <v>622</v>
      </c>
      <c r="G168" s="197" t="s">
        <v>447</v>
      </c>
      <c r="H168" s="198">
        <v>1</v>
      </c>
      <c r="I168" s="199"/>
      <c r="J168" s="200">
        <f>ROUND(I168*H168,2)</f>
        <v>0</v>
      </c>
      <c r="K168" s="196" t="s">
        <v>179</v>
      </c>
      <c r="L168" s="41"/>
      <c r="M168" s="201" t="s">
        <v>79</v>
      </c>
      <c r="N168" s="202" t="s">
        <v>51</v>
      </c>
      <c r="O168" s="66"/>
      <c r="P168" s="203">
        <f>O168*H168</f>
        <v>0</v>
      </c>
      <c r="Q168" s="203">
        <v>0</v>
      </c>
      <c r="R168" s="203">
        <f>Q168*H168</f>
        <v>0</v>
      </c>
      <c r="S168" s="203">
        <v>0</v>
      </c>
      <c r="T168" s="204">
        <f>S168*H168</f>
        <v>0</v>
      </c>
      <c r="U168" s="36"/>
      <c r="V168" s="36"/>
      <c r="W168" s="36"/>
      <c r="X168" s="36"/>
      <c r="Y168" s="36"/>
      <c r="Z168" s="36"/>
      <c r="AA168" s="36"/>
      <c r="AB168" s="36"/>
      <c r="AC168" s="36"/>
      <c r="AD168" s="36"/>
      <c r="AE168" s="36"/>
      <c r="AR168" s="205" t="s">
        <v>486</v>
      </c>
      <c r="AT168" s="205" t="s">
        <v>175</v>
      </c>
      <c r="AU168" s="205" t="s">
        <v>91</v>
      </c>
      <c r="AY168" s="18" t="s">
        <v>173</v>
      </c>
      <c r="BE168" s="206">
        <f>IF(N168="základní",J168,0)</f>
        <v>0</v>
      </c>
      <c r="BF168" s="206">
        <f>IF(N168="snížená",J168,0)</f>
        <v>0</v>
      </c>
      <c r="BG168" s="206">
        <f>IF(N168="zákl. přenesená",J168,0)</f>
        <v>0</v>
      </c>
      <c r="BH168" s="206">
        <f>IF(N168="sníž. přenesená",J168,0)</f>
        <v>0</v>
      </c>
      <c r="BI168" s="206">
        <f>IF(N168="nulová",J168,0)</f>
        <v>0</v>
      </c>
      <c r="BJ168" s="18" t="s">
        <v>89</v>
      </c>
      <c r="BK168" s="206">
        <f>ROUND(I168*H168,2)</f>
        <v>0</v>
      </c>
      <c r="BL168" s="18" t="s">
        <v>486</v>
      </c>
      <c r="BM168" s="205" t="s">
        <v>623</v>
      </c>
    </row>
    <row r="169" spans="1:65" s="2" customFormat="1" ht="16.5" customHeight="1" x14ac:dyDescent="0.2">
      <c r="A169" s="36"/>
      <c r="B169" s="37"/>
      <c r="C169" s="194" t="s">
        <v>287</v>
      </c>
      <c r="D169" s="194" t="s">
        <v>175</v>
      </c>
      <c r="E169" s="195" t="s">
        <v>624</v>
      </c>
      <c r="F169" s="196" t="s">
        <v>625</v>
      </c>
      <c r="G169" s="197" t="s">
        <v>534</v>
      </c>
      <c r="H169" s="198">
        <v>1</v>
      </c>
      <c r="I169" s="199"/>
      <c r="J169" s="200">
        <f>ROUND(I169*H169,2)</f>
        <v>0</v>
      </c>
      <c r="K169" s="196" t="s">
        <v>179</v>
      </c>
      <c r="L169" s="41"/>
      <c r="M169" s="201" t="s">
        <v>79</v>
      </c>
      <c r="N169" s="202" t="s">
        <v>51</v>
      </c>
      <c r="O169" s="66"/>
      <c r="P169" s="203">
        <f>O169*H169</f>
        <v>0</v>
      </c>
      <c r="Q169" s="203">
        <v>0</v>
      </c>
      <c r="R169" s="203">
        <f>Q169*H169</f>
        <v>0</v>
      </c>
      <c r="S169" s="203">
        <v>0</v>
      </c>
      <c r="T169" s="204">
        <f>S169*H169</f>
        <v>0</v>
      </c>
      <c r="U169" s="36"/>
      <c r="V169" s="36"/>
      <c r="W169" s="36"/>
      <c r="X169" s="36"/>
      <c r="Y169" s="36"/>
      <c r="Z169" s="36"/>
      <c r="AA169" s="36"/>
      <c r="AB169" s="36"/>
      <c r="AC169" s="36"/>
      <c r="AD169" s="36"/>
      <c r="AE169" s="36"/>
      <c r="AR169" s="205" t="s">
        <v>486</v>
      </c>
      <c r="AT169" s="205" t="s">
        <v>175</v>
      </c>
      <c r="AU169" s="205" t="s">
        <v>91</v>
      </c>
      <c r="AY169" s="18" t="s">
        <v>173</v>
      </c>
      <c r="BE169" s="206">
        <f>IF(N169="základní",J169,0)</f>
        <v>0</v>
      </c>
      <c r="BF169" s="206">
        <f>IF(N169="snížená",J169,0)</f>
        <v>0</v>
      </c>
      <c r="BG169" s="206">
        <f>IF(N169="zákl. přenesená",J169,0)</f>
        <v>0</v>
      </c>
      <c r="BH169" s="206">
        <f>IF(N169="sníž. přenesená",J169,0)</f>
        <v>0</v>
      </c>
      <c r="BI169" s="206">
        <f>IF(N169="nulová",J169,0)</f>
        <v>0</v>
      </c>
      <c r="BJ169" s="18" t="s">
        <v>89</v>
      </c>
      <c r="BK169" s="206">
        <f>ROUND(I169*H169,2)</f>
        <v>0</v>
      </c>
      <c r="BL169" s="18" t="s">
        <v>486</v>
      </c>
      <c r="BM169" s="205" t="s">
        <v>626</v>
      </c>
    </row>
    <row r="170" spans="1:65" s="2" customFormat="1" ht="16.5" customHeight="1" x14ac:dyDescent="0.2">
      <c r="A170" s="36"/>
      <c r="B170" s="37"/>
      <c r="C170" s="194" t="s">
        <v>292</v>
      </c>
      <c r="D170" s="194" t="s">
        <v>175</v>
      </c>
      <c r="E170" s="195" t="s">
        <v>627</v>
      </c>
      <c r="F170" s="196" t="s">
        <v>628</v>
      </c>
      <c r="G170" s="197" t="s">
        <v>186</v>
      </c>
      <c r="H170" s="198">
        <v>86.2</v>
      </c>
      <c r="I170" s="199"/>
      <c r="J170" s="200">
        <f>ROUND(I170*H170,2)</f>
        <v>0</v>
      </c>
      <c r="K170" s="196" t="s">
        <v>179</v>
      </c>
      <c r="L170" s="41"/>
      <c r="M170" s="201" t="s">
        <v>79</v>
      </c>
      <c r="N170" s="202" t="s">
        <v>51</v>
      </c>
      <c r="O170" s="66"/>
      <c r="P170" s="203">
        <f>O170*H170</f>
        <v>0</v>
      </c>
      <c r="Q170" s="203">
        <v>0</v>
      </c>
      <c r="R170" s="203">
        <f>Q170*H170</f>
        <v>0</v>
      </c>
      <c r="S170" s="203">
        <v>0</v>
      </c>
      <c r="T170" s="204">
        <f>S170*H170</f>
        <v>0</v>
      </c>
      <c r="U170" s="36"/>
      <c r="V170" s="36"/>
      <c r="W170" s="36"/>
      <c r="X170" s="36"/>
      <c r="Y170" s="36"/>
      <c r="Z170" s="36"/>
      <c r="AA170" s="36"/>
      <c r="AB170" s="36"/>
      <c r="AC170" s="36"/>
      <c r="AD170" s="36"/>
      <c r="AE170" s="36"/>
      <c r="AR170" s="205" t="s">
        <v>486</v>
      </c>
      <c r="AT170" s="205" t="s">
        <v>175</v>
      </c>
      <c r="AU170" s="205" t="s">
        <v>91</v>
      </c>
      <c r="AY170" s="18" t="s">
        <v>173</v>
      </c>
      <c r="BE170" s="206">
        <f>IF(N170="základní",J170,0)</f>
        <v>0</v>
      </c>
      <c r="BF170" s="206">
        <f>IF(N170="snížená",J170,0)</f>
        <v>0</v>
      </c>
      <c r="BG170" s="206">
        <f>IF(N170="zákl. přenesená",J170,0)</f>
        <v>0</v>
      </c>
      <c r="BH170" s="206">
        <f>IF(N170="sníž. přenesená",J170,0)</f>
        <v>0</v>
      </c>
      <c r="BI170" s="206">
        <f>IF(N170="nulová",J170,0)</f>
        <v>0</v>
      </c>
      <c r="BJ170" s="18" t="s">
        <v>89</v>
      </c>
      <c r="BK170" s="206">
        <f>ROUND(I170*H170,2)</f>
        <v>0</v>
      </c>
      <c r="BL170" s="18" t="s">
        <v>486</v>
      </c>
      <c r="BM170" s="205" t="s">
        <v>629</v>
      </c>
    </row>
    <row r="171" spans="1:65" s="14" customFormat="1" ht="11.25" x14ac:dyDescent="0.2">
      <c r="B171" s="234"/>
      <c r="C171" s="235"/>
      <c r="D171" s="209" t="s">
        <v>182</v>
      </c>
      <c r="E171" s="236" t="s">
        <v>79</v>
      </c>
      <c r="F171" s="237" t="s">
        <v>630</v>
      </c>
      <c r="G171" s="235"/>
      <c r="H171" s="236" t="s">
        <v>79</v>
      </c>
      <c r="I171" s="238"/>
      <c r="J171" s="235"/>
      <c r="K171" s="235"/>
      <c r="L171" s="239"/>
      <c r="M171" s="240"/>
      <c r="N171" s="241"/>
      <c r="O171" s="241"/>
      <c r="P171" s="241"/>
      <c r="Q171" s="241"/>
      <c r="R171" s="241"/>
      <c r="S171" s="241"/>
      <c r="T171" s="242"/>
      <c r="AT171" s="243" t="s">
        <v>182</v>
      </c>
      <c r="AU171" s="243" t="s">
        <v>91</v>
      </c>
      <c r="AV171" s="14" t="s">
        <v>89</v>
      </c>
      <c r="AW171" s="14" t="s">
        <v>42</v>
      </c>
      <c r="AX171" s="14" t="s">
        <v>81</v>
      </c>
      <c r="AY171" s="243" t="s">
        <v>173</v>
      </c>
    </row>
    <row r="172" spans="1:65" s="13" customFormat="1" ht="11.25" x14ac:dyDescent="0.2">
      <c r="B172" s="207"/>
      <c r="C172" s="208"/>
      <c r="D172" s="209" t="s">
        <v>182</v>
      </c>
      <c r="E172" s="210" t="s">
        <v>79</v>
      </c>
      <c r="F172" s="211" t="s">
        <v>631</v>
      </c>
      <c r="G172" s="208"/>
      <c r="H172" s="212">
        <v>86.2</v>
      </c>
      <c r="I172" s="213"/>
      <c r="J172" s="208"/>
      <c r="K172" s="208"/>
      <c r="L172" s="214"/>
      <c r="M172" s="215"/>
      <c r="N172" s="216"/>
      <c r="O172" s="216"/>
      <c r="P172" s="216"/>
      <c r="Q172" s="216"/>
      <c r="R172" s="216"/>
      <c r="S172" s="216"/>
      <c r="T172" s="217"/>
      <c r="AT172" s="218" t="s">
        <v>182</v>
      </c>
      <c r="AU172" s="218" t="s">
        <v>91</v>
      </c>
      <c r="AV172" s="13" t="s">
        <v>91</v>
      </c>
      <c r="AW172" s="13" t="s">
        <v>42</v>
      </c>
      <c r="AX172" s="13" t="s">
        <v>89</v>
      </c>
      <c r="AY172" s="218" t="s">
        <v>173</v>
      </c>
    </row>
    <row r="173" spans="1:65" s="2" customFormat="1" ht="16.5" customHeight="1" x14ac:dyDescent="0.2">
      <c r="A173" s="36"/>
      <c r="B173" s="37"/>
      <c r="C173" s="194" t="s">
        <v>297</v>
      </c>
      <c r="D173" s="194" t="s">
        <v>175</v>
      </c>
      <c r="E173" s="195" t="s">
        <v>632</v>
      </c>
      <c r="F173" s="196" t="s">
        <v>633</v>
      </c>
      <c r="G173" s="197" t="s">
        <v>186</v>
      </c>
      <c r="H173" s="198">
        <v>86.2</v>
      </c>
      <c r="I173" s="199"/>
      <c r="J173" s="200">
        <f>ROUND(I173*H173,2)</f>
        <v>0</v>
      </c>
      <c r="K173" s="196" t="s">
        <v>179</v>
      </c>
      <c r="L173" s="41"/>
      <c r="M173" s="201" t="s">
        <v>79</v>
      </c>
      <c r="N173" s="202" t="s">
        <v>51</v>
      </c>
      <c r="O173" s="66"/>
      <c r="P173" s="203">
        <f>O173*H173</f>
        <v>0</v>
      </c>
      <c r="Q173" s="203">
        <v>0</v>
      </c>
      <c r="R173" s="203">
        <f>Q173*H173</f>
        <v>0</v>
      </c>
      <c r="S173" s="203">
        <v>0</v>
      </c>
      <c r="T173" s="204">
        <f>S173*H173</f>
        <v>0</v>
      </c>
      <c r="U173" s="36"/>
      <c r="V173" s="36"/>
      <c r="W173" s="36"/>
      <c r="X173" s="36"/>
      <c r="Y173" s="36"/>
      <c r="Z173" s="36"/>
      <c r="AA173" s="36"/>
      <c r="AB173" s="36"/>
      <c r="AC173" s="36"/>
      <c r="AD173" s="36"/>
      <c r="AE173" s="36"/>
      <c r="AR173" s="205" t="s">
        <v>180</v>
      </c>
      <c r="AT173" s="205" t="s">
        <v>175</v>
      </c>
      <c r="AU173" s="205" t="s">
        <v>91</v>
      </c>
      <c r="AY173" s="18" t="s">
        <v>173</v>
      </c>
      <c r="BE173" s="206">
        <f>IF(N173="základní",J173,0)</f>
        <v>0</v>
      </c>
      <c r="BF173" s="206">
        <f>IF(N173="snížená",J173,0)</f>
        <v>0</v>
      </c>
      <c r="BG173" s="206">
        <f>IF(N173="zákl. přenesená",J173,0)</f>
        <v>0</v>
      </c>
      <c r="BH173" s="206">
        <f>IF(N173="sníž. přenesená",J173,0)</f>
        <v>0</v>
      </c>
      <c r="BI173" s="206">
        <f>IF(N173="nulová",J173,0)</f>
        <v>0</v>
      </c>
      <c r="BJ173" s="18" t="s">
        <v>89</v>
      </c>
      <c r="BK173" s="206">
        <f>ROUND(I173*H173,2)</f>
        <v>0</v>
      </c>
      <c r="BL173" s="18" t="s">
        <v>180</v>
      </c>
      <c r="BM173" s="205" t="s">
        <v>634</v>
      </c>
    </row>
    <row r="174" spans="1:65" s="13" customFormat="1" ht="11.25" x14ac:dyDescent="0.2">
      <c r="B174" s="207"/>
      <c r="C174" s="208"/>
      <c r="D174" s="209" t="s">
        <v>182</v>
      </c>
      <c r="E174" s="210" t="s">
        <v>79</v>
      </c>
      <c r="F174" s="211" t="s">
        <v>631</v>
      </c>
      <c r="G174" s="208"/>
      <c r="H174" s="212">
        <v>86.2</v>
      </c>
      <c r="I174" s="213"/>
      <c r="J174" s="208"/>
      <c r="K174" s="208"/>
      <c r="L174" s="214"/>
      <c r="M174" s="269"/>
      <c r="N174" s="270"/>
      <c r="O174" s="270"/>
      <c r="P174" s="270"/>
      <c r="Q174" s="270"/>
      <c r="R174" s="270"/>
      <c r="S174" s="270"/>
      <c r="T174" s="271"/>
      <c r="AT174" s="218" t="s">
        <v>182</v>
      </c>
      <c r="AU174" s="218" t="s">
        <v>91</v>
      </c>
      <c r="AV174" s="13" t="s">
        <v>91</v>
      </c>
      <c r="AW174" s="13" t="s">
        <v>42</v>
      </c>
      <c r="AX174" s="13" t="s">
        <v>89</v>
      </c>
      <c r="AY174" s="218" t="s">
        <v>173</v>
      </c>
    </row>
    <row r="175" spans="1:65" s="2" customFormat="1" ht="6.95" customHeight="1" x14ac:dyDescent="0.2">
      <c r="A175" s="36"/>
      <c r="B175" s="49"/>
      <c r="C175" s="50"/>
      <c r="D175" s="50"/>
      <c r="E175" s="50"/>
      <c r="F175" s="50"/>
      <c r="G175" s="50"/>
      <c r="H175" s="50"/>
      <c r="I175" s="144"/>
      <c r="J175" s="50"/>
      <c r="K175" s="50"/>
      <c r="L175" s="41"/>
      <c r="M175" s="36"/>
      <c r="O175" s="36"/>
      <c r="P175" s="36"/>
      <c r="Q175" s="36"/>
      <c r="R175" s="36"/>
      <c r="S175" s="36"/>
      <c r="T175" s="36"/>
      <c r="U175" s="36"/>
      <c r="V175" s="36"/>
      <c r="W175" s="36"/>
      <c r="X175" s="36"/>
      <c r="Y175" s="36"/>
      <c r="Z175" s="36"/>
      <c r="AA175" s="36"/>
      <c r="AB175" s="36"/>
      <c r="AC175" s="36"/>
      <c r="AD175" s="36"/>
      <c r="AE175" s="36"/>
    </row>
  </sheetData>
  <sheetProtection algorithmName="SHA-512" hashValue="jtUvyzwjn4nhTyFumkpZhtvQqeswA/jWarLIJdFoELqYeSMNqtHHyfy3MD+UOCuzYkDt2c1+6CpN9dCjFZmytw==" saltValue="LUQ5/lWZxPP9oGQfwQl02i+iiOXTttBlqS2DGGM55HWmezSBupWfRmzzUksOfSvdApzhopEWi9//Lm0siZgEdg==" spinCount="100000" sheet="1" objects="1" scenarios="1" formatColumns="0" formatRows="0" autoFilter="0"/>
  <autoFilter ref="C85:K174"/>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78"/>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100</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2" customFormat="1" ht="12" hidden="1" customHeight="1" x14ac:dyDescent="0.2">
      <c r="A8" s="36"/>
      <c r="B8" s="41"/>
      <c r="C8" s="36"/>
      <c r="D8" s="116" t="s">
        <v>145</v>
      </c>
      <c r="E8" s="36"/>
      <c r="F8" s="36"/>
      <c r="G8" s="36"/>
      <c r="H8" s="36"/>
      <c r="I8" s="117"/>
      <c r="J8" s="36"/>
      <c r="K8" s="36"/>
      <c r="L8" s="118"/>
      <c r="S8" s="36"/>
      <c r="T8" s="36"/>
      <c r="U8" s="36"/>
      <c r="V8" s="36"/>
      <c r="W8" s="36"/>
      <c r="X8" s="36"/>
      <c r="Y8" s="36"/>
      <c r="Z8" s="36"/>
      <c r="AA8" s="36"/>
      <c r="AB8" s="36"/>
      <c r="AC8" s="36"/>
      <c r="AD8" s="36"/>
      <c r="AE8" s="36"/>
    </row>
    <row r="9" spans="1:46" s="2" customFormat="1" ht="16.5" hidden="1" customHeight="1" x14ac:dyDescent="0.2">
      <c r="A9" s="36"/>
      <c r="B9" s="41"/>
      <c r="C9" s="36"/>
      <c r="D9" s="36"/>
      <c r="E9" s="318" t="s">
        <v>635</v>
      </c>
      <c r="F9" s="319"/>
      <c r="G9" s="319"/>
      <c r="H9" s="319"/>
      <c r="I9" s="117"/>
      <c r="J9" s="36"/>
      <c r="K9" s="36"/>
      <c r="L9" s="118"/>
      <c r="S9" s="36"/>
      <c r="T9" s="36"/>
      <c r="U9" s="36"/>
      <c r="V9" s="36"/>
      <c r="W9" s="36"/>
      <c r="X9" s="36"/>
      <c r="Y9" s="36"/>
      <c r="Z9" s="36"/>
      <c r="AA9" s="36"/>
      <c r="AB9" s="36"/>
      <c r="AC9" s="36"/>
      <c r="AD9" s="36"/>
      <c r="AE9" s="36"/>
    </row>
    <row r="10" spans="1:46" s="2" customFormat="1" ht="11.25" hidden="1" x14ac:dyDescent="0.2">
      <c r="A10" s="36"/>
      <c r="B10" s="41"/>
      <c r="C10" s="36"/>
      <c r="D10" s="36"/>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2" hidden="1" customHeight="1" x14ac:dyDescent="0.2">
      <c r="A11" s="36"/>
      <c r="B11" s="41"/>
      <c r="C11" s="36"/>
      <c r="D11" s="116" t="s">
        <v>18</v>
      </c>
      <c r="E11" s="36"/>
      <c r="F11" s="105" t="s">
        <v>79</v>
      </c>
      <c r="G11" s="36"/>
      <c r="H11" s="36"/>
      <c r="I11" s="119" t="s">
        <v>20</v>
      </c>
      <c r="J11" s="105" t="s">
        <v>79</v>
      </c>
      <c r="K11" s="36"/>
      <c r="L11" s="118"/>
      <c r="S11" s="36"/>
      <c r="T11" s="36"/>
      <c r="U11" s="36"/>
      <c r="V11" s="36"/>
      <c r="W11" s="36"/>
      <c r="X11" s="36"/>
      <c r="Y11" s="36"/>
      <c r="Z11" s="36"/>
      <c r="AA11" s="36"/>
      <c r="AB11" s="36"/>
      <c r="AC11" s="36"/>
      <c r="AD11" s="36"/>
      <c r="AE11" s="36"/>
    </row>
    <row r="12" spans="1:46" s="2" customFormat="1" ht="12" hidden="1" customHeight="1" x14ac:dyDescent="0.2">
      <c r="A12" s="36"/>
      <c r="B12" s="41"/>
      <c r="C12" s="36"/>
      <c r="D12" s="116" t="s">
        <v>22</v>
      </c>
      <c r="E12" s="36"/>
      <c r="F12" s="105" t="s">
        <v>23</v>
      </c>
      <c r="G12" s="36"/>
      <c r="H12" s="36"/>
      <c r="I12" s="119" t="s">
        <v>24</v>
      </c>
      <c r="J12" s="120" t="str">
        <f>'Rekapitulace stavby'!AN8</f>
        <v>11. 11. 2019</v>
      </c>
      <c r="K12" s="36"/>
      <c r="L12" s="118"/>
      <c r="S12" s="36"/>
      <c r="T12" s="36"/>
      <c r="U12" s="36"/>
      <c r="V12" s="36"/>
      <c r="W12" s="36"/>
      <c r="X12" s="36"/>
      <c r="Y12" s="36"/>
      <c r="Z12" s="36"/>
      <c r="AA12" s="36"/>
      <c r="AB12" s="36"/>
      <c r="AC12" s="36"/>
      <c r="AD12" s="36"/>
      <c r="AE12" s="36"/>
    </row>
    <row r="13" spans="1:46" s="2" customFormat="1" ht="10.9" hidden="1" customHeight="1" x14ac:dyDescent="0.2">
      <c r="A13" s="36"/>
      <c r="B13" s="41"/>
      <c r="C13" s="36"/>
      <c r="D13" s="36"/>
      <c r="E13" s="36"/>
      <c r="F13" s="36"/>
      <c r="G13" s="36"/>
      <c r="H13" s="36"/>
      <c r="I13" s="117"/>
      <c r="J13" s="36"/>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30</v>
      </c>
      <c r="E14" s="36"/>
      <c r="F14" s="36"/>
      <c r="G14" s="36"/>
      <c r="H14" s="36"/>
      <c r="I14" s="119" t="s">
        <v>31</v>
      </c>
      <c r="J14" s="105" t="s">
        <v>32</v>
      </c>
      <c r="K14" s="36"/>
      <c r="L14" s="118"/>
      <c r="S14" s="36"/>
      <c r="T14" s="36"/>
      <c r="U14" s="36"/>
      <c r="V14" s="36"/>
      <c r="W14" s="36"/>
      <c r="X14" s="36"/>
      <c r="Y14" s="36"/>
      <c r="Z14" s="36"/>
      <c r="AA14" s="36"/>
      <c r="AB14" s="36"/>
      <c r="AC14" s="36"/>
      <c r="AD14" s="36"/>
      <c r="AE14" s="36"/>
    </row>
    <row r="15" spans="1:46" s="2" customFormat="1" ht="18" hidden="1" customHeight="1" x14ac:dyDescent="0.2">
      <c r="A15" s="36"/>
      <c r="B15" s="41"/>
      <c r="C15" s="36"/>
      <c r="D15" s="36"/>
      <c r="E15" s="105" t="s">
        <v>33</v>
      </c>
      <c r="F15" s="36"/>
      <c r="G15" s="36"/>
      <c r="H15" s="36"/>
      <c r="I15" s="119" t="s">
        <v>34</v>
      </c>
      <c r="J15" s="105" t="s">
        <v>35</v>
      </c>
      <c r="K15" s="36"/>
      <c r="L15" s="118"/>
      <c r="S15" s="36"/>
      <c r="T15" s="36"/>
      <c r="U15" s="36"/>
      <c r="V15" s="36"/>
      <c r="W15" s="36"/>
      <c r="X15" s="36"/>
      <c r="Y15" s="36"/>
      <c r="Z15" s="36"/>
      <c r="AA15" s="36"/>
      <c r="AB15" s="36"/>
      <c r="AC15" s="36"/>
      <c r="AD15" s="36"/>
      <c r="AE15" s="36"/>
    </row>
    <row r="16" spans="1:46" s="2" customFormat="1" ht="6.95" hidden="1" customHeight="1" x14ac:dyDescent="0.2">
      <c r="A16" s="36"/>
      <c r="B16" s="41"/>
      <c r="C16" s="36"/>
      <c r="D16" s="36"/>
      <c r="E16" s="36"/>
      <c r="F16" s="36"/>
      <c r="G16" s="36"/>
      <c r="H16" s="36"/>
      <c r="I16" s="117"/>
      <c r="J16" s="36"/>
      <c r="K16" s="36"/>
      <c r="L16" s="118"/>
      <c r="S16" s="36"/>
      <c r="T16" s="36"/>
      <c r="U16" s="36"/>
      <c r="V16" s="36"/>
      <c r="W16" s="36"/>
      <c r="X16" s="36"/>
      <c r="Y16" s="36"/>
      <c r="Z16" s="36"/>
      <c r="AA16" s="36"/>
      <c r="AB16" s="36"/>
      <c r="AC16" s="36"/>
      <c r="AD16" s="36"/>
      <c r="AE16" s="36"/>
    </row>
    <row r="17" spans="1:31" s="2" customFormat="1" ht="12" hidden="1" customHeight="1" x14ac:dyDescent="0.2">
      <c r="A17" s="36"/>
      <c r="B17" s="41"/>
      <c r="C17" s="36"/>
      <c r="D17" s="116" t="s">
        <v>36</v>
      </c>
      <c r="E17" s="36"/>
      <c r="F17" s="36"/>
      <c r="G17" s="36"/>
      <c r="H17" s="36"/>
      <c r="I17" s="119" t="s">
        <v>31</v>
      </c>
      <c r="J17" s="31" t="str">
        <f>'Rekapitulace stavby'!AN13</f>
        <v>Vyplň údaj</v>
      </c>
      <c r="K17" s="36"/>
      <c r="L17" s="118"/>
      <c r="S17" s="36"/>
      <c r="T17" s="36"/>
      <c r="U17" s="36"/>
      <c r="V17" s="36"/>
      <c r="W17" s="36"/>
      <c r="X17" s="36"/>
      <c r="Y17" s="36"/>
      <c r="Z17" s="36"/>
      <c r="AA17" s="36"/>
      <c r="AB17" s="36"/>
      <c r="AC17" s="36"/>
      <c r="AD17" s="36"/>
      <c r="AE17" s="36"/>
    </row>
    <row r="18" spans="1:31" s="2" customFormat="1" ht="18" hidden="1" customHeight="1" x14ac:dyDescent="0.2">
      <c r="A18" s="36"/>
      <c r="B18" s="41"/>
      <c r="C18" s="36"/>
      <c r="D18" s="36"/>
      <c r="E18" s="320" t="str">
        <f>'Rekapitulace stavby'!E14</f>
        <v>Vyplň údaj</v>
      </c>
      <c r="F18" s="321"/>
      <c r="G18" s="321"/>
      <c r="H18" s="321"/>
      <c r="I18" s="119" t="s">
        <v>34</v>
      </c>
      <c r="J18" s="31" t="str">
        <f>'Rekapitulace stavby'!AN14</f>
        <v>Vyplň údaj</v>
      </c>
      <c r="K18" s="36"/>
      <c r="L18" s="118"/>
      <c r="S18" s="36"/>
      <c r="T18" s="36"/>
      <c r="U18" s="36"/>
      <c r="V18" s="36"/>
      <c r="W18" s="36"/>
      <c r="X18" s="36"/>
      <c r="Y18" s="36"/>
      <c r="Z18" s="36"/>
      <c r="AA18" s="36"/>
      <c r="AB18" s="36"/>
      <c r="AC18" s="36"/>
      <c r="AD18" s="36"/>
      <c r="AE18" s="36"/>
    </row>
    <row r="19" spans="1:31" s="2" customFormat="1" ht="6.95" hidden="1" customHeight="1" x14ac:dyDescent="0.2">
      <c r="A19" s="36"/>
      <c r="B19" s="41"/>
      <c r="C19" s="36"/>
      <c r="D19" s="36"/>
      <c r="E19" s="36"/>
      <c r="F19" s="36"/>
      <c r="G19" s="36"/>
      <c r="H19" s="36"/>
      <c r="I19" s="117"/>
      <c r="J19" s="36"/>
      <c r="K19" s="36"/>
      <c r="L19" s="118"/>
      <c r="S19" s="36"/>
      <c r="T19" s="36"/>
      <c r="U19" s="36"/>
      <c r="V19" s="36"/>
      <c r="W19" s="36"/>
      <c r="X19" s="36"/>
      <c r="Y19" s="36"/>
      <c r="Z19" s="36"/>
      <c r="AA19" s="36"/>
      <c r="AB19" s="36"/>
      <c r="AC19" s="36"/>
      <c r="AD19" s="36"/>
      <c r="AE19" s="36"/>
    </row>
    <row r="20" spans="1:31" s="2" customFormat="1" ht="12" hidden="1" customHeight="1" x14ac:dyDescent="0.2">
      <c r="A20" s="36"/>
      <c r="B20" s="41"/>
      <c r="C20" s="36"/>
      <c r="D20" s="116" t="s">
        <v>38</v>
      </c>
      <c r="E20" s="36"/>
      <c r="F20" s="36"/>
      <c r="G20" s="36"/>
      <c r="H20" s="36"/>
      <c r="I20" s="119" t="s">
        <v>31</v>
      </c>
      <c r="J20" s="105" t="s">
        <v>39</v>
      </c>
      <c r="K20" s="36"/>
      <c r="L20" s="118"/>
      <c r="S20" s="36"/>
      <c r="T20" s="36"/>
      <c r="U20" s="36"/>
      <c r="V20" s="36"/>
      <c r="W20" s="36"/>
      <c r="X20" s="36"/>
      <c r="Y20" s="36"/>
      <c r="Z20" s="36"/>
      <c r="AA20" s="36"/>
      <c r="AB20" s="36"/>
      <c r="AC20" s="36"/>
      <c r="AD20" s="36"/>
      <c r="AE20" s="36"/>
    </row>
    <row r="21" spans="1:31" s="2" customFormat="1" ht="18" hidden="1" customHeight="1" x14ac:dyDescent="0.2">
      <c r="A21" s="36"/>
      <c r="B21" s="41"/>
      <c r="C21" s="36"/>
      <c r="D21" s="36"/>
      <c r="E21" s="105" t="s">
        <v>40</v>
      </c>
      <c r="F21" s="36"/>
      <c r="G21" s="36"/>
      <c r="H21" s="36"/>
      <c r="I21" s="119" t="s">
        <v>34</v>
      </c>
      <c r="J21" s="105" t="s">
        <v>41</v>
      </c>
      <c r="K21" s="36"/>
      <c r="L21" s="118"/>
      <c r="S21" s="36"/>
      <c r="T21" s="36"/>
      <c r="U21" s="36"/>
      <c r="V21" s="36"/>
      <c r="W21" s="36"/>
      <c r="X21" s="36"/>
      <c r="Y21" s="36"/>
      <c r="Z21" s="36"/>
      <c r="AA21" s="36"/>
      <c r="AB21" s="36"/>
      <c r="AC21" s="36"/>
      <c r="AD21" s="36"/>
      <c r="AE21" s="36"/>
    </row>
    <row r="22" spans="1:31" s="2" customFormat="1" ht="6.95" hidden="1" customHeight="1" x14ac:dyDescent="0.2">
      <c r="A22" s="36"/>
      <c r="B22" s="41"/>
      <c r="C22" s="36"/>
      <c r="D22" s="36"/>
      <c r="E22" s="36"/>
      <c r="F22" s="36"/>
      <c r="G22" s="36"/>
      <c r="H22" s="36"/>
      <c r="I22" s="117"/>
      <c r="J22" s="36"/>
      <c r="K22" s="36"/>
      <c r="L22" s="118"/>
      <c r="S22" s="36"/>
      <c r="T22" s="36"/>
      <c r="U22" s="36"/>
      <c r="V22" s="36"/>
      <c r="W22" s="36"/>
      <c r="X22" s="36"/>
      <c r="Y22" s="36"/>
      <c r="Z22" s="36"/>
      <c r="AA22" s="36"/>
      <c r="AB22" s="36"/>
      <c r="AC22" s="36"/>
      <c r="AD22" s="36"/>
      <c r="AE22" s="36"/>
    </row>
    <row r="23" spans="1:31" s="2" customFormat="1" ht="12" hidden="1" customHeight="1" x14ac:dyDescent="0.2">
      <c r="A23" s="36"/>
      <c r="B23" s="41"/>
      <c r="C23" s="36"/>
      <c r="D23" s="116" t="s">
        <v>43</v>
      </c>
      <c r="E23" s="36"/>
      <c r="F23" s="36"/>
      <c r="G23" s="36"/>
      <c r="H23" s="36"/>
      <c r="I23" s="119" t="s">
        <v>31</v>
      </c>
      <c r="J23" s="105" t="s">
        <v>79</v>
      </c>
      <c r="K23" s="36"/>
      <c r="L23" s="118"/>
      <c r="S23" s="36"/>
      <c r="T23" s="36"/>
      <c r="U23" s="36"/>
      <c r="V23" s="36"/>
      <c r="W23" s="36"/>
      <c r="X23" s="36"/>
      <c r="Y23" s="36"/>
      <c r="Z23" s="36"/>
      <c r="AA23" s="36"/>
      <c r="AB23" s="36"/>
      <c r="AC23" s="36"/>
      <c r="AD23" s="36"/>
      <c r="AE23" s="36"/>
    </row>
    <row r="24" spans="1:31" s="2" customFormat="1" ht="18" hidden="1" customHeight="1" x14ac:dyDescent="0.2">
      <c r="A24" s="36"/>
      <c r="B24" s="41"/>
      <c r="C24" s="36"/>
      <c r="D24" s="36"/>
      <c r="E24" s="105" t="s">
        <v>636</v>
      </c>
      <c r="F24" s="36"/>
      <c r="G24" s="36"/>
      <c r="H24" s="36"/>
      <c r="I24" s="119" t="s">
        <v>34</v>
      </c>
      <c r="J24" s="105" t="s">
        <v>79</v>
      </c>
      <c r="K24" s="36"/>
      <c r="L24" s="118"/>
      <c r="S24" s="36"/>
      <c r="T24" s="36"/>
      <c r="U24" s="36"/>
      <c r="V24" s="36"/>
      <c r="W24" s="36"/>
      <c r="X24" s="36"/>
      <c r="Y24" s="36"/>
      <c r="Z24" s="36"/>
      <c r="AA24" s="36"/>
      <c r="AB24" s="36"/>
      <c r="AC24" s="36"/>
      <c r="AD24" s="36"/>
      <c r="AE24" s="36"/>
    </row>
    <row r="25" spans="1:31" s="2" customFormat="1" ht="6.95" hidden="1" customHeight="1" x14ac:dyDescent="0.2">
      <c r="A25" s="36"/>
      <c r="B25" s="41"/>
      <c r="C25" s="36"/>
      <c r="D25" s="36"/>
      <c r="E25" s="36"/>
      <c r="F25" s="36"/>
      <c r="G25" s="36"/>
      <c r="H25" s="36"/>
      <c r="I25" s="117"/>
      <c r="J25" s="36"/>
      <c r="K25" s="36"/>
      <c r="L25" s="118"/>
      <c r="S25" s="36"/>
      <c r="T25" s="36"/>
      <c r="U25" s="36"/>
      <c r="V25" s="36"/>
      <c r="W25" s="36"/>
      <c r="X25" s="36"/>
      <c r="Y25" s="36"/>
      <c r="Z25" s="36"/>
      <c r="AA25" s="36"/>
      <c r="AB25" s="36"/>
      <c r="AC25" s="36"/>
      <c r="AD25" s="36"/>
      <c r="AE25" s="36"/>
    </row>
    <row r="26" spans="1:31" s="2" customFormat="1" ht="12" hidden="1" customHeight="1" x14ac:dyDescent="0.2">
      <c r="A26" s="36"/>
      <c r="B26" s="41"/>
      <c r="C26" s="36"/>
      <c r="D26" s="116" t="s">
        <v>44</v>
      </c>
      <c r="E26" s="36"/>
      <c r="F26" s="36"/>
      <c r="G26" s="36"/>
      <c r="H26" s="36"/>
      <c r="I26" s="117"/>
      <c r="J26" s="36"/>
      <c r="K26" s="36"/>
      <c r="L26" s="118"/>
      <c r="S26" s="36"/>
      <c r="T26" s="36"/>
      <c r="U26" s="36"/>
      <c r="V26" s="36"/>
      <c r="W26" s="36"/>
      <c r="X26" s="36"/>
      <c r="Y26" s="36"/>
      <c r="Z26" s="36"/>
      <c r="AA26" s="36"/>
      <c r="AB26" s="36"/>
      <c r="AC26" s="36"/>
      <c r="AD26" s="36"/>
      <c r="AE26" s="36"/>
    </row>
    <row r="27" spans="1:31" s="8" customFormat="1" ht="51" hidden="1" customHeight="1" x14ac:dyDescent="0.2">
      <c r="A27" s="121"/>
      <c r="B27" s="122"/>
      <c r="C27" s="121"/>
      <c r="D27" s="121"/>
      <c r="E27" s="322" t="s">
        <v>45</v>
      </c>
      <c r="F27" s="322"/>
      <c r="G27" s="322"/>
      <c r="H27" s="322"/>
      <c r="I27" s="123"/>
      <c r="J27" s="121"/>
      <c r="K27" s="121"/>
      <c r="L27" s="124"/>
      <c r="S27" s="121"/>
      <c r="T27" s="121"/>
      <c r="U27" s="121"/>
      <c r="V27" s="121"/>
      <c r="W27" s="121"/>
      <c r="X27" s="121"/>
      <c r="Y27" s="121"/>
      <c r="Z27" s="121"/>
      <c r="AA27" s="121"/>
      <c r="AB27" s="121"/>
      <c r="AC27" s="121"/>
      <c r="AD27" s="121"/>
      <c r="AE27" s="121"/>
    </row>
    <row r="28" spans="1:31" s="2" customFormat="1" ht="6.95" hidden="1" customHeight="1" x14ac:dyDescent="0.2">
      <c r="A28" s="36"/>
      <c r="B28" s="41"/>
      <c r="C28" s="36"/>
      <c r="D28" s="36"/>
      <c r="E28" s="36"/>
      <c r="F28" s="36"/>
      <c r="G28" s="36"/>
      <c r="H28" s="36"/>
      <c r="I28" s="117"/>
      <c r="J28" s="36"/>
      <c r="K28" s="36"/>
      <c r="L28" s="118"/>
      <c r="S28" s="36"/>
      <c r="T28" s="36"/>
      <c r="U28" s="36"/>
      <c r="V28" s="36"/>
      <c r="W28" s="36"/>
      <c r="X28" s="36"/>
      <c r="Y28" s="36"/>
      <c r="Z28" s="36"/>
      <c r="AA28" s="36"/>
      <c r="AB28" s="36"/>
      <c r="AC28" s="36"/>
      <c r="AD28" s="36"/>
      <c r="AE28" s="36"/>
    </row>
    <row r="29" spans="1:31" s="2" customFormat="1" ht="6.95" hidden="1" customHeight="1" x14ac:dyDescent="0.2">
      <c r="A29" s="36"/>
      <c r="B29" s="41"/>
      <c r="C29" s="36"/>
      <c r="D29" s="125"/>
      <c r="E29" s="125"/>
      <c r="F29" s="125"/>
      <c r="G29" s="125"/>
      <c r="H29" s="125"/>
      <c r="I29" s="126"/>
      <c r="J29" s="125"/>
      <c r="K29" s="125"/>
      <c r="L29" s="118"/>
      <c r="S29" s="36"/>
      <c r="T29" s="36"/>
      <c r="U29" s="36"/>
      <c r="V29" s="36"/>
      <c r="W29" s="36"/>
      <c r="X29" s="36"/>
      <c r="Y29" s="36"/>
      <c r="Z29" s="36"/>
      <c r="AA29" s="36"/>
      <c r="AB29" s="36"/>
      <c r="AC29" s="36"/>
      <c r="AD29" s="36"/>
      <c r="AE29" s="36"/>
    </row>
    <row r="30" spans="1:31" s="2" customFormat="1" ht="25.35" hidden="1" customHeight="1" x14ac:dyDescent="0.2">
      <c r="A30" s="36"/>
      <c r="B30" s="41"/>
      <c r="C30" s="36"/>
      <c r="D30" s="127" t="s">
        <v>46</v>
      </c>
      <c r="E30" s="36"/>
      <c r="F30" s="36"/>
      <c r="G30" s="36"/>
      <c r="H30" s="36"/>
      <c r="I30" s="117"/>
      <c r="J30" s="128">
        <f>ROUND(J90, 2)</f>
        <v>0</v>
      </c>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14.45" hidden="1" customHeight="1" x14ac:dyDescent="0.2">
      <c r="A32" s="36"/>
      <c r="B32" s="41"/>
      <c r="C32" s="36"/>
      <c r="D32" s="36"/>
      <c r="E32" s="36"/>
      <c r="F32" s="129" t="s">
        <v>48</v>
      </c>
      <c r="G32" s="36"/>
      <c r="H32" s="36"/>
      <c r="I32" s="130" t="s">
        <v>47</v>
      </c>
      <c r="J32" s="129" t="s">
        <v>49</v>
      </c>
      <c r="K32" s="36"/>
      <c r="L32" s="118"/>
      <c r="S32" s="36"/>
      <c r="T32" s="36"/>
      <c r="U32" s="36"/>
      <c r="V32" s="36"/>
      <c r="W32" s="36"/>
      <c r="X32" s="36"/>
      <c r="Y32" s="36"/>
      <c r="Z32" s="36"/>
      <c r="AA32" s="36"/>
      <c r="AB32" s="36"/>
      <c r="AC32" s="36"/>
      <c r="AD32" s="36"/>
      <c r="AE32" s="36"/>
    </row>
    <row r="33" spans="1:31" s="2" customFormat="1" ht="14.45" hidden="1" customHeight="1" x14ac:dyDescent="0.2">
      <c r="A33" s="36"/>
      <c r="B33" s="41"/>
      <c r="C33" s="36"/>
      <c r="D33" s="131" t="s">
        <v>50</v>
      </c>
      <c r="E33" s="116" t="s">
        <v>51</v>
      </c>
      <c r="F33" s="132">
        <f>ROUND((SUM(BE90:BE277)),  2)</f>
        <v>0</v>
      </c>
      <c r="G33" s="36"/>
      <c r="H33" s="36"/>
      <c r="I33" s="133">
        <v>0.21</v>
      </c>
      <c r="J33" s="132">
        <f>ROUND(((SUM(BE90:BE277))*I33),  2)</f>
        <v>0</v>
      </c>
      <c r="K33" s="36"/>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116" t="s">
        <v>52</v>
      </c>
      <c r="F34" s="132">
        <f>ROUND((SUM(BF90:BF277)),  2)</f>
        <v>0</v>
      </c>
      <c r="G34" s="36"/>
      <c r="H34" s="36"/>
      <c r="I34" s="133">
        <v>0.15</v>
      </c>
      <c r="J34" s="132">
        <f>ROUND(((SUM(BF90:BF277))*I34),  2)</f>
        <v>0</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36"/>
      <c r="E35" s="116" t="s">
        <v>53</v>
      </c>
      <c r="F35" s="132">
        <f>ROUND((SUM(BG90:BG277)),  2)</f>
        <v>0</v>
      </c>
      <c r="G35" s="36"/>
      <c r="H35" s="36"/>
      <c r="I35" s="133">
        <v>0.21</v>
      </c>
      <c r="J35" s="132">
        <f>0</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54</v>
      </c>
      <c r="F36" s="132">
        <f>ROUND((SUM(BH90:BH277)),  2)</f>
        <v>0</v>
      </c>
      <c r="G36" s="36"/>
      <c r="H36" s="36"/>
      <c r="I36" s="133">
        <v>0.15</v>
      </c>
      <c r="J36" s="132">
        <f>0</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55</v>
      </c>
      <c r="F37" s="132">
        <f>ROUND((SUM(BI90:BI277)),  2)</f>
        <v>0</v>
      </c>
      <c r="G37" s="36"/>
      <c r="H37" s="36"/>
      <c r="I37" s="133">
        <v>0</v>
      </c>
      <c r="J37" s="132">
        <f>0</f>
        <v>0</v>
      </c>
      <c r="K37" s="36"/>
      <c r="L37" s="118"/>
      <c r="S37" s="36"/>
      <c r="T37" s="36"/>
      <c r="U37" s="36"/>
      <c r="V37" s="36"/>
      <c r="W37" s="36"/>
      <c r="X37" s="36"/>
      <c r="Y37" s="36"/>
      <c r="Z37" s="36"/>
      <c r="AA37" s="36"/>
      <c r="AB37" s="36"/>
      <c r="AC37" s="36"/>
      <c r="AD37" s="36"/>
      <c r="AE37" s="36"/>
    </row>
    <row r="38" spans="1:31" s="2" customFormat="1" ht="6.95" hidden="1" customHeight="1" x14ac:dyDescent="0.2">
      <c r="A38" s="36"/>
      <c r="B38" s="41"/>
      <c r="C38" s="36"/>
      <c r="D38" s="36"/>
      <c r="E38" s="36"/>
      <c r="F38" s="36"/>
      <c r="G38" s="36"/>
      <c r="H38" s="36"/>
      <c r="I38" s="117"/>
      <c r="J38" s="36"/>
      <c r="K38" s="36"/>
      <c r="L38" s="118"/>
      <c r="S38" s="36"/>
      <c r="T38" s="36"/>
      <c r="U38" s="36"/>
      <c r="V38" s="36"/>
      <c r="W38" s="36"/>
      <c r="X38" s="36"/>
      <c r="Y38" s="36"/>
      <c r="Z38" s="36"/>
      <c r="AA38" s="36"/>
      <c r="AB38" s="36"/>
      <c r="AC38" s="36"/>
      <c r="AD38" s="36"/>
      <c r="AE38" s="36"/>
    </row>
    <row r="39" spans="1:31" s="2" customFormat="1" ht="25.35" hidden="1" customHeight="1" x14ac:dyDescent="0.2">
      <c r="A39" s="36"/>
      <c r="B39" s="41"/>
      <c r="C39" s="134"/>
      <c r="D39" s="135" t="s">
        <v>56</v>
      </c>
      <c r="E39" s="136"/>
      <c r="F39" s="136"/>
      <c r="G39" s="137" t="s">
        <v>57</v>
      </c>
      <c r="H39" s="138" t="s">
        <v>58</v>
      </c>
      <c r="I39" s="139"/>
      <c r="J39" s="140">
        <f>SUM(J30:J37)</f>
        <v>0</v>
      </c>
      <c r="K39" s="141"/>
      <c r="L39" s="118"/>
      <c r="S39" s="36"/>
      <c r="T39" s="36"/>
      <c r="U39" s="36"/>
      <c r="V39" s="36"/>
      <c r="W39" s="36"/>
      <c r="X39" s="36"/>
      <c r="Y39" s="36"/>
      <c r="Z39" s="36"/>
      <c r="AA39" s="36"/>
      <c r="AB39" s="36"/>
      <c r="AC39" s="36"/>
      <c r="AD39" s="36"/>
      <c r="AE39" s="36"/>
    </row>
    <row r="40" spans="1:31" s="2" customFormat="1" ht="14.45" hidden="1" customHeight="1" x14ac:dyDescent="0.2">
      <c r="A40" s="36"/>
      <c r="B40" s="142"/>
      <c r="C40" s="143"/>
      <c r="D40" s="143"/>
      <c r="E40" s="143"/>
      <c r="F40" s="143"/>
      <c r="G40" s="143"/>
      <c r="H40" s="143"/>
      <c r="I40" s="144"/>
      <c r="J40" s="143"/>
      <c r="K40" s="143"/>
      <c r="L40" s="118"/>
      <c r="S40" s="36"/>
      <c r="T40" s="36"/>
      <c r="U40" s="36"/>
      <c r="V40" s="36"/>
      <c r="W40" s="36"/>
      <c r="X40" s="36"/>
      <c r="Y40" s="36"/>
      <c r="Z40" s="36"/>
      <c r="AA40" s="36"/>
      <c r="AB40" s="36"/>
      <c r="AC40" s="36"/>
      <c r="AD40" s="36"/>
      <c r="AE40" s="36"/>
    </row>
    <row r="41" spans="1:31" ht="11.25" hidden="1" x14ac:dyDescent="0.2"/>
    <row r="42" spans="1:31" ht="11.25" hidden="1" x14ac:dyDescent="0.2"/>
    <row r="43" spans="1:31" ht="11.25" hidden="1" x14ac:dyDescent="0.2"/>
    <row r="44" spans="1:31" s="2" customFormat="1" ht="6.95" customHeight="1" x14ac:dyDescent="0.2">
      <c r="A44" s="36"/>
      <c r="B44" s="145"/>
      <c r="C44" s="146"/>
      <c r="D44" s="146"/>
      <c r="E44" s="146"/>
      <c r="F44" s="146"/>
      <c r="G44" s="146"/>
      <c r="H44" s="146"/>
      <c r="I44" s="147"/>
      <c r="J44" s="146"/>
      <c r="K44" s="146"/>
      <c r="L44" s="118"/>
      <c r="S44" s="36"/>
      <c r="T44" s="36"/>
      <c r="U44" s="36"/>
      <c r="V44" s="36"/>
      <c r="W44" s="36"/>
      <c r="X44" s="36"/>
      <c r="Y44" s="36"/>
      <c r="Z44" s="36"/>
      <c r="AA44" s="36"/>
      <c r="AB44" s="36"/>
      <c r="AC44" s="36"/>
      <c r="AD44" s="36"/>
      <c r="AE44" s="36"/>
    </row>
    <row r="45" spans="1:31" s="2" customFormat="1" ht="24.95" customHeight="1" x14ac:dyDescent="0.2">
      <c r="A45" s="36"/>
      <c r="B45" s="37"/>
      <c r="C45" s="24" t="s">
        <v>147</v>
      </c>
      <c r="D45" s="38"/>
      <c r="E45" s="38"/>
      <c r="F45" s="38"/>
      <c r="G45" s="38"/>
      <c r="H45" s="38"/>
      <c r="I45" s="117"/>
      <c r="J45" s="38"/>
      <c r="K45" s="38"/>
      <c r="L45" s="118"/>
      <c r="S45" s="36"/>
      <c r="T45" s="36"/>
      <c r="U45" s="36"/>
      <c r="V45" s="36"/>
      <c r="W45" s="36"/>
      <c r="X45" s="36"/>
      <c r="Y45" s="36"/>
      <c r="Z45" s="36"/>
      <c r="AA45" s="36"/>
      <c r="AB45" s="36"/>
      <c r="AC45" s="36"/>
      <c r="AD45" s="36"/>
      <c r="AE45" s="36"/>
    </row>
    <row r="46" spans="1:31" s="2" customFormat="1" ht="6.95" customHeight="1" x14ac:dyDescent="0.2">
      <c r="A46" s="36"/>
      <c r="B46" s="37"/>
      <c r="C46" s="38"/>
      <c r="D46" s="38"/>
      <c r="E46" s="38"/>
      <c r="F46" s="38"/>
      <c r="G46" s="38"/>
      <c r="H46" s="38"/>
      <c r="I46" s="117"/>
      <c r="J46" s="38"/>
      <c r="K46" s="38"/>
      <c r="L46" s="118"/>
      <c r="S46" s="36"/>
      <c r="T46" s="36"/>
      <c r="U46" s="36"/>
      <c r="V46" s="36"/>
      <c r="W46" s="36"/>
      <c r="X46" s="36"/>
      <c r="Y46" s="36"/>
      <c r="Z46" s="36"/>
      <c r="AA46" s="36"/>
      <c r="AB46" s="36"/>
      <c r="AC46" s="36"/>
      <c r="AD46" s="36"/>
      <c r="AE46" s="36"/>
    </row>
    <row r="47" spans="1:31" s="2" customFormat="1" ht="12" customHeight="1" x14ac:dyDescent="0.2">
      <c r="A47" s="36"/>
      <c r="B47" s="37"/>
      <c r="C47" s="30" t="s">
        <v>16</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16.5" customHeight="1" x14ac:dyDescent="0.2">
      <c r="A48" s="36"/>
      <c r="B48" s="37"/>
      <c r="C48" s="38"/>
      <c r="D48" s="38"/>
      <c r="E48" s="323" t="str">
        <f>E7</f>
        <v>PJD na ul. Výškovická - 1. úsek (ul. Čujkovova - ul. Svornosti)</v>
      </c>
      <c r="F48" s="324"/>
      <c r="G48" s="324"/>
      <c r="H48" s="324"/>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145</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292" t="str">
        <f>E9</f>
        <v>SO 303 - Zavlažovací systém</v>
      </c>
      <c r="F50" s="325"/>
      <c r="G50" s="325"/>
      <c r="H50" s="325"/>
      <c r="I50" s="117"/>
      <c r="J50" s="38"/>
      <c r="K50" s="38"/>
      <c r="L50" s="118"/>
      <c r="S50" s="36"/>
      <c r="T50" s="36"/>
      <c r="U50" s="36"/>
      <c r="V50" s="36"/>
      <c r="W50" s="36"/>
      <c r="X50" s="36"/>
      <c r="Y50" s="36"/>
      <c r="Z50" s="36"/>
      <c r="AA50" s="36"/>
      <c r="AB50" s="36"/>
      <c r="AC50" s="36"/>
      <c r="AD50" s="36"/>
      <c r="AE50" s="36"/>
    </row>
    <row r="51" spans="1:47" s="2" customFormat="1" ht="6.95" customHeight="1" x14ac:dyDescent="0.2">
      <c r="A51" s="36"/>
      <c r="B51" s="37"/>
      <c r="C51" s="38"/>
      <c r="D51" s="38"/>
      <c r="E51" s="38"/>
      <c r="F51" s="38"/>
      <c r="G51" s="38"/>
      <c r="H51" s="38"/>
      <c r="I51" s="117"/>
      <c r="J51" s="38"/>
      <c r="K51" s="38"/>
      <c r="L51" s="118"/>
      <c r="S51" s="36"/>
      <c r="T51" s="36"/>
      <c r="U51" s="36"/>
      <c r="V51" s="36"/>
      <c r="W51" s="36"/>
      <c r="X51" s="36"/>
      <c r="Y51" s="36"/>
      <c r="Z51" s="36"/>
      <c r="AA51" s="36"/>
      <c r="AB51" s="36"/>
      <c r="AC51" s="36"/>
      <c r="AD51" s="36"/>
      <c r="AE51" s="36"/>
    </row>
    <row r="52" spans="1:47" s="2" customFormat="1" ht="12" customHeight="1" x14ac:dyDescent="0.2">
      <c r="A52" s="36"/>
      <c r="B52" s="37"/>
      <c r="C52" s="30" t="s">
        <v>22</v>
      </c>
      <c r="D52" s="38"/>
      <c r="E52" s="38"/>
      <c r="F52" s="28" t="str">
        <f>F12</f>
        <v>Ostrava</v>
      </c>
      <c r="G52" s="38"/>
      <c r="H52" s="38"/>
      <c r="I52" s="119" t="s">
        <v>24</v>
      </c>
      <c r="J52" s="61" t="str">
        <f>IF(J12="","",J12)</f>
        <v>11. 11. 2019</v>
      </c>
      <c r="K52" s="38"/>
      <c r="L52" s="118"/>
      <c r="S52" s="36"/>
      <c r="T52" s="36"/>
      <c r="U52" s="36"/>
      <c r="V52" s="36"/>
      <c r="W52" s="36"/>
      <c r="X52" s="36"/>
      <c r="Y52" s="36"/>
      <c r="Z52" s="36"/>
      <c r="AA52" s="36"/>
      <c r="AB52" s="36"/>
      <c r="AC52" s="36"/>
      <c r="AD52" s="36"/>
      <c r="AE52" s="36"/>
    </row>
    <row r="53" spans="1:47" s="2" customFormat="1" ht="6.95" customHeight="1" x14ac:dyDescent="0.2">
      <c r="A53" s="36"/>
      <c r="B53" s="37"/>
      <c r="C53" s="38"/>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27.95" customHeight="1" x14ac:dyDescent="0.2">
      <c r="A54" s="36"/>
      <c r="B54" s="37"/>
      <c r="C54" s="30" t="s">
        <v>30</v>
      </c>
      <c r="D54" s="38"/>
      <c r="E54" s="38"/>
      <c r="F54" s="28" t="str">
        <f>E15</f>
        <v>Dopravní podnik Ostrava a.s.</v>
      </c>
      <c r="G54" s="38"/>
      <c r="H54" s="38"/>
      <c r="I54" s="119" t="s">
        <v>38</v>
      </c>
      <c r="J54" s="34" t="str">
        <f>E21</f>
        <v>METROPROJEKT Praha a.s.</v>
      </c>
      <c r="K54" s="38"/>
      <c r="L54" s="118"/>
      <c r="S54" s="36"/>
      <c r="T54" s="36"/>
      <c r="U54" s="36"/>
      <c r="V54" s="36"/>
      <c r="W54" s="36"/>
      <c r="X54" s="36"/>
      <c r="Y54" s="36"/>
      <c r="Z54" s="36"/>
      <c r="AA54" s="36"/>
      <c r="AB54" s="36"/>
      <c r="AC54" s="36"/>
      <c r="AD54" s="36"/>
      <c r="AE54" s="36"/>
    </row>
    <row r="55" spans="1:47" s="2" customFormat="1" ht="15.2" customHeight="1" x14ac:dyDescent="0.2">
      <c r="A55" s="36"/>
      <c r="B55" s="37"/>
      <c r="C55" s="30" t="s">
        <v>36</v>
      </c>
      <c r="D55" s="38"/>
      <c r="E55" s="38"/>
      <c r="F55" s="28" t="str">
        <f>IF(E18="","",E18)</f>
        <v>Vyplň údaj</v>
      </c>
      <c r="G55" s="38"/>
      <c r="H55" s="38"/>
      <c r="I55" s="119" t="s">
        <v>43</v>
      </c>
      <c r="J55" s="34" t="str">
        <f>E24</f>
        <v>Profigrass s.r.o.</v>
      </c>
      <c r="K55" s="38"/>
      <c r="L55" s="118"/>
      <c r="S55" s="36"/>
      <c r="T55" s="36"/>
      <c r="U55" s="36"/>
      <c r="V55" s="36"/>
      <c r="W55" s="36"/>
      <c r="X55" s="36"/>
      <c r="Y55" s="36"/>
      <c r="Z55" s="36"/>
      <c r="AA55" s="36"/>
      <c r="AB55" s="36"/>
      <c r="AC55" s="36"/>
      <c r="AD55" s="36"/>
      <c r="AE55" s="36"/>
    </row>
    <row r="56" spans="1:47" s="2" customFormat="1" ht="10.35" customHeight="1" x14ac:dyDescent="0.2">
      <c r="A56" s="36"/>
      <c r="B56" s="37"/>
      <c r="C56" s="38"/>
      <c r="D56" s="38"/>
      <c r="E56" s="38"/>
      <c r="F56" s="38"/>
      <c r="G56" s="38"/>
      <c r="H56" s="38"/>
      <c r="I56" s="117"/>
      <c r="J56" s="38"/>
      <c r="K56" s="38"/>
      <c r="L56" s="118"/>
      <c r="S56" s="36"/>
      <c r="T56" s="36"/>
      <c r="U56" s="36"/>
      <c r="V56" s="36"/>
      <c r="W56" s="36"/>
      <c r="X56" s="36"/>
      <c r="Y56" s="36"/>
      <c r="Z56" s="36"/>
      <c r="AA56" s="36"/>
      <c r="AB56" s="36"/>
      <c r="AC56" s="36"/>
      <c r="AD56" s="36"/>
      <c r="AE56" s="36"/>
    </row>
    <row r="57" spans="1:47" s="2" customFormat="1" ht="29.25" customHeight="1" x14ac:dyDescent="0.2">
      <c r="A57" s="36"/>
      <c r="B57" s="37"/>
      <c r="C57" s="148" t="s">
        <v>148</v>
      </c>
      <c r="D57" s="149"/>
      <c r="E57" s="149"/>
      <c r="F57" s="149"/>
      <c r="G57" s="149"/>
      <c r="H57" s="149"/>
      <c r="I57" s="150"/>
      <c r="J57" s="151" t="s">
        <v>149</v>
      </c>
      <c r="K57" s="149"/>
      <c r="L57" s="118"/>
      <c r="S57" s="36"/>
      <c r="T57" s="36"/>
      <c r="U57" s="36"/>
      <c r="V57" s="36"/>
      <c r="W57" s="36"/>
      <c r="X57" s="36"/>
      <c r="Y57" s="36"/>
      <c r="Z57" s="36"/>
      <c r="AA57" s="36"/>
      <c r="AB57" s="36"/>
      <c r="AC57" s="36"/>
      <c r="AD57" s="36"/>
      <c r="AE57" s="36"/>
    </row>
    <row r="58" spans="1:47" s="2" customFormat="1" ht="10.35" customHeight="1" x14ac:dyDescent="0.2">
      <c r="A58" s="36"/>
      <c r="B58" s="37"/>
      <c r="C58" s="38"/>
      <c r="D58" s="38"/>
      <c r="E58" s="38"/>
      <c r="F58" s="38"/>
      <c r="G58" s="38"/>
      <c r="H58" s="38"/>
      <c r="I58" s="117"/>
      <c r="J58" s="38"/>
      <c r="K58" s="38"/>
      <c r="L58" s="118"/>
      <c r="S58" s="36"/>
      <c r="T58" s="36"/>
      <c r="U58" s="36"/>
      <c r="V58" s="36"/>
      <c r="W58" s="36"/>
      <c r="X58" s="36"/>
      <c r="Y58" s="36"/>
      <c r="Z58" s="36"/>
      <c r="AA58" s="36"/>
      <c r="AB58" s="36"/>
      <c r="AC58" s="36"/>
      <c r="AD58" s="36"/>
      <c r="AE58" s="36"/>
    </row>
    <row r="59" spans="1:47" s="2" customFormat="1" ht="22.9" customHeight="1" x14ac:dyDescent="0.2">
      <c r="A59" s="36"/>
      <c r="B59" s="37"/>
      <c r="C59" s="152" t="s">
        <v>78</v>
      </c>
      <c r="D59" s="38"/>
      <c r="E59" s="38"/>
      <c r="F59" s="38"/>
      <c r="G59" s="38"/>
      <c r="H59" s="38"/>
      <c r="I59" s="117"/>
      <c r="J59" s="79">
        <f>J90</f>
        <v>0</v>
      </c>
      <c r="K59" s="38"/>
      <c r="L59" s="118"/>
      <c r="S59" s="36"/>
      <c r="T59" s="36"/>
      <c r="U59" s="36"/>
      <c r="V59" s="36"/>
      <c r="W59" s="36"/>
      <c r="X59" s="36"/>
      <c r="Y59" s="36"/>
      <c r="Z59" s="36"/>
      <c r="AA59" s="36"/>
      <c r="AB59" s="36"/>
      <c r="AC59" s="36"/>
      <c r="AD59" s="36"/>
      <c r="AE59" s="36"/>
      <c r="AU59" s="18" t="s">
        <v>150</v>
      </c>
    </row>
    <row r="60" spans="1:47" s="9" customFormat="1" ht="24.95" customHeight="1" x14ac:dyDescent="0.2">
      <c r="B60" s="153"/>
      <c r="C60" s="154"/>
      <c r="D60" s="155" t="s">
        <v>151</v>
      </c>
      <c r="E60" s="156"/>
      <c r="F60" s="156"/>
      <c r="G60" s="156"/>
      <c r="H60" s="156"/>
      <c r="I60" s="157"/>
      <c r="J60" s="158">
        <f>J91</f>
        <v>0</v>
      </c>
      <c r="K60" s="154"/>
      <c r="L60" s="159"/>
    </row>
    <row r="61" spans="1:47" s="10" customFormat="1" ht="19.899999999999999" customHeight="1" x14ac:dyDescent="0.2">
      <c r="B61" s="160"/>
      <c r="C61" s="99"/>
      <c r="D61" s="161" t="s">
        <v>637</v>
      </c>
      <c r="E61" s="162"/>
      <c r="F61" s="162"/>
      <c r="G61" s="162"/>
      <c r="H61" s="162"/>
      <c r="I61" s="163"/>
      <c r="J61" s="164">
        <f>J92</f>
        <v>0</v>
      </c>
      <c r="K61" s="99"/>
      <c r="L61" s="165"/>
    </row>
    <row r="62" spans="1:47" s="10" customFormat="1" ht="19.899999999999999" customHeight="1" x14ac:dyDescent="0.2">
      <c r="B62" s="160"/>
      <c r="C62" s="99"/>
      <c r="D62" s="161" t="s">
        <v>638</v>
      </c>
      <c r="E62" s="162"/>
      <c r="F62" s="162"/>
      <c r="G62" s="162"/>
      <c r="H62" s="162"/>
      <c r="I62" s="163"/>
      <c r="J62" s="164">
        <f>J101</f>
        <v>0</v>
      </c>
      <c r="K62" s="99"/>
      <c r="L62" s="165"/>
    </row>
    <row r="63" spans="1:47" s="10" customFormat="1" ht="19.899999999999999" customHeight="1" x14ac:dyDescent="0.2">
      <c r="B63" s="160"/>
      <c r="C63" s="99"/>
      <c r="D63" s="161" t="s">
        <v>639</v>
      </c>
      <c r="E63" s="162"/>
      <c r="F63" s="162"/>
      <c r="G63" s="162"/>
      <c r="H63" s="162"/>
      <c r="I63" s="163"/>
      <c r="J63" s="164">
        <f>J116</f>
        <v>0</v>
      </c>
      <c r="K63" s="99"/>
      <c r="L63" s="165"/>
    </row>
    <row r="64" spans="1:47" s="10" customFormat="1" ht="19.899999999999999" customHeight="1" x14ac:dyDescent="0.2">
      <c r="B64" s="160"/>
      <c r="C64" s="99"/>
      <c r="D64" s="161" t="s">
        <v>640</v>
      </c>
      <c r="E64" s="162"/>
      <c r="F64" s="162"/>
      <c r="G64" s="162"/>
      <c r="H64" s="162"/>
      <c r="I64" s="163"/>
      <c r="J64" s="164">
        <f>J141</f>
        <v>0</v>
      </c>
      <c r="K64" s="99"/>
      <c r="L64" s="165"/>
    </row>
    <row r="65" spans="1:31" s="10" customFormat="1" ht="19.899999999999999" customHeight="1" x14ac:dyDescent="0.2">
      <c r="B65" s="160"/>
      <c r="C65" s="99"/>
      <c r="D65" s="161" t="s">
        <v>641</v>
      </c>
      <c r="E65" s="162"/>
      <c r="F65" s="162"/>
      <c r="G65" s="162"/>
      <c r="H65" s="162"/>
      <c r="I65" s="163"/>
      <c r="J65" s="164">
        <f>J180</f>
        <v>0</v>
      </c>
      <c r="K65" s="99"/>
      <c r="L65" s="165"/>
    </row>
    <row r="66" spans="1:31" s="10" customFormat="1" ht="19.899999999999999" customHeight="1" x14ac:dyDescent="0.2">
      <c r="B66" s="160"/>
      <c r="C66" s="99"/>
      <c r="D66" s="161" t="s">
        <v>642</v>
      </c>
      <c r="E66" s="162"/>
      <c r="F66" s="162"/>
      <c r="G66" s="162"/>
      <c r="H66" s="162"/>
      <c r="I66" s="163"/>
      <c r="J66" s="164">
        <f>J195</f>
        <v>0</v>
      </c>
      <c r="K66" s="99"/>
      <c r="L66" s="165"/>
    </row>
    <row r="67" spans="1:31" s="10" customFormat="1" ht="19.899999999999999" customHeight="1" x14ac:dyDescent="0.2">
      <c r="B67" s="160"/>
      <c r="C67" s="99"/>
      <c r="D67" s="161" t="s">
        <v>643</v>
      </c>
      <c r="E67" s="162"/>
      <c r="F67" s="162"/>
      <c r="G67" s="162"/>
      <c r="H67" s="162"/>
      <c r="I67" s="163"/>
      <c r="J67" s="164">
        <f>J220</f>
        <v>0</v>
      </c>
      <c r="K67" s="99"/>
      <c r="L67" s="165"/>
    </row>
    <row r="68" spans="1:31" s="10" customFormat="1" ht="19.899999999999999" customHeight="1" x14ac:dyDescent="0.2">
      <c r="B68" s="160"/>
      <c r="C68" s="99"/>
      <c r="D68" s="161" t="s">
        <v>644</v>
      </c>
      <c r="E68" s="162"/>
      <c r="F68" s="162"/>
      <c r="G68" s="162"/>
      <c r="H68" s="162"/>
      <c r="I68" s="163"/>
      <c r="J68" s="164">
        <f>J233</f>
        <v>0</v>
      </c>
      <c r="K68" s="99"/>
      <c r="L68" s="165"/>
    </row>
    <row r="69" spans="1:31" s="10" customFormat="1" ht="19.899999999999999" customHeight="1" x14ac:dyDescent="0.2">
      <c r="B69" s="160"/>
      <c r="C69" s="99"/>
      <c r="D69" s="161" t="s">
        <v>645</v>
      </c>
      <c r="E69" s="162"/>
      <c r="F69" s="162"/>
      <c r="G69" s="162"/>
      <c r="H69" s="162"/>
      <c r="I69" s="163"/>
      <c r="J69" s="164">
        <f>J264</f>
        <v>0</v>
      </c>
      <c r="K69" s="99"/>
      <c r="L69" s="165"/>
    </row>
    <row r="70" spans="1:31" s="10" customFormat="1" ht="19.899999999999999" customHeight="1" x14ac:dyDescent="0.2">
      <c r="B70" s="160"/>
      <c r="C70" s="99"/>
      <c r="D70" s="161" t="s">
        <v>646</v>
      </c>
      <c r="E70" s="162"/>
      <c r="F70" s="162"/>
      <c r="G70" s="162"/>
      <c r="H70" s="162"/>
      <c r="I70" s="163"/>
      <c r="J70" s="164">
        <f>J269</f>
        <v>0</v>
      </c>
      <c r="K70" s="99"/>
      <c r="L70" s="165"/>
    </row>
    <row r="71" spans="1:31" s="2" customFormat="1" ht="21.75" customHeight="1" x14ac:dyDescent="0.2">
      <c r="A71" s="36"/>
      <c r="B71" s="37"/>
      <c r="C71" s="38"/>
      <c r="D71" s="38"/>
      <c r="E71" s="38"/>
      <c r="F71" s="38"/>
      <c r="G71" s="38"/>
      <c r="H71" s="38"/>
      <c r="I71" s="117"/>
      <c r="J71" s="38"/>
      <c r="K71" s="38"/>
      <c r="L71" s="118"/>
      <c r="S71" s="36"/>
      <c r="T71" s="36"/>
      <c r="U71" s="36"/>
      <c r="V71" s="36"/>
      <c r="W71" s="36"/>
      <c r="X71" s="36"/>
      <c r="Y71" s="36"/>
      <c r="Z71" s="36"/>
      <c r="AA71" s="36"/>
      <c r="AB71" s="36"/>
      <c r="AC71" s="36"/>
      <c r="AD71" s="36"/>
      <c r="AE71" s="36"/>
    </row>
    <row r="72" spans="1:31" s="2" customFormat="1" ht="6.95" customHeight="1" x14ac:dyDescent="0.2">
      <c r="A72" s="36"/>
      <c r="B72" s="49"/>
      <c r="C72" s="50"/>
      <c r="D72" s="50"/>
      <c r="E72" s="50"/>
      <c r="F72" s="50"/>
      <c r="G72" s="50"/>
      <c r="H72" s="50"/>
      <c r="I72" s="144"/>
      <c r="J72" s="50"/>
      <c r="K72" s="50"/>
      <c r="L72" s="118"/>
      <c r="S72" s="36"/>
      <c r="T72" s="36"/>
      <c r="U72" s="36"/>
      <c r="V72" s="36"/>
      <c r="W72" s="36"/>
      <c r="X72" s="36"/>
      <c r="Y72" s="36"/>
      <c r="Z72" s="36"/>
      <c r="AA72" s="36"/>
      <c r="AB72" s="36"/>
      <c r="AC72" s="36"/>
      <c r="AD72" s="36"/>
      <c r="AE72" s="36"/>
    </row>
    <row r="76" spans="1:31" s="2" customFormat="1" ht="6.95" customHeight="1" x14ac:dyDescent="0.2">
      <c r="A76" s="36"/>
      <c r="B76" s="51"/>
      <c r="C76" s="52"/>
      <c r="D76" s="52"/>
      <c r="E76" s="52"/>
      <c r="F76" s="52"/>
      <c r="G76" s="52"/>
      <c r="H76" s="52"/>
      <c r="I76" s="147"/>
      <c r="J76" s="52"/>
      <c r="K76" s="52"/>
      <c r="L76" s="118"/>
      <c r="S76" s="36"/>
      <c r="T76" s="36"/>
      <c r="U76" s="36"/>
      <c r="V76" s="36"/>
      <c r="W76" s="36"/>
      <c r="X76" s="36"/>
      <c r="Y76" s="36"/>
      <c r="Z76" s="36"/>
      <c r="AA76" s="36"/>
      <c r="AB76" s="36"/>
      <c r="AC76" s="36"/>
      <c r="AD76" s="36"/>
      <c r="AE76" s="36"/>
    </row>
    <row r="77" spans="1:31" s="2" customFormat="1" ht="24.95" customHeight="1" x14ac:dyDescent="0.2">
      <c r="A77" s="36"/>
      <c r="B77" s="37"/>
      <c r="C77" s="24" t="s">
        <v>158</v>
      </c>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6.95" customHeight="1" x14ac:dyDescent="0.2">
      <c r="A78" s="36"/>
      <c r="B78" s="37"/>
      <c r="C78" s="38"/>
      <c r="D78" s="38"/>
      <c r="E78" s="38"/>
      <c r="F78" s="38"/>
      <c r="G78" s="38"/>
      <c r="H78" s="38"/>
      <c r="I78" s="117"/>
      <c r="J78" s="38"/>
      <c r="K78" s="38"/>
      <c r="L78" s="118"/>
      <c r="S78" s="36"/>
      <c r="T78" s="36"/>
      <c r="U78" s="36"/>
      <c r="V78" s="36"/>
      <c r="W78" s="36"/>
      <c r="X78" s="36"/>
      <c r="Y78" s="36"/>
      <c r="Z78" s="36"/>
      <c r="AA78" s="36"/>
      <c r="AB78" s="36"/>
      <c r="AC78" s="36"/>
      <c r="AD78" s="36"/>
      <c r="AE78" s="36"/>
    </row>
    <row r="79" spans="1:31" s="2" customFormat="1" ht="12" customHeight="1" x14ac:dyDescent="0.2">
      <c r="A79" s="36"/>
      <c r="B79" s="37"/>
      <c r="C79" s="30" t="s">
        <v>16</v>
      </c>
      <c r="D79" s="38"/>
      <c r="E79" s="38"/>
      <c r="F79" s="38"/>
      <c r="G79" s="38"/>
      <c r="H79" s="38"/>
      <c r="I79" s="117"/>
      <c r="J79" s="38"/>
      <c r="K79" s="38"/>
      <c r="L79" s="118"/>
      <c r="S79" s="36"/>
      <c r="T79" s="36"/>
      <c r="U79" s="36"/>
      <c r="V79" s="36"/>
      <c r="W79" s="36"/>
      <c r="X79" s="36"/>
      <c r="Y79" s="36"/>
      <c r="Z79" s="36"/>
      <c r="AA79" s="36"/>
      <c r="AB79" s="36"/>
      <c r="AC79" s="36"/>
      <c r="AD79" s="36"/>
      <c r="AE79" s="36"/>
    </row>
    <row r="80" spans="1:31" s="2" customFormat="1" ht="16.5" customHeight="1" x14ac:dyDescent="0.2">
      <c r="A80" s="36"/>
      <c r="B80" s="37"/>
      <c r="C80" s="38"/>
      <c r="D80" s="38"/>
      <c r="E80" s="323" t="str">
        <f>E7</f>
        <v>PJD na ul. Výškovická - 1. úsek (ul. Čujkovova - ul. Svornosti)</v>
      </c>
      <c r="F80" s="324"/>
      <c r="G80" s="324"/>
      <c r="H80" s="324"/>
      <c r="I80" s="117"/>
      <c r="J80" s="38"/>
      <c r="K80" s="38"/>
      <c r="L80" s="118"/>
      <c r="S80" s="36"/>
      <c r="T80" s="36"/>
      <c r="U80" s="36"/>
      <c r="V80" s="36"/>
      <c r="W80" s="36"/>
      <c r="X80" s="36"/>
      <c r="Y80" s="36"/>
      <c r="Z80" s="36"/>
      <c r="AA80" s="36"/>
      <c r="AB80" s="36"/>
      <c r="AC80" s="36"/>
      <c r="AD80" s="36"/>
      <c r="AE80" s="36"/>
    </row>
    <row r="81" spans="1:65" s="2" customFormat="1" ht="12" customHeight="1" x14ac:dyDescent="0.2">
      <c r="A81" s="36"/>
      <c r="B81" s="37"/>
      <c r="C81" s="30" t="s">
        <v>145</v>
      </c>
      <c r="D81" s="38"/>
      <c r="E81" s="38"/>
      <c r="F81" s="38"/>
      <c r="G81" s="38"/>
      <c r="H81" s="38"/>
      <c r="I81" s="117"/>
      <c r="J81" s="38"/>
      <c r="K81" s="38"/>
      <c r="L81" s="118"/>
      <c r="S81" s="36"/>
      <c r="T81" s="36"/>
      <c r="U81" s="36"/>
      <c r="V81" s="36"/>
      <c r="W81" s="36"/>
      <c r="X81" s="36"/>
      <c r="Y81" s="36"/>
      <c r="Z81" s="36"/>
      <c r="AA81" s="36"/>
      <c r="AB81" s="36"/>
      <c r="AC81" s="36"/>
      <c r="AD81" s="36"/>
      <c r="AE81" s="36"/>
    </row>
    <row r="82" spans="1:65" s="2" customFormat="1" ht="16.5" customHeight="1" x14ac:dyDescent="0.2">
      <c r="A82" s="36"/>
      <c r="B82" s="37"/>
      <c r="C82" s="38"/>
      <c r="D82" s="38"/>
      <c r="E82" s="292" t="str">
        <f>E9</f>
        <v>SO 303 - Zavlažovací systém</v>
      </c>
      <c r="F82" s="325"/>
      <c r="G82" s="325"/>
      <c r="H82" s="325"/>
      <c r="I82" s="117"/>
      <c r="J82" s="38"/>
      <c r="K82" s="38"/>
      <c r="L82" s="118"/>
      <c r="S82" s="36"/>
      <c r="T82" s="36"/>
      <c r="U82" s="36"/>
      <c r="V82" s="36"/>
      <c r="W82" s="36"/>
      <c r="X82" s="36"/>
      <c r="Y82" s="36"/>
      <c r="Z82" s="36"/>
      <c r="AA82" s="36"/>
      <c r="AB82" s="36"/>
      <c r="AC82" s="36"/>
      <c r="AD82" s="36"/>
      <c r="AE82" s="36"/>
    </row>
    <row r="83" spans="1:65" s="2" customFormat="1" ht="6.95" customHeight="1" x14ac:dyDescent="0.2">
      <c r="A83" s="36"/>
      <c r="B83" s="37"/>
      <c r="C83" s="38"/>
      <c r="D83" s="38"/>
      <c r="E83" s="38"/>
      <c r="F83" s="38"/>
      <c r="G83" s="38"/>
      <c r="H83" s="38"/>
      <c r="I83" s="117"/>
      <c r="J83" s="38"/>
      <c r="K83" s="38"/>
      <c r="L83" s="118"/>
      <c r="S83" s="36"/>
      <c r="T83" s="36"/>
      <c r="U83" s="36"/>
      <c r="V83" s="36"/>
      <c r="W83" s="36"/>
      <c r="X83" s="36"/>
      <c r="Y83" s="36"/>
      <c r="Z83" s="36"/>
      <c r="AA83" s="36"/>
      <c r="AB83" s="36"/>
      <c r="AC83" s="36"/>
      <c r="AD83" s="36"/>
      <c r="AE83" s="36"/>
    </row>
    <row r="84" spans="1:65" s="2" customFormat="1" ht="12" customHeight="1" x14ac:dyDescent="0.2">
      <c r="A84" s="36"/>
      <c r="B84" s="37"/>
      <c r="C84" s="30" t="s">
        <v>22</v>
      </c>
      <c r="D84" s="38"/>
      <c r="E84" s="38"/>
      <c r="F84" s="28" t="str">
        <f>F12</f>
        <v>Ostrava</v>
      </c>
      <c r="G84" s="38"/>
      <c r="H84" s="38"/>
      <c r="I84" s="119" t="s">
        <v>24</v>
      </c>
      <c r="J84" s="61" t="str">
        <f>IF(J12="","",J12)</f>
        <v>11. 11. 2019</v>
      </c>
      <c r="K84" s="38"/>
      <c r="L84" s="118"/>
      <c r="S84" s="36"/>
      <c r="T84" s="36"/>
      <c r="U84" s="36"/>
      <c r="V84" s="36"/>
      <c r="W84" s="36"/>
      <c r="X84" s="36"/>
      <c r="Y84" s="36"/>
      <c r="Z84" s="36"/>
      <c r="AA84" s="36"/>
      <c r="AB84" s="36"/>
      <c r="AC84" s="36"/>
      <c r="AD84" s="36"/>
      <c r="AE84" s="36"/>
    </row>
    <row r="85" spans="1:65" s="2" customFormat="1" ht="6.95" customHeight="1" x14ac:dyDescent="0.2">
      <c r="A85" s="36"/>
      <c r="B85" s="37"/>
      <c r="C85" s="38"/>
      <c r="D85" s="38"/>
      <c r="E85" s="38"/>
      <c r="F85" s="38"/>
      <c r="G85" s="38"/>
      <c r="H85" s="38"/>
      <c r="I85" s="117"/>
      <c r="J85" s="38"/>
      <c r="K85" s="38"/>
      <c r="L85" s="118"/>
      <c r="S85" s="36"/>
      <c r="T85" s="36"/>
      <c r="U85" s="36"/>
      <c r="V85" s="36"/>
      <c r="W85" s="36"/>
      <c r="X85" s="36"/>
      <c r="Y85" s="36"/>
      <c r="Z85" s="36"/>
      <c r="AA85" s="36"/>
      <c r="AB85" s="36"/>
      <c r="AC85" s="36"/>
      <c r="AD85" s="36"/>
      <c r="AE85" s="36"/>
    </row>
    <row r="86" spans="1:65" s="2" customFormat="1" ht="27.95" customHeight="1" x14ac:dyDescent="0.2">
      <c r="A86" s="36"/>
      <c r="B86" s="37"/>
      <c r="C86" s="30" t="s">
        <v>30</v>
      </c>
      <c r="D86" s="38"/>
      <c r="E86" s="38"/>
      <c r="F86" s="28" t="str">
        <f>E15</f>
        <v>Dopravní podnik Ostrava a.s.</v>
      </c>
      <c r="G86" s="38"/>
      <c r="H86" s="38"/>
      <c r="I86" s="119" t="s">
        <v>38</v>
      </c>
      <c r="J86" s="34" t="str">
        <f>E21</f>
        <v>METROPROJEKT Praha a.s.</v>
      </c>
      <c r="K86" s="38"/>
      <c r="L86" s="118"/>
      <c r="S86" s="36"/>
      <c r="T86" s="36"/>
      <c r="U86" s="36"/>
      <c r="V86" s="36"/>
      <c r="W86" s="36"/>
      <c r="X86" s="36"/>
      <c r="Y86" s="36"/>
      <c r="Z86" s="36"/>
      <c r="AA86" s="36"/>
      <c r="AB86" s="36"/>
      <c r="AC86" s="36"/>
      <c r="AD86" s="36"/>
      <c r="AE86" s="36"/>
    </row>
    <row r="87" spans="1:65" s="2" customFormat="1" ht="15.2" customHeight="1" x14ac:dyDescent="0.2">
      <c r="A87" s="36"/>
      <c r="B87" s="37"/>
      <c r="C87" s="30" t="s">
        <v>36</v>
      </c>
      <c r="D87" s="38"/>
      <c r="E87" s="38"/>
      <c r="F87" s="28" t="str">
        <f>IF(E18="","",E18)</f>
        <v>Vyplň údaj</v>
      </c>
      <c r="G87" s="38"/>
      <c r="H87" s="38"/>
      <c r="I87" s="119" t="s">
        <v>43</v>
      </c>
      <c r="J87" s="34" t="str">
        <f>E24</f>
        <v>Profigrass s.r.o.</v>
      </c>
      <c r="K87" s="38"/>
      <c r="L87" s="118"/>
      <c r="S87" s="36"/>
      <c r="T87" s="36"/>
      <c r="U87" s="36"/>
      <c r="V87" s="36"/>
      <c r="W87" s="36"/>
      <c r="X87" s="36"/>
      <c r="Y87" s="36"/>
      <c r="Z87" s="36"/>
      <c r="AA87" s="36"/>
      <c r="AB87" s="36"/>
      <c r="AC87" s="36"/>
      <c r="AD87" s="36"/>
      <c r="AE87" s="36"/>
    </row>
    <row r="88" spans="1:65" s="2" customFormat="1" ht="10.35" customHeight="1" x14ac:dyDescent="0.2">
      <c r="A88" s="36"/>
      <c r="B88" s="37"/>
      <c r="C88" s="38"/>
      <c r="D88" s="38"/>
      <c r="E88" s="38"/>
      <c r="F88" s="38"/>
      <c r="G88" s="38"/>
      <c r="H88" s="38"/>
      <c r="I88" s="117"/>
      <c r="J88" s="38"/>
      <c r="K88" s="38"/>
      <c r="L88" s="118"/>
      <c r="S88" s="36"/>
      <c r="T88" s="36"/>
      <c r="U88" s="36"/>
      <c r="V88" s="36"/>
      <c r="W88" s="36"/>
      <c r="X88" s="36"/>
      <c r="Y88" s="36"/>
      <c r="Z88" s="36"/>
      <c r="AA88" s="36"/>
      <c r="AB88" s="36"/>
      <c r="AC88" s="36"/>
      <c r="AD88" s="36"/>
      <c r="AE88" s="36"/>
    </row>
    <row r="89" spans="1:65" s="11" customFormat="1" ht="29.25" customHeight="1" x14ac:dyDescent="0.2">
      <c r="A89" s="166"/>
      <c r="B89" s="167"/>
      <c r="C89" s="168" t="s">
        <v>159</v>
      </c>
      <c r="D89" s="169" t="s">
        <v>65</v>
      </c>
      <c r="E89" s="169" t="s">
        <v>61</v>
      </c>
      <c r="F89" s="169" t="s">
        <v>62</v>
      </c>
      <c r="G89" s="169" t="s">
        <v>160</v>
      </c>
      <c r="H89" s="169" t="s">
        <v>161</v>
      </c>
      <c r="I89" s="170" t="s">
        <v>162</v>
      </c>
      <c r="J89" s="169" t="s">
        <v>149</v>
      </c>
      <c r="K89" s="171" t="s">
        <v>163</v>
      </c>
      <c r="L89" s="172"/>
      <c r="M89" s="70" t="s">
        <v>79</v>
      </c>
      <c r="N89" s="71" t="s">
        <v>50</v>
      </c>
      <c r="O89" s="71" t="s">
        <v>164</v>
      </c>
      <c r="P89" s="71" t="s">
        <v>165</v>
      </c>
      <c r="Q89" s="71" t="s">
        <v>166</v>
      </c>
      <c r="R89" s="71" t="s">
        <v>167</v>
      </c>
      <c r="S89" s="71" t="s">
        <v>168</v>
      </c>
      <c r="T89" s="72" t="s">
        <v>169</v>
      </c>
      <c r="U89" s="166"/>
      <c r="V89" s="166"/>
      <c r="W89" s="166"/>
      <c r="X89" s="166"/>
      <c r="Y89" s="166"/>
      <c r="Z89" s="166"/>
      <c r="AA89" s="166"/>
      <c r="AB89" s="166"/>
      <c r="AC89" s="166"/>
      <c r="AD89" s="166"/>
      <c r="AE89" s="166"/>
    </row>
    <row r="90" spans="1:65" s="2" customFormat="1" ht="22.9" customHeight="1" x14ac:dyDescent="0.25">
      <c r="A90" s="36"/>
      <c r="B90" s="37"/>
      <c r="C90" s="77" t="s">
        <v>170</v>
      </c>
      <c r="D90" s="38"/>
      <c r="E90" s="38"/>
      <c r="F90" s="38"/>
      <c r="G90" s="38"/>
      <c r="H90" s="38"/>
      <c r="I90" s="117"/>
      <c r="J90" s="173">
        <f>BK90</f>
        <v>0</v>
      </c>
      <c r="K90" s="38"/>
      <c r="L90" s="41"/>
      <c r="M90" s="73"/>
      <c r="N90" s="174"/>
      <c r="O90" s="74"/>
      <c r="P90" s="175">
        <f>P91</f>
        <v>0</v>
      </c>
      <c r="Q90" s="74"/>
      <c r="R90" s="175">
        <f>R91</f>
        <v>0</v>
      </c>
      <c r="S90" s="74"/>
      <c r="T90" s="176">
        <f>T91</f>
        <v>0</v>
      </c>
      <c r="U90" s="36"/>
      <c r="V90" s="36"/>
      <c r="W90" s="36"/>
      <c r="X90" s="36"/>
      <c r="Y90" s="36"/>
      <c r="Z90" s="36"/>
      <c r="AA90" s="36"/>
      <c r="AB90" s="36"/>
      <c r="AC90" s="36"/>
      <c r="AD90" s="36"/>
      <c r="AE90" s="36"/>
      <c r="AT90" s="18" t="s">
        <v>80</v>
      </c>
      <c r="AU90" s="18" t="s">
        <v>150</v>
      </c>
      <c r="BK90" s="177">
        <f>BK91</f>
        <v>0</v>
      </c>
    </row>
    <row r="91" spans="1:65" s="12" customFormat="1" ht="25.9" customHeight="1" x14ac:dyDescent="0.2">
      <c r="B91" s="178"/>
      <c r="C91" s="179"/>
      <c r="D91" s="180" t="s">
        <v>80</v>
      </c>
      <c r="E91" s="181" t="s">
        <v>171</v>
      </c>
      <c r="F91" s="181" t="s">
        <v>172</v>
      </c>
      <c r="G91" s="179"/>
      <c r="H91" s="179"/>
      <c r="I91" s="182"/>
      <c r="J91" s="183">
        <f>BK91</f>
        <v>0</v>
      </c>
      <c r="K91" s="179"/>
      <c r="L91" s="184"/>
      <c r="M91" s="185"/>
      <c r="N91" s="186"/>
      <c r="O91" s="186"/>
      <c r="P91" s="187">
        <f>P92+P101+P116+P141+P180+P195+P220+P233+P264+P269</f>
        <v>0</v>
      </c>
      <c r="Q91" s="186"/>
      <c r="R91" s="187">
        <f>R92+R101+R116+R141+R180+R195+R220+R233+R264+R269</f>
        <v>0</v>
      </c>
      <c r="S91" s="186"/>
      <c r="T91" s="188">
        <f>T92+T101+T116+T141+T180+T195+T220+T233+T264+T269</f>
        <v>0</v>
      </c>
      <c r="AR91" s="189" t="s">
        <v>89</v>
      </c>
      <c r="AT91" s="190" t="s">
        <v>80</v>
      </c>
      <c r="AU91" s="190" t="s">
        <v>81</v>
      </c>
      <c r="AY91" s="189" t="s">
        <v>173</v>
      </c>
      <c r="BK91" s="191">
        <f>BK92+BK101+BK116+BK141+BK180+BK195+BK220+BK233+BK264+BK269</f>
        <v>0</v>
      </c>
    </row>
    <row r="92" spans="1:65" s="12" customFormat="1" ht="22.9" customHeight="1" x14ac:dyDescent="0.2">
      <c r="B92" s="178"/>
      <c r="C92" s="179"/>
      <c r="D92" s="180" t="s">
        <v>80</v>
      </c>
      <c r="E92" s="192" t="s">
        <v>647</v>
      </c>
      <c r="F92" s="192" t="s">
        <v>648</v>
      </c>
      <c r="G92" s="179"/>
      <c r="H92" s="179"/>
      <c r="I92" s="182"/>
      <c r="J92" s="193">
        <f>BK92</f>
        <v>0</v>
      </c>
      <c r="K92" s="179"/>
      <c r="L92" s="184"/>
      <c r="M92" s="185"/>
      <c r="N92" s="186"/>
      <c r="O92" s="186"/>
      <c r="P92" s="187">
        <f>SUM(P93:P100)</f>
        <v>0</v>
      </c>
      <c r="Q92" s="186"/>
      <c r="R92" s="187">
        <f>SUM(R93:R100)</f>
        <v>0</v>
      </c>
      <c r="S92" s="186"/>
      <c r="T92" s="188">
        <f>SUM(T93:T100)</f>
        <v>0</v>
      </c>
      <c r="AR92" s="189" t="s">
        <v>89</v>
      </c>
      <c r="AT92" s="190" t="s">
        <v>80</v>
      </c>
      <c r="AU92" s="190" t="s">
        <v>89</v>
      </c>
      <c r="AY92" s="189" t="s">
        <v>173</v>
      </c>
      <c r="BK92" s="191">
        <f>SUM(BK93:BK100)</f>
        <v>0</v>
      </c>
    </row>
    <row r="93" spans="1:65" s="2" customFormat="1" ht="16.5" customHeight="1" x14ac:dyDescent="0.2">
      <c r="A93" s="36"/>
      <c r="B93" s="37"/>
      <c r="C93" s="194" t="s">
        <v>89</v>
      </c>
      <c r="D93" s="194" t="s">
        <v>175</v>
      </c>
      <c r="E93" s="195" t="s">
        <v>649</v>
      </c>
      <c r="F93" s="196" t="s">
        <v>650</v>
      </c>
      <c r="G93" s="197" t="s">
        <v>186</v>
      </c>
      <c r="H93" s="198">
        <v>1240</v>
      </c>
      <c r="I93" s="199"/>
      <c r="J93" s="200">
        <f>ROUND(I93*H93,2)</f>
        <v>0</v>
      </c>
      <c r="K93" s="196" t="s">
        <v>79</v>
      </c>
      <c r="L93" s="41"/>
      <c r="M93" s="201" t="s">
        <v>79</v>
      </c>
      <c r="N93" s="202" t="s">
        <v>51</v>
      </c>
      <c r="O93" s="66"/>
      <c r="P93" s="203">
        <f>O93*H93</f>
        <v>0</v>
      </c>
      <c r="Q93" s="203">
        <v>0</v>
      </c>
      <c r="R93" s="203">
        <f>Q93*H93</f>
        <v>0</v>
      </c>
      <c r="S93" s="203">
        <v>0</v>
      </c>
      <c r="T93" s="204">
        <f>S93*H93</f>
        <v>0</v>
      </c>
      <c r="U93" s="36"/>
      <c r="V93" s="36"/>
      <c r="W93" s="36"/>
      <c r="X93" s="36"/>
      <c r="Y93" s="36"/>
      <c r="Z93" s="36"/>
      <c r="AA93" s="36"/>
      <c r="AB93" s="36"/>
      <c r="AC93" s="36"/>
      <c r="AD93" s="36"/>
      <c r="AE93" s="36"/>
      <c r="AR93" s="205" t="s">
        <v>180</v>
      </c>
      <c r="AT93" s="205" t="s">
        <v>175</v>
      </c>
      <c r="AU93" s="205" t="s">
        <v>91</v>
      </c>
      <c r="AY93" s="18" t="s">
        <v>173</v>
      </c>
      <c r="BE93" s="206">
        <f>IF(N93="základní",J93,0)</f>
        <v>0</v>
      </c>
      <c r="BF93" s="206">
        <f>IF(N93="snížená",J93,0)</f>
        <v>0</v>
      </c>
      <c r="BG93" s="206">
        <f>IF(N93="zákl. přenesená",J93,0)</f>
        <v>0</v>
      </c>
      <c r="BH93" s="206">
        <f>IF(N93="sníž. přenesená",J93,0)</f>
        <v>0</v>
      </c>
      <c r="BI93" s="206">
        <f>IF(N93="nulová",J93,0)</f>
        <v>0</v>
      </c>
      <c r="BJ93" s="18" t="s">
        <v>89</v>
      </c>
      <c r="BK93" s="206">
        <f>ROUND(I93*H93,2)</f>
        <v>0</v>
      </c>
      <c r="BL93" s="18" t="s">
        <v>180</v>
      </c>
      <c r="BM93" s="205" t="s">
        <v>91</v>
      </c>
    </row>
    <row r="94" spans="1:65" s="13" customFormat="1" ht="11.25" x14ac:dyDescent="0.2">
      <c r="B94" s="207"/>
      <c r="C94" s="208"/>
      <c r="D94" s="209" t="s">
        <v>182</v>
      </c>
      <c r="E94" s="210" t="s">
        <v>79</v>
      </c>
      <c r="F94" s="211" t="s">
        <v>651</v>
      </c>
      <c r="G94" s="208"/>
      <c r="H94" s="212">
        <v>1240</v>
      </c>
      <c r="I94" s="213"/>
      <c r="J94" s="208"/>
      <c r="K94" s="208"/>
      <c r="L94" s="214"/>
      <c r="M94" s="215"/>
      <c r="N94" s="216"/>
      <c r="O94" s="216"/>
      <c r="P94" s="216"/>
      <c r="Q94" s="216"/>
      <c r="R94" s="216"/>
      <c r="S94" s="216"/>
      <c r="T94" s="217"/>
      <c r="AT94" s="218" t="s">
        <v>182</v>
      </c>
      <c r="AU94" s="218" t="s">
        <v>91</v>
      </c>
      <c r="AV94" s="13" t="s">
        <v>91</v>
      </c>
      <c r="AW94" s="13" t="s">
        <v>42</v>
      </c>
      <c r="AX94" s="13" t="s">
        <v>89</v>
      </c>
      <c r="AY94" s="218" t="s">
        <v>173</v>
      </c>
    </row>
    <row r="95" spans="1:65" s="2" customFormat="1" ht="16.5" customHeight="1" x14ac:dyDescent="0.2">
      <c r="A95" s="36"/>
      <c r="B95" s="37"/>
      <c r="C95" s="194" t="s">
        <v>91</v>
      </c>
      <c r="D95" s="194" t="s">
        <v>175</v>
      </c>
      <c r="E95" s="195" t="s">
        <v>652</v>
      </c>
      <c r="F95" s="196" t="s">
        <v>653</v>
      </c>
      <c r="G95" s="197" t="s">
        <v>196</v>
      </c>
      <c r="H95" s="198">
        <v>29.76</v>
      </c>
      <c r="I95" s="199"/>
      <c r="J95" s="200">
        <f>ROUND(I95*H95,2)</f>
        <v>0</v>
      </c>
      <c r="K95" s="196" t="s">
        <v>79</v>
      </c>
      <c r="L95" s="41"/>
      <c r="M95" s="201" t="s">
        <v>79</v>
      </c>
      <c r="N95" s="202" t="s">
        <v>51</v>
      </c>
      <c r="O95" s="66"/>
      <c r="P95" s="203">
        <f>O95*H95</f>
        <v>0</v>
      </c>
      <c r="Q95" s="203">
        <v>0</v>
      </c>
      <c r="R95" s="203">
        <f>Q95*H95</f>
        <v>0</v>
      </c>
      <c r="S95" s="203">
        <v>0</v>
      </c>
      <c r="T95" s="204">
        <f>S95*H95</f>
        <v>0</v>
      </c>
      <c r="U95" s="36"/>
      <c r="V95" s="36"/>
      <c r="W95" s="36"/>
      <c r="X95" s="36"/>
      <c r="Y95" s="36"/>
      <c r="Z95" s="36"/>
      <c r="AA95" s="36"/>
      <c r="AB95" s="36"/>
      <c r="AC95" s="36"/>
      <c r="AD95" s="36"/>
      <c r="AE95" s="36"/>
      <c r="AR95" s="205" t="s">
        <v>180</v>
      </c>
      <c r="AT95" s="205" t="s">
        <v>175</v>
      </c>
      <c r="AU95" s="205" t="s">
        <v>91</v>
      </c>
      <c r="AY95" s="18" t="s">
        <v>173</v>
      </c>
      <c r="BE95" s="206">
        <f>IF(N95="základní",J95,0)</f>
        <v>0</v>
      </c>
      <c r="BF95" s="206">
        <f>IF(N95="snížená",J95,0)</f>
        <v>0</v>
      </c>
      <c r="BG95" s="206">
        <f>IF(N95="zákl. přenesená",J95,0)</f>
        <v>0</v>
      </c>
      <c r="BH95" s="206">
        <f>IF(N95="sníž. přenesená",J95,0)</f>
        <v>0</v>
      </c>
      <c r="BI95" s="206">
        <f>IF(N95="nulová",J95,0)</f>
        <v>0</v>
      </c>
      <c r="BJ95" s="18" t="s">
        <v>89</v>
      </c>
      <c r="BK95" s="206">
        <f>ROUND(I95*H95,2)</f>
        <v>0</v>
      </c>
      <c r="BL95" s="18" t="s">
        <v>180</v>
      </c>
      <c r="BM95" s="205" t="s">
        <v>180</v>
      </c>
    </row>
    <row r="96" spans="1:65" s="13" customFormat="1" ht="11.25" x14ac:dyDescent="0.2">
      <c r="B96" s="207"/>
      <c r="C96" s="208"/>
      <c r="D96" s="209" t="s">
        <v>182</v>
      </c>
      <c r="E96" s="210" t="s">
        <v>79</v>
      </c>
      <c r="F96" s="211" t="s">
        <v>654</v>
      </c>
      <c r="G96" s="208"/>
      <c r="H96" s="212">
        <v>29.76</v>
      </c>
      <c r="I96" s="213"/>
      <c r="J96" s="208"/>
      <c r="K96" s="208"/>
      <c r="L96" s="214"/>
      <c r="M96" s="215"/>
      <c r="N96" s="216"/>
      <c r="O96" s="216"/>
      <c r="P96" s="216"/>
      <c r="Q96" s="216"/>
      <c r="R96" s="216"/>
      <c r="S96" s="216"/>
      <c r="T96" s="217"/>
      <c r="AT96" s="218" t="s">
        <v>182</v>
      </c>
      <c r="AU96" s="218" t="s">
        <v>91</v>
      </c>
      <c r="AV96" s="13" t="s">
        <v>91</v>
      </c>
      <c r="AW96" s="13" t="s">
        <v>42</v>
      </c>
      <c r="AX96" s="13" t="s">
        <v>89</v>
      </c>
      <c r="AY96" s="218" t="s">
        <v>173</v>
      </c>
    </row>
    <row r="97" spans="1:65" s="2" customFormat="1" ht="16.5" customHeight="1" x14ac:dyDescent="0.2">
      <c r="A97" s="36"/>
      <c r="B97" s="37"/>
      <c r="C97" s="194" t="s">
        <v>189</v>
      </c>
      <c r="D97" s="194" t="s">
        <v>175</v>
      </c>
      <c r="E97" s="195" t="s">
        <v>655</v>
      </c>
      <c r="F97" s="196" t="s">
        <v>656</v>
      </c>
      <c r="G97" s="197" t="s">
        <v>196</v>
      </c>
      <c r="H97" s="198">
        <v>39.68</v>
      </c>
      <c r="I97" s="199"/>
      <c r="J97" s="200">
        <f>ROUND(I97*H97,2)</f>
        <v>0</v>
      </c>
      <c r="K97" s="196" t="s">
        <v>79</v>
      </c>
      <c r="L97" s="41"/>
      <c r="M97" s="201" t="s">
        <v>79</v>
      </c>
      <c r="N97" s="202" t="s">
        <v>51</v>
      </c>
      <c r="O97" s="66"/>
      <c r="P97" s="203">
        <f>O97*H97</f>
        <v>0</v>
      </c>
      <c r="Q97" s="203">
        <v>0</v>
      </c>
      <c r="R97" s="203">
        <f>Q97*H97</f>
        <v>0</v>
      </c>
      <c r="S97" s="203">
        <v>0</v>
      </c>
      <c r="T97" s="204">
        <f>S97*H97</f>
        <v>0</v>
      </c>
      <c r="U97" s="36"/>
      <c r="V97" s="36"/>
      <c r="W97" s="36"/>
      <c r="X97" s="36"/>
      <c r="Y97" s="36"/>
      <c r="Z97" s="36"/>
      <c r="AA97" s="36"/>
      <c r="AB97" s="36"/>
      <c r="AC97" s="36"/>
      <c r="AD97" s="36"/>
      <c r="AE97" s="36"/>
      <c r="AR97" s="205" t="s">
        <v>180</v>
      </c>
      <c r="AT97" s="205" t="s">
        <v>175</v>
      </c>
      <c r="AU97" s="205" t="s">
        <v>91</v>
      </c>
      <c r="AY97" s="18" t="s">
        <v>173</v>
      </c>
      <c r="BE97" s="206">
        <f>IF(N97="základní",J97,0)</f>
        <v>0</v>
      </c>
      <c r="BF97" s="206">
        <f>IF(N97="snížená",J97,0)</f>
        <v>0</v>
      </c>
      <c r="BG97" s="206">
        <f>IF(N97="zákl. přenesená",J97,0)</f>
        <v>0</v>
      </c>
      <c r="BH97" s="206">
        <f>IF(N97="sníž. přenesená",J97,0)</f>
        <v>0</v>
      </c>
      <c r="BI97" s="206">
        <f>IF(N97="nulová",J97,0)</f>
        <v>0</v>
      </c>
      <c r="BJ97" s="18" t="s">
        <v>89</v>
      </c>
      <c r="BK97" s="206">
        <f>ROUND(I97*H97,2)</f>
        <v>0</v>
      </c>
      <c r="BL97" s="18" t="s">
        <v>180</v>
      </c>
      <c r="BM97" s="205" t="s">
        <v>207</v>
      </c>
    </row>
    <row r="98" spans="1:65" s="13" customFormat="1" ht="11.25" x14ac:dyDescent="0.2">
      <c r="B98" s="207"/>
      <c r="C98" s="208"/>
      <c r="D98" s="209" t="s">
        <v>182</v>
      </c>
      <c r="E98" s="210" t="s">
        <v>79</v>
      </c>
      <c r="F98" s="211" t="s">
        <v>657</v>
      </c>
      <c r="G98" s="208"/>
      <c r="H98" s="212">
        <v>39.68</v>
      </c>
      <c r="I98" s="213"/>
      <c r="J98" s="208"/>
      <c r="K98" s="208"/>
      <c r="L98" s="214"/>
      <c r="M98" s="215"/>
      <c r="N98" s="216"/>
      <c r="O98" s="216"/>
      <c r="P98" s="216"/>
      <c r="Q98" s="216"/>
      <c r="R98" s="216"/>
      <c r="S98" s="216"/>
      <c r="T98" s="217"/>
      <c r="AT98" s="218" t="s">
        <v>182</v>
      </c>
      <c r="AU98" s="218" t="s">
        <v>91</v>
      </c>
      <c r="AV98" s="13" t="s">
        <v>91</v>
      </c>
      <c r="AW98" s="13" t="s">
        <v>42</v>
      </c>
      <c r="AX98" s="13" t="s">
        <v>89</v>
      </c>
      <c r="AY98" s="218" t="s">
        <v>173</v>
      </c>
    </row>
    <row r="99" spans="1:65" s="2" customFormat="1" ht="16.5" customHeight="1" x14ac:dyDescent="0.2">
      <c r="A99" s="36"/>
      <c r="B99" s="37"/>
      <c r="C99" s="194" t="s">
        <v>180</v>
      </c>
      <c r="D99" s="194" t="s">
        <v>175</v>
      </c>
      <c r="E99" s="195" t="s">
        <v>658</v>
      </c>
      <c r="F99" s="196" t="s">
        <v>659</v>
      </c>
      <c r="G99" s="197" t="s">
        <v>186</v>
      </c>
      <c r="H99" s="198">
        <v>1300</v>
      </c>
      <c r="I99" s="199"/>
      <c r="J99" s="200">
        <f>ROUND(I99*H99,2)</f>
        <v>0</v>
      </c>
      <c r="K99" s="196" t="s">
        <v>79</v>
      </c>
      <c r="L99" s="41"/>
      <c r="M99" s="201" t="s">
        <v>79</v>
      </c>
      <c r="N99" s="202" t="s">
        <v>51</v>
      </c>
      <c r="O99" s="66"/>
      <c r="P99" s="203">
        <f>O99*H99</f>
        <v>0</v>
      </c>
      <c r="Q99" s="203">
        <v>0</v>
      </c>
      <c r="R99" s="203">
        <f>Q99*H99</f>
        <v>0</v>
      </c>
      <c r="S99" s="203">
        <v>0</v>
      </c>
      <c r="T99" s="204">
        <f>S99*H99</f>
        <v>0</v>
      </c>
      <c r="U99" s="36"/>
      <c r="V99" s="36"/>
      <c r="W99" s="36"/>
      <c r="X99" s="36"/>
      <c r="Y99" s="36"/>
      <c r="Z99" s="36"/>
      <c r="AA99" s="36"/>
      <c r="AB99" s="36"/>
      <c r="AC99" s="36"/>
      <c r="AD99" s="36"/>
      <c r="AE99" s="36"/>
      <c r="AR99" s="205" t="s">
        <v>180</v>
      </c>
      <c r="AT99" s="205" t="s">
        <v>175</v>
      </c>
      <c r="AU99" s="205" t="s">
        <v>91</v>
      </c>
      <c r="AY99" s="18" t="s">
        <v>173</v>
      </c>
      <c r="BE99" s="206">
        <f>IF(N99="základní",J99,0)</f>
        <v>0</v>
      </c>
      <c r="BF99" s="206">
        <f>IF(N99="snížená",J99,0)</f>
        <v>0</v>
      </c>
      <c r="BG99" s="206">
        <f>IF(N99="zákl. přenesená",J99,0)</f>
        <v>0</v>
      </c>
      <c r="BH99" s="206">
        <f>IF(N99="sníž. přenesená",J99,0)</f>
        <v>0</v>
      </c>
      <c r="BI99" s="206">
        <f>IF(N99="nulová",J99,0)</f>
        <v>0</v>
      </c>
      <c r="BJ99" s="18" t="s">
        <v>89</v>
      </c>
      <c r="BK99" s="206">
        <f>ROUND(I99*H99,2)</f>
        <v>0</v>
      </c>
      <c r="BL99" s="18" t="s">
        <v>180</v>
      </c>
      <c r="BM99" s="205" t="s">
        <v>204</v>
      </c>
    </row>
    <row r="100" spans="1:65" s="13" customFormat="1" ht="11.25" x14ac:dyDescent="0.2">
      <c r="B100" s="207"/>
      <c r="C100" s="208"/>
      <c r="D100" s="209" t="s">
        <v>182</v>
      </c>
      <c r="E100" s="210" t="s">
        <v>79</v>
      </c>
      <c r="F100" s="211" t="s">
        <v>660</v>
      </c>
      <c r="G100" s="208"/>
      <c r="H100" s="212">
        <v>1300</v>
      </c>
      <c r="I100" s="213"/>
      <c r="J100" s="208"/>
      <c r="K100" s="208"/>
      <c r="L100" s="214"/>
      <c r="M100" s="215"/>
      <c r="N100" s="216"/>
      <c r="O100" s="216"/>
      <c r="P100" s="216"/>
      <c r="Q100" s="216"/>
      <c r="R100" s="216"/>
      <c r="S100" s="216"/>
      <c r="T100" s="217"/>
      <c r="AT100" s="218" t="s">
        <v>182</v>
      </c>
      <c r="AU100" s="218" t="s">
        <v>91</v>
      </c>
      <c r="AV100" s="13" t="s">
        <v>91</v>
      </c>
      <c r="AW100" s="13" t="s">
        <v>42</v>
      </c>
      <c r="AX100" s="13" t="s">
        <v>89</v>
      </c>
      <c r="AY100" s="218" t="s">
        <v>173</v>
      </c>
    </row>
    <row r="101" spans="1:65" s="12" customFormat="1" ht="22.9" customHeight="1" x14ac:dyDescent="0.2">
      <c r="B101" s="178"/>
      <c r="C101" s="179"/>
      <c r="D101" s="180" t="s">
        <v>80</v>
      </c>
      <c r="E101" s="192" t="s">
        <v>661</v>
      </c>
      <c r="F101" s="192" t="s">
        <v>662</v>
      </c>
      <c r="G101" s="179"/>
      <c r="H101" s="179"/>
      <c r="I101" s="182"/>
      <c r="J101" s="193">
        <f>BK101</f>
        <v>0</v>
      </c>
      <c r="K101" s="179"/>
      <c r="L101" s="184"/>
      <c r="M101" s="185"/>
      <c r="N101" s="186"/>
      <c r="O101" s="186"/>
      <c r="P101" s="187">
        <f>SUM(P102:P115)</f>
        <v>0</v>
      </c>
      <c r="Q101" s="186"/>
      <c r="R101" s="187">
        <f>SUM(R102:R115)</f>
        <v>0</v>
      </c>
      <c r="S101" s="186"/>
      <c r="T101" s="188">
        <f>SUM(T102:T115)</f>
        <v>0</v>
      </c>
      <c r="AR101" s="189" t="s">
        <v>89</v>
      </c>
      <c r="AT101" s="190" t="s">
        <v>80</v>
      </c>
      <c r="AU101" s="190" t="s">
        <v>89</v>
      </c>
      <c r="AY101" s="189" t="s">
        <v>173</v>
      </c>
      <c r="BK101" s="191">
        <f>SUM(BK102:BK115)</f>
        <v>0</v>
      </c>
    </row>
    <row r="102" spans="1:65" s="2" customFormat="1" ht="16.5" customHeight="1" x14ac:dyDescent="0.2">
      <c r="A102" s="36"/>
      <c r="B102" s="37"/>
      <c r="C102" s="194" t="s">
        <v>199</v>
      </c>
      <c r="D102" s="194" t="s">
        <v>175</v>
      </c>
      <c r="E102" s="195" t="s">
        <v>663</v>
      </c>
      <c r="F102" s="196" t="s">
        <v>664</v>
      </c>
      <c r="G102" s="197" t="s">
        <v>186</v>
      </c>
      <c r="H102" s="198">
        <v>12</v>
      </c>
      <c r="I102" s="199"/>
      <c r="J102" s="200">
        <f>ROUND(I102*H102,2)</f>
        <v>0</v>
      </c>
      <c r="K102" s="196" t="s">
        <v>79</v>
      </c>
      <c r="L102" s="41"/>
      <c r="M102" s="201" t="s">
        <v>79</v>
      </c>
      <c r="N102" s="202" t="s">
        <v>51</v>
      </c>
      <c r="O102" s="66"/>
      <c r="P102" s="203">
        <f>O102*H102</f>
        <v>0</v>
      </c>
      <c r="Q102" s="203">
        <v>0</v>
      </c>
      <c r="R102" s="203">
        <f>Q102*H102</f>
        <v>0</v>
      </c>
      <c r="S102" s="203">
        <v>0</v>
      </c>
      <c r="T102" s="204">
        <f>S102*H102</f>
        <v>0</v>
      </c>
      <c r="U102" s="36"/>
      <c r="V102" s="36"/>
      <c r="W102" s="36"/>
      <c r="X102" s="36"/>
      <c r="Y102" s="36"/>
      <c r="Z102" s="36"/>
      <c r="AA102" s="36"/>
      <c r="AB102" s="36"/>
      <c r="AC102" s="36"/>
      <c r="AD102" s="36"/>
      <c r="AE102" s="36"/>
      <c r="AR102" s="205" t="s">
        <v>180</v>
      </c>
      <c r="AT102" s="205" t="s">
        <v>175</v>
      </c>
      <c r="AU102" s="205" t="s">
        <v>91</v>
      </c>
      <c r="AY102" s="18" t="s">
        <v>173</v>
      </c>
      <c r="BE102" s="206">
        <f>IF(N102="základní",J102,0)</f>
        <v>0</v>
      </c>
      <c r="BF102" s="206">
        <f>IF(N102="snížená",J102,0)</f>
        <v>0</v>
      </c>
      <c r="BG102" s="206">
        <f>IF(N102="zákl. přenesená",J102,0)</f>
        <v>0</v>
      </c>
      <c r="BH102" s="206">
        <f>IF(N102="sníž. přenesená",J102,0)</f>
        <v>0</v>
      </c>
      <c r="BI102" s="206">
        <f>IF(N102="nulová",J102,0)</f>
        <v>0</v>
      </c>
      <c r="BJ102" s="18" t="s">
        <v>89</v>
      </c>
      <c r="BK102" s="206">
        <f>ROUND(I102*H102,2)</f>
        <v>0</v>
      </c>
      <c r="BL102" s="18" t="s">
        <v>180</v>
      </c>
      <c r="BM102" s="205" t="s">
        <v>226</v>
      </c>
    </row>
    <row r="103" spans="1:65" s="13" customFormat="1" ht="11.25" x14ac:dyDescent="0.2">
      <c r="B103" s="207"/>
      <c r="C103" s="208"/>
      <c r="D103" s="209" t="s">
        <v>182</v>
      </c>
      <c r="E103" s="210" t="s">
        <v>79</v>
      </c>
      <c r="F103" s="211" t="s">
        <v>665</v>
      </c>
      <c r="G103" s="208"/>
      <c r="H103" s="212">
        <v>12</v>
      </c>
      <c r="I103" s="213"/>
      <c r="J103" s="208"/>
      <c r="K103" s="208"/>
      <c r="L103" s="214"/>
      <c r="M103" s="215"/>
      <c r="N103" s="216"/>
      <c r="O103" s="216"/>
      <c r="P103" s="216"/>
      <c r="Q103" s="216"/>
      <c r="R103" s="216"/>
      <c r="S103" s="216"/>
      <c r="T103" s="217"/>
      <c r="AT103" s="218" t="s">
        <v>182</v>
      </c>
      <c r="AU103" s="218" t="s">
        <v>91</v>
      </c>
      <c r="AV103" s="13" t="s">
        <v>91</v>
      </c>
      <c r="AW103" s="13" t="s">
        <v>42</v>
      </c>
      <c r="AX103" s="13" t="s">
        <v>89</v>
      </c>
      <c r="AY103" s="218" t="s">
        <v>173</v>
      </c>
    </row>
    <row r="104" spans="1:65" s="2" customFormat="1" ht="16.5" customHeight="1" x14ac:dyDescent="0.2">
      <c r="A104" s="36"/>
      <c r="B104" s="37"/>
      <c r="C104" s="194" t="s">
        <v>207</v>
      </c>
      <c r="D104" s="194" t="s">
        <v>175</v>
      </c>
      <c r="E104" s="195" t="s">
        <v>666</v>
      </c>
      <c r="F104" s="196" t="s">
        <v>667</v>
      </c>
      <c r="G104" s="197" t="s">
        <v>447</v>
      </c>
      <c r="H104" s="198">
        <v>1</v>
      </c>
      <c r="I104" s="199"/>
      <c r="J104" s="200">
        <f>ROUND(I104*H104,2)</f>
        <v>0</v>
      </c>
      <c r="K104" s="196" t="s">
        <v>79</v>
      </c>
      <c r="L104" s="41"/>
      <c r="M104" s="201" t="s">
        <v>79</v>
      </c>
      <c r="N104" s="202" t="s">
        <v>51</v>
      </c>
      <c r="O104" s="66"/>
      <c r="P104" s="203">
        <f>O104*H104</f>
        <v>0</v>
      </c>
      <c r="Q104" s="203">
        <v>0</v>
      </c>
      <c r="R104" s="203">
        <f>Q104*H104</f>
        <v>0</v>
      </c>
      <c r="S104" s="203">
        <v>0</v>
      </c>
      <c r="T104" s="204">
        <f>S104*H104</f>
        <v>0</v>
      </c>
      <c r="U104" s="36"/>
      <c r="V104" s="36"/>
      <c r="W104" s="36"/>
      <c r="X104" s="36"/>
      <c r="Y104" s="36"/>
      <c r="Z104" s="36"/>
      <c r="AA104" s="36"/>
      <c r="AB104" s="36"/>
      <c r="AC104" s="36"/>
      <c r="AD104" s="36"/>
      <c r="AE104" s="36"/>
      <c r="AR104" s="205" t="s">
        <v>180</v>
      </c>
      <c r="AT104" s="205" t="s">
        <v>175</v>
      </c>
      <c r="AU104" s="205" t="s">
        <v>91</v>
      </c>
      <c r="AY104" s="18" t="s">
        <v>173</v>
      </c>
      <c r="BE104" s="206">
        <f>IF(N104="základní",J104,0)</f>
        <v>0</v>
      </c>
      <c r="BF104" s="206">
        <f>IF(N104="snížená",J104,0)</f>
        <v>0</v>
      </c>
      <c r="BG104" s="206">
        <f>IF(N104="zákl. přenesená",J104,0)</f>
        <v>0</v>
      </c>
      <c r="BH104" s="206">
        <f>IF(N104="sníž. přenesená",J104,0)</f>
        <v>0</v>
      </c>
      <c r="BI104" s="206">
        <f>IF(N104="nulová",J104,0)</f>
        <v>0</v>
      </c>
      <c r="BJ104" s="18" t="s">
        <v>89</v>
      </c>
      <c r="BK104" s="206">
        <f>ROUND(I104*H104,2)</f>
        <v>0</v>
      </c>
      <c r="BL104" s="18" t="s">
        <v>180</v>
      </c>
      <c r="BM104" s="205" t="s">
        <v>236</v>
      </c>
    </row>
    <row r="105" spans="1:65" s="13" customFormat="1" ht="11.25" x14ac:dyDescent="0.2">
      <c r="B105" s="207"/>
      <c r="C105" s="208"/>
      <c r="D105" s="209" t="s">
        <v>182</v>
      </c>
      <c r="E105" s="210" t="s">
        <v>79</v>
      </c>
      <c r="F105" s="211" t="s">
        <v>668</v>
      </c>
      <c r="G105" s="208"/>
      <c r="H105" s="212">
        <v>1</v>
      </c>
      <c r="I105" s="213"/>
      <c r="J105" s="208"/>
      <c r="K105" s="208"/>
      <c r="L105" s="214"/>
      <c r="M105" s="215"/>
      <c r="N105" s="216"/>
      <c r="O105" s="216"/>
      <c r="P105" s="216"/>
      <c r="Q105" s="216"/>
      <c r="R105" s="216"/>
      <c r="S105" s="216"/>
      <c r="T105" s="217"/>
      <c r="AT105" s="218" t="s">
        <v>182</v>
      </c>
      <c r="AU105" s="218" t="s">
        <v>91</v>
      </c>
      <c r="AV105" s="13" t="s">
        <v>91</v>
      </c>
      <c r="AW105" s="13" t="s">
        <v>42</v>
      </c>
      <c r="AX105" s="13" t="s">
        <v>89</v>
      </c>
      <c r="AY105" s="218" t="s">
        <v>173</v>
      </c>
    </row>
    <row r="106" spans="1:65" s="2" customFormat="1" ht="16.5" customHeight="1" x14ac:dyDescent="0.2">
      <c r="A106" s="36"/>
      <c r="B106" s="37"/>
      <c r="C106" s="194" t="s">
        <v>212</v>
      </c>
      <c r="D106" s="194" t="s">
        <v>175</v>
      </c>
      <c r="E106" s="195" t="s">
        <v>669</v>
      </c>
      <c r="F106" s="196" t="s">
        <v>670</v>
      </c>
      <c r="G106" s="197" t="s">
        <v>671</v>
      </c>
      <c r="H106" s="198">
        <v>1</v>
      </c>
      <c r="I106" s="199"/>
      <c r="J106" s="200">
        <f>ROUND(I106*H106,2)</f>
        <v>0</v>
      </c>
      <c r="K106" s="196" t="s">
        <v>79</v>
      </c>
      <c r="L106" s="41"/>
      <c r="M106" s="201" t="s">
        <v>79</v>
      </c>
      <c r="N106" s="202" t="s">
        <v>51</v>
      </c>
      <c r="O106" s="66"/>
      <c r="P106" s="203">
        <f>O106*H106</f>
        <v>0</v>
      </c>
      <c r="Q106" s="203">
        <v>0</v>
      </c>
      <c r="R106" s="203">
        <f>Q106*H106</f>
        <v>0</v>
      </c>
      <c r="S106" s="203">
        <v>0</v>
      </c>
      <c r="T106" s="204">
        <f>S106*H106</f>
        <v>0</v>
      </c>
      <c r="U106" s="36"/>
      <c r="V106" s="36"/>
      <c r="W106" s="36"/>
      <c r="X106" s="36"/>
      <c r="Y106" s="36"/>
      <c r="Z106" s="36"/>
      <c r="AA106" s="36"/>
      <c r="AB106" s="36"/>
      <c r="AC106" s="36"/>
      <c r="AD106" s="36"/>
      <c r="AE106" s="36"/>
      <c r="AR106" s="205" t="s">
        <v>180</v>
      </c>
      <c r="AT106" s="205" t="s">
        <v>175</v>
      </c>
      <c r="AU106" s="205" t="s">
        <v>91</v>
      </c>
      <c r="AY106" s="18" t="s">
        <v>173</v>
      </c>
      <c r="BE106" s="206">
        <f>IF(N106="základní",J106,0)</f>
        <v>0</v>
      </c>
      <c r="BF106" s="206">
        <f>IF(N106="snížená",J106,0)</f>
        <v>0</v>
      </c>
      <c r="BG106" s="206">
        <f>IF(N106="zákl. přenesená",J106,0)</f>
        <v>0</v>
      </c>
      <c r="BH106" s="206">
        <f>IF(N106="sníž. přenesená",J106,0)</f>
        <v>0</v>
      </c>
      <c r="BI106" s="206">
        <f>IF(N106="nulová",J106,0)</f>
        <v>0</v>
      </c>
      <c r="BJ106" s="18" t="s">
        <v>89</v>
      </c>
      <c r="BK106" s="206">
        <f>ROUND(I106*H106,2)</f>
        <v>0</v>
      </c>
      <c r="BL106" s="18" t="s">
        <v>180</v>
      </c>
      <c r="BM106" s="205" t="s">
        <v>247</v>
      </c>
    </row>
    <row r="107" spans="1:65" s="13" customFormat="1" ht="11.25" x14ac:dyDescent="0.2">
      <c r="B107" s="207"/>
      <c r="C107" s="208"/>
      <c r="D107" s="209" t="s">
        <v>182</v>
      </c>
      <c r="E107" s="210" t="s">
        <v>79</v>
      </c>
      <c r="F107" s="211" t="s">
        <v>668</v>
      </c>
      <c r="G107" s="208"/>
      <c r="H107" s="212">
        <v>1</v>
      </c>
      <c r="I107" s="213"/>
      <c r="J107" s="208"/>
      <c r="K107" s="208"/>
      <c r="L107" s="214"/>
      <c r="M107" s="215"/>
      <c r="N107" s="216"/>
      <c r="O107" s="216"/>
      <c r="P107" s="216"/>
      <c r="Q107" s="216"/>
      <c r="R107" s="216"/>
      <c r="S107" s="216"/>
      <c r="T107" s="217"/>
      <c r="AT107" s="218" t="s">
        <v>182</v>
      </c>
      <c r="AU107" s="218" t="s">
        <v>91</v>
      </c>
      <c r="AV107" s="13" t="s">
        <v>91</v>
      </c>
      <c r="AW107" s="13" t="s">
        <v>42</v>
      </c>
      <c r="AX107" s="13" t="s">
        <v>89</v>
      </c>
      <c r="AY107" s="218" t="s">
        <v>173</v>
      </c>
    </row>
    <row r="108" spans="1:65" s="2" customFormat="1" ht="16.5" customHeight="1" x14ac:dyDescent="0.2">
      <c r="A108" s="36"/>
      <c r="B108" s="37"/>
      <c r="C108" s="194" t="s">
        <v>204</v>
      </c>
      <c r="D108" s="194" t="s">
        <v>175</v>
      </c>
      <c r="E108" s="195" t="s">
        <v>672</v>
      </c>
      <c r="F108" s="196" t="s">
        <v>673</v>
      </c>
      <c r="G108" s="197" t="s">
        <v>196</v>
      </c>
      <c r="H108" s="198">
        <v>0.1</v>
      </c>
      <c r="I108" s="199"/>
      <c r="J108" s="200">
        <f>ROUND(I108*H108,2)</f>
        <v>0</v>
      </c>
      <c r="K108" s="196" t="s">
        <v>79</v>
      </c>
      <c r="L108" s="41"/>
      <c r="M108" s="201" t="s">
        <v>79</v>
      </c>
      <c r="N108" s="202" t="s">
        <v>51</v>
      </c>
      <c r="O108" s="66"/>
      <c r="P108" s="203">
        <f>O108*H108</f>
        <v>0</v>
      </c>
      <c r="Q108" s="203">
        <v>0</v>
      </c>
      <c r="R108" s="203">
        <f>Q108*H108</f>
        <v>0</v>
      </c>
      <c r="S108" s="203">
        <v>0</v>
      </c>
      <c r="T108" s="204">
        <f>S108*H108</f>
        <v>0</v>
      </c>
      <c r="U108" s="36"/>
      <c r="V108" s="36"/>
      <c r="W108" s="36"/>
      <c r="X108" s="36"/>
      <c r="Y108" s="36"/>
      <c r="Z108" s="36"/>
      <c r="AA108" s="36"/>
      <c r="AB108" s="36"/>
      <c r="AC108" s="36"/>
      <c r="AD108" s="36"/>
      <c r="AE108" s="36"/>
      <c r="AR108" s="205" t="s">
        <v>180</v>
      </c>
      <c r="AT108" s="205" t="s">
        <v>175</v>
      </c>
      <c r="AU108" s="205" t="s">
        <v>91</v>
      </c>
      <c r="AY108" s="18" t="s">
        <v>173</v>
      </c>
      <c r="BE108" s="206">
        <f>IF(N108="základní",J108,0)</f>
        <v>0</v>
      </c>
      <c r="BF108" s="206">
        <f>IF(N108="snížená",J108,0)</f>
        <v>0</v>
      </c>
      <c r="BG108" s="206">
        <f>IF(N108="zákl. přenesená",J108,0)</f>
        <v>0</v>
      </c>
      <c r="BH108" s="206">
        <f>IF(N108="sníž. přenesená",J108,0)</f>
        <v>0</v>
      </c>
      <c r="BI108" s="206">
        <f>IF(N108="nulová",J108,0)</f>
        <v>0</v>
      </c>
      <c r="BJ108" s="18" t="s">
        <v>89</v>
      </c>
      <c r="BK108" s="206">
        <f>ROUND(I108*H108,2)</f>
        <v>0</v>
      </c>
      <c r="BL108" s="18" t="s">
        <v>180</v>
      </c>
      <c r="BM108" s="205" t="s">
        <v>256</v>
      </c>
    </row>
    <row r="109" spans="1:65" s="13" customFormat="1" ht="11.25" x14ac:dyDescent="0.2">
      <c r="B109" s="207"/>
      <c r="C109" s="208"/>
      <c r="D109" s="209" t="s">
        <v>182</v>
      </c>
      <c r="E109" s="210" t="s">
        <v>79</v>
      </c>
      <c r="F109" s="211" t="s">
        <v>674</v>
      </c>
      <c r="G109" s="208"/>
      <c r="H109" s="212">
        <v>0.1</v>
      </c>
      <c r="I109" s="213"/>
      <c r="J109" s="208"/>
      <c r="K109" s="208"/>
      <c r="L109" s="214"/>
      <c r="M109" s="215"/>
      <c r="N109" s="216"/>
      <c r="O109" s="216"/>
      <c r="P109" s="216"/>
      <c r="Q109" s="216"/>
      <c r="R109" s="216"/>
      <c r="S109" s="216"/>
      <c r="T109" s="217"/>
      <c r="AT109" s="218" t="s">
        <v>182</v>
      </c>
      <c r="AU109" s="218" t="s">
        <v>91</v>
      </c>
      <c r="AV109" s="13" t="s">
        <v>91</v>
      </c>
      <c r="AW109" s="13" t="s">
        <v>42</v>
      </c>
      <c r="AX109" s="13" t="s">
        <v>89</v>
      </c>
      <c r="AY109" s="218" t="s">
        <v>173</v>
      </c>
    </row>
    <row r="110" spans="1:65" s="2" customFormat="1" ht="16.5" customHeight="1" x14ac:dyDescent="0.2">
      <c r="A110" s="36"/>
      <c r="B110" s="37"/>
      <c r="C110" s="194" t="s">
        <v>221</v>
      </c>
      <c r="D110" s="194" t="s">
        <v>175</v>
      </c>
      <c r="E110" s="195" t="s">
        <v>675</v>
      </c>
      <c r="F110" s="196" t="s">
        <v>676</v>
      </c>
      <c r="G110" s="197" t="s">
        <v>196</v>
      </c>
      <c r="H110" s="198">
        <v>0.9</v>
      </c>
      <c r="I110" s="199"/>
      <c r="J110" s="200">
        <f>ROUND(I110*H110,2)</f>
        <v>0</v>
      </c>
      <c r="K110" s="196" t="s">
        <v>79</v>
      </c>
      <c r="L110" s="41"/>
      <c r="M110" s="201" t="s">
        <v>79</v>
      </c>
      <c r="N110" s="202" t="s">
        <v>51</v>
      </c>
      <c r="O110" s="66"/>
      <c r="P110" s="203">
        <f>O110*H110</f>
        <v>0</v>
      </c>
      <c r="Q110" s="203">
        <v>0</v>
      </c>
      <c r="R110" s="203">
        <f>Q110*H110</f>
        <v>0</v>
      </c>
      <c r="S110" s="203">
        <v>0</v>
      </c>
      <c r="T110" s="204">
        <f>S110*H110</f>
        <v>0</v>
      </c>
      <c r="U110" s="36"/>
      <c r="V110" s="36"/>
      <c r="W110" s="36"/>
      <c r="X110" s="36"/>
      <c r="Y110" s="36"/>
      <c r="Z110" s="36"/>
      <c r="AA110" s="36"/>
      <c r="AB110" s="36"/>
      <c r="AC110" s="36"/>
      <c r="AD110" s="36"/>
      <c r="AE110" s="36"/>
      <c r="AR110" s="205" t="s">
        <v>180</v>
      </c>
      <c r="AT110" s="205" t="s">
        <v>175</v>
      </c>
      <c r="AU110" s="205" t="s">
        <v>91</v>
      </c>
      <c r="AY110" s="18" t="s">
        <v>173</v>
      </c>
      <c r="BE110" s="206">
        <f>IF(N110="základní",J110,0)</f>
        <v>0</v>
      </c>
      <c r="BF110" s="206">
        <f>IF(N110="snížená",J110,0)</f>
        <v>0</v>
      </c>
      <c r="BG110" s="206">
        <f>IF(N110="zákl. přenesená",J110,0)</f>
        <v>0</v>
      </c>
      <c r="BH110" s="206">
        <f>IF(N110="sníž. přenesená",J110,0)</f>
        <v>0</v>
      </c>
      <c r="BI110" s="206">
        <f>IF(N110="nulová",J110,0)</f>
        <v>0</v>
      </c>
      <c r="BJ110" s="18" t="s">
        <v>89</v>
      </c>
      <c r="BK110" s="206">
        <f>ROUND(I110*H110,2)</f>
        <v>0</v>
      </c>
      <c r="BL110" s="18" t="s">
        <v>180</v>
      </c>
      <c r="BM110" s="205" t="s">
        <v>268</v>
      </c>
    </row>
    <row r="111" spans="1:65" s="13" customFormat="1" ht="11.25" x14ac:dyDescent="0.2">
      <c r="B111" s="207"/>
      <c r="C111" s="208"/>
      <c r="D111" s="209" t="s">
        <v>182</v>
      </c>
      <c r="E111" s="210" t="s">
        <v>79</v>
      </c>
      <c r="F111" s="211" t="s">
        <v>677</v>
      </c>
      <c r="G111" s="208"/>
      <c r="H111" s="212">
        <v>0.9</v>
      </c>
      <c r="I111" s="213"/>
      <c r="J111" s="208"/>
      <c r="K111" s="208"/>
      <c r="L111" s="214"/>
      <c r="M111" s="215"/>
      <c r="N111" s="216"/>
      <c r="O111" s="216"/>
      <c r="P111" s="216"/>
      <c r="Q111" s="216"/>
      <c r="R111" s="216"/>
      <c r="S111" s="216"/>
      <c r="T111" s="217"/>
      <c r="AT111" s="218" t="s">
        <v>182</v>
      </c>
      <c r="AU111" s="218" t="s">
        <v>91</v>
      </c>
      <c r="AV111" s="13" t="s">
        <v>91</v>
      </c>
      <c r="AW111" s="13" t="s">
        <v>42</v>
      </c>
      <c r="AX111" s="13" t="s">
        <v>89</v>
      </c>
      <c r="AY111" s="218" t="s">
        <v>173</v>
      </c>
    </row>
    <row r="112" spans="1:65" s="2" customFormat="1" ht="24" customHeight="1" x14ac:dyDescent="0.2">
      <c r="A112" s="36"/>
      <c r="B112" s="37"/>
      <c r="C112" s="194" t="s">
        <v>226</v>
      </c>
      <c r="D112" s="194" t="s">
        <v>175</v>
      </c>
      <c r="E112" s="195" t="s">
        <v>678</v>
      </c>
      <c r="F112" s="196" t="s">
        <v>679</v>
      </c>
      <c r="G112" s="197" t="s">
        <v>671</v>
      </c>
      <c r="H112" s="198">
        <v>4</v>
      </c>
      <c r="I112" s="199"/>
      <c r="J112" s="200">
        <f>ROUND(I112*H112,2)</f>
        <v>0</v>
      </c>
      <c r="K112" s="196" t="s">
        <v>79</v>
      </c>
      <c r="L112" s="41"/>
      <c r="M112" s="201" t="s">
        <v>79</v>
      </c>
      <c r="N112" s="202" t="s">
        <v>51</v>
      </c>
      <c r="O112" s="66"/>
      <c r="P112" s="203">
        <f>O112*H112</f>
        <v>0</v>
      </c>
      <c r="Q112" s="203">
        <v>0</v>
      </c>
      <c r="R112" s="203">
        <f>Q112*H112</f>
        <v>0</v>
      </c>
      <c r="S112" s="203">
        <v>0</v>
      </c>
      <c r="T112" s="204">
        <f>S112*H112</f>
        <v>0</v>
      </c>
      <c r="U112" s="36"/>
      <c r="V112" s="36"/>
      <c r="W112" s="36"/>
      <c r="X112" s="36"/>
      <c r="Y112" s="36"/>
      <c r="Z112" s="36"/>
      <c r="AA112" s="36"/>
      <c r="AB112" s="36"/>
      <c r="AC112" s="36"/>
      <c r="AD112" s="36"/>
      <c r="AE112" s="36"/>
      <c r="AR112" s="205" t="s">
        <v>180</v>
      </c>
      <c r="AT112" s="205" t="s">
        <v>175</v>
      </c>
      <c r="AU112" s="205" t="s">
        <v>91</v>
      </c>
      <c r="AY112" s="18" t="s">
        <v>173</v>
      </c>
      <c r="BE112" s="206">
        <f>IF(N112="základní",J112,0)</f>
        <v>0</v>
      </c>
      <c r="BF112" s="206">
        <f>IF(N112="snížená",J112,0)</f>
        <v>0</v>
      </c>
      <c r="BG112" s="206">
        <f>IF(N112="zákl. přenesená",J112,0)</f>
        <v>0</v>
      </c>
      <c r="BH112" s="206">
        <f>IF(N112="sníž. přenesená",J112,0)</f>
        <v>0</v>
      </c>
      <c r="BI112" s="206">
        <f>IF(N112="nulová",J112,0)</f>
        <v>0</v>
      </c>
      <c r="BJ112" s="18" t="s">
        <v>89</v>
      </c>
      <c r="BK112" s="206">
        <f>ROUND(I112*H112,2)</f>
        <v>0</v>
      </c>
      <c r="BL112" s="18" t="s">
        <v>180</v>
      </c>
      <c r="BM112" s="205" t="s">
        <v>279</v>
      </c>
    </row>
    <row r="113" spans="1:65" s="13" customFormat="1" ht="11.25" x14ac:dyDescent="0.2">
      <c r="B113" s="207"/>
      <c r="C113" s="208"/>
      <c r="D113" s="209" t="s">
        <v>182</v>
      </c>
      <c r="E113" s="210" t="s">
        <v>79</v>
      </c>
      <c r="F113" s="211" t="s">
        <v>680</v>
      </c>
      <c r="G113" s="208"/>
      <c r="H113" s="212">
        <v>4</v>
      </c>
      <c r="I113" s="213"/>
      <c r="J113" s="208"/>
      <c r="K113" s="208"/>
      <c r="L113" s="214"/>
      <c r="M113" s="215"/>
      <c r="N113" s="216"/>
      <c r="O113" s="216"/>
      <c r="P113" s="216"/>
      <c r="Q113" s="216"/>
      <c r="R113" s="216"/>
      <c r="S113" s="216"/>
      <c r="T113" s="217"/>
      <c r="AT113" s="218" t="s">
        <v>182</v>
      </c>
      <c r="AU113" s="218" t="s">
        <v>91</v>
      </c>
      <c r="AV113" s="13" t="s">
        <v>91</v>
      </c>
      <c r="AW113" s="13" t="s">
        <v>42</v>
      </c>
      <c r="AX113" s="13" t="s">
        <v>89</v>
      </c>
      <c r="AY113" s="218" t="s">
        <v>173</v>
      </c>
    </row>
    <row r="114" spans="1:65" s="2" customFormat="1" ht="16.5" customHeight="1" x14ac:dyDescent="0.2">
      <c r="A114" s="36"/>
      <c r="B114" s="37"/>
      <c r="C114" s="194" t="s">
        <v>230</v>
      </c>
      <c r="D114" s="194" t="s">
        <v>175</v>
      </c>
      <c r="E114" s="195" t="s">
        <v>681</v>
      </c>
      <c r="F114" s="196" t="s">
        <v>682</v>
      </c>
      <c r="G114" s="197" t="s">
        <v>196</v>
      </c>
      <c r="H114" s="198">
        <v>9</v>
      </c>
      <c r="I114" s="199"/>
      <c r="J114" s="200">
        <f>ROUND(I114*H114,2)</f>
        <v>0</v>
      </c>
      <c r="K114" s="196" t="s">
        <v>79</v>
      </c>
      <c r="L114" s="41"/>
      <c r="M114" s="201" t="s">
        <v>79</v>
      </c>
      <c r="N114" s="202" t="s">
        <v>51</v>
      </c>
      <c r="O114" s="66"/>
      <c r="P114" s="203">
        <f>O114*H114</f>
        <v>0</v>
      </c>
      <c r="Q114" s="203">
        <v>0</v>
      </c>
      <c r="R114" s="203">
        <f>Q114*H114</f>
        <v>0</v>
      </c>
      <c r="S114" s="203">
        <v>0</v>
      </c>
      <c r="T114" s="204">
        <f>S114*H114</f>
        <v>0</v>
      </c>
      <c r="U114" s="36"/>
      <c r="V114" s="36"/>
      <c r="W114" s="36"/>
      <c r="X114" s="36"/>
      <c r="Y114" s="36"/>
      <c r="Z114" s="36"/>
      <c r="AA114" s="36"/>
      <c r="AB114" s="36"/>
      <c r="AC114" s="36"/>
      <c r="AD114" s="36"/>
      <c r="AE114" s="36"/>
      <c r="AR114" s="205" t="s">
        <v>180</v>
      </c>
      <c r="AT114" s="205" t="s">
        <v>175</v>
      </c>
      <c r="AU114" s="205" t="s">
        <v>91</v>
      </c>
      <c r="AY114" s="18" t="s">
        <v>173</v>
      </c>
      <c r="BE114" s="206">
        <f>IF(N114="základní",J114,0)</f>
        <v>0</v>
      </c>
      <c r="BF114" s="206">
        <f>IF(N114="snížená",J114,0)</f>
        <v>0</v>
      </c>
      <c r="BG114" s="206">
        <f>IF(N114="zákl. přenesená",J114,0)</f>
        <v>0</v>
      </c>
      <c r="BH114" s="206">
        <f>IF(N114="sníž. přenesená",J114,0)</f>
        <v>0</v>
      </c>
      <c r="BI114" s="206">
        <f>IF(N114="nulová",J114,0)</f>
        <v>0</v>
      </c>
      <c r="BJ114" s="18" t="s">
        <v>89</v>
      </c>
      <c r="BK114" s="206">
        <f>ROUND(I114*H114,2)</f>
        <v>0</v>
      </c>
      <c r="BL114" s="18" t="s">
        <v>180</v>
      </c>
      <c r="BM114" s="205" t="s">
        <v>287</v>
      </c>
    </row>
    <row r="115" spans="1:65" s="13" customFormat="1" ht="11.25" x14ac:dyDescent="0.2">
      <c r="B115" s="207"/>
      <c r="C115" s="208"/>
      <c r="D115" s="209" t="s">
        <v>182</v>
      </c>
      <c r="E115" s="210" t="s">
        <v>79</v>
      </c>
      <c r="F115" s="211" t="s">
        <v>683</v>
      </c>
      <c r="G115" s="208"/>
      <c r="H115" s="212">
        <v>9</v>
      </c>
      <c r="I115" s="213"/>
      <c r="J115" s="208"/>
      <c r="K115" s="208"/>
      <c r="L115" s="214"/>
      <c r="M115" s="215"/>
      <c r="N115" s="216"/>
      <c r="O115" s="216"/>
      <c r="P115" s="216"/>
      <c r="Q115" s="216"/>
      <c r="R115" s="216"/>
      <c r="S115" s="216"/>
      <c r="T115" s="217"/>
      <c r="AT115" s="218" t="s">
        <v>182</v>
      </c>
      <c r="AU115" s="218" t="s">
        <v>91</v>
      </c>
      <c r="AV115" s="13" t="s">
        <v>91</v>
      </c>
      <c r="AW115" s="13" t="s">
        <v>42</v>
      </c>
      <c r="AX115" s="13" t="s">
        <v>89</v>
      </c>
      <c r="AY115" s="218" t="s">
        <v>173</v>
      </c>
    </row>
    <row r="116" spans="1:65" s="12" customFormat="1" ht="22.9" customHeight="1" x14ac:dyDescent="0.2">
      <c r="B116" s="178"/>
      <c r="C116" s="179"/>
      <c r="D116" s="180" t="s">
        <v>80</v>
      </c>
      <c r="E116" s="192" t="s">
        <v>684</v>
      </c>
      <c r="F116" s="192" t="s">
        <v>685</v>
      </c>
      <c r="G116" s="179"/>
      <c r="H116" s="179"/>
      <c r="I116" s="182"/>
      <c r="J116" s="193">
        <f>BK116</f>
        <v>0</v>
      </c>
      <c r="K116" s="179"/>
      <c r="L116" s="184"/>
      <c r="M116" s="185"/>
      <c r="N116" s="186"/>
      <c r="O116" s="186"/>
      <c r="P116" s="187">
        <f>SUM(P117:P140)</f>
        <v>0</v>
      </c>
      <c r="Q116" s="186"/>
      <c r="R116" s="187">
        <f>SUM(R117:R140)</f>
        <v>0</v>
      </c>
      <c r="S116" s="186"/>
      <c r="T116" s="188">
        <f>SUM(T117:T140)</f>
        <v>0</v>
      </c>
      <c r="AR116" s="189" t="s">
        <v>89</v>
      </c>
      <c r="AT116" s="190" t="s">
        <v>80</v>
      </c>
      <c r="AU116" s="190" t="s">
        <v>89</v>
      </c>
      <c r="AY116" s="189" t="s">
        <v>173</v>
      </c>
      <c r="BK116" s="191">
        <f>SUM(BK117:BK140)</f>
        <v>0</v>
      </c>
    </row>
    <row r="117" spans="1:65" s="2" customFormat="1" ht="16.5" customHeight="1" x14ac:dyDescent="0.2">
      <c r="A117" s="36"/>
      <c r="B117" s="37"/>
      <c r="C117" s="194" t="s">
        <v>236</v>
      </c>
      <c r="D117" s="194" t="s">
        <v>175</v>
      </c>
      <c r="E117" s="195" t="s">
        <v>686</v>
      </c>
      <c r="F117" s="196" t="s">
        <v>687</v>
      </c>
      <c r="G117" s="197" t="s">
        <v>186</v>
      </c>
      <c r="H117" s="198">
        <v>500</v>
      </c>
      <c r="I117" s="199"/>
      <c r="J117" s="200">
        <f>ROUND(I117*H117,2)</f>
        <v>0</v>
      </c>
      <c r="K117" s="196" t="s">
        <v>79</v>
      </c>
      <c r="L117" s="41"/>
      <c r="M117" s="201" t="s">
        <v>79</v>
      </c>
      <c r="N117" s="202" t="s">
        <v>51</v>
      </c>
      <c r="O117" s="66"/>
      <c r="P117" s="203">
        <f>O117*H117</f>
        <v>0</v>
      </c>
      <c r="Q117" s="203">
        <v>0</v>
      </c>
      <c r="R117" s="203">
        <f>Q117*H117</f>
        <v>0</v>
      </c>
      <c r="S117" s="203">
        <v>0</v>
      </c>
      <c r="T117" s="204">
        <f>S117*H117</f>
        <v>0</v>
      </c>
      <c r="U117" s="36"/>
      <c r="V117" s="36"/>
      <c r="W117" s="36"/>
      <c r="X117" s="36"/>
      <c r="Y117" s="36"/>
      <c r="Z117" s="36"/>
      <c r="AA117" s="36"/>
      <c r="AB117" s="36"/>
      <c r="AC117" s="36"/>
      <c r="AD117" s="36"/>
      <c r="AE117" s="36"/>
      <c r="AR117" s="205" t="s">
        <v>180</v>
      </c>
      <c r="AT117" s="205" t="s">
        <v>175</v>
      </c>
      <c r="AU117" s="205" t="s">
        <v>91</v>
      </c>
      <c r="AY117" s="18" t="s">
        <v>173</v>
      </c>
      <c r="BE117" s="206">
        <f>IF(N117="základní",J117,0)</f>
        <v>0</v>
      </c>
      <c r="BF117" s="206">
        <f>IF(N117="snížená",J117,0)</f>
        <v>0</v>
      </c>
      <c r="BG117" s="206">
        <f>IF(N117="zákl. přenesená",J117,0)</f>
        <v>0</v>
      </c>
      <c r="BH117" s="206">
        <f>IF(N117="sníž. přenesená",J117,0)</f>
        <v>0</v>
      </c>
      <c r="BI117" s="206">
        <f>IF(N117="nulová",J117,0)</f>
        <v>0</v>
      </c>
      <c r="BJ117" s="18" t="s">
        <v>89</v>
      </c>
      <c r="BK117" s="206">
        <f>ROUND(I117*H117,2)</f>
        <v>0</v>
      </c>
      <c r="BL117" s="18" t="s">
        <v>180</v>
      </c>
      <c r="BM117" s="205" t="s">
        <v>297</v>
      </c>
    </row>
    <row r="118" spans="1:65" s="13" customFormat="1" ht="11.25" x14ac:dyDescent="0.2">
      <c r="B118" s="207"/>
      <c r="C118" s="208"/>
      <c r="D118" s="209" t="s">
        <v>182</v>
      </c>
      <c r="E118" s="210" t="s">
        <v>79</v>
      </c>
      <c r="F118" s="211" t="s">
        <v>688</v>
      </c>
      <c r="G118" s="208"/>
      <c r="H118" s="212">
        <v>500</v>
      </c>
      <c r="I118" s="213"/>
      <c r="J118" s="208"/>
      <c r="K118" s="208"/>
      <c r="L118" s="214"/>
      <c r="M118" s="215"/>
      <c r="N118" s="216"/>
      <c r="O118" s="216"/>
      <c r="P118" s="216"/>
      <c r="Q118" s="216"/>
      <c r="R118" s="216"/>
      <c r="S118" s="216"/>
      <c r="T118" s="217"/>
      <c r="AT118" s="218" t="s">
        <v>182</v>
      </c>
      <c r="AU118" s="218" t="s">
        <v>91</v>
      </c>
      <c r="AV118" s="13" t="s">
        <v>91</v>
      </c>
      <c r="AW118" s="13" t="s">
        <v>42</v>
      </c>
      <c r="AX118" s="13" t="s">
        <v>89</v>
      </c>
      <c r="AY118" s="218" t="s">
        <v>173</v>
      </c>
    </row>
    <row r="119" spans="1:65" s="2" customFormat="1" ht="16.5" customHeight="1" x14ac:dyDescent="0.2">
      <c r="A119" s="36"/>
      <c r="B119" s="37"/>
      <c r="C119" s="194" t="s">
        <v>241</v>
      </c>
      <c r="D119" s="194" t="s">
        <v>175</v>
      </c>
      <c r="E119" s="195" t="s">
        <v>689</v>
      </c>
      <c r="F119" s="196" t="s">
        <v>690</v>
      </c>
      <c r="G119" s="197" t="s">
        <v>186</v>
      </c>
      <c r="H119" s="198">
        <v>2</v>
      </c>
      <c r="I119" s="199"/>
      <c r="J119" s="200">
        <f>ROUND(I119*H119,2)</f>
        <v>0</v>
      </c>
      <c r="K119" s="196" t="s">
        <v>79</v>
      </c>
      <c r="L119" s="41"/>
      <c r="M119" s="201" t="s">
        <v>79</v>
      </c>
      <c r="N119" s="202" t="s">
        <v>51</v>
      </c>
      <c r="O119" s="66"/>
      <c r="P119" s="203">
        <f>O119*H119</f>
        <v>0</v>
      </c>
      <c r="Q119" s="203">
        <v>0</v>
      </c>
      <c r="R119" s="203">
        <f>Q119*H119</f>
        <v>0</v>
      </c>
      <c r="S119" s="203">
        <v>0</v>
      </c>
      <c r="T119" s="204">
        <f>S119*H119</f>
        <v>0</v>
      </c>
      <c r="U119" s="36"/>
      <c r="V119" s="36"/>
      <c r="W119" s="36"/>
      <c r="X119" s="36"/>
      <c r="Y119" s="36"/>
      <c r="Z119" s="36"/>
      <c r="AA119" s="36"/>
      <c r="AB119" s="36"/>
      <c r="AC119" s="36"/>
      <c r="AD119" s="36"/>
      <c r="AE119" s="36"/>
      <c r="AR119" s="205" t="s">
        <v>180</v>
      </c>
      <c r="AT119" s="205" t="s">
        <v>175</v>
      </c>
      <c r="AU119" s="205" t="s">
        <v>91</v>
      </c>
      <c r="AY119" s="18" t="s">
        <v>173</v>
      </c>
      <c r="BE119" s="206">
        <f>IF(N119="základní",J119,0)</f>
        <v>0</v>
      </c>
      <c r="BF119" s="206">
        <f>IF(N119="snížená",J119,0)</f>
        <v>0</v>
      </c>
      <c r="BG119" s="206">
        <f>IF(N119="zákl. přenesená",J119,0)</f>
        <v>0</v>
      </c>
      <c r="BH119" s="206">
        <f>IF(N119="sníž. přenesená",J119,0)</f>
        <v>0</v>
      </c>
      <c r="BI119" s="206">
        <f>IF(N119="nulová",J119,0)</f>
        <v>0</v>
      </c>
      <c r="BJ119" s="18" t="s">
        <v>89</v>
      </c>
      <c r="BK119" s="206">
        <f>ROUND(I119*H119,2)</f>
        <v>0</v>
      </c>
      <c r="BL119" s="18" t="s">
        <v>180</v>
      </c>
      <c r="BM119" s="205" t="s">
        <v>306</v>
      </c>
    </row>
    <row r="120" spans="1:65" s="13" customFormat="1" ht="11.25" x14ac:dyDescent="0.2">
      <c r="B120" s="207"/>
      <c r="C120" s="208"/>
      <c r="D120" s="209" t="s">
        <v>182</v>
      </c>
      <c r="E120" s="210" t="s">
        <v>79</v>
      </c>
      <c r="F120" s="211" t="s">
        <v>691</v>
      </c>
      <c r="G120" s="208"/>
      <c r="H120" s="212">
        <v>2</v>
      </c>
      <c r="I120" s="213"/>
      <c r="J120" s="208"/>
      <c r="K120" s="208"/>
      <c r="L120" s="214"/>
      <c r="M120" s="215"/>
      <c r="N120" s="216"/>
      <c r="O120" s="216"/>
      <c r="P120" s="216"/>
      <c r="Q120" s="216"/>
      <c r="R120" s="216"/>
      <c r="S120" s="216"/>
      <c r="T120" s="217"/>
      <c r="AT120" s="218" t="s">
        <v>182</v>
      </c>
      <c r="AU120" s="218" t="s">
        <v>91</v>
      </c>
      <c r="AV120" s="13" t="s">
        <v>91</v>
      </c>
      <c r="AW120" s="13" t="s">
        <v>42</v>
      </c>
      <c r="AX120" s="13" t="s">
        <v>89</v>
      </c>
      <c r="AY120" s="218" t="s">
        <v>173</v>
      </c>
    </row>
    <row r="121" spans="1:65" s="2" customFormat="1" ht="16.5" customHeight="1" x14ac:dyDescent="0.2">
      <c r="A121" s="36"/>
      <c r="B121" s="37"/>
      <c r="C121" s="194" t="s">
        <v>247</v>
      </c>
      <c r="D121" s="194" t="s">
        <v>175</v>
      </c>
      <c r="E121" s="195" t="s">
        <v>692</v>
      </c>
      <c r="F121" s="196" t="s">
        <v>693</v>
      </c>
      <c r="G121" s="197" t="s">
        <v>186</v>
      </c>
      <c r="H121" s="198">
        <v>100</v>
      </c>
      <c r="I121" s="199"/>
      <c r="J121" s="200">
        <f>ROUND(I121*H121,2)</f>
        <v>0</v>
      </c>
      <c r="K121" s="196" t="s">
        <v>79</v>
      </c>
      <c r="L121" s="41"/>
      <c r="M121" s="201" t="s">
        <v>79</v>
      </c>
      <c r="N121" s="202" t="s">
        <v>51</v>
      </c>
      <c r="O121" s="66"/>
      <c r="P121" s="203">
        <f>O121*H121</f>
        <v>0</v>
      </c>
      <c r="Q121" s="203">
        <v>0</v>
      </c>
      <c r="R121" s="203">
        <f>Q121*H121</f>
        <v>0</v>
      </c>
      <c r="S121" s="203">
        <v>0</v>
      </c>
      <c r="T121" s="204">
        <f>S121*H121</f>
        <v>0</v>
      </c>
      <c r="U121" s="36"/>
      <c r="V121" s="36"/>
      <c r="W121" s="36"/>
      <c r="X121" s="36"/>
      <c r="Y121" s="36"/>
      <c r="Z121" s="36"/>
      <c r="AA121" s="36"/>
      <c r="AB121" s="36"/>
      <c r="AC121" s="36"/>
      <c r="AD121" s="36"/>
      <c r="AE121" s="36"/>
      <c r="AR121" s="205" t="s">
        <v>180</v>
      </c>
      <c r="AT121" s="205" t="s">
        <v>175</v>
      </c>
      <c r="AU121" s="205" t="s">
        <v>91</v>
      </c>
      <c r="AY121" s="18" t="s">
        <v>173</v>
      </c>
      <c r="BE121" s="206">
        <f>IF(N121="základní",J121,0)</f>
        <v>0</v>
      </c>
      <c r="BF121" s="206">
        <f>IF(N121="snížená",J121,0)</f>
        <v>0</v>
      </c>
      <c r="BG121" s="206">
        <f>IF(N121="zákl. přenesená",J121,0)</f>
        <v>0</v>
      </c>
      <c r="BH121" s="206">
        <f>IF(N121="sníž. přenesená",J121,0)</f>
        <v>0</v>
      </c>
      <c r="BI121" s="206">
        <f>IF(N121="nulová",J121,0)</f>
        <v>0</v>
      </c>
      <c r="BJ121" s="18" t="s">
        <v>89</v>
      </c>
      <c r="BK121" s="206">
        <f>ROUND(I121*H121,2)</f>
        <v>0</v>
      </c>
      <c r="BL121" s="18" t="s">
        <v>180</v>
      </c>
      <c r="BM121" s="205" t="s">
        <v>318</v>
      </c>
    </row>
    <row r="122" spans="1:65" s="13" customFormat="1" ht="11.25" x14ac:dyDescent="0.2">
      <c r="B122" s="207"/>
      <c r="C122" s="208"/>
      <c r="D122" s="209" t="s">
        <v>182</v>
      </c>
      <c r="E122" s="210" t="s">
        <v>79</v>
      </c>
      <c r="F122" s="211" t="s">
        <v>694</v>
      </c>
      <c r="G122" s="208"/>
      <c r="H122" s="212">
        <v>100</v>
      </c>
      <c r="I122" s="213"/>
      <c r="J122" s="208"/>
      <c r="K122" s="208"/>
      <c r="L122" s="214"/>
      <c r="M122" s="215"/>
      <c r="N122" s="216"/>
      <c r="O122" s="216"/>
      <c r="P122" s="216"/>
      <c r="Q122" s="216"/>
      <c r="R122" s="216"/>
      <c r="S122" s="216"/>
      <c r="T122" s="217"/>
      <c r="AT122" s="218" t="s">
        <v>182</v>
      </c>
      <c r="AU122" s="218" t="s">
        <v>91</v>
      </c>
      <c r="AV122" s="13" t="s">
        <v>91</v>
      </c>
      <c r="AW122" s="13" t="s">
        <v>42</v>
      </c>
      <c r="AX122" s="13" t="s">
        <v>89</v>
      </c>
      <c r="AY122" s="218" t="s">
        <v>173</v>
      </c>
    </row>
    <row r="123" spans="1:65" s="2" customFormat="1" ht="16.5" customHeight="1" x14ac:dyDescent="0.2">
      <c r="A123" s="36"/>
      <c r="B123" s="37"/>
      <c r="C123" s="194" t="s">
        <v>8</v>
      </c>
      <c r="D123" s="194" t="s">
        <v>175</v>
      </c>
      <c r="E123" s="195" t="s">
        <v>695</v>
      </c>
      <c r="F123" s="196" t="s">
        <v>696</v>
      </c>
      <c r="G123" s="197" t="s">
        <v>186</v>
      </c>
      <c r="H123" s="198">
        <v>1200</v>
      </c>
      <c r="I123" s="199"/>
      <c r="J123" s="200">
        <f>ROUND(I123*H123,2)</f>
        <v>0</v>
      </c>
      <c r="K123" s="196" t="s">
        <v>79</v>
      </c>
      <c r="L123" s="41"/>
      <c r="M123" s="201" t="s">
        <v>79</v>
      </c>
      <c r="N123" s="202" t="s">
        <v>51</v>
      </c>
      <c r="O123" s="66"/>
      <c r="P123" s="203">
        <f>O123*H123</f>
        <v>0</v>
      </c>
      <c r="Q123" s="203">
        <v>0</v>
      </c>
      <c r="R123" s="203">
        <f>Q123*H123</f>
        <v>0</v>
      </c>
      <c r="S123" s="203">
        <v>0</v>
      </c>
      <c r="T123" s="204">
        <f>S123*H123</f>
        <v>0</v>
      </c>
      <c r="U123" s="36"/>
      <c r="V123" s="36"/>
      <c r="W123" s="36"/>
      <c r="X123" s="36"/>
      <c r="Y123" s="36"/>
      <c r="Z123" s="36"/>
      <c r="AA123" s="36"/>
      <c r="AB123" s="36"/>
      <c r="AC123" s="36"/>
      <c r="AD123" s="36"/>
      <c r="AE123" s="36"/>
      <c r="AR123" s="205" t="s">
        <v>180</v>
      </c>
      <c r="AT123" s="205" t="s">
        <v>175</v>
      </c>
      <c r="AU123" s="205" t="s">
        <v>91</v>
      </c>
      <c r="AY123" s="18" t="s">
        <v>173</v>
      </c>
      <c r="BE123" s="206">
        <f>IF(N123="základní",J123,0)</f>
        <v>0</v>
      </c>
      <c r="BF123" s="206">
        <f>IF(N123="snížená",J123,0)</f>
        <v>0</v>
      </c>
      <c r="BG123" s="206">
        <f>IF(N123="zákl. přenesená",J123,0)</f>
        <v>0</v>
      </c>
      <c r="BH123" s="206">
        <f>IF(N123="sníž. přenesená",J123,0)</f>
        <v>0</v>
      </c>
      <c r="BI123" s="206">
        <f>IF(N123="nulová",J123,0)</f>
        <v>0</v>
      </c>
      <c r="BJ123" s="18" t="s">
        <v>89</v>
      </c>
      <c r="BK123" s="206">
        <f>ROUND(I123*H123,2)</f>
        <v>0</v>
      </c>
      <c r="BL123" s="18" t="s">
        <v>180</v>
      </c>
      <c r="BM123" s="205" t="s">
        <v>327</v>
      </c>
    </row>
    <row r="124" spans="1:65" s="13" customFormat="1" ht="11.25" x14ac:dyDescent="0.2">
      <c r="B124" s="207"/>
      <c r="C124" s="208"/>
      <c r="D124" s="209" t="s">
        <v>182</v>
      </c>
      <c r="E124" s="210" t="s">
        <v>79</v>
      </c>
      <c r="F124" s="211" t="s">
        <v>697</v>
      </c>
      <c r="G124" s="208"/>
      <c r="H124" s="212">
        <v>1200</v>
      </c>
      <c r="I124" s="213"/>
      <c r="J124" s="208"/>
      <c r="K124" s="208"/>
      <c r="L124" s="214"/>
      <c r="M124" s="215"/>
      <c r="N124" s="216"/>
      <c r="O124" s="216"/>
      <c r="P124" s="216"/>
      <c r="Q124" s="216"/>
      <c r="R124" s="216"/>
      <c r="S124" s="216"/>
      <c r="T124" s="217"/>
      <c r="AT124" s="218" t="s">
        <v>182</v>
      </c>
      <c r="AU124" s="218" t="s">
        <v>91</v>
      </c>
      <c r="AV124" s="13" t="s">
        <v>91</v>
      </c>
      <c r="AW124" s="13" t="s">
        <v>42</v>
      </c>
      <c r="AX124" s="13" t="s">
        <v>89</v>
      </c>
      <c r="AY124" s="218" t="s">
        <v>173</v>
      </c>
    </row>
    <row r="125" spans="1:65" s="2" customFormat="1" ht="16.5" customHeight="1" x14ac:dyDescent="0.2">
      <c r="A125" s="36"/>
      <c r="B125" s="37"/>
      <c r="C125" s="194" t="s">
        <v>256</v>
      </c>
      <c r="D125" s="194" t="s">
        <v>175</v>
      </c>
      <c r="E125" s="195" t="s">
        <v>698</v>
      </c>
      <c r="F125" s="196" t="s">
        <v>699</v>
      </c>
      <c r="G125" s="197" t="s">
        <v>186</v>
      </c>
      <c r="H125" s="198">
        <v>500</v>
      </c>
      <c r="I125" s="199"/>
      <c r="J125" s="200">
        <f>ROUND(I125*H125,2)</f>
        <v>0</v>
      </c>
      <c r="K125" s="196" t="s">
        <v>79</v>
      </c>
      <c r="L125" s="41"/>
      <c r="M125" s="201" t="s">
        <v>79</v>
      </c>
      <c r="N125" s="202" t="s">
        <v>51</v>
      </c>
      <c r="O125" s="66"/>
      <c r="P125" s="203">
        <f>O125*H125</f>
        <v>0</v>
      </c>
      <c r="Q125" s="203">
        <v>0</v>
      </c>
      <c r="R125" s="203">
        <f>Q125*H125</f>
        <v>0</v>
      </c>
      <c r="S125" s="203">
        <v>0</v>
      </c>
      <c r="T125" s="204">
        <f>S125*H125</f>
        <v>0</v>
      </c>
      <c r="U125" s="36"/>
      <c r="V125" s="36"/>
      <c r="W125" s="36"/>
      <c r="X125" s="36"/>
      <c r="Y125" s="36"/>
      <c r="Z125" s="36"/>
      <c r="AA125" s="36"/>
      <c r="AB125" s="36"/>
      <c r="AC125" s="36"/>
      <c r="AD125" s="36"/>
      <c r="AE125" s="36"/>
      <c r="AR125" s="205" t="s">
        <v>180</v>
      </c>
      <c r="AT125" s="205" t="s">
        <v>175</v>
      </c>
      <c r="AU125" s="205" t="s">
        <v>91</v>
      </c>
      <c r="AY125" s="18" t="s">
        <v>173</v>
      </c>
      <c r="BE125" s="206">
        <f>IF(N125="základní",J125,0)</f>
        <v>0</v>
      </c>
      <c r="BF125" s="206">
        <f>IF(N125="snížená",J125,0)</f>
        <v>0</v>
      </c>
      <c r="BG125" s="206">
        <f>IF(N125="zákl. přenesená",J125,0)</f>
        <v>0</v>
      </c>
      <c r="BH125" s="206">
        <f>IF(N125="sníž. přenesená",J125,0)</f>
        <v>0</v>
      </c>
      <c r="BI125" s="206">
        <f>IF(N125="nulová",J125,0)</f>
        <v>0</v>
      </c>
      <c r="BJ125" s="18" t="s">
        <v>89</v>
      </c>
      <c r="BK125" s="206">
        <f>ROUND(I125*H125,2)</f>
        <v>0</v>
      </c>
      <c r="BL125" s="18" t="s">
        <v>180</v>
      </c>
      <c r="BM125" s="205" t="s">
        <v>470</v>
      </c>
    </row>
    <row r="126" spans="1:65" s="13" customFormat="1" ht="11.25" x14ac:dyDescent="0.2">
      <c r="B126" s="207"/>
      <c r="C126" s="208"/>
      <c r="D126" s="209" t="s">
        <v>182</v>
      </c>
      <c r="E126" s="210" t="s">
        <v>79</v>
      </c>
      <c r="F126" s="211" t="s">
        <v>688</v>
      </c>
      <c r="G126" s="208"/>
      <c r="H126" s="212">
        <v>500</v>
      </c>
      <c r="I126" s="213"/>
      <c r="J126" s="208"/>
      <c r="K126" s="208"/>
      <c r="L126" s="214"/>
      <c r="M126" s="215"/>
      <c r="N126" s="216"/>
      <c r="O126" s="216"/>
      <c r="P126" s="216"/>
      <c r="Q126" s="216"/>
      <c r="R126" s="216"/>
      <c r="S126" s="216"/>
      <c r="T126" s="217"/>
      <c r="AT126" s="218" t="s">
        <v>182</v>
      </c>
      <c r="AU126" s="218" t="s">
        <v>91</v>
      </c>
      <c r="AV126" s="13" t="s">
        <v>91</v>
      </c>
      <c r="AW126" s="13" t="s">
        <v>42</v>
      </c>
      <c r="AX126" s="13" t="s">
        <v>89</v>
      </c>
      <c r="AY126" s="218" t="s">
        <v>173</v>
      </c>
    </row>
    <row r="127" spans="1:65" s="2" customFormat="1" ht="16.5" customHeight="1" x14ac:dyDescent="0.2">
      <c r="A127" s="36"/>
      <c r="B127" s="37"/>
      <c r="C127" s="194" t="s">
        <v>262</v>
      </c>
      <c r="D127" s="194" t="s">
        <v>175</v>
      </c>
      <c r="E127" s="195" t="s">
        <v>700</v>
      </c>
      <c r="F127" s="196" t="s">
        <v>701</v>
      </c>
      <c r="G127" s="197" t="s">
        <v>671</v>
      </c>
      <c r="H127" s="198">
        <v>1</v>
      </c>
      <c r="I127" s="199"/>
      <c r="J127" s="200">
        <f>ROUND(I127*H127,2)</f>
        <v>0</v>
      </c>
      <c r="K127" s="196" t="s">
        <v>79</v>
      </c>
      <c r="L127" s="41"/>
      <c r="M127" s="201" t="s">
        <v>79</v>
      </c>
      <c r="N127" s="202" t="s">
        <v>51</v>
      </c>
      <c r="O127" s="66"/>
      <c r="P127" s="203">
        <f>O127*H127</f>
        <v>0</v>
      </c>
      <c r="Q127" s="203">
        <v>0</v>
      </c>
      <c r="R127" s="203">
        <f>Q127*H127</f>
        <v>0</v>
      </c>
      <c r="S127" s="203">
        <v>0</v>
      </c>
      <c r="T127" s="204">
        <f>S127*H127</f>
        <v>0</v>
      </c>
      <c r="U127" s="36"/>
      <c r="V127" s="36"/>
      <c r="W127" s="36"/>
      <c r="X127" s="36"/>
      <c r="Y127" s="36"/>
      <c r="Z127" s="36"/>
      <c r="AA127" s="36"/>
      <c r="AB127" s="36"/>
      <c r="AC127" s="36"/>
      <c r="AD127" s="36"/>
      <c r="AE127" s="36"/>
      <c r="AR127" s="205" t="s">
        <v>180</v>
      </c>
      <c r="AT127" s="205" t="s">
        <v>175</v>
      </c>
      <c r="AU127" s="205" t="s">
        <v>91</v>
      </c>
      <c r="AY127" s="18" t="s">
        <v>173</v>
      </c>
      <c r="BE127" s="206">
        <f>IF(N127="základní",J127,0)</f>
        <v>0</v>
      </c>
      <c r="BF127" s="206">
        <f>IF(N127="snížená",J127,0)</f>
        <v>0</v>
      </c>
      <c r="BG127" s="206">
        <f>IF(N127="zákl. přenesená",J127,0)</f>
        <v>0</v>
      </c>
      <c r="BH127" s="206">
        <f>IF(N127="sníž. přenesená",J127,0)</f>
        <v>0</v>
      </c>
      <c r="BI127" s="206">
        <f>IF(N127="nulová",J127,0)</f>
        <v>0</v>
      </c>
      <c r="BJ127" s="18" t="s">
        <v>89</v>
      </c>
      <c r="BK127" s="206">
        <f>ROUND(I127*H127,2)</f>
        <v>0</v>
      </c>
      <c r="BL127" s="18" t="s">
        <v>180</v>
      </c>
      <c r="BM127" s="205" t="s">
        <v>478</v>
      </c>
    </row>
    <row r="128" spans="1:65" s="13" customFormat="1" ht="11.25" x14ac:dyDescent="0.2">
      <c r="B128" s="207"/>
      <c r="C128" s="208"/>
      <c r="D128" s="209" t="s">
        <v>182</v>
      </c>
      <c r="E128" s="210" t="s">
        <v>79</v>
      </c>
      <c r="F128" s="211" t="s">
        <v>702</v>
      </c>
      <c r="G128" s="208"/>
      <c r="H128" s="212">
        <v>1</v>
      </c>
      <c r="I128" s="213"/>
      <c r="J128" s="208"/>
      <c r="K128" s="208"/>
      <c r="L128" s="214"/>
      <c r="M128" s="215"/>
      <c r="N128" s="216"/>
      <c r="O128" s="216"/>
      <c r="P128" s="216"/>
      <c r="Q128" s="216"/>
      <c r="R128" s="216"/>
      <c r="S128" s="216"/>
      <c r="T128" s="217"/>
      <c r="AT128" s="218" t="s">
        <v>182</v>
      </c>
      <c r="AU128" s="218" t="s">
        <v>91</v>
      </c>
      <c r="AV128" s="13" t="s">
        <v>91</v>
      </c>
      <c r="AW128" s="13" t="s">
        <v>42</v>
      </c>
      <c r="AX128" s="13" t="s">
        <v>89</v>
      </c>
      <c r="AY128" s="218" t="s">
        <v>173</v>
      </c>
    </row>
    <row r="129" spans="1:65" s="2" customFormat="1" ht="16.5" customHeight="1" x14ac:dyDescent="0.2">
      <c r="A129" s="36"/>
      <c r="B129" s="37"/>
      <c r="C129" s="194" t="s">
        <v>268</v>
      </c>
      <c r="D129" s="194" t="s">
        <v>175</v>
      </c>
      <c r="E129" s="195" t="s">
        <v>703</v>
      </c>
      <c r="F129" s="196" t="s">
        <v>704</v>
      </c>
      <c r="G129" s="197" t="s">
        <v>186</v>
      </c>
      <c r="H129" s="198">
        <v>900</v>
      </c>
      <c r="I129" s="199"/>
      <c r="J129" s="200">
        <f>ROUND(I129*H129,2)</f>
        <v>0</v>
      </c>
      <c r="K129" s="196" t="s">
        <v>79</v>
      </c>
      <c r="L129" s="41"/>
      <c r="M129" s="201" t="s">
        <v>79</v>
      </c>
      <c r="N129" s="202" t="s">
        <v>51</v>
      </c>
      <c r="O129" s="66"/>
      <c r="P129" s="203">
        <f>O129*H129</f>
        <v>0</v>
      </c>
      <c r="Q129" s="203">
        <v>0</v>
      </c>
      <c r="R129" s="203">
        <f>Q129*H129</f>
        <v>0</v>
      </c>
      <c r="S129" s="203">
        <v>0</v>
      </c>
      <c r="T129" s="204">
        <f>S129*H129</f>
        <v>0</v>
      </c>
      <c r="U129" s="36"/>
      <c r="V129" s="36"/>
      <c r="W129" s="36"/>
      <c r="X129" s="36"/>
      <c r="Y129" s="36"/>
      <c r="Z129" s="36"/>
      <c r="AA129" s="36"/>
      <c r="AB129" s="36"/>
      <c r="AC129" s="36"/>
      <c r="AD129" s="36"/>
      <c r="AE129" s="36"/>
      <c r="AR129" s="205" t="s">
        <v>180</v>
      </c>
      <c r="AT129" s="205" t="s">
        <v>175</v>
      </c>
      <c r="AU129" s="205" t="s">
        <v>91</v>
      </c>
      <c r="AY129" s="18" t="s">
        <v>173</v>
      </c>
      <c r="BE129" s="206">
        <f>IF(N129="základní",J129,0)</f>
        <v>0</v>
      </c>
      <c r="BF129" s="206">
        <f>IF(N129="snížená",J129,0)</f>
        <v>0</v>
      </c>
      <c r="BG129" s="206">
        <f>IF(N129="zákl. přenesená",J129,0)</f>
        <v>0</v>
      </c>
      <c r="BH129" s="206">
        <f>IF(N129="sníž. přenesená",J129,0)</f>
        <v>0</v>
      </c>
      <c r="BI129" s="206">
        <f>IF(N129="nulová",J129,0)</f>
        <v>0</v>
      </c>
      <c r="BJ129" s="18" t="s">
        <v>89</v>
      </c>
      <c r="BK129" s="206">
        <f>ROUND(I129*H129,2)</f>
        <v>0</v>
      </c>
      <c r="BL129" s="18" t="s">
        <v>180</v>
      </c>
      <c r="BM129" s="205" t="s">
        <v>489</v>
      </c>
    </row>
    <row r="130" spans="1:65" s="13" customFormat="1" ht="11.25" x14ac:dyDescent="0.2">
      <c r="B130" s="207"/>
      <c r="C130" s="208"/>
      <c r="D130" s="209" t="s">
        <v>182</v>
      </c>
      <c r="E130" s="210" t="s">
        <v>79</v>
      </c>
      <c r="F130" s="211" t="s">
        <v>705</v>
      </c>
      <c r="G130" s="208"/>
      <c r="H130" s="212">
        <v>900</v>
      </c>
      <c r="I130" s="213"/>
      <c r="J130" s="208"/>
      <c r="K130" s="208"/>
      <c r="L130" s="214"/>
      <c r="M130" s="215"/>
      <c r="N130" s="216"/>
      <c r="O130" s="216"/>
      <c r="P130" s="216"/>
      <c r="Q130" s="216"/>
      <c r="R130" s="216"/>
      <c r="S130" s="216"/>
      <c r="T130" s="217"/>
      <c r="AT130" s="218" t="s">
        <v>182</v>
      </c>
      <c r="AU130" s="218" t="s">
        <v>91</v>
      </c>
      <c r="AV130" s="13" t="s">
        <v>91</v>
      </c>
      <c r="AW130" s="13" t="s">
        <v>42</v>
      </c>
      <c r="AX130" s="13" t="s">
        <v>89</v>
      </c>
      <c r="AY130" s="218" t="s">
        <v>173</v>
      </c>
    </row>
    <row r="131" spans="1:65" s="2" customFormat="1" ht="16.5" customHeight="1" x14ac:dyDescent="0.2">
      <c r="A131" s="36"/>
      <c r="B131" s="37"/>
      <c r="C131" s="194" t="s">
        <v>274</v>
      </c>
      <c r="D131" s="194" t="s">
        <v>175</v>
      </c>
      <c r="E131" s="195" t="s">
        <v>706</v>
      </c>
      <c r="F131" s="196" t="s">
        <v>707</v>
      </c>
      <c r="G131" s="197" t="s">
        <v>186</v>
      </c>
      <c r="H131" s="198">
        <v>150</v>
      </c>
      <c r="I131" s="199"/>
      <c r="J131" s="200">
        <f>ROUND(I131*H131,2)</f>
        <v>0</v>
      </c>
      <c r="K131" s="196" t="s">
        <v>79</v>
      </c>
      <c r="L131" s="41"/>
      <c r="M131" s="201" t="s">
        <v>79</v>
      </c>
      <c r="N131" s="202" t="s">
        <v>51</v>
      </c>
      <c r="O131" s="66"/>
      <c r="P131" s="203">
        <f>O131*H131</f>
        <v>0</v>
      </c>
      <c r="Q131" s="203">
        <v>0</v>
      </c>
      <c r="R131" s="203">
        <f>Q131*H131</f>
        <v>0</v>
      </c>
      <c r="S131" s="203">
        <v>0</v>
      </c>
      <c r="T131" s="204">
        <f>S131*H131</f>
        <v>0</v>
      </c>
      <c r="U131" s="36"/>
      <c r="V131" s="36"/>
      <c r="W131" s="36"/>
      <c r="X131" s="36"/>
      <c r="Y131" s="36"/>
      <c r="Z131" s="36"/>
      <c r="AA131" s="36"/>
      <c r="AB131" s="36"/>
      <c r="AC131" s="36"/>
      <c r="AD131" s="36"/>
      <c r="AE131" s="36"/>
      <c r="AR131" s="205" t="s">
        <v>180</v>
      </c>
      <c r="AT131" s="205" t="s">
        <v>175</v>
      </c>
      <c r="AU131" s="205" t="s">
        <v>91</v>
      </c>
      <c r="AY131" s="18" t="s">
        <v>173</v>
      </c>
      <c r="BE131" s="206">
        <f>IF(N131="základní",J131,0)</f>
        <v>0</v>
      </c>
      <c r="BF131" s="206">
        <f>IF(N131="snížená",J131,0)</f>
        <v>0</v>
      </c>
      <c r="BG131" s="206">
        <f>IF(N131="zákl. přenesená",J131,0)</f>
        <v>0</v>
      </c>
      <c r="BH131" s="206">
        <f>IF(N131="sníž. přenesená",J131,0)</f>
        <v>0</v>
      </c>
      <c r="BI131" s="206">
        <f>IF(N131="nulová",J131,0)</f>
        <v>0</v>
      </c>
      <c r="BJ131" s="18" t="s">
        <v>89</v>
      </c>
      <c r="BK131" s="206">
        <f>ROUND(I131*H131,2)</f>
        <v>0</v>
      </c>
      <c r="BL131" s="18" t="s">
        <v>180</v>
      </c>
      <c r="BM131" s="205" t="s">
        <v>499</v>
      </c>
    </row>
    <row r="132" spans="1:65" s="13" customFormat="1" ht="11.25" x14ac:dyDescent="0.2">
      <c r="B132" s="207"/>
      <c r="C132" s="208"/>
      <c r="D132" s="209" t="s">
        <v>182</v>
      </c>
      <c r="E132" s="210" t="s">
        <v>79</v>
      </c>
      <c r="F132" s="211" t="s">
        <v>708</v>
      </c>
      <c r="G132" s="208"/>
      <c r="H132" s="212">
        <v>150</v>
      </c>
      <c r="I132" s="213"/>
      <c r="J132" s="208"/>
      <c r="K132" s="208"/>
      <c r="L132" s="214"/>
      <c r="M132" s="215"/>
      <c r="N132" s="216"/>
      <c r="O132" s="216"/>
      <c r="P132" s="216"/>
      <c r="Q132" s="216"/>
      <c r="R132" s="216"/>
      <c r="S132" s="216"/>
      <c r="T132" s="217"/>
      <c r="AT132" s="218" t="s">
        <v>182</v>
      </c>
      <c r="AU132" s="218" t="s">
        <v>91</v>
      </c>
      <c r="AV132" s="13" t="s">
        <v>91</v>
      </c>
      <c r="AW132" s="13" t="s">
        <v>42</v>
      </c>
      <c r="AX132" s="13" t="s">
        <v>89</v>
      </c>
      <c r="AY132" s="218" t="s">
        <v>173</v>
      </c>
    </row>
    <row r="133" spans="1:65" s="2" customFormat="1" ht="16.5" customHeight="1" x14ac:dyDescent="0.2">
      <c r="A133" s="36"/>
      <c r="B133" s="37"/>
      <c r="C133" s="194" t="s">
        <v>279</v>
      </c>
      <c r="D133" s="194" t="s">
        <v>175</v>
      </c>
      <c r="E133" s="195" t="s">
        <v>709</v>
      </c>
      <c r="F133" s="196" t="s">
        <v>710</v>
      </c>
      <c r="G133" s="197" t="s">
        <v>447</v>
      </c>
      <c r="H133" s="198">
        <v>8</v>
      </c>
      <c r="I133" s="199"/>
      <c r="J133" s="200">
        <f>ROUND(I133*H133,2)</f>
        <v>0</v>
      </c>
      <c r="K133" s="196" t="s">
        <v>79</v>
      </c>
      <c r="L133" s="41"/>
      <c r="M133" s="201" t="s">
        <v>79</v>
      </c>
      <c r="N133" s="202" t="s">
        <v>51</v>
      </c>
      <c r="O133" s="66"/>
      <c r="P133" s="203">
        <f>O133*H133</f>
        <v>0</v>
      </c>
      <c r="Q133" s="203">
        <v>0</v>
      </c>
      <c r="R133" s="203">
        <f>Q133*H133</f>
        <v>0</v>
      </c>
      <c r="S133" s="203">
        <v>0</v>
      </c>
      <c r="T133" s="204">
        <f>S133*H133</f>
        <v>0</v>
      </c>
      <c r="U133" s="36"/>
      <c r="V133" s="36"/>
      <c r="W133" s="36"/>
      <c r="X133" s="36"/>
      <c r="Y133" s="36"/>
      <c r="Z133" s="36"/>
      <c r="AA133" s="36"/>
      <c r="AB133" s="36"/>
      <c r="AC133" s="36"/>
      <c r="AD133" s="36"/>
      <c r="AE133" s="36"/>
      <c r="AR133" s="205" t="s">
        <v>180</v>
      </c>
      <c r="AT133" s="205" t="s">
        <v>175</v>
      </c>
      <c r="AU133" s="205" t="s">
        <v>91</v>
      </c>
      <c r="AY133" s="18" t="s">
        <v>173</v>
      </c>
      <c r="BE133" s="206">
        <f>IF(N133="základní",J133,0)</f>
        <v>0</v>
      </c>
      <c r="BF133" s="206">
        <f>IF(N133="snížená",J133,0)</f>
        <v>0</v>
      </c>
      <c r="BG133" s="206">
        <f>IF(N133="zákl. přenesená",J133,0)</f>
        <v>0</v>
      </c>
      <c r="BH133" s="206">
        <f>IF(N133="sníž. přenesená",J133,0)</f>
        <v>0</v>
      </c>
      <c r="BI133" s="206">
        <f>IF(N133="nulová",J133,0)</f>
        <v>0</v>
      </c>
      <c r="BJ133" s="18" t="s">
        <v>89</v>
      </c>
      <c r="BK133" s="206">
        <f>ROUND(I133*H133,2)</f>
        <v>0</v>
      </c>
      <c r="BL133" s="18" t="s">
        <v>180</v>
      </c>
      <c r="BM133" s="205" t="s">
        <v>507</v>
      </c>
    </row>
    <row r="134" spans="1:65" s="13" customFormat="1" ht="11.25" x14ac:dyDescent="0.2">
      <c r="B134" s="207"/>
      <c r="C134" s="208"/>
      <c r="D134" s="209" t="s">
        <v>182</v>
      </c>
      <c r="E134" s="210" t="s">
        <v>79</v>
      </c>
      <c r="F134" s="211" t="s">
        <v>711</v>
      </c>
      <c r="G134" s="208"/>
      <c r="H134" s="212">
        <v>8</v>
      </c>
      <c r="I134" s="213"/>
      <c r="J134" s="208"/>
      <c r="K134" s="208"/>
      <c r="L134" s="214"/>
      <c r="M134" s="215"/>
      <c r="N134" s="216"/>
      <c r="O134" s="216"/>
      <c r="P134" s="216"/>
      <c r="Q134" s="216"/>
      <c r="R134" s="216"/>
      <c r="S134" s="216"/>
      <c r="T134" s="217"/>
      <c r="AT134" s="218" t="s">
        <v>182</v>
      </c>
      <c r="AU134" s="218" t="s">
        <v>91</v>
      </c>
      <c r="AV134" s="13" t="s">
        <v>91</v>
      </c>
      <c r="AW134" s="13" t="s">
        <v>42</v>
      </c>
      <c r="AX134" s="13" t="s">
        <v>89</v>
      </c>
      <c r="AY134" s="218" t="s">
        <v>173</v>
      </c>
    </row>
    <row r="135" spans="1:65" s="2" customFormat="1" ht="16.5" customHeight="1" x14ac:dyDescent="0.2">
      <c r="A135" s="36"/>
      <c r="B135" s="37"/>
      <c r="C135" s="194" t="s">
        <v>7</v>
      </c>
      <c r="D135" s="194" t="s">
        <v>175</v>
      </c>
      <c r="E135" s="195" t="s">
        <v>712</v>
      </c>
      <c r="F135" s="196" t="s">
        <v>713</v>
      </c>
      <c r="G135" s="197" t="s">
        <v>447</v>
      </c>
      <c r="H135" s="198">
        <v>10</v>
      </c>
      <c r="I135" s="199"/>
      <c r="J135" s="200">
        <f>ROUND(I135*H135,2)</f>
        <v>0</v>
      </c>
      <c r="K135" s="196" t="s">
        <v>79</v>
      </c>
      <c r="L135" s="41"/>
      <c r="M135" s="201" t="s">
        <v>79</v>
      </c>
      <c r="N135" s="202" t="s">
        <v>51</v>
      </c>
      <c r="O135" s="66"/>
      <c r="P135" s="203">
        <f>O135*H135</f>
        <v>0</v>
      </c>
      <c r="Q135" s="203">
        <v>0</v>
      </c>
      <c r="R135" s="203">
        <f>Q135*H135</f>
        <v>0</v>
      </c>
      <c r="S135" s="203">
        <v>0</v>
      </c>
      <c r="T135" s="204">
        <f>S135*H135</f>
        <v>0</v>
      </c>
      <c r="U135" s="36"/>
      <c r="V135" s="36"/>
      <c r="W135" s="36"/>
      <c r="X135" s="36"/>
      <c r="Y135" s="36"/>
      <c r="Z135" s="36"/>
      <c r="AA135" s="36"/>
      <c r="AB135" s="36"/>
      <c r="AC135" s="36"/>
      <c r="AD135" s="36"/>
      <c r="AE135" s="36"/>
      <c r="AR135" s="205" t="s">
        <v>180</v>
      </c>
      <c r="AT135" s="205" t="s">
        <v>175</v>
      </c>
      <c r="AU135" s="205" t="s">
        <v>91</v>
      </c>
      <c r="AY135" s="18" t="s">
        <v>173</v>
      </c>
      <c r="BE135" s="206">
        <f>IF(N135="základní",J135,0)</f>
        <v>0</v>
      </c>
      <c r="BF135" s="206">
        <f>IF(N135="snížená",J135,0)</f>
        <v>0</v>
      </c>
      <c r="BG135" s="206">
        <f>IF(N135="zákl. přenesená",J135,0)</f>
        <v>0</v>
      </c>
      <c r="BH135" s="206">
        <f>IF(N135="sníž. přenesená",J135,0)</f>
        <v>0</v>
      </c>
      <c r="BI135" s="206">
        <f>IF(N135="nulová",J135,0)</f>
        <v>0</v>
      </c>
      <c r="BJ135" s="18" t="s">
        <v>89</v>
      </c>
      <c r="BK135" s="206">
        <f>ROUND(I135*H135,2)</f>
        <v>0</v>
      </c>
      <c r="BL135" s="18" t="s">
        <v>180</v>
      </c>
      <c r="BM135" s="205" t="s">
        <v>516</v>
      </c>
    </row>
    <row r="136" spans="1:65" s="13" customFormat="1" ht="11.25" x14ac:dyDescent="0.2">
      <c r="B136" s="207"/>
      <c r="C136" s="208"/>
      <c r="D136" s="209" t="s">
        <v>182</v>
      </c>
      <c r="E136" s="210" t="s">
        <v>79</v>
      </c>
      <c r="F136" s="211" t="s">
        <v>714</v>
      </c>
      <c r="G136" s="208"/>
      <c r="H136" s="212">
        <v>10</v>
      </c>
      <c r="I136" s="213"/>
      <c r="J136" s="208"/>
      <c r="K136" s="208"/>
      <c r="L136" s="214"/>
      <c r="M136" s="215"/>
      <c r="N136" s="216"/>
      <c r="O136" s="216"/>
      <c r="P136" s="216"/>
      <c r="Q136" s="216"/>
      <c r="R136" s="216"/>
      <c r="S136" s="216"/>
      <c r="T136" s="217"/>
      <c r="AT136" s="218" t="s">
        <v>182</v>
      </c>
      <c r="AU136" s="218" t="s">
        <v>91</v>
      </c>
      <c r="AV136" s="13" t="s">
        <v>91</v>
      </c>
      <c r="AW136" s="13" t="s">
        <v>42</v>
      </c>
      <c r="AX136" s="13" t="s">
        <v>89</v>
      </c>
      <c r="AY136" s="218" t="s">
        <v>173</v>
      </c>
    </row>
    <row r="137" spans="1:65" s="2" customFormat="1" ht="16.5" customHeight="1" x14ac:dyDescent="0.2">
      <c r="A137" s="36"/>
      <c r="B137" s="37"/>
      <c r="C137" s="194" t="s">
        <v>287</v>
      </c>
      <c r="D137" s="194" t="s">
        <v>175</v>
      </c>
      <c r="E137" s="195" t="s">
        <v>715</v>
      </c>
      <c r="F137" s="196" t="s">
        <v>716</v>
      </c>
      <c r="G137" s="197" t="s">
        <v>186</v>
      </c>
      <c r="H137" s="198">
        <v>700</v>
      </c>
      <c r="I137" s="199"/>
      <c r="J137" s="200">
        <f>ROUND(I137*H137,2)</f>
        <v>0</v>
      </c>
      <c r="K137" s="196" t="s">
        <v>79</v>
      </c>
      <c r="L137" s="41"/>
      <c r="M137" s="201" t="s">
        <v>79</v>
      </c>
      <c r="N137" s="202" t="s">
        <v>51</v>
      </c>
      <c r="O137" s="66"/>
      <c r="P137" s="203">
        <f>O137*H137</f>
        <v>0</v>
      </c>
      <c r="Q137" s="203">
        <v>0</v>
      </c>
      <c r="R137" s="203">
        <f>Q137*H137</f>
        <v>0</v>
      </c>
      <c r="S137" s="203">
        <v>0</v>
      </c>
      <c r="T137" s="204">
        <f>S137*H137</f>
        <v>0</v>
      </c>
      <c r="U137" s="36"/>
      <c r="V137" s="36"/>
      <c r="W137" s="36"/>
      <c r="X137" s="36"/>
      <c r="Y137" s="36"/>
      <c r="Z137" s="36"/>
      <c r="AA137" s="36"/>
      <c r="AB137" s="36"/>
      <c r="AC137" s="36"/>
      <c r="AD137" s="36"/>
      <c r="AE137" s="36"/>
      <c r="AR137" s="205" t="s">
        <v>180</v>
      </c>
      <c r="AT137" s="205" t="s">
        <v>175</v>
      </c>
      <c r="AU137" s="205" t="s">
        <v>91</v>
      </c>
      <c r="AY137" s="18" t="s">
        <v>173</v>
      </c>
      <c r="BE137" s="206">
        <f>IF(N137="základní",J137,0)</f>
        <v>0</v>
      </c>
      <c r="BF137" s="206">
        <f>IF(N137="snížená",J137,0)</f>
        <v>0</v>
      </c>
      <c r="BG137" s="206">
        <f>IF(N137="zákl. přenesená",J137,0)</f>
        <v>0</v>
      </c>
      <c r="BH137" s="206">
        <f>IF(N137="sníž. přenesená",J137,0)</f>
        <v>0</v>
      </c>
      <c r="BI137" s="206">
        <f>IF(N137="nulová",J137,0)</f>
        <v>0</v>
      </c>
      <c r="BJ137" s="18" t="s">
        <v>89</v>
      </c>
      <c r="BK137" s="206">
        <f>ROUND(I137*H137,2)</f>
        <v>0</v>
      </c>
      <c r="BL137" s="18" t="s">
        <v>180</v>
      </c>
      <c r="BM137" s="205" t="s">
        <v>524</v>
      </c>
    </row>
    <row r="138" spans="1:65" s="13" customFormat="1" ht="11.25" x14ac:dyDescent="0.2">
      <c r="B138" s="207"/>
      <c r="C138" s="208"/>
      <c r="D138" s="209" t="s">
        <v>182</v>
      </c>
      <c r="E138" s="210" t="s">
        <v>79</v>
      </c>
      <c r="F138" s="211" t="s">
        <v>717</v>
      </c>
      <c r="G138" s="208"/>
      <c r="H138" s="212">
        <v>700</v>
      </c>
      <c r="I138" s="213"/>
      <c r="J138" s="208"/>
      <c r="K138" s="208"/>
      <c r="L138" s="214"/>
      <c r="M138" s="215"/>
      <c r="N138" s="216"/>
      <c r="O138" s="216"/>
      <c r="P138" s="216"/>
      <c r="Q138" s="216"/>
      <c r="R138" s="216"/>
      <c r="S138" s="216"/>
      <c r="T138" s="217"/>
      <c r="AT138" s="218" t="s">
        <v>182</v>
      </c>
      <c r="AU138" s="218" t="s">
        <v>91</v>
      </c>
      <c r="AV138" s="13" t="s">
        <v>91</v>
      </c>
      <c r="AW138" s="13" t="s">
        <v>42</v>
      </c>
      <c r="AX138" s="13" t="s">
        <v>89</v>
      </c>
      <c r="AY138" s="218" t="s">
        <v>173</v>
      </c>
    </row>
    <row r="139" spans="1:65" s="2" customFormat="1" ht="16.5" customHeight="1" x14ac:dyDescent="0.2">
      <c r="A139" s="36"/>
      <c r="B139" s="37"/>
      <c r="C139" s="194" t="s">
        <v>292</v>
      </c>
      <c r="D139" s="194" t="s">
        <v>175</v>
      </c>
      <c r="E139" s="195" t="s">
        <v>718</v>
      </c>
      <c r="F139" s="196" t="s">
        <v>719</v>
      </c>
      <c r="G139" s="197" t="s">
        <v>447</v>
      </c>
      <c r="H139" s="198">
        <v>2</v>
      </c>
      <c r="I139" s="199"/>
      <c r="J139" s="200">
        <f>ROUND(I139*H139,2)</f>
        <v>0</v>
      </c>
      <c r="K139" s="196" t="s">
        <v>79</v>
      </c>
      <c r="L139" s="41"/>
      <c r="M139" s="201" t="s">
        <v>79</v>
      </c>
      <c r="N139" s="202" t="s">
        <v>51</v>
      </c>
      <c r="O139" s="66"/>
      <c r="P139" s="203">
        <f>O139*H139</f>
        <v>0</v>
      </c>
      <c r="Q139" s="203">
        <v>0</v>
      </c>
      <c r="R139" s="203">
        <f>Q139*H139</f>
        <v>0</v>
      </c>
      <c r="S139" s="203">
        <v>0</v>
      </c>
      <c r="T139" s="204">
        <f>S139*H139</f>
        <v>0</v>
      </c>
      <c r="U139" s="36"/>
      <c r="V139" s="36"/>
      <c r="W139" s="36"/>
      <c r="X139" s="36"/>
      <c r="Y139" s="36"/>
      <c r="Z139" s="36"/>
      <c r="AA139" s="36"/>
      <c r="AB139" s="36"/>
      <c r="AC139" s="36"/>
      <c r="AD139" s="36"/>
      <c r="AE139" s="36"/>
      <c r="AR139" s="205" t="s">
        <v>180</v>
      </c>
      <c r="AT139" s="205" t="s">
        <v>175</v>
      </c>
      <c r="AU139" s="205" t="s">
        <v>91</v>
      </c>
      <c r="AY139" s="18" t="s">
        <v>173</v>
      </c>
      <c r="BE139" s="206">
        <f>IF(N139="základní",J139,0)</f>
        <v>0</v>
      </c>
      <c r="BF139" s="206">
        <f>IF(N139="snížená",J139,0)</f>
        <v>0</v>
      </c>
      <c r="BG139" s="206">
        <f>IF(N139="zákl. přenesená",J139,0)</f>
        <v>0</v>
      </c>
      <c r="BH139" s="206">
        <f>IF(N139="sníž. přenesená",J139,0)</f>
        <v>0</v>
      </c>
      <c r="BI139" s="206">
        <f>IF(N139="nulová",J139,0)</f>
        <v>0</v>
      </c>
      <c r="BJ139" s="18" t="s">
        <v>89</v>
      </c>
      <c r="BK139" s="206">
        <f>ROUND(I139*H139,2)</f>
        <v>0</v>
      </c>
      <c r="BL139" s="18" t="s">
        <v>180</v>
      </c>
      <c r="BM139" s="205" t="s">
        <v>536</v>
      </c>
    </row>
    <row r="140" spans="1:65" s="13" customFormat="1" ht="11.25" x14ac:dyDescent="0.2">
      <c r="B140" s="207"/>
      <c r="C140" s="208"/>
      <c r="D140" s="209" t="s">
        <v>182</v>
      </c>
      <c r="E140" s="210" t="s">
        <v>79</v>
      </c>
      <c r="F140" s="211" t="s">
        <v>720</v>
      </c>
      <c r="G140" s="208"/>
      <c r="H140" s="212">
        <v>2</v>
      </c>
      <c r="I140" s="213"/>
      <c r="J140" s="208"/>
      <c r="K140" s="208"/>
      <c r="L140" s="214"/>
      <c r="M140" s="215"/>
      <c r="N140" s="216"/>
      <c r="O140" s="216"/>
      <c r="P140" s="216"/>
      <c r="Q140" s="216"/>
      <c r="R140" s="216"/>
      <c r="S140" s="216"/>
      <c r="T140" s="217"/>
      <c r="AT140" s="218" t="s">
        <v>182</v>
      </c>
      <c r="AU140" s="218" t="s">
        <v>91</v>
      </c>
      <c r="AV140" s="13" t="s">
        <v>91</v>
      </c>
      <c r="AW140" s="13" t="s">
        <v>42</v>
      </c>
      <c r="AX140" s="13" t="s">
        <v>89</v>
      </c>
      <c r="AY140" s="218" t="s">
        <v>173</v>
      </c>
    </row>
    <row r="141" spans="1:65" s="12" customFormat="1" ht="22.9" customHeight="1" x14ac:dyDescent="0.2">
      <c r="B141" s="178"/>
      <c r="C141" s="179"/>
      <c r="D141" s="180" t="s">
        <v>80</v>
      </c>
      <c r="E141" s="192" t="s">
        <v>721</v>
      </c>
      <c r="F141" s="192" t="s">
        <v>722</v>
      </c>
      <c r="G141" s="179"/>
      <c r="H141" s="179"/>
      <c r="I141" s="182"/>
      <c r="J141" s="193">
        <f>BK141</f>
        <v>0</v>
      </c>
      <c r="K141" s="179"/>
      <c r="L141" s="184"/>
      <c r="M141" s="185"/>
      <c r="N141" s="186"/>
      <c r="O141" s="186"/>
      <c r="P141" s="187">
        <f>SUM(P142:P179)</f>
        <v>0</v>
      </c>
      <c r="Q141" s="186"/>
      <c r="R141" s="187">
        <f>SUM(R142:R179)</f>
        <v>0</v>
      </c>
      <c r="S141" s="186"/>
      <c r="T141" s="188">
        <f>SUM(T142:T179)</f>
        <v>0</v>
      </c>
      <c r="AR141" s="189" t="s">
        <v>89</v>
      </c>
      <c r="AT141" s="190" t="s">
        <v>80</v>
      </c>
      <c r="AU141" s="190" t="s">
        <v>89</v>
      </c>
      <c r="AY141" s="189" t="s">
        <v>173</v>
      </c>
      <c r="BK141" s="191">
        <f>SUM(BK142:BK179)</f>
        <v>0</v>
      </c>
    </row>
    <row r="142" spans="1:65" s="2" customFormat="1" ht="24" customHeight="1" x14ac:dyDescent="0.2">
      <c r="A142" s="36"/>
      <c r="B142" s="37"/>
      <c r="C142" s="194" t="s">
        <v>297</v>
      </c>
      <c r="D142" s="194" t="s">
        <v>175</v>
      </c>
      <c r="E142" s="195" t="s">
        <v>723</v>
      </c>
      <c r="F142" s="196" t="s">
        <v>724</v>
      </c>
      <c r="G142" s="197" t="s">
        <v>447</v>
      </c>
      <c r="H142" s="198">
        <v>1</v>
      </c>
      <c r="I142" s="199"/>
      <c r="J142" s="200">
        <f>ROUND(I142*H142,2)</f>
        <v>0</v>
      </c>
      <c r="K142" s="196" t="s">
        <v>79</v>
      </c>
      <c r="L142" s="41"/>
      <c r="M142" s="201" t="s">
        <v>79</v>
      </c>
      <c r="N142" s="202" t="s">
        <v>51</v>
      </c>
      <c r="O142" s="66"/>
      <c r="P142" s="203">
        <f>O142*H142</f>
        <v>0</v>
      </c>
      <c r="Q142" s="203">
        <v>0</v>
      </c>
      <c r="R142" s="203">
        <f>Q142*H142</f>
        <v>0</v>
      </c>
      <c r="S142" s="203">
        <v>0</v>
      </c>
      <c r="T142" s="204">
        <f>S142*H142</f>
        <v>0</v>
      </c>
      <c r="U142" s="36"/>
      <c r="V142" s="36"/>
      <c r="W142" s="36"/>
      <c r="X142" s="36"/>
      <c r="Y142" s="36"/>
      <c r="Z142" s="36"/>
      <c r="AA142" s="36"/>
      <c r="AB142" s="36"/>
      <c r="AC142" s="36"/>
      <c r="AD142" s="36"/>
      <c r="AE142" s="36"/>
      <c r="AR142" s="205" t="s">
        <v>180</v>
      </c>
      <c r="AT142" s="205" t="s">
        <v>175</v>
      </c>
      <c r="AU142" s="205" t="s">
        <v>91</v>
      </c>
      <c r="AY142" s="18" t="s">
        <v>173</v>
      </c>
      <c r="BE142" s="206">
        <f>IF(N142="základní",J142,0)</f>
        <v>0</v>
      </c>
      <c r="BF142" s="206">
        <f>IF(N142="snížená",J142,0)</f>
        <v>0</v>
      </c>
      <c r="BG142" s="206">
        <f>IF(N142="zákl. přenesená",J142,0)</f>
        <v>0</v>
      </c>
      <c r="BH142" s="206">
        <f>IF(N142="sníž. přenesená",J142,0)</f>
        <v>0</v>
      </c>
      <c r="BI142" s="206">
        <f>IF(N142="nulová",J142,0)</f>
        <v>0</v>
      </c>
      <c r="BJ142" s="18" t="s">
        <v>89</v>
      </c>
      <c r="BK142" s="206">
        <f>ROUND(I142*H142,2)</f>
        <v>0</v>
      </c>
      <c r="BL142" s="18" t="s">
        <v>180</v>
      </c>
      <c r="BM142" s="205" t="s">
        <v>725</v>
      </c>
    </row>
    <row r="143" spans="1:65" s="13" customFormat="1" ht="11.25" x14ac:dyDescent="0.2">
      <c r="B143" s="207"/>
      <c r="C143" s="208"/>
      <c r="D143" s="209" t="s">
        <v>182</v>
      </c>
      <c r="E143" s="210" t="s">
        <v>79</v>
      </c>
      <c r="F143" s="211" t="s">
        <v>726</v>
      </c>
      <c r="G143" s="208"/>
      <c r="H143" s="212">
        <v>1</v>
      </c>
      <c r="I143" s="213"/>
      <c r="J143" s="208"/>
      <c r="K143" s="208"/>
      <c r="L143" s="214"/>
      <c r="M143" s="215"/>
      <c r="N143" s="216"/>
      <c r="O143" s="216"/>
      <c r="P143" s="216"/>
      <c r="Q143" s="216"/>
      <c r="R143" s="216"/>
      <c r="S143" s="216"/>
      <c r="T143" s="217"/>
      <c r="AT143" s="218" t="s">
        <v>182</v>
      </c>
      <c r="AU143" s="218" t="s">
        <v>91</v>
      </c>
      <c r="AV143" s="13" t="s">
        <v>91</v>
      </c>
      <c r="AW143" s="13" t="s">
        <v>42</v>
      </c>
      <c r="AX143" s="13" t="s">
        <v>89</v>
      </c>
      <c r="AY143" s="218" t="s">
        <v>173</v>
      </c>
    </row>
    <row r="144" spans="1:65" s="2" customFormat="1" ht="16.5" customHeight="1" x14ac:dyDescent="0.2">
      <c r="A144" s="36"/>
      <c r="B144" s="37"/>
      <c r="C144" s="194" t="s">
        <v>301</v>
      </c>
      <c r="D144" s="194" t="s">
        <v>175</v>
      </c>
      <c r="E144" s="195" t="s">
        <v>727</v>
      </c>
      <c r="F144" s="196" t="s">
        <v>728</v>
      </c>
      <c r="G144" s="197" t="s">
        <v>447</v>
      </c>
      <c r="H144" s="198">
        <v>2</v>
      </c>
      <c r="I144" s="199"/>
      <c r="J144" s="200">
        <f>ROUND(I144*H144,2)</f>
        <v>0</v>
      </c>
      <c r="K144" s="196" t="s">
        <v>79</v>
      </c>
      <c r="L144" s="41"/>
      <c r="M144" s="201" t="s">
        <v>79</v>
      </c>
      <c r="N144" s="202" t="s">
        <v>51</v>
      </c>
      <c r="O144" s="66"/>
      <c r="P144" s="203">
        <f>O144*H144</f>
        <v>0</v>
      </c>
      <c r="Q144" s="203">
        <v>0</v>
      </c>
      <c r="R144" s="203">
        <f>Q144*H144</f>
        <v>0</v>
      </c>
      <c r="S144" s="203">
        <v>0</v>
      </c>
      <c r="T144" s="204">
        <f>S144*H144</f>
        <v>0</v>
      </c>
      <c r="U144" s="36"/>
      <c r="V144" s="36"/>
      <c r="W144" s="36"/>
      <c r="X144" s="36"/>
      <c r="Y144" s="36"/>
      <c r="Z144" s="36"/>
      <c r="AA144" s="36"/>
      <c r="AB144" s="36"/>
      <c r="AC144" s="36"/>
      <c r="AD144" s="36"/>
      <c r="AE144" s="36"/>
      <c r="AR144" s="205" t="s">
        <v>180</v>
      </c>
      <c r="AT144" s="205" t="s">
        <v>175</v>
      </c>
      <c r="AU144" s="205" t="s">
        <v>91</v>
      </c>
      <c r="AY144" s="18" t="s">
        <v>173</v>
      </c>
      <c r="BE144" s="206">
        <f>IF(N144="základní",J144,0)</f>
        <v>0</v>
      </c>
      <c r="BF144" s="206">
        <f>IF(N144="snížená",J144,0)</f>
        <v>0</v>
      </c>
      <c r="BG144" s="206">
        <f>IF(N144="zákl. přenesená",J144,0)</f>
        <v>0</v>
      </c>
      <c r="BH144" s="206">
        <f>IF(N144="sníž. přenesená",J144,0)</f>
        <v>0</v>
      </c>
      <c r="BI144" s="206">
        <f>IF(N144="nulová",J144,0)</f>
        <v>0</v>
      </c>
      <c r="BJ144" s="18" t="s">
        <v>89</v>
      </c>
      <c r="BK144" s="206">
        <f>ROUND(I144*H144,2)</f>
        <v>0</v>
      </c>
      <c r="BL144" s="18" t="s">
        <v>180</v>
      </c>
      <c r="BM144" s="205" t="s">
        <v>729</v>
      </c>
    </row>
    <row r="145" spans="1:65" s="13" customFormat="1" ht="11.25" x14ac:dyDescent="0.2">
      <c r="B145" s="207"/>
      <c r="C145" s="208"/>
      <c r="D145" s="209" t="s">
        <v>182</v>
      </c>
      <c r="E145" s="210" t="s">
        <v>79</v>
      </c>
      <c r="F145" s="211" t="s">
        <v>730</v>
      </c>
      <c r="G145" s="208"/>
      <c r="H145" s="212">
        <v>2</v>
      </c>
      <c r="I145" s="213"/>
      <c r="J145" s="208"/>
      <c r="K145" s="208"/>
      <c r="L145" s="214"/>
      <c r="M145" s="215"/>
      <c r="N145" s="216"/>
      <c r="O145" s="216"/>
      <c r="P145" s="216"/>
      <c r="Q145" s="216"/>
      <c r="R145" s="216"/>
      <c r="S145" s="216"/>
      <c r="T145" s="217"/>
      <c r="AT145" s="218" t="s">
        <v>182</v>
      </c>
      <c r="AU145" s="218" t="s">
        <v>91</v>
      </c>
      <c r="AV145" s="13" t="s">
        <v>91</v>
      </c>
      <c r="AW145" s="13" t="s">
        <v>42</v>
      </c>
      <c r="AX145" s="13" t="s">
        <v>89</v>
      </c>
      <c r="AY145" s="218" t="s">
        <v>173</v>
      </c>
    </row>
    <row r="146" spans="1:65" s="2" customFormat="1" ht="16.5" customHeight="1" x14ac:dyDescent="0.2">
      <c r="A146" s="36"/>
      <c r="B146" s="37"/>
      <c r="C146" s="194" t="s">
        <v>306</v>
      </c>
      <c r="D146" s="194" t="s">
        <v>175</v>
      </c>
      <c r="E146" s="195" t="s">
        <v>731</v>
      </c>
      <c r="F146" s="196" t="s">
        <v>732</v>
      </c>
      <c r="G146" s="197" t="s">
        <v>447</v>
      </c>
      <c r="H146" s="198">
        <v>1</v>
      </c>
      <c r="I146" s="199"/>
      <c r="J146" s="200">
        <f>ROUND(I146*H146,2)</f>
        <v>0</v>
      </c>
      <c r="K146" s="196" t="s">
        <v>79</v>
      </c>
      <c r="L146" s="41"/>
      <c r="M146" s="201" t="s">
        <v>79</v>
      </c>
      <c r="N146" s="202" t="s">
        <v>51</v>
      </c>
      <c r="O146" s="66"/>
      <c r="P146" s="203">
        <f>O146*H146</f>
        <v>0</v>
      </c>
      <c r="Q146" s="203">
        <v>0</v>
      </c>
      <c r="R146" s="203">
        <f>Q146*H146</f>
        <v>0</v>
      </c>
      <c r="S146" s="203">
        <v>0</v>
      </c>
      <c r="T146" s="204">
        <f>S146*H146</f>
        <v>0</v>
      </c>
      <c r="U146" s="36"/>
      <c r="V146" s="36"/>
      <c r="W146" s="36"/>
      <c r="X146" s="36"/>
      <c r="Y146" s="36"/>
      <c r="Z146" s="36"/>
      <c r="AA146" s="36"/>
      <c r="AB146" s="36"/>
      <c r="AC146" s="36"/>
      <c r="AD146" s="36"/>
      <c r="AE146" s="36"/>
      <c r="AR146" s="205" t="s">
        <v>180</v>
      </c>
      <c r="AT146" s="205" t="s">
        <v>175</v>
      </c>
      <c r="AU146" s="205" t="s">
        <v>91</v>
      </c>
      <c r="AY146" s="18" t="s">
        <v>173</v>
      </c>
      <c r="BE146" s="206">
        <f>IF(N146="základní",J146,0)</f>
        <v>0</v>
      </c>
      <c r="BF146" s="206">
        <f>IF(N146="snížená",J146,0)</f>
        <v>0</v>
      </c>
      <c r="BG146" s="206">
        <f>IF(N146="zákl. přenesená",J146,0)</f>
        <v>0</v>
      </c>
      <c r="BH146" s="206">
        <f>IF(N146="sníž. přenesená",J146,0)</f>
        <v>0</v>
      </c>
      <c r="BI146" s="206">
        <f>IF(N146="nulová",J146,0)</f>
        <v>0</v>
      </c>
      <c r="BJ146" s="18" t="s">
        <v>89</v>
      </c>
      <c r="BK146" s="206">
        <f>ROUND(I146*H146,2)</f>
        <v>0</v>
      </c>
      <c r="BL146" s="18" t="s">
        <v>180</v>
      </c>
      <c r="BM146" s="205" t="s">
        <v>733</v>
      </c>
    </row>
    <row r="147" spans="1:65" s="13" customFormat="1" ht="11.25" x14ac:dyDescent="0.2">
      <c r="B147" s="207"/>
      <c r="C147" s="208"/>
      <c r="D147" s="209" t="s">
        <v>182</v>
      </c>
      <c r="E147" s="210" t="s">
        <v>79</v>
      </c>
      <c r="F147" s="211" t="s">
        <v>726</v>
      </c>
      <c r="G147" s="208"/>
      <c r="H147" s="212">
        <v>1</v>
      </c>
      <c r="I147" s="213"/>
      <c r="J147" s="208"/>
      <c r="K147" s="208"/>
      <c r="L147" s="214"/>
      <c r="M147" s="215"/>
      <c r="N147" s="216"/>
      <c r="O147" s="216"/>
      <c r="P147" s="216"/>
      <c r="Q147" s="216"/>
      <c r="R147" s="216"/>
      <c r="S147" s="216"/>
      <c r="T147" s="217"/>
      <c r="AT147" s="218" t="s">
        <v>182</v>
      </c>
      <c r="AU147" s="218" t="s">
        <v>91</v>
      </c>
      <c r="AV147" s="13" t="s">
        <v>91</v>
      </c>
      <c r="AW147" s="13" t="s">
        <v>42</v>
      </c>
      <c r="AX147" s="13" t="s">
        <v>89</v>
      </c>
      <c r="AY147" s="218" t="s">
        <v>173</v>
      </c>
    </row>
    <row r="148" spans="1:65" s="2" customFormat="1" ht="16.5" customHeight="1" x14ac:dyDescent="0.2">
      <c r="A148" s="36"/>
      <c r="B148" s="37"/>
      <c r="C148" s="194" t="s">
        <v>311</v>
      </c>
      <c r="D148" s="194" t="s">
        <v>175</v>
      </c>
      <c r="E148" s="195" t="s">
        <v>734</v>
      </c>
      <c r="F148" s="196" t="s">
        <v>735</v>
      </c>
      <c r="G148" s="197" t="s">
        <v>447</v>
      </c>
      <c r="H148" s="198">
        <v>1</v>
      </c>
      <c r="I148" s="199"/>
      <c r="J148" s="200">
        <f>ROUND(I148*H148,2)</f>
        <v>0</v>
      </c>
      <c r="K148" s="196" t="s">
        <v>79</v>
      </c>
      <c r="L148" s="41"/>
      <c r="M148" s="201" t="s">
        <v>79</v>
      </c>
      <c r="N148" s="202" t="s">
        <v>51</v>
      </c>
      <c r="O148" s="66"/>
      <c r="P148" s="203">
        <f>O148*H148</f>
        <v>0</v>
      </c>
      <c r="Q148" s="203">
        <v>0</v>
      </c>
      <c r="R148" s="203">
        <f>Q148*H148</f>
        <v>0</v>
      </c>
      <c r="S148" s="203">
        <v>0</v>
      </c>
      <c r="T148" s="204">
        <f>S148*H148</f>
        <v>0</v>
      </c>
      <c r="U148" s="36"/>
      <c r="V148" s="36"/>
      <c r="W148" s="36"/>
      <c r="X148" s="36"/>
      <c r="Y148" s="36"/>
      <c r="Z148" s="36"/>
      <c r="AA148" s="36"/>
      <c r="AB148" s="36"/>
      <c r="AC148" s="36"/>
      <c r="AD148" s="36"/>
      <c r="AE148" s="36"/>
      <c r="AR148" s="205" t="s">
        <v>180</v>
      </c>
      <c r="AT148" s="205" t="s">
        <v>175</v>
      </c>
      <c r="AU148" s="205" t="s">
        <v>91</v>
      </c>
      <c r="AY148" s="18" t="s">
        <v>173</v>
      </c>
      <c r="BE148" s="206">
        <f>IF(N148="základní",J148,0)</f>
        <v>0</v>
      </c>
      <c r="BF148" s="206">
        <f>IF(N148="snížená",J148,0)</f>
        <v>0</v>
      </c>
      <c r="BG148" s="206">
        <f>IF(N148="zákl. přenesená",J148,0)</f>
        <v>0</v>
      </c>
      <c r="BH148" s="206">
        <f>IF(N148="sníž. přenesená",J148,0)</f>
        <v>0</v>
      </c>
      <c r="BI148" s="206">
        <f>IF(N148="nulová",J148,0)</f>
        <v>0</v>
      </c>
      <c r="BJ148" s="18" t="s">
        <v>89</v>
      </c>
      <c r="BK148" s="206">
        <f>ROUND(I148*H148,2)</f>
        <v>0</v>
      </c>
      <c r="BL148" s="18" t="s">
        <v>180</v>
      </c>
      <c r="BM148" s="205" t="s">
        <v>736</v>
      </c>
    </row>
    <row r="149" spans="1:65" s="13" customFormat="1" ht="11.25" x14ac:dyDescent="0.2">
      <c r="B149" s="207"/>
      <c r="C149" s="208"/>
      <c r="D149" s="209" t="s">
        <v>182</v>
      </c>
      <c r="E149" s="210" t="s">
        <v>79</v>
      </c>
      <c r="F149" s="211" t="s">
        <v>726</v>
      </c>
      <c r="G149" s="208"/>
      <c r="H149" s="212">
        <v>1</v>
      </c>
      <c r="I149" s="213"/>
      <c r="J149" s="208"/>
      <c r="K149" s="208"/>
      <c r="L149" s="214"/>
      <c r="M149" s="215"/>
      <c r="N149" s="216"/>
      <c r="O149" s="216"/>
      <c r="P149" s="216"/>
      <c r="Q149" s="216"/>
      <c r="R149" s="216"/>
      <c r="S149" s="216"/>
      <c r="T149" s="217"/>
      <c r="AT149" s="218" t="s">
        <v>182</v>
      </c>
      <c r="AU149" s="218" t="s">
        <v>91</v>
      </c>
      <c r="AV149" s="13" t="s">
        <v>91</v>
      </c>
      <c r="AW149" s="13" t="s">
        <v>42</v>
      </c>
      <c r="AX149" s="13" t="s">
        <v>89</v>
      </c>
      <c r="AY149" s="218" t="s">
        <v>173</v>
      </c>
    </row>
    <row r="150" spans="1:65" s="2" customFormat="1" ht="16.5" customHeight="1" x14ac:dyDescent="0.2">
      <c r="A150" s="36"/>
      <c r="B150" s="37"/>
      <c r="C150" s="194" t="s">
        <v>318</v>
      </c>
      <c r="D150" s="194" t="s">
        <v>175</v>
      </c>
      <c r="E150" s="195" t="s">
        <v>737</v>
      </c>
      <c r="F150" s="196" t="s">
        <v>738</v>
      </c>
      <c r="G150" s="197" t="s">
        <v>447</v>
      </c>
      <c r="H150" s="198">
        <v>1</v>
      </c>
      <c r="I150" s="199"/>
      <c r="J150" s="200">
        <f>ROUND(I150*H150,2)</f>
        <v>0</v>
      </c>
      <c r="K150" s="196" t="s">
        <v>79</v>
      </c>
      <c r="L150" s="41"/>
      <c r="M150" s="201" t="s">
        <v>79</v>
      </c>
      <c r="N150" s="202" t="s">
        <v>51</v>
      </c>
      <c r="O150" s="66"/>
      <c r="P150" s="203">
        <f>O150*H150</f>
        <v>0</v>
      </c>
      <c r="Q150" s="203">
        <v>0</v>
      </c>
      <c r="R150" s="203">
        <f>Q150*H150</f>
        <v>0</v>
      </c>
      <c r="S150" s="203">
        <v>0</v>
      </c>
      <c r="T150" s="204">
        <f>S150*H150</f>
        <v>0</v>
      </c>
      <c r="U150" s="36"/>
      <c r="V150" s="36"/>
      <c r="W150" s="36"/>
      <c r="X150" s="36"/>
      <c r="Y150" s="36"/>
      <c r="Z150" s="36"/>
      <c r="AA150" s="36"/>
      <c r="AB150" s="36"/>
      <c r="AC150" s="36"/>
      <c r="AD150" s="36"/>
      <c r="AE150" s="36"/>
      <c r="AR150" s="205" t="s">
        <v>180</v>
      </c>
      <c r="AT150" s="205" t="s">
        <v>175</v>
      </c>
      <c r="AU150" s="205" t="s">
        <v>91</v>
      </c>
      <c r="AY150" s="18" t="s">
        <v>173</v>
      </c>
      <c r="BE150" s="206">
        <f>IF(N150="základní",J150,0)</f>
        <v>0</v>
      </c>
      <c r="BF150" s="206">
        <f>IF(N150="snížená",J150,0)</f>
        <v>0</v>
      </c>
      <c r="BG150" s="206">
        <f>IF(N150="zákl. přenesená",J150,0)</f>
        <v>0</v>
      </c>
      <c r="BH150" s="206">
        <f>IF(N150="sníž. přenesená",J150,0)</f>
        <v>0</v>
      </c>
      <c r="BI150" s="206">
        <f>IF(N150="nulová",J150,0)</f>
        <v>0</v>
      </c>
      <c r="BJ150" s="18" t="s">
        <v>89</v>
      </c>
      <c r="BK150" s="206">
        <f>ROUND(I150*H150,2)</f>
        <v>0</v>
      </c>
      <c r="BL150" s="18" t="s">
        <v>180</v>
      </c>
      <c r="BM150" s="205" t="s">
        <v>739</v>
      </c>
    </row>
    <row r="151" spans="1:65" s="13" customFormat="1" ht="11.25" x14ac:dyDescent="0.2">
      <c r="B151" s="207"/>
      <c r="C151" s="208"/>
      <c r="D151" s="209" t="s">
        <v>182</v>
      </c>
      <c r="E151" s="210" t="s">
        <v>79</v>
      </c>
      <c r="F151" s="211" t="s">
        <v>726</v>
      </c>
      <c r="G151" s="208"/>
      <c r="H151" s="212">
        <v>1</v>
      </c>
      <c r="I151" s="213"/>
      <c r="J151" s="208"/>
      <c r="K151" s="208"/>
      <c r="L151" s="214"/>
      <c r="M151" s="215"/>
      <c r="N151" s="216"/>
      <c r="O151" s="216"/>
      <c r="P151" s="216"/>
      <c r="Q151" s="216"/>
      <c r="R151" s="216"/>
      <c r="S151" s="216"/>
      <c r="T151" s="217"/>
      <c r="AT151" s="218" t="s">
        <v>182</v>
      </c>
      <c r="AU151" s="218" t="s">
        <v>91</v>
      </c>
      <c r="AV151" s="13" t="s">
        <v>91</v>
      </c>
      <c r="AW151" s="13" t="s">
        <v>42</v>
      </c>
      <c r="AX151" s="13" t="s">
        <v>89</v>
      </c>
      <c r="AY151" s="218" t="s">
        <v>173</v>
      </c>
    </row>
    <row r="152" spans="1:65" s="2" customFormat="1" ht="16.5" customHeight="1" x14ac:dyDescent="0.2">
      <c r="A152" s="36"/>
      <c r="B152" s="37"/>
      <c r="C152" s="194" t="s">
        <v>322</v>
      </c>
      <c r="D152" s="194" t="s">
        <v>175</v>
      </c>
      <c r="E152" s="195" t="s">
        <v>740</v>
      </c>
      <c r="F152" s="196" t="s">
        <v>741</v>
      </c>
      <c r="G152" s="197" t="s">
        <v>447</v>
      </c>
      <c r="H152" s="198">
        <v>1</v>
      </c>
      <c r="I152" s="199"/>
      <c r="J152" s="200">
        <f>ROUND(I152*H152,2)</f>
        <v>0</v>
      </c>
      <c r="K152" s="196" t="s">
        <v>79</v>
      </c>
      <c r="L152" s="41"/>
      <c r="M152" s="201" t="s">
        <v>79</v>
      </c>
      <c r="N152" s="202" t="s">
        <v>51</v>
      </c>
      <c r="O152" s="66"/>
      <c r="P152" s="203">
        <f>O152*H152</f>
        <v>0</v>
      </c>
      <c r="Q152" s="203">
        <v>0</v>
      </c>
      <c r="R152" s="203">
        <f>Q152*H152</f>
        <v>0</v>
      </c>
      <c r="S152" s="203">
        <v>0</v>
      </c>
      <c r="T152" s="204">
        <f>S152*H152</f>
        <v>0</v>
      </c>
      <c r="U152" s="36"/>
      <c r="V152" s="36"/>
      <c r="W152" s="36"/>
      <c r="X152" s="36"/>
      <c r="Y152" s="36"/>
      <c r="Z152" s="36"/>
      <c r="AA152" s="36"/>
      <c r="AB152" s="36"/>
      <c r="AC152" s="36"/>
      <c r="AD152" s="36"/>
      <c r="AE152" s="36"/>
      <c r="AR152" s="205" t="s">
        <v>180</v>
      </c>
      <c r="AT152" s="205" t="s">
        <v>175</v>
      </c>
      <c r="AU152" s="205" t="s">
        <v>91</v>
      </c>
      <c r="AY152" s="18" t="s">
        <v>173</v>
      </c>
      <c r="BE152" s="206">
        <f>IF(N152="základní",J152,0)</f>
        <v>0</v>
      </c>
      <c r="BF152" s="206">
        <f>IF(N152="snížená",J152,0)</f>
        <v>0</v>
      </c>
      <c r="BG152" s="206">
        <f>IF(N152="zákl. přenesená",J152,0)</f>
        <v>0</v>
      </c>
      <c r="BH152" s="206">
        <f>IF(N152="sníž. přenesená",J152,0)</f>
        <v>0</v>
      </c>
      <c r="BI152" s="206">
        <f>IF(N152="nulová",J152,0)</f>
        <v>0</v>
      </c>
      <c r="BJ152" s="18" t="s">
        <v>89</v>
      </c>
      <c r="BK152" s="206">
        <f>ROUND(I152*H152,2)</f>
        <v>0</v>
      </c>
      <c r="BL152" s="18" t="s">
        <v>180</v>
      </c>
      <c r="BM152" s="205" t="s">
        <v>742</v>
      </c>
    </row>
    <row r="153" spans="1:65" s="13" customFormat="1" ht="11.25" x14ac:dyDescent="0.2">
      <c r="B153" s="207"/>
      <c r="C153" s="208"/>
      <c r="D153" s="209" t="s">
        <v>182</v>
      </c>
      <c r="E153" s="210" t="s">
        <v>79</v>
      </c>
      <c r="F153" s="211" t="s">
        <v>726</v>
      </c>
      <c r="G153" s="208"/>
      <c r="H153" s="212">
        <v>1</v>
      </c>
      <c r="I153" s="213"/>
      <c r="J153" s="208"/>
      <c r="K153" s="208"/>
      <c r="L153" s="214"/>
      <c r="M153" s="215"/>
      <c r="N153" s="216"/>
      <c r="O153" s="216"/>
      <c r="P153" s="216"/>
      <c r="Q153" s="216"/>
      <c r="R153" s="216"/>
      <c r="S153" s="216"/>
      <c r="T153" s="217"/>
      <c r="AT153" s="218" t="s">
        <v>182</v>
      </c>
      <c r="AU153" s="218" t="s">
        <v>91</v>
      </c>
      <c r="AV153" s="13" t="s">
        <v>91</v>
      </c>
      <c r="AW153" s="13" t="s">
        <v>42</v>
      </c>
      <c r="AX153" s="13" t="s">
        <v>89</v>
      </c>
      <c r="AY153" s="218" t="s">
        <v>173</v>
      </c>
    </row>
    <row r="154" spans="1:65" s="2" customFormat="1" ht="16.5" customHeight="1" x14ac:dyDescent="0.2">
      <c r="A154" s="36"/>
      <c r="B154" s="37"/>
      <c r="C154" s="194" t="s">
        <v>327</v>
      </c>
      <c r="D154" s="194" t="s">
        <v>175</v>
      </c>
      <c r="E154" s="195" t="s">
        <v>743</v>
      </c>
      <c r="F154" s="196" t="s">
        <v>744</v>
      </c>
      <c r="G154" s="197" t="s">
        <v>447</v>
      </c>
      <c r="H154" s="198">
        <v>1</v>
      </c>
      <c r="I154" s="199"/>
      <c r="J154" s="200">
        <f>ROUND(I154*H154,2)</f>
        <v>0</v>
      </c>
      <c r="K154" s="196" t="s">
        <v>79</v>
      </c>
      <c r="L154" s="41"/>
      <c r="M154" s="201" t="s">
        <v>79</v>
      </c>
      <c r="N154" s="202" t="s">
        <v>51</v>
      </c>
      <c r="O154" s="66"/>
      <c r="P154" s="203">
        <f>O154*H154</f>
        <v>0</v>
      </c>
      <c r="Q154" s="203">
        <v>0</v>
      </c>
      <c r="R154" s="203">
        <f>Q154*H154</f>
        <v>0</v>
      </c>
      <c r="S154" s="203">
        <v>0</v>
      </c>
      <c r="T154" s="204">
        <f>S154*H154</f>
        <v>0</v>
      </c>
      <c r="U154" s="36"/>
      <c r="V154" s="36"/>
      <c r="W154" s="36"/>
      <c r="X154" s="36"/>
      <c r="Y154" s="36"/>
      <c r="Z154" s="36"/>
      <c r="AA154" s="36"/>
      <c r="AB154" s="36"/>
      <c r="AC154" s="36"/>
      <c r="AD154" s="36"/>
      <c r="AE154" s="36"/>
      <c r="AR154" s="205" t="s">
        <v>180</v>
      </c>
      <c r="AT154" s="205" t="s">
        <v>175</v>
      </c>
      <c r="AU154" s="205" t="s">
        <v>91</v>
      </c>
      <c r="AY154" s="18" t="s">
        <v>173</v>
      </c>
      <c r="BE154" s="206">
        <f>IF(N154="základní",J154,0)</f>
        <v>0</v>
      </c>
      <c r="BF154" s="206">
        <f>IF(N154="snížená",J154,0)</f>
        <v>0</v>
      </c>
      <c r="BG154" s="206">
        <f>IF(N154="zákl. přenesená",J154,0)</f>
        <v>0</v>
      </c>
      <c r="BH154" s="206">
        <f>IF(N154="sníž. přenesená",J154,0)</f>
        <v>0</v>
      </c>
      <c r="BI154" s="206">
        <f>IF(N154="nulová",J154,0)</f>
        <v>0</v>
      </c>
      <c r="BJ154" s="18" t="s">
        <v>89</v>
      </c>
      <c r="BK154" s="206">
        <f>ROUND(I154*H154,2)</f>
        <v>0</v>
      </c>
      <c r="BL154" s="18" t="s">
        <v>180</v>
      </c>
      <c r="BM154" s="205" t="s">
        <v>745</v>
      </c>
    </row>
    <row r="155" spans="1:65" s="13" customFormat="1" ht="11.25" x14ac:dyDescent="0.2">
      <c r="B155" s="207"/>
      <c r="C155" s="208"/>
      <c r="D155" s="209" t="s">
        <v>182</v>
      </c>
      <c r="E155" s="210" t="s">
        <v>79</v>
      </c>
      <c r="F155" s="211" t="s">
        <v>726</v>
      </c>
      <c r="G155" s="208"/>
      <c r="H155" s="212">
        <v>1</v>
      </c>
      <c r="I155" s="213"/>
      <c r="J155" s="208"/>
      <c r="K155" s="208"/>
      <c r="L155" s="214"/>
      <c r="M155" s="215"/>
      <c r="N155" s="216"/>
      <c r="O155" s="216"/>
      <c r="P155" s="216"/>
      <c r="Q155" s="216"/>
      <c r="R155" s="216"/>
      <c r="S155" s="216"/>
      <c r="T155" s="217"/>
      <c r="AT155" s="218" t="s">
        <v>182</v>
      </c>
      <c r="AU155" s="218" t="s">
        <v>91</v>
      </c>
      <c r="AV155" s="13" t="s">
        <v>91</v>
      </c>
      <c r="AW155" s="13" t="s">
        <v>42</v>
      </c>
      <c r="AX155" s="13" t="s">
        <v>89</v>
      </c>
      <c r="AY155" s="218" t="s">
        <v>173</v>
      </c>
    </row>
    <row r="156" spans="1:65" s="2" customFormat="1" ht="16.5" customHeight="1" x14ac:dyDescent="0.2">
      <c r="A156" s="36"/>
      <c r="B156" s="37"/>
      <c r="C156" s="194" t="s">
        <v>334</v>
      </c>
      <c r="D156" s="194" t="s">
        <v>175</v>
      </c>
      <c r="E156" s="195" t="s">
        <v>746</v>
      </c>
      <c r="F156" s="196" t="s">
        <v>747</v>
      </c>
      <c r="G156" s="197" t="s">
        <v>447</v>
      </c>
      <c r="H156" s="198">
        <v>12</v>
      </c>
      <c r="I156" s="199"/>
      <c r="J156" s="200">
        <f>ROUND(I156*H156,2)</f>
        <v>0</v>
      </c>
      <c r="K156" s="196" t="s">
        <v>79</v>
      </c>
      <c r="L156" s="41"/>
      <c r="M156" s="201" t="s">
        <v>79</v>
      </c>
      <c r="N156" s="202" t="s">
        <v>51</v>
      </c>
      <c r="O156" s="66"/>
      <c r="P156" s="203">
        <f>O156*H156</f>
        <v>0</v>
      </c>
      <c r="Q156" s="203">
        <v>0</v>
      </c>
      <c r="R156" s="203">
        <f>Q156*H156</f>
        <v>0</v>
      </c>
      <c r="S156" s="203">
        <v>0</v>
      </c>
      <c r="T156" s="204">
        <f>S156*H156</f>
        <v>0</v>
      </c>
      <c r="U156" s="36"/>
      <c r="V156" s="36"/>
      <c r="W156" s="36"/>
      <c r="X156" s="36"/>
      <c r="Y156" s="36"/>
      <c r="Z156" s="36"/>
      <c r="AA156" s="36"/>
      <c r="AB156" s="36"/>
      <c r="AC156" s="36"/>
      <c r="AD156" s="36"/>
      <c r="AE156" s="36"/>
      <c r="AR156" s="205" t="s">
        <v>180</v>
      </c>
      <c r="AT156" s="205" t="s">
        <v>175</v>
      </c>
      <c r="AU156" s="205" t="s">
        <v>91</v>
      </c>
      <c r="AY156" s="18" t="s">
        <v>173</v>
      </c>
      <c r="BE156" s="206">
        <f>IF(N156="základní",J156,0)</f>
        <v>0</v>
      </c>
      <c r="BF156" s="206">
        <f>IF(N156="snížená",J156,0)</f>
        <v>0</v>
      </c>
      <c r="BG156" s="206">
        <f>IF(N156="zákl. přenesená",J156,0)</f>
        <v>0</v>
      </c>
      <c r="BH156" s="206">
        <f>IF(N156="sníž. přenesená",J156,0)</f>
        <v>0</v>
      </c>
      <c r="BI156" s="206">
        <f>IF(N156="nulová",J156,0)</f>
        <v>0</v>
      </c>
      <c r="BJ156" s="18" t="s">
        <v>89</v>
      </c>
      <c r="BK156" s="206">
        <f>ROUND(I156*H156,2)</f>
        <v>0</v>
      </c>
      <c r="BL156" s="18" t="s">
        <v>180</v>
      </c>
      <c r="BM156" s="205" t="s">
        <v>748</v>
      </c>
    </row>
    <row r="157" spans="1:65" s="13" customFormat="1" ht="11.25" x14ac:dyDescent="0.2">
      <c r="B157" s="207"/>
      <c r="C157" s="208"/>
      <c r="D157" s="209" t="s">
        <v>182</v>
      </c>
      <c r="E157" s="210" t="s">
        <v>79</v>
      </c>
      <c r="F157" s="211" t="s">
        <v>749</v>
      </c>
      <c r="G157" s="208"/>
      <c r="H157" s="212">
        <v>12</v>
      </c>
      <c r="I157" s="213"/>
      <c r="J157" s="208"/>
      <c r="K157" s="208"/>
      <c r="L157" s="214"/>
      <c r="M157" s="215"/>
      <c r="N157" s="216"/>
      <c r="O157" s="216"/>
      <c r="P157" s="216"/>
      <c r="Q157" s="216"/>
      <c r="R157" s="216"/>
      <c r="S157" s="216"/>
      <c r="T157" s="217"/>
      <c r="AT157" s="218" t="s">
        <v>182</v>
      </c>
      <c r="AU157" s="218" t="s">
        <v>91</v>
      </c>
      <c r="AV157" s="13" t="s">
        <v>91</v>
      </c>
      <c r="AW157" s="13" t="s">
        <v>42</v>
      </c>
      <c r="AX157" s="13" t="s">
        <v>89</v>
      </c>
      <c r="AY157" s="218" t="s">
        <v>173</v>
      </c>
    </row>
    <row r="158" spans="1:65" s="2" customFormat="1" ht="16.5" customHeight="1" x14ac:dyDescent="0.2">
      <c r="A158" s="36"/>
      <c r="B158" s="37"/>
      <c r="C158" s="194" t="s">
        <v>470</v>
      </c>
      <c r="D158" s="194" t="s">
        <v>175</v>
      </c>
      <c r="E158" s="195" t="s">
        <v>750</v>
      </c>
      <c r="F158" s="196" t="s">
        <v>751</v>
      </c>
      <c r="G158" s="197" t="s">
        <v>447</v>
      </c>
      <c r="H158" s="198">
        <v>1</v>
      </c>
      <c r="I158" s="199"/>
      <c r="J158" s="200">
        <f>ROUND(I158*H158,2)</f>
        <v>0</v>
      </c>
      <c r="K158" s="196" t="s">
        <v>79</v>
      </c>
      <c r="L158" s="41"/>
      <c r="M158" s="201" t="s">
        <v>79</v>
      </c>
      <c r="N158" s="202" t="s">
        <v>51</v>
      </c>
      <c r="O158" s="66"/>
      <c r="P158" s="203">
        <f>O158*H158</f>
        <v>0</v>
      </c>
      <c r="Q158" s="203">
        <v>0</v>
      </c>
      <c r="R158" s="203">
        <f>Q158*H158</f>
        <v>0</v>
      </c>
      <c r="S158" s="203">
        <v>0</v>
      </c>
      <c r="T158" s="204">
        <f>S158*H158</f>
        <v>0</v>
      </c>
      <c r="U158" s="36"/>
      <c r="V158" s="36"/>
      <c r="W158" s="36"/>
      <c r="X158" s="36"/>
      <c r="Y158" s="36"/>
      <c r="Z158" s="36"/>
      <c r="AA158" s="36"/>
      <c r="AB158" s="36"/>
      <c r="AC158" s="36"/>
      <c r="AD158" s="36"/>
      <c r="AE158" s="36"/>
      <c r="AR158" s="205" t="s">
        <v>180</v>
      </c>
      <c r="AT158" s="205" t="s">
        <v>175</v>
      </c>
      <c r="AU158" s="205" t="s">
        <v>91</v>
      </c>
      <c r="AY158" s="18" t="s">
        <v>173</v>
      </c>
      <c r="BE158" s="206">
        <f>IF(N158="základní",J158,0)</f>
        <v>0</v>
      </c>
      <c r="BF158" s="206">
        <f>IF(N158="snížená",J158,0)</f>
        <v>0</v>
      </c>
      <c r="BG158" s="206">
        <f>IF(N158="zákl. přenesená",J158,0)</f>
        <v>0</v>
      </c>
      <c r="BH158" s="206">
        <f>IF(N158="sníž. přenesená",J158,0)</f>
        <v>0</v>
      </c>
      <c r="BI158" s="206">
        <f>IF(N158="nulová",J158,0)</f>
        <v>0</v>
      </c>
      <c r="BJ158" s="18" t="s">
        <v>89</v>
      </c>
      <c r="BK158" s="206">
        <f>ROUND(I158*H158,2)</f>
        <v>0</v>
      </c>
      <c r="BL158" s="18" t="s">
        <v>180</v>
      </c>
      <c r="BM158" s="205" t="s">
        <v>486</v>
      </c>
    </row>
    <row r="159" spans="1:65" s="13" customFormat="1" ht="11.25" x14ac:dyDescent="0.2">
      <c r="B159" s="207"/>
      <c r="C159" s="208"/>
      <c r="D159" s="209" t="s">
        <v>182</v>
      </c>
      <c r="E159" s="210" t="s">
        <v>79</v>
      </c>
      <c r="F159" s="211" t="s">
        <v>726</v>
      </c>
      <c r="G159" s="208"/>
      <c r="H159" s="212">
        <v>1</v>
      </c>
      <c r="I159" s="213"/>
      <c r="J159" s="208"/>
      <c r="K159" s="208"/>
      <c r="L159" s="214"/>
      <c r="M159" s="215"/>
      <c r="N159" s="216"/>
      <c r="O159" s="216"/>
      <c r="P159" s="216"/>
      <c r="Q159" s="216"/>
      <c r="R159" s="216"/>
      <c r="S159" s="216"/>
      <c r="T159" s="217"/>
      <c r="AT159" s="218" t="s">
        <v>182</v>
      </c>
      <c r="AU159" s="218" t="s">
        <v>91</v>
      </c>
      <c r="AV159" s="13" t="s">
        <v>91</v>
      </c>
      <c r="AW159" s="13" t="s">
        <v>42</v>
      </c>
      <c r="AX159" s="13" t="s">
        <v>89</v>
      </c>
      <c r="AY159" s="218" t="s">
        <v>173</v>
      </c>
    </row>
    <row r="160" spans="1:65" s="2" customFormat="1" ht="16.5" customHeight="1" x14ac:dyDescent="0.2">
      <c r="A160" s="36"/>
      <c r="B160" s="37"/>
      <c r="C160" s="194" t="s">
        <v>474</v>
      </c>
      <c r="D160" s="194" t="s">
        <v>175</v>
      </c>
      <c r="E160" s="195" t="s">
        <v>752</v>
      </c>
      <c r="F160" s="196" t="s">
        <v>753</v>
      </c>
      <c r="G160" s="197" t="s">
        <v>447</v>
      </c>
      <c r="H160" s="198">
        <v>1</v>
      </c>
      <c r="I160" s="199"/>
      <c r="J160" s="200">
        <f>ROUND(I160*H160,2)</f>
        <v>0</v>
      </c>
      <c r="K160" s="196" t="s">
        <v>79</v>
      </c>
      <c r="L160" s="41"/>
      <c r="M160" s="201" t="s">
        <v>79</v>
      </c>
      <c r="N160" s="202" t="s">
        <v>51</v>
      </c>
      <c r="O160" s="66"/>
      <c r="P160" s="203">
        <f>O160*H160</f>
        <v>0</v>
      </c>
      <c r="Q160" s="203">
        <v>0</v>
      </c>
      <c r="R160" s="203">
        <f>Q160*H160</f>
        <v>0</v>
      </c>
      <c r="S160" s="203">
        <v>0</v>
      </c>
      <c r="T160" s="204">
        <f>S160*H160</f>
        <v>0</v>
      </c>
      <c r="U160" s="36"/>
      <c r="V160" s="36"/>
      <c r="W160" s="36"/>
      <c r="X160" s="36"/>
      <c r="Y160" s="36"/>
      <c r="Z160" s="36"/>
      <c r="AA160" s="36"/>
      <c r="AB160" s="36"/>
      <c r="AC160" s="36"/>
      <c r="AD160" s="36"/>
      <c r="AE160" s="36"/>
      <c r="AR160" s="205" t="s">
        <v>180</v>
      </c>
      <c r="AT160" s="205" t="s">
        <v>175</v>
      </c>
      <c r="AU160" s="205" t="s">
        <v>91</v>
      </c>
      <c r="AY160" s="18" t="s">
        <v>173</v>
      </c>
      <c r="BE160" s="206">
        <f>IF(N160="základní",J160,0)</f>
        <v>0</v>
      </c>
      <c r="BF160" s="206">
        <f>IF(N160="snížená",J160,0)</f>
        <v>0</v>
      </c>
      <c r="BG160" s="206">
        <f>IF(N160="zákl. přenesená",J160,0)</f>
        <v>0</v>
      </c>
      <c r="BH160" s="206">
        <f>IF(N160="sníž. přenesená",J160,0)</f>
        <v>0</v>
      </c>
      <c r="BI160" s="206">
        <f>IF(N160="nulová",J160,0)</f>
        <v>0</v>
      </c>
      <c r="BJ160" s="18" t="s">
        <v>89</v>
      </c>
      <c r="BK160" s="206">
        <f>ROUND(I160*H160,2)</f>
        <v>0</v>
      </c>
      <c r="BL160" s="18" t="s">
        <v>180</v>
      </c>
      <c r="BM160" s="205" t="s">
        <v>754</v>
      </c>
    </row>
    <row r="161" spans="1:65" s="13" customFormat="1" ht="11.25" x14ac:dyDescent="0.2">
      <c r="B161" s="207"/>
      <c r="C161" s="208"/>
      <c r="D161" s="209" t="s">
        <v>182</v>
      </c>
      <c r="E161" s="210" t="s">
        <v>79</v>
      </c>
      <c r="F161" s="211" t="s">
        <v>726</v>
      </c>
      <c r="G161" s="208"/>
      <c r="H161" s="212">
        <v>1</v>
      </c>
      <c r="I161" s="213"/>
      <c r="J161" s="208"/>
      <c r="K161" s="208"/>
      <c r="L161" s="214"/>
      <c r="M161" s="215"/>
      <c r="N161" s="216"/>
      <c r="O161" s="216"/>
      <c r="P161" s="216"/>
      <c r="Q161" s="216"/>
      <c r="R161" s="216"/>
      <c r="S161" s="216"/>
      <c r="T161" s="217"/>
      <c r="AT161" s="218" t="s">
        <v>182</v>
      </c>
      <c r="AU161" s="218" t="s">
        <v>91</v>
      </c>
      <c r="AV161" s="13" t="s">
        <v>91</v>
      </c>
      <c r="AW161" s="13" t="s">
        <v>42</v>
      </c>
      <c r="AX161" s="13" t="s">
        <v>89</v>
      </c>
      <c r="AY161" s="218" t="s">
        <v>173</v>
      </c>
    </row>
    <row r="162" spans="1:65" s="2" customFormat="1" ht="16.5" customHeight="1" x14ac:dyDescent="0.2">
      <c r="A162" s="36"/>
      <c r="B162" s="37"/>
      <c r="C162" s="194" t="s">
        <v>478</v>
      </c>
      <c r="D162" s="194" t="s">
        <v>175</v>
      </c>
      <c r="E162" s="195" t="s">
        <v>755</v>
      </c>
      <c r="F162" s="196" t="s">
        <v>756</v>
      </c>
      <c r="G162" s="197" t="s">
        <v>447</v>
      </c>
      <c r="H162" s="198">
        <v>3</v>
      </c>
      <c r="I162" s="199"/>
      <c r="J162" s="200">
        <f>ROUND(I162*H162,2)</f>
        <v>0</v>
      </c>
      <c r="K162" s="196" t="s">
        <v>79</v>
      </c>
      <c r="L162" s="41"/>
      <c r="M162" s="201" t="s">
        <v>79</v>
      </c>
      <c r="N162" s="202" t="s">
        <v>51</v>
      </c>
      <c r="O162" s="66"/>
      <c r="P162" s="203">
        <f>O162*H162</f>
        <v>0</v>
      </c>
      <c r="Q162" s="203">
        <v>0</v>
      </c>
      <c r="R162" s="203">
        <f>Q162*H162</f>
        <v>0</v>
      </c>
      <c r="S162" s="203">
        <v>0</v>
      </c>
      <c r="T162" s="204">
        <f>S162*H162</f>
        <v>0</v>
      </c>
      <c r="U162" s="36"/>
      <c r="V162" s="36"/>
      <c r="W162" s="36"/>
      <c r="X162" s="36"/>
      <c r="Y162" s="36"/>
      <c r="Z162" s="36"/>
      <c r="AA162" s="36"/>
      <c r="AB162" s="36"/>
      <c r="AC162" s="36"/>
      <c r="AD162" s="36"/>
      <c r="AE162" s="36"/>
      <c r="AR162" s="205" t="s">
        <v>180</v>
      </c>
      <c r="AT162" s="205" t="s">
        <v>175</v>
      </c>
      <c r="AU162" s="205" t="s">
        <v>91</v>
      </c>
      <c r="AY162" s="18" t="s">
        <v>173</v>
      </c>
      <c r="BE162" s="206">
        <f>IF(N162="základní",J162,0)</f>
        <v>0</v>
      </c>
      <c r="BF162" s="206">
        <f>IF(N162="snížená",J162,0)</f>
        <v>0</v>
      </c>
      <c r="BG162" s="206">
        <f>IF(N162="zákl. přenesená",J162,0)</f>
        <v>0</v>
      </c>
      <c r="BH162" s="206">
        <f>IF(N162="sníž. přenesená",J162,0)</f>
        <v>0</v>
      </c>
      <c r="BI162" s="206">
        <f>IF(N162="nulová",J162,0)</f>
        <v>0</v>
      </c>
      <c r="BJ162" s="18" t="s">
        <v>89</v>
      </c>
      <c r="BK162" s="206">
        <f>ROUND(I162*H162,2)</f>
        <v>0</v>
      </c>
      <c r="BL162" s="18" t="s">
        <v>180</v>
      </c>
      <c r="BM162" s="205" t="s">
        <v>757</v>
      </c>
    </row>
    <row r="163" spans="1:65" s="13" customFormat="1" ht="11.25" x14ac:dyDescent="0.2">
      <c r="B163" s="207"/>
      <c r="C163" s="208"/>
      <c r="D163" s="209" t="s">
        <v>182</v>
      </c>
      <c r="E163" s="210" t="s">
        <v>79</v>
      </c>
      <c r="F163" s="211" t="s">
        <v>758</v>
      </c>
      <c r="G163" s="208"/>
      <c r="H163" s="212">
        <v>3</v>
      </c>
      <c r="I163" s="213"/>
      <c r="J163" s="208"/>
      <c r="K163" s="208"/>
      <c r="L163" s="214"/>
      <c r="M163" s="215"/>
      <c r="N163" s="216"/>
      <c r="O163" s="216"/>
      <c r="P163" s="216"/>
      <c r="Q163" s="216"/>
      <c r="R163" s="216"/>
      <c r="S163" s="216"/>
      <c r="T163" s="217"/>
      <c r="AT163" s="218" t="s">
        <v>182</v>
      </c>
      <c r="AU163" s="218" t="s">
        <v>91</v>
      </c>
      <c r="AV163" s="13" t="s">
        <v>91</v>
      </c>
      <c r="AW163" s="13" t="s">
        <v>42</v>
      </c>
      <c r="AX163" s="13" t="s">
        <v>89</v>
      </c>
      <c r="AY163" s="218" t="s">
        <v>173</v>
      </c>
    </row>
    <row r="164" spans="1:65" s="2" customFormat="1" ht="16.5" customHeight="1" x14ac:dyDescent="0.2">
      <c r="A164" s="36"/>
      <c r="B164" s="37"/>
      <c r="C164" s="194" t="s">
        <v>483</v>
      </c>
      <c r="D164" s="194" t="s">
        <v>175</v>
      </c>
      <c r="E164" s="195" t="s">
        <v>759</v>
      </c>
      <c r="F164" s="196" t="s">
        <v>760</v>
      </c>
      <c r="G164" s="197" t="s">
        <v>447</v>
      </c>
      <c r="H164" s="198">
        <v>1</v>
      </c>
      <c r="I164" s="199"/>
      <c r="J164" s="200">
        <f>ROUND(I164*H164,2)</f>
        <v>0</v>
      </c>
      <c r="K164" s="196" t="s">
        <v>79</v>
      </c>
      <c r="L164" s="41"/>
      <c r="M164" s="201" t="s">
        <v>79</v>
      </c>
      <c r="N164" s="202" t="s">
        <v>51</v>
      </c>
      <c r="O164" s="66"/>
      <c r="P164" s="203">
        <f>O164*H164</f>
        <v>0</v>
      </c>
      <c r="Q164" s="203">
        <v>0</v>
      </c>
      <c r="R164" s="203">
        <f>Q164*H164</f>
        <v>0</v>
      </c>
      <c r="S164" s="203">
        <v>0</v>
      </c>
      <c r="T164" s="204">
        <f>S164*H164</f>
        <v>0</v>
      </c>
      <c r="U164" s="36"/>
      <c r="V164" s="36"/>
      <c r="W164" s="36"/>
      <c r="X164" s="36"/>
      <c r="Y164" s="36"/>
      <c r="Z164" s="36"/>
      <c r="AA164" s="36"/>
      <c r="AB164" s="36"/>
      <c r="AC164" s="36"/>
      <c r="AD164" s="36"/>
      <c r="AE164" s="36"/>
      <c r="AR164" s="205" t="s">
        <v>180</v>
      </c>
      <c r="AT164" s="205" t="s">
        <v>175</v>
      </c>
      <c r="AU164" s="205" t="s">
        <v>91</v>
      </c>
      <c r="AY164" s="18" t="s">
        <v>173</v>
      </c>
      <c r="BE164" s="206">
        <f>IF(N164="základní",J164,0)</f>
        <v>0</v>
      </c>
      <c r="BF164" s="206">
        <f>IF(N164="snížená",J164,0)</f>
        <v>0</v>
      </c>
      <c r="BG164" s="206">
        <f>IF(N164="zákl. přenesená",J164,0)</f>
        <v>0</v>
      </c>
      <c r="BH164" s="206">
        <f>IF(N164="sníž. přenesená",J164,0)</f>
        <v>0</v>
      </c>
      <c r="BI164" s="206">
        <f>IF(N164="nulová",J164,0)</f>
        <v>0</v>
      </c>
      <c r="BJ164" s="18" t="s">
        <v>89</v>
      </c>
      <c r="BK164" s="206">
        <f>ROUND(I164*H164,2)</f>
        <v>0</v>
      </c>
      <c r="BL164" s="18" t="s">
        <v>180</v>
      </c>
      <c r="BM164" s="205" t="s">
        <v>761</v>
      </c>
    </row>
    <row r="165" spans="1:65" s="13" customFormat="1" ht="11.25" x14ac:dyDescent="0.2">
      <c r="B165" s="207"/>
      <c r="C165" s="208"/>
      <c r="D165" s="209" t="s">
        <v>182</v>
      </c>
      <c r="E165" s="210" t="s">
        <v>79</v>
      </c>
      <c r="F165" s="211" t="s">
        <v>726</v>
      </c>
      <c r="G165" s="208"/>
      <c r="H165" s="212">
        <v>1</v>
      </c>
      <c r="I165" s="213"/>
      <c r="J165" s="208"/>
      <c r="K165" s="208"/>
      <c r="L165" s="214"/>
      <c r="M165" s="215"/>
      <c r="N165" s="216"/>
      <c r="O165" s="216"/>
      <c r="P165" s="216"/>
      <c r="Q165" s="216"/>
      <c r="R165" s="216"/>
      <c r="S165" s="216"/>
      <c r="T165" s="217"/>
      <c r="AT165" s="218" t="s">
        <v>182</v>
      </c>
      <c r="AU165" s="218" t="s">
        <v>91</v>
      </c>
      <c r="AV165" s="13" t="s">
        <v>91</v>
      </c>
      <c r="AW165" s="13" t="s">
        <v>42</v>
      </c>
      <c r="AX165" s="13" t="s">
        <v>89</v>
      </c>
      <c r="AY165" s="218" t="s">
        <v>173</v>
      </c>
    </row>
    <row r="166" spans="1:65" s="2" customFormat="1" ht="16.5" customHeight="1" x14ac:dyDescent="0.2">
      <c r="A166" s="36"/>
      <c r="B166" s="37"/>
      <c r="C166" s="194" t="s">
        <v>489</v>
      </c>
      <c r="D166" s="194" t="s">
        <v>175</v>
      </c>
      <c r="E166" s="195" t="s">
        <v>762</v>
      </c>
      <c r="F166" s="196" t="s">
        <v>763</v>
      </c>
      <c r="G166" s="197" t="s">
        <v>447</v>
      </c>
      <c r="H166" s="198">
        <v>1</v>
      </c>
      <c r="I166" s="199"/>
      <c r="J166" s="200">
        <f>ROUND(I166*H166,2)</f>
        <v>0</v>
      </c>
      <c r="K166" s="196" t="s">
        <v>79</v>
      </c>
      <c r="L166" s="41"/>
      <c r="M166" s="201" t="s">
        <v>79</v>
      </c>
      <c r="N166" s="202" t="s">
        <v>51</v>
      </c>
      <c r="O166" s="66"/>
      <c r="P166" s="203">
        <f>O166*H166</f>
        <v>0</v>
      </c>
      <c r="Q166" s="203">
        <v>0</v>
      </c>
      <c r="R166" s="203">
        <f>Q166*H166</f>
        <v>0</v>
      </c>
      <c r="S166" s="203">
        <v>0</v>
      </c>
      <c r="T166" s="204">
        <f>S166*H166</f>
        <v>0</v>
      </c>
      <c r="U166" s="36"/>
      <c r="V166" s="36"/>
      <c r="W166" s="36"/>
      <c r="X166" s="36"/>
      <c r="Y166" s="36"/>
      <c r="Z166" s="36"/>
      <c r="AA166" s="36"/>
      <c r="AB166" s="36"/>
      <c r="AC166" s="36"/>
      <c r="AD166" s="36"/>
      <c r="AE166" s="36"/>
      <c r="AR166" s="205" t="s">
        <v>180</v>
      </c>
      <c r="AT166" s="205" t="s">
        <v>175</v>
      </c>
      <c r="AU166" s="205" t="s">
        <v>91</v>
      </c>
      <c r="AY166" s="18" t="s">
        <v>173</v>
      </c>
      <c r="BE166" s="206">
        <f>IF(N166="základní",J166,0)</f>
        <v>0</v>
      </c>
      <c r="BF166" s="206">
        <f>IF(N166="snížená",J166,0)</f>
        <v>0</v>
      </c>
      <c r="BG166" s="206">
        <f>IF(N166="zákl. přenesená",J166,0)</f>
        <v>0</v>
      </c>
      <c r="BH166" s="206">
        <f>IF(N166="sníž. přenesená",J166,0)</f>
        <v>0</v>
      </c>
      <c r="BI166" s="206">
        <f>IF(N166="nulová",J166,0)</f>
        <v>0</v>
      </c>
      <c r="BJ166" s="18" t="s">
        <v>89</v>
      </c>
      <c r="BK166" s="206">
        <f>ROUND(I166*H166,2)</f>
        <v>0</v>
      </c>
      <c r="BL166" s="18" t="s">
        <v>180</v>
      </c>
      <c r="BM166" s="205" t="s">
        <v>764</v>
      </c>
    </row>
    <row r="167" spans="1:65" s="13" customFormat="1" ht="11.25" x14ac:dyDescent="0.2">
      <c r="B167" s="207"/>
      <c r="C167" s="208"/>
      <c r="D167" s="209" t="s">
        <v>182</v>
      </c>
      <c r="E167" s="210" t="s">
        <v>79</v>
      </c>
      <c r="F167" s="211" t="s">
        <v>726</v>
      </c>
      <c r="G167" s="208"/>
      <c r="H167" s="212">
        <v>1</v>
      </c>
      <c r="I167" s="213"/>
      <c r="J167" s="208"/>
      <c r="K167" s="208"/>
      <c r="L167" s="214"/>
      <c r="M167" s="215"/>
      <c r="N167" s="216"/>
      <c r="O167" s="216"/>
      <c r="P167" s="216"/>
      <c r="Q167" s="216"/>
      <c r="R167" s="216"/>
      <c r="S167" s="216"/>
      <c r="T167" s="217"/>
      <c r="AT167" s="218" t="s">
        <v>182</v>
      </c>
      <c r="AU167" s="218" t="s">
        <v>91</v>
      </c>
      <c r="AV167" s="13" t="s">
        <v>91</v>
      </c>
      <c r="AW167" s="13" t="s">
        <v>42</v>
      </c>
      <c r="AX167" s="13" t="s">
        <v>89</v>
      </c>
      <c r="AY167" s="218" t="s">
        <v>173</v>
      </c>
    </row>
    <row r="168" spans="1:65" s="2" customFormat="1" ht="16.5" customHeight="1" x14ac:dyDescent="0.2">
      <c r="A168" s="36"/>
      <c r="B168" s="37"/>
      <c r="C168" s="194" t="s">
        <v>494</v>
      </c>
      <c r="D168" s="194" t="s">
        <v>175</v>
      </c>
      <c r="E168" s="195" t="s">
        <v>765</v>
      </c>
      <c r="F168" s="196" t="s">
        <v>766</v>
      </c>
      <c r="G168" s="197" t="s">
        <v>447</v>
      </c>
      <c r="H168" s="198">
        <v>1</v>
      </c>
      <c r="I168" s="199"/>
      <c r="J168" s="200">
        <f>ROUND(I168*H168,2)</f>
        <v>0</v>
      </c>
      <c r="K168" s="196" t="s">
        <v>79</v>
      </c>
      <c r="L168" s="41"/>
      <c r="M168" s="201" t="s">
        <v>79</v>
      </c>
      <c r="N168" s="202" t="s">
        <v>51</v>
      </c>
      <c r="O168" s="66"/>
      <c r="P168" s="203">
        <f>O168*H168</f>
        <v>0</v>
      </c>
      <c r="Q168" s="203">
        <v>0</v>
      </c>
      <c r="R168" s="203">
        <f>Q168*H168</f>
        <v>0</v>
      </c>
      <c r="S168" s="203">
        <v>0</v>
      </c>
      <c r="T168" s="204">
        <f>S168*H168</f>
        <v>0</v>
      </c>
      <c r="U168" s="36"/>
      <c r="V168" s="36"/>
      <c r="W168" s="36"/>
      <c r="X168" s="36"/>
      <c r="Y168" s="36"/>
      <c r="Z168" s="36"/>
      <c r="AA168" s="36"/>
      <c r="AB168" s="36"/>
      <c r="AC168" s="36"/>
      <c r="AD168" s="36"/>
      <c r="AE168" s="36"/>
      <c r="AR168" s="205" t="s">
        <v>180</v>
      </c>
      <c r="AT168" s="205" t="s">
        <v>175</v>
      </c>
      <c r="AU168" s="205" t="s">
        <v>91</v>
      </c>
      <c r="AY168" s="18" t="s">
        <v>173</v>
      </c>
      <c r="BE168" s="206">
        <f>IF(N168="základní",J168,0)</f>
        <v>0</v>
      </c>
      <c r="BF168" s="206">
        <f>IF(N168="snížená",J168,0)</f>
        <v>0</v>
      </c>
      <c r="BG168" s="206">
        <f>IF(N168="zákl. přenesená",J168,0)</f>
        <v>0</v>
      </c>
      <c r="BH168" s="206">
        <f>IF(N168="sníž. přenesená",J168,0)</f>
        <v>0</v>
      </c>
      <c r="BI168" s="206">
        <f>IF(N168="nulová",J168,0)</f>
        <v>0</v>
      </c>
      <c r="BJ168" s="18" t="s">
        <v>89</v>
      </c>
      <c r="BK168" s="206">
        <f>ROUND(I168*H168,2)</f>
        <v>0</v>
      </c>
      <c r="BL168" s="18" t="s">
        <v>180</v>
      </c>
      <c r="BM168" s="205" t="s">
        <v>767</v>
      </c>
    </row>
    <row r="169" spans="1:65" s="13" customFormat="1" ht="11.25" x14ac:dyDescent="0.2">
      <c r="B169" s="207"/>
      <c r="C169" s="208"/>
      <c r="D169" s="209" t="s">
        <v>182</v>
      </c>
      <c r="E169" s="210" t="s">
        <v>79</v>
      </c>
      <c r="F169" s="211" t="s">
        <v>726</v>
      </c>
      <c r="G169" s="208"/>
      <c r="H169" s="212">
        <v>1</v>
      </c>
      <c r="I169" s="213"/>
      <c r="J169" s="208"/>
      <c r="K169" s="208"/>
      <c r="L169" s="214"/>
      <c r="M169" s="215"/>
      <c r="N169" s="216"/>
      <c r="O169" s="216"/>
      <c r="P169" s="216"/>
      <c r="Q169" s="216"/>
      <c r="R169" s="216"/>
      <c r="S169" s="216"/>
      <c r="T169" s="217"/>
      <c r="AT169" s="218" t="s">
        <v>182</v>
      </c>
      <c r="AU169" s="218" t="s">
        <v>91</v>
      </c>
      <c r="AV169" s="13" t="s">
        <v>91</v>
      </c>
      <c r="AW169" s="13" t="s">
        <v>42</v>
      </c>
      <c r="AX169" s="13" t="s">
        <v>89</v>
      </c>
      <c r="AY169" s="218" t="s">
        <v>173</v>
      </c>
    </row>
    <row r="170" spans="1:65" s="2" customFormat="1" ht="16.5" customHeight="1" x14ac:dyDescent="0.2">
      <c r="A170" s="36"/>
      <c r="B170" s="37"/>
      <c r="C170" s="194" t="s">
        <v>499</v>
      </c>
      <c r="D170" s="194" t="s">
        <v>175</v>
      </c>
      <c r="E170" s="195" t="s">
        <v>768</v>
      </c>
      <c r="F170" s="196" t="s">
        <v>769</v>
      </c>
      <c r="G170" s="197" t="s">
        <v>447</v>
      </c>
      <c r="H170" s="198">
        <v>1</v>
      </c>
      <c r="I170" s="199"/>
      <c r="J170" s="200">
        <f>ROUND(I170*H170,2)</f>
        <v>0</v>
      </c>
      <c r="K170" s="196" t="s">
        <v>79</v>
      </c>
      <c r="L170" s="41"/>
      <c r="M170" s="201" t="s">
        <v>79</v>
      </c>
      <c r="N170" s="202" t="s">
        <v>51</v>
      </c>
      <c r="O170" s="66"/>
      <c r="P170" s="203">
        <f>O170*H170</f>
        <v>0</v>
      </c>
      <c r="Q170" s="203">
        <v>0</v>
      </c>
      <c r="R170" s="203">
        <f>Q170*H170</f>
        <v>0</v>
      </c>
      <c r="S170" s="203">
        <v>0</v>
      </c>
      <c r="T170" s="204">
        <f>S170*H170</f>
        <v>0</v>
      </c>
      <c r="U170" s="36"/>
      <c r="V170" s="36"/>
      <c r="W170" s="36"/>
      <c r="X170" s="36"/>
      <c r="Y170" s="36"/>
      <c r="Z170" s="36"/>
      <c r="AA170" s="36"/>
      <c r="AB170" s="36"/>
      <c r="AC170" s="36"/>
      <c r="AD170" s="36"/>
      <c r="AE170" s="36"/>
      <c r="AR170" s="205" t="s">
        <v>180</v>
      </c>
      <c r="AT170" s="205" t="s">
        <v>175</v>
      </c>
      <c r="AU170" s="205" t="s">
        <v>91</v>
      </c>
      <c r="AY170" s="18" t="s">
        <v>173</v>
      </c>
      <c r="BE170" s="206">
        <f>IF(N170="základní",J170,0)</f>
        <v>0</v>
      </c>
      <c r="BF170" s="206">
        <f>IF(N170="snížená",J170,0)</f>
        <v>0</v>
      </c>
      <c r="BG170" s="206">
        <f>IF(N170="zákl. přenesená",J170,0)</f>
        <v>0</v>
      </c>
      <c r="BH170" s="206">
        <f>IF(N170="sníž. přenesená",J170,0)</f>
        <v>0</v>
      </c>
      <c r="BI170" s="206">
        <f>IF(N170="nulová",J170,0)</f>
        <v>0</v>
      </c>
      <c r="BJ170" s="18" t="s">
        <v>89</v>
      </c>
      <c r="BK170" s="206">
        <f>ROUND(I170*H170,2)</f>
        <v>0</v>
      </c>
      <c r="BL170" s="18" t="s">
        <v>180</v>
      </c>
      <c r="BM170" s="205" t="s">
        <v>770</v>
      </c>
    </row>
    <row r="171" spans="1:65" s="13" customFormat="1" ht="11.25" x14ac:dyDescent="0.2">
      <c r="B171" s="207"/>
      <c r="C171" s="208"/>
      <c r="D171" s="209" t="s">
        <v>182</v>
      </c>
      <c r="E171" s="210" t="s">
        <v>79</v>
      </c>
      <c r="F171" s="211" t="s">
        <v>726</v>
      </c>
      <c r="G171" s="208"/>
      <c r="H171" s="212">
        <v>1</v>
      </c>
      <c r="I171" s="213"/>
      <c r="J171" s="208"/>
      <c r="K171" s="208"/>
      <c r="L171" s="214"/>
      <c r="M171" s="215"/>
      <c r="N171" s="216"/>
      <c r="O171" s="216"/>
      <c r="P171" s="216"/>
      <c r="Q171" s="216"/>
      <c r="R171" s="216"/>
      <c r="S171" s="216"/>
      <c r="T171" s="217"/>
      <c r="AT171" s="218" t="s">
        <v>182</v>
      </c>
      <c r="AU171" s="218" t="s">
        <v>91</v>
      </c>
      <c r="AV171" s="13" t="s">
        <v>91</v>
      </c>
      <c r="AW171" s="13" t="s">
        <v>42</v>
      </c>
      <c r="AX171" s="13" t="s">
        <v>89</v>
      </c>
      <c r="AY171" s="218" t="s">
        <v>173</v>
      </c>
    </row>
    <row r="172" spans="1:65" s="2" customFormat="1" ht="16.5" customHeight="1" x14ac:dyDescent="0.2">
      <c r="A172" s="36"/>
      <c r="B172" s="37"/>
      <c r="C172" s="194" t="s">
        <v>503</v>
      </c>
      <c r="D172" s="194" t="s">
        <v>175</v>
      </c>
      <c r="E172" s="195" t="s">
        <v>771</v>
      </c>
      <c r="F172" s="196" t="s">
        <v>772</v>
      </c>
      <c r="G172" s="197" t="s">
        <v>447</v>
      </c>
      <c r="H172" s="198">
        <v>1</v>
      </c>
      <c r="I172" s="199"/>
      <c r="J172" s="200">
        <f>ROUND(I172*H172,2)</f>
        <v>0</v>
      </c>
      <c r="K172" s="196" t="s">
        <v>79</v>
      </c>
      <c r="L172" s="41"/>
      <c r="M172" s="201" t="s">
        <v>79</v>
      </c>
      <c r="N172" s="202" t="s">
        <v>51</v>
      </c>
      <c r="O172" s="66"/>
      <c r="P172" s="203">
        <f>O172*H172</f>
        <v>0</v>
      </c>
      <c r="Q172" s="203">
        <v>0</v>
      </c>
      <c r="R172" s="203">
        <f>Q172*H172</f>
        <v>0</v>
      </c>
      <c r="S172" s="203">
        <v>0</v>
      </c>
      <c r="T172" s="204">
        <f>S172*H172</f>
        <v>0</v>
      </c>
      <c r="U172" s="36"/>
      <c r="V172" s="36"/>
      <c r="W172" s="36"/>
      <c r="X172" s="36"/>
      <c r="Y172" s="36"/>
      <c r="Z172" s="36"/>
      <c r="AA172" s="36"/>
      <c r="AB172" s="36"/>
      <c r="AC172" s="36"/>
      <c r="AD172" s="36"/>
      <c r="AE172" s="36"/>
      <c r="AR172" s="205" t="s">
        <v>180</v>
      </c>
      <c r="AT172" s="205" t="s">
        <v>175</v>
      </c>
      <c r="AU172" s="205" t="s">
        <v>91</v>
      </c>
      <c r="AY172" s="18" t="s">
        <v>173</v>
      </c>
      <c r="BE172" s="206">
        <f>IF(N172="základní",J172,0)</f>
        <v>0</v>
      </c>
      <c r="BF172" s="206">
        <f>IF(N172="snížená",J172,0)</f>
        <v>0</v>
      </c>
      <c r="BG172" s="206">
        <f>IF(N172="zákl. přenesená",J172,0)</f>
        <v>0</v>
      </c>
      <c r="BH172" s="206">
        <f>IF(N172="sníž. přenesená",J172,0)</f>
        <v>0</v>
      </c>
      <c r="BI172" s="206">
        <f>IF(N172="nulová",J172,0)</f>
        <v>0</v>
      </c>
      <c r="BJ172" s="18" t="s">
        <v>89</v>
      </c>
      <c r="BK172" s="206">
        <f>ROUND(I172*H172,2)</f>
        <v>0</v>
      </c>
      <c r="BL172" s="18" t="s">
        <v>180</v>
      </c>
      <c r="BM172" s="205" t="s">
        <v>773</v>
      </c>
    </row>
    <row r="173" spans="1:65" s="13" customFormat="1" ht="11.25" x14ac:dyDescent="0.2">
      <c r="B173" s="207"/>
      <c r="C173" s="208"/>
      <c r="D173" s="209" t="s">
        <v>182</v>
      </c>
      <c r="E173" s="210" t="s">
        <v>79</v>
      </c>
      <c r="F173" s="211" t="s">
        <v>726</v>
      </c>
      <c r="G173" s="208"/>
      <c r="H173" s="212">
        <v>1</v>
      </c>
      <c r="I173" s="213"/>
      <c r="J173" s="208"/>
      <c r="K173" s="208"/>
      <c r="L173" s="214"/>
      <c r="M173" s="215"/>
      <c r="N173" s="216"/>
      <c r="O173" s="216"/>
      <c r="P173" s="216"/>
      <c r="Q173" s="216"/>
      <c r="R173" s="216"/>
      <c r="S173" s="216"/>
      <c r="T173" s="217"/>
      <c r="AT173" s="218" t="s">
        <v>182</v>
      </c>
      <c r="AU173" s="218" t="s">
        <v>91</v>
      </c>
      <c r="AV173" s="13" t="s">
        <v>91</v>
      </c>
      <c r="AW173" s="13" t="s">
        <v>42</v>
      </c>
      <c r="AX173" s="13" t="s">
        <v>89</v>
      </c>
      <c r="AY173" s="218" t="s">
        <v>173</v>
      </c>
    </row>
    <row r="174" spans="1:65" s="2" customFormat="1" ht="16.5" customHeight="1" x14ac:dyDescent="0.2">
      <c r="A174" s="36"/>
      <c r="B174" s="37"/>
      <c r="C174" s="194" t="s">
        <v>507</v>
      </c>
      <c r="D174" s="194" t="s">
        <v>175</v>
      </c>
      <c r="E174" s="195" t="s">
        <v>774</v>
      </c>
      <c r="F174" s="196" t="s">
        <v>775</v>
      </c>
      <c r="G174" s="197" t="s">
        <v>447</v>
      </c>
      <c r="H174" s="198">
        <v>1</v>
      </c>
      <c r="I174" s="199"/>
      <c r="J174" s="200">
        <f>ROUND(I174*H174,2)</f>
        <v>0</v>
      </c>
      <c r="K174" s="196" t="s">
        <v>79</v>
      </c>
      <c r="L174" s="41"/>
      <c r="M174" s="201" t="s">
        <v>79</v>
      </c>
      <c r="N174" s="202" t="s">
        <v>51</v>
      </c>
      <c r="O174" s="66"/>
      <c r="P174" s="203">
        <f>O174*H174</f>
        <v>0</v>
      </c>
      <c r="Q174" s="203">
        <v>0</v>
      </c>
      <c r="R174" s="203">
        <f>Q174*H174</f>
        <v>0</v>
      </c>
      <c r="S174" s="203">
        <v>0</v>
      </c>
      <c r="T174" s="204">
        <f>S174*H174</f>
        <v>0</v>
      </c>
      <c r="U174" s="36"/>
      <c r="V174" s="36"/>
      <c r="W174" s="36"/>
      <c r="X174" s="36"/>
      <c r="Y174" s="36"/>
      <c r="Z174" s="36"/>
      <c r="AA174" s="36"/>
      <c r="AB174" s="36"/>
      <c r="AC174" s="36"/>
      <c r="AD174" s="36"/>
      <c r="AE174" s="36"/>
      <c r="AR174" s="205" t="s">
        <v>180</v>
      </c>
      <c r="AT174" s="205" t="s">
        <v>175</v>
      </c>
      <c r="AU174" s="205" t="s">
        <v>91</v>
      </c>
      <c r="AY174" s="18" t="s">
        <v>173</v>
      </c>
      <c r="BE174" s="206">
        <f>IF(N174="základní",J174,0)</f>
        <v>0</v>
      </c>
      <c r="BF174" s="206">
        <f>IF(N174="snížená",J174,0)</f>
        <v>0</v>
      </c>
      <c r="BG174" s="206">
        <f>IF(N174="zákl. přenesená",J174,0)</f>
        <v>0</v>
      </c>
      <c r="BH174" s="206">
        <f>IF(N174="sníž. přenesená",J174,0)</f>
        <v>0</v>
      </c>
      <c r="BI174" s="206">
        <f>IF(N174="nulová",J174,0)</f>
        <v>0</v>
      </c>
      <c r="BJ174" s="18" t="s">
        <v>89</v>
      </c>
      <c r="BK174" s="206">
        <f>ROUND(I174*H174,2)</f>
        <v>0</v>
      </c>
      <c r="BL174" s="18" t="s">
        <v>180</v>
      </c>
      <c r="BM174" s="205" t="s">
        <v>776</v>
      </c>
    </row>
    <row r="175" spans="1:65" s="13" customFormat="1" ht="11.25" x14ac:dyDescent="0.2">
      <c r="B175" s="207"/>
      <c r="C175" s="208"/>
      <c r="D175" s="209" t="s">
        <v>182</v>
      </c>
      <c r="E175" s="210" t="s">
        <v>79</v>
      </c>
      <c r="F175" s="211" t="s">
        <v>726</v>
      </c>
      <c r="G175" s="208"/>
      <c r="H175" s="212">
        <v>1</v>
      </c>
      <c r="I175" s="213"/>
      <c r="J175" s="208"/>
      <c r="K175" s="208"/>
      <c r="L175" s="214"/>
      <c r="M175" s="215"/>
      <c r="N175" s="216"/>
      <c r="O175" s="216"/>
      <c r="P175" s="216"/>
      <c r="Q175" s="216"/>
      <c r="R175" s="216"/>
      <c r="S175" s="216"/>
      <c r="T175" s="217"/>
      <c r="AT175" s="218" t="s">
        <v>182</v>
      </c>
      <c r="AU175" s="218" t="s">
        <v>91</v>
      </c>
      <c r="AV175" s="13" t="s">
        <v>91</v>
      </c>
      <c r="AW175" s="13" t="s">
        <v>42</v>
      </c>
      <c r="AX175" s="13" t="s">
        <v>89</v>
      </c>
      <c r="AY175" s="218" t="s">
        <v>173</v>
      </c>
    </row>
    <row r="176" spans="1:65" s="2" customFormat="1" ht="16.5" customHeight="1" x14ac:dyDescent="0.2">
      <c r="A176" s="36"/>
      <c r="B176" s="37"/>
      <c r="C176" s="194" t="s">
        <v>511</v>
      </c>
      <c r="D176" s="194" t="s">
        <v>175</v>
      </c>
      <c r="E176" s="195" t="s">
        <v>777</v>
      </c>
      <c r="F176" s="196" t="s">
        <v>778</v>
      </c>
      <c r="G176" s="197" t="s">
        <v>447</v>
      </c>
      <c r="H176" s="198">
        <v>1</v>
      </c>
      <c r="I176" s="199"/>
      <c r="J176" s="200">
        <f>ROUND(I176*H176,2)</f>
        <v>0</v>
      </c>
      <c r="K176" s="196" t="s">
        <v>79</v>
      </c>
      <c r="L176" s="41"/>
      <c r="M176" s="201" t="s">
        <v>79</v>
      </c>
      <c r="N176" s="202" t="s">
        <v>51</v>
      </c>
      <c r="O176" s="66"/>
      <c r="P176" s="203">
        <f>O176*H176</f>
        <v>0</v>
      </c>
      <c r="Q176" s="203">
        <v>0</v>
      </c>
      <c r="R176" s="203">
        <f>Q176*H176</f>
        <v>0</v>
      </c>
      <c r="S176" s="203">
        <v>0</v>
      </c>
      <c r="T176" s="204">
        <f>S176*H176</f>
        <v>0</v>
      </c>
      <c r="U176" s="36"/>
      <c r="V176" s="36"/>
      <c r="W176" s="36"/>
      <c r="X176" s="36"/>
      <c r="Y176" s="36"/>
      <c r="Z176" s="36"/>
      <c r="AA176" s="36"/>
      <c r="AB176" s="36"/>
      <c r="AC176" s="36"/>
      <c r="AD176" s="36"/>
      <c r="AE176" s="36"/>
      <c r="AR176" s="205" t="s">
        <v>180</v>
      </c>
      <c r="AT176" s="205" t="s">
        <v>175</v>
      </c>
      <c r="AU176" s="205" t="s">
        <v>91</v>
      </c>
      <c r="AY176" s="18" t="s">
        <v>173</v>
      </c>
      <c r="BE176" s="206">
        <f>IF(N176="základní",J176,0)</f>
        <v>0</v>
      </c>
      <c r="BF176" s="206">
        <f>IF(N176="snížená",J176,0)</f>
        <v>0</v>
      </c>
      <c r="BG176" s="206">
        <f>IF(N176="zákl. přenesená",J176,0)</f>
        <v>0</v>
      </c>
      <c r="BH176" s="206">
        <f>IF(N176="sníž. přenesená",J176,0)</f>
        <v>0</v>
      </c>
      <c r="BI176" s="206">
        <f>IF(N176="nulová",J176,0)</f>
        <v>0</v>
      </c>
      <c r="BJ176" s="18" t="s">
        <v>89</v>
      </c>
      <c r="BK176" s="206">
        <f>ROUND(I176*H176,2)</f>
        <v>0</v>
      </c>
      <c r="BL176" s="18" t="s">
        <v>180</v>
      </c>
      <c r="BM176" s="205" t="s">
        <v>779</v>
      </c>
    </row>
    <row r="177" spans="1:65" s="13" customFormat="1" ht="11.25" x14ac:dyDescent="0.2">
      <c r="B177" s="207"/>
      <c r="C177" s="208"/>
      <c r="D177" s="209" t="s">
        <v>182</v>
      </c>
      <c r="E177" s="210" t="s">
        <v>79</v>
      </c>
      <c r="F177" s="211" t="s">
        <v>726</v>
      </c>
      <c r="G177" s="208"/>
      <c r="H177" s="212">
        <v>1</v>
      </c>
      <c r="I177" s="213"/>
      <c r="J177" s="208"/>
      <c r="K177" s="208"/>
      <c r="L177" s="214"/>
      <c r="M177" s="215"/>
      <c r="N177" s="216"/>
      <c r="O177" s="216"/>
      <c r="P177" s="216"/>
      <c r="Q177" s="216"/>
      <c r="R177" s="216"/>
      <c r="S177" s="216"/>
      <c r="T177" s="217"/>
      <c r="AT177" s="218" t="s">
        <v>182</v>
      </c>
      <c r="AU177" s="218" t="s">
        <v>91</v>
      </c>
      <c r="AV177" s="13" t="s">
        <v>91</v>
      </c>
      <c r="AW177" s="13" t="s">
        <v>42</v>
      </c>
      <c r="AX177" s="13" t="s">
        <v>89</v>
      </c>
      <c r="AY177" s="218" t="s">
        <v>173</v>
      </c>
    </row>
    <row r="178" spans="1:65" s="2" customFormat="1" ht="16.5" customHeight="1" x14ac:dyDescent="0.2">
      <c r="A178" s="36"/>
      <c r="B178" s="37"/>
      <c r="C178" s="194" t="s">
        <v>516</v>
      </c>
      <c r="D178" s="194" t="s">
        <v>175</v>
      </c>
      <c r="E178" s="195" t="s">
        <v>780</v>
      </c>
      <c r="F178" s="196" t="s">
        <v>781</v>
      </c>
      <c r="G178" s="197" t="s">
        <v>447</v>
      </c>
      <c r="H178" s="198">
        <v>1</v>
      </c>
      <c r="I178" s="199"/>
      <c r="J178" s="200">
        <f>ROUND(I178*H178,2)</f>
        <v>0</v>
      </c>
      <c r="K178" s="196" t="s">
        <v>79</v>
      </c>
      <c r="L178" s="41"/>
      <c r="M178" s="201" t="s">
        <v>79</v>
      </c>
      <c r="N178" s="202" t="s">
        <v>51</v>
      </c>
      <c r="O178" s="66"/>
      <c r="P178" s="203">
        <f>O178*H178</f>
        <v>0</v>
      </c>
      <c r="Q178" s="203">
        <v>0</v>
      </c>
      <c r="R178" s="203">
        <f>Q178*H178</f>
        <v>0</v>
      </c>
      <c r="S178" s="203">
        <v>0</v>
      </c>
      <c r="T178" s="204">
        <f>S178*H178</f>
        <v>0</v>
      </c>
      <c r="U178" s="36"/>
      <c r="V178" s="36"/>
      <c r="W178" s="36"/>
      <c r="X178" s="36"/>
      <c r="Y178" s="36"/>
      <c r="Z178" s="36"/>
      <c r="AA178" s="36"/>
      <c r="AB178" s="36"/>
      <c r="AC178" s="36"/>
      <c r="AD178" s="36"/>
      <c r="AE178" s="36"/>
      <c r="AR178" s="205" t="s">
        <v>180</v>
      </c>
      <c r="AT178" s="205" t="s">
        <v>175</v>
      </c>
      <c r="AU178" s="205" t="s">
        <v>91</v>
      </c>
      <c r="AY178" s="18" t="s">
        <v>173</v>
      </c>
      <c r="BE178" s="206">
        <f>IF(N178="základní",J178,0)</f>
        <v>0</v>
      </c>
      <c r="BF178" s="206">
        <f>IF(N178="snížená",J178,0)</f>
        <v>0</v>
      </c>
      <c r="BG178" s="206">
        <f>IF(N178="zákl. přenesená",J178,0)</f>
        <v>0</v>
      </c>
      <c r="BH178" s="206">
        <f>IF(N178="sníž. přenesená",J178,0)</f>
        <v>0</v>
      </c>
      <c r="BI178" s="206">
        <f>IF(N178="nulová",J178,0)</f>
        <v>0</v>
      </c>
      <c r="BJ178" s="18" t="s">
        <v>89</v>
      </c>
      <c r="BK178" s="206">
        <f>ROUND(I178*H178,2)</f>
        <v>0</v>
      </c>
      <c r="BL178" s="18" t="s">
        <v>180</v>
      </c>
      <c r="BM178" s="205" t="s">
        <v>782</v>
      </c>
    </row>
    <row r="179" spans="1:65" s="13" customFormat="1" ht="11.25" x14ac:dyDescent="0.2">
      <c r="B179" s="207"/>
      <c r="C179" s="208"/>
      <c r="D179" s="209" t="s">
        <v>182</v>
      </c>
      <c r="E179" s="210" t="s">
        <v>79</v>
      </c>
      <c r="F179" s="211" t="s">
        <v>726</v>
      </c>
      <c r="G179" s="208"/>
      <c r="H179" s="212">
        <v>1</v>
      </c>
      <c r="I179" s="213"/>
      <c r="J179" s="208"/>
      <c r="K179" s="208"/>
      <c r="L179" s="214"/>
      <c r="M179" s="215"/>
      <c r="N179" s="216"/>
      <c r="O179" s="216"/>
      <c r="P179" s="216"/>
      <c r="Q179" s="216"/>
      <c r="R179" s="216"/>
      <c r="S179" s="216"/>
      <c r="T179" s="217"/>
      <c r="AT179" s="218" t="s">
        <v>182</v>
      </c>
      <c r="AU179" s="218" t="s">
        <v>91</v>
      </c>
      <c r="AV179" s="13" t="s">
        <v>91</v>
      </c>
      <c r="AW179" s="13" t="s">
        <v>42</v>
      </c>
      <c r="AX179" s="13" t="s">
        <v>89</v>
      </c>
      <c r="AY179" s="218" t="s">
        <v>173</v>
      </c>
    </row>
    <row r="180" spans="1:65" s="12" customFormat="1" ht="22.9" customHeight="1" x14ac:dyDescent="0.2">
      <c r="B180" s="178"/>
      <c r="C180" s="179"/>
      <c r="D180" s="180" t="s">
        <v>80</v>
      </c>
      <c r="E180" s="192" t="s">
        <v>783</v>
      </c>
      <c r="F180" s="192" t="s">
        <v>784</v>
      </c>
      <c r="G180" s="179"/>
      <c r="H180" s="179"/>
      <c r="I180" s="182"/>
      <c r="J180" s="193">
        <f>BK180</f>
        <v>0</v>
      </c>
      <c r="K180" s="179"/>
      <c r="L180" s="184"/>
      <c r="M180" s="185"/>
      <c r="N180" s="186"/>
      <c r="O180" s="186"/>
      <c r="P180" s="187">
        <f>SUM(P181:P194)</f>
        <v>0</v>
      </c>
      <c r="Q180" s="186"/>
      <c r="R180" s="187">
        <f>SUM(R181:R194)</f>
        <v>0</v>
      </c>
      <c r="S180" s="186"/>
      <c r="T180" s="188">
        <f>SUM(T181:T194)</f>
        <v>0</v>
      </c>
      <c r="AR180" s="189" t="s">
        <v>89</v>
      </c>
      <c r="AT180" s="190" t="s">
        <v>80</v>
      </c>
      <c r="AU180" s="190" t="s">
        <v>89</v>
      </c>
      <c r="AY180" s="189" t="s">
        <v>173</v>
      </c>
      <c r="BK180" s="191">
        <f>SUM(BK181:BK194)</f>
        <v>0</v>
      </c>
    </row>
    <row r="181" spans="1:65" s="2" customFormat="1" ht="16.5" customHeight="1" x14ac:dyDescent="0.2">
      <c r="A181" s="36"/>
      <c r="B181" s="37"/>
      <c r="C181" s="194" t="s">
        <v>520</v>
      </c>
      <c r="D181" s="194" t="s">
        <v>175</v>
      </c>
      <c r="E181" s="195" t="s">
        <v>785</v>
      </c>
      <c r="F181" s="196" t="s">
        <v>786</v>
      </c>
      <c r="G181" s="197" t="s">
        <v>447</v>
      </c>
      <c r="H181" s="198">
        <v>12</v>
      </c>
      <c r="I181" s="199"/>
      <c r="J181" s="200">
        <f>ROUND(I181*H181,2)</f>
        <v>0</v>
      </c>
      <c r="K181" s="196" t="s">
        <v>79</v>
      </c>
      <c r="L181" s="41"/>
      <c r="M181" s="201" t="s">
        <v>79</v>
      </c>
      <c r="N181" s="202" t="s">
        <v>51</v>
      </c>
      <c r="O181" s="66"/>
      <c r="P181" s="203">
        <f>O181*H181</f>
        <v>0</v>
      </c>
      <c r="Q181" s="203">
        <v>0</v>
      </c>
      <c r="R181" s="203">
        <f>Q181*H181</f>
        <v>0</v>
      </c>
      <c r="S181" s="203">
        <v>0</v>
      </c>
      <c r="T181" s="204">
        <f>S181*H181</f>
        <v>0</v>
      </c>
      <c r="U181" s="36"/>
      <c r="V181" s="36"/>
      <c r="W181" s="36"/>
      <c r="X181" s="36"/>
      <c r="Y181" s="36"/>
      <c r="Z181" s="36"/>
      <c r="AA181" s="36"/>
      <c r="AB181" s="36"/>
      <c r="AC181" s="36"/>
      <c r="AD181" s="36"/>
      <c r="AE181" s="36"/>
      <c r="AR181" s="205" t="s">
        <v>180</v>
      </c>
      <c r="AT181" s="205" t="s">
        <v>175</v>
      </c>
      <c r="AU181" s="205" t="s">
        <v>91</v>
      </c>
      <c r="AY181" s="18" t="s">
        <v>173</v>
      </c>
      <c r="BE181" s="206">
        <f>IF(N181="základní",J181,0)</f>
        <v>0</v>
      </c>
      <c r="BF181" s="206">
        <f>IF(N181="snížená",J181,0)</f>
        <v>0</v>
      </c>
      <c r="BG181" s="206">
        <f>IF(N181="zákl. přenesená",J181,0)</f>
        <v>0</v>
      </c>
      <c r="BH181" s="206">
        <f>IF(N181="sníž. přenesená",J181,0)</f>
        <v>0</v>
      </c>
      <c r="BI181" s="206">
        <f>IF(N181="nulová",J181,0)</f>
        <v>0</v>
      </c>
      <c r="BJ181" s="18" t="s">
        <v>89</v>
      </c>
      <c r="BK181" s="206">
        <f>ROUND(I181*H181,2)</f>
        <v>0</v>
      </c>
      <c r="BL181" s="18" t="s">
        <v>180</v>
      </c>
      <c r="BM181" s="205" t="s">
        <v>787</v>
      </c>
    </row>
    <row r="182" spans="1:65" s="13" customFormat="1" ht="11.25" x14ac:dyDescent="0.2">
      <c r="B182" s="207"/>
      <c r="C182" s="208"/>
      <c r="D182" s="209" t="s">
        <v>182</v>
      </c>
      <c r="E182" s="210" t="s">
        <v>79</v>
      </c>
      <c r="F182" s="211" t="s">
        <v>749</v>
      </c>
      <c r="G182" s="208"/>
      <c r="H182" s="212">
        <v>12</v>
      </c>
      <c r="I182" s="213"/>
      <c r="J182" s="208"/>
      <c r="K182" s="208"/>
      <c r="L182" s="214"/>
      <c r="M182" s="215"/>
      <c r="N182" s="216"/>
      <c r="O182" s="216"/>
      <c r="P182" s="216"/>
      <c r="Q182" s="216"/>
      <c r="R182" s="216"/>
      <c r="S182" s="216"/>
      <c r="T182" s="217"/>
      <c r="AT182" s="218" t="s">
        <v>182</v>
      </c>
      <c r="AU182" s="218" t="s">
        <v>91</v>
      </c>
      <c r="AV182" s="13" t="s">
        <v>91</v>
      </c>
      <c r="AW182" s="13" t="s">
        <v>42</v>
      </c>
      <c r="AX182" s="13" t="s">
        <v>89</v>
      </c>
      <c r="AY182" s="218" t="s">
        <v>173</v>
      </c>
    </row>
    <row r="183" spans="1:65" s="2" customFormat="1" ht="16.5" customHeight="1" x14ac:dyDescent="0.2">
      <c r="A183" s="36"/>
      <c r="B183" s="37"/>
      <c r="C183" s="194" t="s">
        <v>524</v>
      </c>
      <c r="D183" s="194" t="s">
        <v>175</v>
      </c>
      <c r="E183" s="195" t="s">
        <v>788</v>
      </c>
      <c r="F183" s="196" t="s">
        <v>789</v>
      </c>
      <c r="G183" s="197" t="s">
        <v>447</v>
      </c>
      <c r="H183" s="198">
        <v>1</v>
      </c>
      <c r="I183" s="199"/>
      <c r="J183" s="200">
        <f>ROUND(I183*H183,2)</f>
        <v>0</v>
      </c>
      <c r="K183" s="196" t="s">
        <v>79</v>
      </c>
      <c r="L183" s="41"/>
      <c r="M183" s="201" t="s">
        <v>79</v>
      </c>
      <c r="N183" s="202" t="s">
        <v>51</v>
      </c>
      <c r="O183" s="66"/>
      <c r="P183" s="203">
        <f>O183*H183</f>
        <v>0</v>
      </c>
      <c r="Q183" s="203">
        <v>0</v>
      </c>
      <c r="R183" s="203">
        <f>Q183*H183</f>
        <v>0</v>
      </c>
      <c r="S183" s="203">
        <v>0</v>
      </c>
      <c r="T183" s="204">
        <f>S183*H183</f>
        <v>0</v>
      </c>
      <c r="U183" s="36"/>
      <c r="V183" s="36"/>
      <c r="W183" s="36"/>
      <c r="X183" s="36"/>
      <c r="Y183" s="36"/>
      <c r="Z183" s="36"/>
      <c r="AA183" s="36"/>
      <c r="AB183" s="36"/>
      <c r="AC183" s="36"/>
      <c r="AD183" s="36"/>
      <c r="AE183" s="36"/>
      <c r="AR183" s="205" t="s">
        <v>180</v>
      </c>
      <c r="AT183" s="205" t="s">
        <v>175</v>
      </c>
      <c r="AU183" s="205" t="s">
        <v>91</v>
      </c>
      <c r="AY183" s="18" t="s">
        <v>173</v>
      </c>
      <c r="BE183" s="206">
        <f>IF(N183="základní",J183,0)</f>
        <v>0</v>
      </c>
      <c r="BF183" s="206">
        <f>IF(N183="snížená",J183,0)</f>
        <v>0</v>
      </c>
      <c r="BG183" s="206">
        <f>IF(N183="zákl. přenesená",J183,0)</f>
        <v>0</v>
      </c>
      <c r="BH183" s="206">
        <f>IF(N183="sníž. přenesená",J183,0)</f>
        <v>0</v>
      </c>
      <c r="BI183" s="206">
        <f>IF(N183="nulová",J183,0)</f>
        <v>0</v>
      </c>
      <c r="BJ183" s="18" t="s">
        <v>89</v>
      </c>
      <c r="BK183" s="206">
        <f>ROUND(I183*H183,2)</f>
        <v>0</v>
      </c>
      <c r="BL183" s="18" t="s">
        <v>180</v>
      </c>
      <c r="BM183" s="205" t="s">
        <v>790</v>
      </c>
    </row>
    <row r="184" spans="1:65" s="13" customFormat="1" ht="11.25" x14ac:dyDescent="0.2">
      <c r="B184" s="207"/>
      <c r="C184" s="208"/>
      <c r="D184" s="209" t="s">
        <v>182</v>
      </c>
      <c r="E184" s="210" t="s">
        <v>79</v>
      </c>
      <c r="F184" s="211" t="s">
        <v>726</v>
      </c>
      <c r="G184" s="208"/>
      <c r="H184" s="212">
        <v>1</v>
      </c>
      <c r="I184" s="213"/>
      <c r="J184" s="208"/>
      <c r="K184" s="208"/>
      <c r="L184" s="214"/>
      <c r="M184" s="215"/>
      <c r="N184" s="216"/>
      <c r="O184" s="216"/>
      <c r="P184" s="216"/>
      <c r="Q184" s="216"/>
      <c r="R184" s="216"/>
      <c r="S184" s="216"/>
      <c r="T184" s="217"/>
      <c r="AT184" s="218" t="s">
        <v>182</v>
      </c>
      <c r="AU184" s="218" t="s">
        <v>91</v>
      </c>
      <c r="AV184" s="13" t="s">
        <v>91</v>
      </c>
      <c r="AW184" s="13" t="s">
        <v>42</v>
      </c>
      <c r="AX184" s="13" t="s">
        <v>89</v>
      </c>
      <c r="AY184" s="218" t="s">
        <v>173</v>
      </c>
    </row>
    <row r="185" spans="1:65" s="2" customFormat="1" ht="16.5" customHeight="1" x14ac:dyDescent="0.2">
      <c r="A185" s="36"/>
      <c r="B185" s="37"/>
      <c r="C185" s="194" t="s">
        <v>531</v>
      </c>
      <c r="D185" s="194" t="s">
        <v>175</v>
      </c>
      <c r="E185" s="195" t="s">
        <v>791</v>
      </c>
      <c r="F185" s="196" t="s">
        <v>792</v>
      </c>
      <c r="G185" s="197" t="s">
        <v>447</v>
      </c>
      <c r="H185" s="198">
        <v>26</v>
      </c>
      <c r="I185" s="199"/>
      <c r="J185" s="200">
        <f>ROUND(I185*H185,2)</f>
        <v>0</v>
      </c>
      <c r="K185" s="196" t="s">
        <v>79</v>
      </c>
      <c r="L185" s="41"/>
      <c r="M185" s="201" t="s">
        <v>79</v>
      </c>
      <c r="N185" s="202" t="s">
        <v>51</v>
      </c>
      <c r="O185" s="66"/>
      <c r="P185" s="203">
        <f>O185*H185</f>
        <v>0</v>
      </c>
      <c r="Q185" s="203">
        <v>0</v>
      </c>
      <c r="R185" s="203">
        <f>Q185*H185</f>
        <v>0</v>
      </c>
      <c r="S185" s="203">
        <v>0</v>
      </c>
      <c r="T185" s="204">
        <f>S185*H185</f>
        <v>0</v>
      </c>
      <c r="U185" s="36"/>
      <c r="V185" s="36"/>
      <c r="W185" s="36"/>
      <c r="X185" s="36"/>
      <c r="Y185" s="36"/>
      <c r="Z185" s="36"/>
      <c r="AA185" s="36"/>
      <c r="AB185" s="36"/>
      <c r="AC185" s="36"/>
      <c r="AD185" s="36"/>
      <c r="AE185" s="36"/>
      <c r="AR185" s="205" t="s">
        <v>180</v>
      </c>
      <c r="AT185" s="205" t="s">
        <v>175</v>
      </c>
      <c r="AU185" s="205" t="s">
        <v>91</v>
      </c>
      <c r="AY185" s="18" t="s">
        <v>173</v>
      </c>
      <c r="BE185" s="206">
        <f>IF(N185="základní",J185,0)</f>
        <v>0</v>
      </c>
      <c r="BF185" s="206">
        <f>IF(N185="snížená",J185,0)</f>
        <v>0</v>
      </c>
      <c r="BG185" s="206">
        <f>IF(N185="zákl. přenesená",J185,0)</f>
        <v>0</v>
      </c>
      <c r="BH185" s="206">
        <f>IF(N185="sníž. přenesená",J185,0)</f>
        <v>0</v>
      </c>
      <c r="BI185" s="206">
        <f>IF(N185="nulová",J185,0)</f>
        <v>0</v>
      </c>
      <c r="BJ185" s="18" t="s">
        <v>89</v>
      </c>
      <c r="BK185" s="206">
        <f>ROUND(I185*H185,2)</f>
        <v>0</v>
      </c>
      <c r="BL185" s="18" t="s">
        <v>180</v>
      </c>
      <c r="BM185" s="205" t="s">
        <v>793</v>
      </c>
    </row>
    <row r="186" spans="1:65" s="13" customFormat="1" ht="11.25" x14ac:dyDescent="0.2">
      <c r="B186" s="207"/>
      <c r="C186" s="208"/>
      <c r="D186" s="209" t="s">
        <v>182</v>
      </c>
      <c r="E186" s="210" t="s">
        <v>79</v>
      </c>
      <c r="F186" s="211" t="s">
        <v>794</v>
      </c>
      <c r="G186" s="208"/>
      <c r="H186" s="212">
        <v>26</v>
      </c>
      <c r="I186" s="213"/>
      <c r="J186" s="208"/>
      <c r="K186" s="208"/>
      <c r="L186" s="214"/>
      <c r="M186" s="215"/>
      <c r="N186" s="216"/>
      <c r="O186" s="216"/>
      <c r="P186" s="216"/>
      <c r="Q186" s="216"/>
      <c r="R186" s="216"/>
      <c r="S186" s="216"/>
      <c r="T186" s="217"/>
      <c r="AT186" s="218" t="s">
        <v>182</v>
      </c>
      <c r="AU186" s="218" t="s">
        <v>91</v>
      </c>
      <c r="AV186" s="13" t="s">
        <v>91</v>
      </c>
      <c r="AW186" s="13" t="s">
        <v>42</v>
      </c>
      <c r="AX186" s="13" t="s">
        <v>89</v>
      </c>
      <c r="AY186" s="218" t="s">
        <v>173</v>
      </c>
    </row>
    <row r="187" spans="1:65" s="2" customFormat="1" ht="16.5" customHeight="1" x14ac:dyDescent="0.2">
      <c r="A187" s="36"/>
      <c r="B187" s="37"/>
      <c r="C187" s="194" t="s">
        <v>536</v>
      </c>
      <c r="D187" s="194" t="s">
        <v>175</v>
      </c>
      <c r="E187" s="195" t="s">
        <v>795</v>
      </c>
      <c r="F187" s="196" t="s">
        <v>796</v>
      </c>
      <c r="G187" s="197" t="s">
        <v>447</v>
      </c>
      <c r="H187" s="198">
        <v>3</v>
      </c>
      <c r="I187" s="199"/>
      <c r="J187" s="200">
        <f>ROUND(I187*H187,2)</f>
        <v>0</v>
      </c>
      <c r="K187" s="196" t="s">
        <v>79</v>
      </c>
      <c r="L187" s="41"/>
      <c r="M187" s="201" t="s">
        <v>79</v>
      </c>
      <c r="N187" s="202" t="s">
        <v>51</v>
      </c>
      <c r="O187" s="66"/>
      <c r="P187" s="203">
        <f>O187*H187</f>
        <v>0</v>
      </c>
      <c r="Q187" s="203">
        <v>0</v>
      </c>
      <c r="R187" s="203">
        <f>Q187*H187</f>
        <v>0</v>
      </c>
      <c r="S187" s="203">
        <v>0</v>
      </c>
      <c r="T187" s="204">
        <f>S187*H187</f>
        <v>0</v>
      </c>
      <c r="U187" s="36"/>
      <c r="V187" s="36"/>
      <c r="W187" s="36"/>
      <c r="X187" s="36"/>
      <c r="Y187" s="36"/>
      <c r="Z187" s="36"/>
      <c r="AA187" s="36"/>
      <c r="AB187" s="36"/>
      <c r="AC187" s="36"/>
      <c r="AD187" s="36"/>
      <c r="AE187" s="36"/>
      <c r="AR187" s="205" t="s">
        <v>180</v>
      </c>
      <c r="AT187" s="205" t="s">
        <v>175</v>
      </c>
      <c r="AU187" s="205" t="s">
        <v>91</v>
      </c>
      <c r="AY187" s="18" t="s">
        <v>173</v>
      </c>
      <c r="BE187" s="206">
        <f>IF(N187="základní",J187,0)</f>
        <v>0</v>
      </c>
      <c r="BF187" s="206">
        <f>IF(N187="snížená",J187,0)</f>
        <v>0</v>
      </c>
      <c r="BG187" s="206">
        <f>IF(N187="zákl. přenesená",J187,0)</f>
        <v>0</v>
      </c>
      <c r="BH187" s="206">
        <f>IF(N187="sníž. přenesená",J187,0)</f>
        <v>0</v>
      </c>
      <c r="BI187" s="206">
        <f>IF(N187="nulová",J187,0)</f>
        <v>0</v>
      </c>
      <c r="BJ187" s="18" t="s">
        <v>89</v>
      </c>
      <c r="BK187" s="206">
        <f>ROUND(I187*H187,2)</f>
        <v>0</v>
      </c>
      <c r="BL187" s="18" t="s">
        <v>180</v>
      </c>
      <c r="BM187" s="205" t="s">
        <v>797</v>
      </c>
    </row>
    <row r="188" spans="1:65" s="13" customFormat="1" ht="11.25" x14ac:dyDescent="0.2">
      <c r="B188" s="207"/>
      <c r="C188" s="208"/>
      <c r="D188" s="209" t="s">
        <v>182</v>
      </c>
      <c r="E188" s="210" t="s">
        <v>79</v>
      </c>
      <c r="F188" s="211" t="s">
        <v>758</v>
      </c>
      <c r="G188" s="208"/>
      <c r="H188" s="212">
        <v>3</v>
      </c>
      <c r="I188" s="213"/>
      <c r="J188" s="208"/>
      <c r="K188" s="208"/>
      <c r="L188" s="214"/>
      <c r="M188" s="215"/>
      <c r="N188" s="216"/>
      <c r="O188" s="216"/>
      <c r="P188" s="216"/>
      <c r="Q188" s="216"/>
      <c r="R188" s="216"/>
      <c r="S188" s="216"/>
      <c r="T188" s="217"/>
      <c r="AT188" s="218" t="s">
        <v>182</v>
      </c>
      <c r="AU188" s="218" t="s">
        <v>91</v>
      </c>
      <c r="AV188" s="13" t="s">
        <v>91</v>
      </c>
      <c r="AW188" s="13" t="s">
        <v>42</v>
      </c>
      <c r="AX188" s="13" t="s">
        <v>89</v>
      </c>
      <c r="AY188" s="218" t="s">
        <v>173</v>
      </c>
    </row>
    <row r="189" spans="1:65" s="2" customFormat="1" ht="16.5" customHeight="1" x14ac:dyDescent="0.2">
      <c r="A189" s="36"/>
      <c r="B189" s="37"/>
      <c r="C189" s="194" t="s">
        <v>540</v>
      </c>
      <c r="D189" s="194" t="s">
        <v>175</v>
      </c>
      <c r="E189" s="195" t="s">
        <v>798</v>
      </c>
      <c r="F189" s="196" t="s">
        <v>799</v>
      </c>
      <c r="G189" s="197" t="s">
        <v>447</v>
      </c>
      <c r="H189" s="198">
        <v>1</v>
      </c>
      <c r="I189" s="199"/>
      <c r="J189" s="200">
        <f>ROUND(I189*H189,2)</f>
        <v>0</v>
      </c>
      <c r="K189" s="196" t="s">
        <v>79</v>
      </c>
      <c r="L189" s="41"/>
      <c r="M189" s="201" t="s">
        <v>79</v>
      </c>
      <c r="N189" s="202" t="s">
        <v>51</v>
      </c>
      <c r="O189" s="66"/>
      <c r="P189" s="203">
        <f>O189*H189</f>
        <v>0</v>
      </c>
      <c r="Q189" s="203">
        <v>0</v>
      </c>
      <c r="R189" s="203">
        <f>Q189*H189</f>
        <v>0</v>
      </c>
      <c r="S189" s="203">
        <v>0</v>
      </c>
      <c r="T189" s="204">
        <f>S189*H189</f>
        <v>0</v>
      </c>
      <c r="U189" s="36"/>
      <c r="V189" s="36"/>
      <c r="W189" s="36"/>
      <c r="X189" s="36"/>
      <c r="Y189" s="36"/>
      <c r="Z189" s="36"/>
      <c r="AA189" s="36"/>
      <c r="AB189" s="36"/>
      <c r="AC189" s="36"/>
      <c r="AD189" s="36"/>
      <c r="AE189" s="36"/>
      <c r="AR189" s="205" t="s">
        <v>180</v>
      </c>
      <c r="AT189" s="205" t="s">
        <v>175</v>
      </c>
      <c r="AU189" s="205" t="s">
        <v>91</v>
      </c>
      <c r="AY189" s="18" t="s">
        <v>173</v>
      </c>
      <c r="BE189" s="206">
        <f>IF(N189="základní",J189,0)</f>
        <v>0</v>
      </c>
      <c r="BF189" s="206">
        <f>IF(N189="snížená",J189,0)</f>
        <v>0</v>
      </c>
      <c r="BG189" s="206">
        <f>IF(N189="zákl. přenesená",J189,0)</f>
        <v>0</v>
      </c>
      <c r="BH189" s="206">
        <f>IF(N189="sníž. přenesená",J189,0)</f>
        <v>0</v>
      </c>
      <c r="BI189" s="206">
        <f>IF(N189="nulová",J189,0)</f>
        <v>0</v>
      </c>
      <c r="BJ189" s="18" t="s">
        <v>89</v>
      </c>
      <c r="BK189" s="206">
        <f>ROUND(I189*H189,2)</f>
        <v>0</v>
      </c>
      <c r="BL189" s="18" t="s">
        <v>180</v>
      </c>
      <c r="BM189" s="205" t="s">
        <v>800</v>
      </c>
    </row>
    <row r="190" spans="1:65" s="13" customFormat="1" ht="11.25" x14ac:dyDescent="0.2">
      <c r="B190" s="207"/>
      <c r="C190" s="208"/>
      <c r="D190" s="209" t="s">
        <v>182</v>
      </c>
      <c r="E190" s="210" t="s">
        <v>79</v>
      </c>
      <c r="F190" s="211" t="s">
        <v>726</v>
      </c>
      <c r="G190" s="208"/>
      <c r="H190" s="212">
        <v>1</v>
      </c>
      <c r="I190" s="213"/>
      <c r="J190" s="208"/>
      <c r="K190" s="208"/>
      <c r="L190" s="214"/>
      <c r="M190" s="215"/>
      <c r="N190" s="216"/>
      <c r="O190" s="216"/>
      <c r="P190" s="216"/>
      <c r="Q190" s="216"/>
      <c r="R190" s="216"/>
      <c r="S190" s="216"/>
      <c r="T190" s="217"/>
      <c r="AT190" s="218" t="s">
        <v>182</v>
      </c>
      <c r="AU190" s="218" t="s">
        <v>91</v>
      </c>
      <c r="AV190" s="13" t="s">
        <v>91</v>
      </c>
      <c r="AW190" s="13" t="s">
        <v>42</v>
      </c>
      <c r="AX190" s="13" t="s">
        <v>89</v>
      </c>
      <c r="AY190" s="218" t="s">
        <v>173</v>
      </c>
    </row>
    <row r="191" spans="1:65" s="2" customFormat="1" ht="16.5" customHeight="1" x14ac:dyDescent="0.2">
      <c r="A191" s="36"/>
      <c r="B191" s="37"/>
      <c r="C191" s="194" t="s">
        <v>725</v>
      </c>
      <c r="D191" s="194" t="s">
        <v>175</v>
      </c>
      <c r="E191" s="195" t="s">
        <v>801</v>
      </c>
      <c r="F191" s="196" t="s">
        <v>802</v>
      </c>
      <c r="G191" s="197" t="s">
        <v>447</v>
      </c>
      <c r="H191" s="198">
        <v>2</v>
      </c>
      <c r="I191" s="199"/>
      <c r="J191" s="200">
        <f>ROUND(I191*H191,2)</f>
        <v>0</v>
      </c>
      <c r="K191" s="196" t="s">
        <v>79</v>
      </c>
      <c r="L191" s="41"/>
      <c r="M191" s="201" t="s">
        <v>79</v>
      </c>
      <c r="N191" s="202" t="s">
        <v>51</v>
      </c>
      <c r="O191" s="66"/>
      <c r="P191" s="203">
        <f>O191*H191</f>
        <v>0</v>
      </c>
      <c r="Q191" s="203">
        <v>0</v>
      </c>
      <c r="R191" s="203">
        <f>Q191*H191</f>
        <v>0</v>
      </c>
      <c r="S191" s="203">
        <v>0</v>
      </c>
      <c r="T191" s="204">
        <f>S191*H191</f>
        <v>0</v>
      </c>
      <c r="U191" s="36"/>
      <c r="V191" s="36"/>
      <c r="W191" s="36"/>
      <c r="X191" s="36"/>
      <c r="Y191" s="36"/>
      <c r="Z191" s="36"/>
      <c r="AA191" s="36"/>
      <c r="AB191" s="36"/>
      <c r="AC191" s="36"/>
      <c r="AD191" s="36"/>
      <c r="AE191" s="36"/>
      <c r="AR191" s="205" t="s">
        <v>180</v>
      </c>
      <c r="AT191" s="205" t="s">
        <v>175</v>
      </c>
      <c r="AU191" s="205" t="s">
        <v>91</v>
      </c>
      <c r="AY191" s="18" t="s">
        <v>173</v>
      </c>
      <c r="BE191" s="206">
        <f>IF(N191="základní",J191,0)</f>
        <v>0</v>
      </c>
      <c r="BF191" s="206">
        <f>IF(N191="snížená",J191,0)</f>
        <v>0</v>
      </c>
      <c r="BG191" s="206">
        <f>IF(N191="zákl. přenesená",J191,0)</f>
        <v>0</v>
      </c>
      <c r="BH191" s="206">
        <f>IF(N191="sníž. přenesená",J191,0)</f>
        <v>0</v>
      </c>
      <c r="BI191" s="206">
        <f>IF(N191="nulová",J191,0)</f>
        <v>0</v>
      </c>
      <c r="BJ191" s="18" t="s">
        <v>89</v>
      </c>
      <c r="BK191" s="206">
        <f>ROUND(I191*H191,2)</f>
        <v>0</v>
      </c>
      <c r="BL191" s="18" t="s">
        <v>180</v>
      </c>
      <c r="BM191" s="205" t="s">
        <v>803</v>
      </c>
    </row>
    <row r="192" spans="1:65" s="13" customFormat="1" ht="11.25" x14ac:dyDescent="0.2">
      <c r="B192" s="207"/>
      <c r="C192" s="208"/>
      <c r="D192" s="209" t="s">
        <v>182</v>
      </c>
      <c r="E192" s="210" t="s">
        <v>79</v>
      </c>
      <c r="F192" s="211" t="s">
        <v>730</v>
      </c>
      <c r="G192" s="208"/>
      <c r="H192" s="212">
        <v>2</v>
      </c>
      <c r="I192" s="213"/>
      <c r="J192" s="208"/>
      <c r="K192" s="208"/>
      <c r="L192" s="214"/>
      <c r="M192" s="215"/>
      <c r="N192" s="216"/>
      <c r="O192" s="216"/>
      <c r="P192" s="216"/>
      <c r="Q192" s="216"/>
      <c r="R192" s="216"/>
      <c r="S192" s="216"/>
      <c r="T192" s="217"/>
      <c r="AT192" s="218" t="s">
        <v>182</v>
      </c>
      <c r="AU192" s="218" t="s">
        <v>91</v>
      </c>
      <c r="AV192" s="13" t="s">
        <v>91</v>
      </c>
      <c r="AW192" s="13" t="s">
        <v>42</v>
      </c>
      <c r="AX192" s="13" t="s">
        <v>89</v>
      </c>
      <c r="AY192" s="218" t="s">
        <v>173</v>
      </c>
    </row>
    <row r="193" spans="1:65" s="2" customFormat="1" ht="16.5" customHeight="1" x14ac:dyDescent="0.2">
      <c r="A193" s="36"/>
      <c r="B193" s="37"/>
      <c r="C193" s="194" t="s">
        <v>804</v>
      </c>
      <c r="D193" s="194" t="s">
        <v>175</v>
      </c>
      <c r="E193" s="195" t="s">
        <v>805</v>
      </c>
      <c r="F193" s="196" t="s">
        <v>806</v>
      </c>
      <c r="G193" s="197" t="s">
        <v>447</v>
      </c>
      <c r="H193" s="198">
        <v>10</v>
      </c>
      <c r="I193" s="199"/>
      <c r="J193" s="200">
        <f>ROUND(I193*H193,2)</f>
        <v>0</v>
      </c>
      <c r="K193" s="196" t="s">
        <v>79</v>
      </c>
      <c r="L193" s="41"/>
      <c r="M193" s="201" t="s">
        <v>79</v>
      </c>
      <c r="N193" s="202" t="s">
        <v>51</v>
      </c>
      <c r="O193" s="66"/>
      <c r="P193" s="203">
        <f>O193*H193</f>
        <v>0</v>
      </c>
      <c r="Q193" s="203">
        <v>0</v>
      </c>
      <c r="R193" s="203">
        <f>Q193*H193</f>
        <v>0</v>
      </c>
      <c r="S193" s="203">
        <v>0</v>
      </c>
      <c r="T193" s="204">
        <f>S193*H193</f>
        <v>0</v>
      </c>
      <c r="U193" s="36"/>
      <c r="V193" s="36"/>
      <c r="W193" s="36"/>
      <c r="X193" s="36"/>
      <c r="Y193" s="36"/>
      <c r="Z193" s="36"/>
      <c r="AA193" s="36"/>
      <c r="AB193" s="36"/>
      <c r="AC193" s="36"/>
      <c r="AD193" s="36"/>
      <c r="AE193" s="36"/>
      <c r="AR193" s="205" t="s">
        <v>180</v>
      </c>
      <c r="AT193" s="205" t="s">
        <v>175</v>
      </c>
      <c r="AU193" s="205" t="s">
        <v>91</v>
      </c>
      <c r="AY193" s="18" t="s">
        <v>173</v>
      </c>
      <c r="BE193" s="206">
        <f>IF(N193="základní",J193,0)</f>
        <v>0</v>
      </c>
      <c r="BF193" s="206">
        <f>IF(N193="snížená",J193,0)</f>
        <v>0</v>
      </c>
      <c r="BG193" s="206">
        <f>IF(N193="zákl. přenesená",J193,0)</f>
        <v>0</v>
      </c>
      <c r="BH193" s="206">
        <f>IF(N193="sníž. přenesená",J193,0)</f>
        <v>0</v>
      </c>
      <c r="BI193" s="206">
        <f>IF(N193="nulová",J193,0)</f>
        <v>0</v>
      </c>
      <c r="BJ193" s="18" t="s">
        <v>89</v>
      </c>
      <c r="BK193" s="206">
        <f>ROUND(I193*H193,2)</f>
        <v>0</v>
      </c>
      <c r="BL193" s="18" t="s">
        <v>180</v>
      </c>
      <c r="BM193" s="205" t="s">
        <v>807</v>
      </c>
    </row>
    <row r="194" spans="1:65" s="13" customFormat="1" ht="11.25" x14ac:dyDescent="0.2">
      <c r="B194" s="207"/>
      <c r="C194" s="208"/>
      <c r="D194" s="209" t="s">
        <v>182</v>
      </c>
      <c r="E194" s="210" t="s">
        <v>79</v>
      </c>
      <c r="F194" s="211" t="s">
        <v>808</v>
      </c>
      <c r="G194" s="208"/>
      <c r="H194" s="212">
        <v>10</v>
      </c>
      <c r="I194" s="213"/>
      <c r="J194" s="208"/>
      <c r="K194" s="208"/>
      <c r="L194" s="214"/>
      <c r="M194" s="215"/>
      <c r="N194" s="216"/>
      <c r="O194" s="216"/>
      <c r="P194" s="216"/>
      <c r="Q194" s="216"/>
      <c r="R194" s="216"/>
      <c r="S194" s="216"/>
      <c r="T194" s="217"/>
      <c r="AT194" s="218" t="s">
        <v>182</v>
      </c>
      <c r="AU194" s="218" t="s">
        <v>91</v>
      </c>
      <c r="AV194" s="13" t="s">
        <v>91</v>
      </c>
      <c r="AW194" s="13" t="s">
        <v>42</v>
      </c>
      <c r="AX194" s="13" t="s">
        <v>89</v>
      </c>
      <c r="AY194" s="218" t="s">
        <v>173</v>
      </c>
    </row>
    <row r="195" spans="1:65" s="12" customFormat="1" ht="22.9" customHeight="1" x14ac:dyDescent="0.2">
      <c r="B195" s="178"/>
      <c r="C195" s="179"/>
      <c r="D195" s="180" t="s">
        <v>80</v>
      </c>
      <c r="E195" s="192" t="s">
        <v>809</v>
      </c>
      <c r="F195" s="192" t="s">
        <v>810</v>
      </c>
      <c r="G195" s="179"/>
      <c r="H195" s="179"/>
      <c r="I195" s="182"/>
      <c r="J195" s="193">
        <f>BK195</f>
        <v>0</v>
      </c>
      <c r="K195" s="179"/>
      <c r="L195" s="184"/>
      <c r="M195" s="185"/>
      <c r="N195" s="186"/>
      <c r="O195" s="186"/>
      <c r="P195" s="187">
        <f>SUM(P196:P219)</f>
        <v>0</v>
      </c>
      <c r="Q195" s="186"/>
      <c r="R195" s="187">
        <f>SUM(R196:R219)</f>
        <v>0</v>
      </c>
      <c r="S195" s="186"/>
      <c r="T195" s="188">
        <f>SUM(T196:T219)</f>
        <v>0</v>
      </c>
      <c r="AR195" s="189" t="s">
        <v>89</v>
      </c>
      <c r="AT195" s="190" t="s">
        <v>80</v>
      </c>
      <c r="AU195" s="190" t="s">
        <v>89</v>
      </c>
      <c r="AY195" s="189" t="s">
        <v>173</v>
      </c>
      <c r="BK195" s="191">
        <f>SUM(BK196:BK219)</f>
        <v>0</v>
      </c>
    </row>
    <row r="196" spans="1:65" s="2" customFormat="1" ht="16.5" customHeight="1" x14ac:dyDescent="0.2">
      <c r="A196" s="36"/>
      <c r="B196" s="37"/>
      <c r="C196" s="194" t="s">
        <v>729</v>
      </c>
      <c r="D196" s="194" t="s">
        <v>175</v>
      </c>
      <c r="E196" s="195" t="s">
        <v>811</v>
      </c>
      <c r="F196" s="196" t="s">
        <v>812</v>
      </c>
      <c r="G196" s="197" t="s">
        <v>447</v>
      </c>
      <c r="H196" s="198">
        <v>49</v>
      </c>
      <c r="I196" s="199"/>
      <c r="J196" s="200">
        <f>ROUND(I196*H196,2)</f>
        <v>0</v>
      </c>
      <c r="K196" s="196" t="s">
        <v>79</v>
      </c>
      <c r="L196" s="41"/>
      <c r="M196" s="201" t="s">
        <v>79</v>
      </c>
      <c r="N196" s="202" t="s">
        <v>51</v>
      </c>
      <c r="O196" s="66"/>
      <c r="P196" s="203">
        <f>O196*H196</f>
        <v>0</v>
      </c>
      <c r="Q196" s="203">
        <v>0</v>
      </c>
      <c r="R196" s="203">
        <f>Q196*H196</f>
        <v>0</v>
      </c>
      <c r="S196" s="203">
        <v>0</v>
      </c>
      <c r="T196" s="204">
        <f>S196*H196</f>
        <v>0</v>
      </c>
      <c r="U196" s="36"/>
      <c r="V196" s="36"/>
      <c r="W196" s="36"/>
      <c r="X196" s="36"/>
      <c r="Y196" s="36"/>
      <c r="Z196" s="36"/>
      <c r="AA196" s="36"/>
      <c r="AB196" s="36"/>
      <c r="AC196" s="36"/>
      <c r="AD196" s="36"/>
      <c r="AE196" s="36"/>
      <c r="AR196" s="205" t="s">
        <v>180</v>
      </c>
      <c r="AT196" s="205" t="s">
        <v>175</v>
      </c>
      <c r="AU196" s="205" t="s">
        <v>91</v>
      </c>
      <c r="AY196" s="18" t="s">
        <v>173</v>
      </c>
      <c r="BE196" s="206">
        <f>IF(N196="základní",J196,0)</f>
        <v>0</v>
      </c>
      <c r="BF196" s="206">
        <f>IF(N196="snížená",J196,0)</f>
        <v>0</v>
      </c>
      <c r="BG196" s="206">
        <f>IF(N196="zákl. přenesená",J196,0)</f>
        <v>0</v>
      </c>
      <c r="BH196" s="206">
        <f>IF(N196="sníž. přenesená",J196,0)</f>
        <v>0</v>
      </c>
      <c r="BI196" s="206">
        <f>IF(N196="nulová",J196,0)</f>
        <v>0</v>
      </c>
      <c r="BJ196" s="18" t="s">
        <v>89</v>
      </c>
      <c r="BK196" s="206">
        <f>ROUND(I196*H196,2)</f>
        <v>0</v>
      </c>
      <c r="BL196" s="18" t="s">
        <v>180</v>
      </c>
      <c r="BM196" s="205" t="s">
        <v>813</v>
      </c>
    </row>
    <row r="197" spans="1:65" s="13" customFormat="1" ht="11.25" x14ac:dyDescent="0.2">
      <c r="B197" s="207"/>
      <c r="C197" s="208"/>
      <c r="D197" s="209" t="s">
        <v>182</v>
      </c>
      <c r="E197" s="210" t="s">
        <v>79</v>
      </c>
      <c r="F197" s="211" t="s">
        <v>814</v>
      </c>
      <c r="G197" s="208"/>
      <c r="H197" s="212">
        <v>49</v>
      </c>
      <c r="I197" s="213"/>
      <c r="J197" s="208"/>
      <c r="K197" s="208"/>
      <c r="L197" s="214"/>
      <c r="M197" s="215"/>
      <c r="N197" s="216"/>
      <c r="O197" s="216"/>
      <c r="P197" s="216"/>
      <c r="Q197" s="216"/>
      <c r="R197" s="216"/>
      <c r="S197" s="216"/>
      <c r="T197" s="217"/>
      <c r="AT197" s="218" t="s">
        <v>182</v>
      </c>
      <c r="AU197" s="218" t="s">
        <v>91</v>
      </c>
      <c r="AV197" s="13" t="s">
        <v>91</v>
      </c>
      <c r="AW197" s="13" t="s">
        <v>42</v>
      </c>
      <c r="AX197" s="13" t="s">
        <v>89</v>
      </c>
      <c r="AY197" s="218" t="s">
        <v>173</v>
      </c>
    </row>
    <row r="198" spans="1:65" s="2" customFormat="1" ht="16.5" customHeight="1" x14ac:dyDescent="0.2">
      <c r="A198" s="36"/>
      <c r="B198" s="37"/>
      <c r="C198" s="194" t="s">
        <v>815</v>
      </c>
      <c r="D198" s="194" t="s">
        <v>175</v>
      </c>
      <c r="E198" s="195" t="s">
        <v>816</v>
      </c>
      <c r="F198" s="196" t="s">
        <v>817</v>
      </c>
      <c r="G198" s="197" t="s">
        <v>447</v>
      </c>
      <c r="H198" s="198">
        <v>4</v>
      </c>
      <c r="I198" s="199"/>
      <c r="J198" s="200">
        <f>ROUND(I198*H198,2)</f>
        <v>0</v>
      </c>
      <c r="K198" s="196" t="s">
        <v>79</v>
      </c>
      <c r="L198" s="41"/>
      <c r="M198" s="201" t="s">
        <v>79</v>
      </c>
      <c r="N198" s="202" t="s">
        <v>51</v>
      </c>
      <c r="O198" s="66"/>
      <c r="P198" s="203">
        <f>O198*H198</f>
        <v>0</v>
      </c>
      <c r="Q198" s="203">
        <v>0</v>
      </c>
      <c r="R198" s="203">
        <f>Q198*H198</f>
        <v>0</v>
      </c>
      <c r="S198" s="203">
        <v>0</v>
      </c>
      <c r="T198" s="204">
        <f>S198*H198</f>
        <v>0</v>
      </c>
      <c r="U198" s="36"/>
      <c r="V198" s="36"/>
      <c r="W198" s="36"/>
      <c r="X198" s="36"/>
      <c r="Y198" s="36"/>
      <c r="Z198" s="36"/>
      <c r="AA198" s="36"/>
      <c r="AB198" s="36"/>
      <c r="AC198" s="36"/>
      <c r="AD198" s="36"/>
      <c r="AE198" s="36"/>
      <c r="AR198" s="205" t="s">
        <v>180</v>
      </c>
      <c r="AT198" s="205" t="s">
        <v>175</v>
      </c>
      <c r="AU198" s="205" t="s">
        <v>91</v>
      </c>
      <c r="AY198" s="18" t="s">
        <v>173</v>
      </c>
      <c r="BE198" s="206">
        <f>IF(N198="základní",J198,0)</f>
        <v>0</v>
      </c>
      <c r="BF198" s="206">
        <f>IF(N198="snížená",J198,0)</f>
        <v>0</v>
      </c>
      <c r="BG198" s="206">
        <f>IF(N198="zákl. přenesená",J198,0)</f>
        <v>0</v>
      </c>
      <c r="BH198" s="206">
        <f>IF(N198="sníž. přenesená",J198,0)</f>
        <v>0</v>
      </c>
      <c r="BI198" s="206">
        <f>IF(N198="nulová",J198,0)</f>
        <v>0</v>
      </c>
      <c r="BJ198" s="18" t="s">
        <v>89</v>
      </c>
      <c r="BK198" s="206">
        <f>ROUND(I198*H198,2)</f>
        <v>0</v>
      </c>
      <c r="BL198" s="18" t="s">
        <v>180</v>
      </c>
      <c r="BM198" s="205" t="s">
        <v>818</v>
      </c>
    </row>
    <row r="199" spans="1:65" s="13" customFormat="1" ht="11.25" x14ac:dyDescent="0.2">
      <c r="B199" s="207"/>
      <c r="C199" s="208"/>
      <c r="D199" s="209" t="s">
        <v>182</v>
      </c>
      <c r="E199" s="210" t="s">
        <v>79</v>
      </c>
      <c r="F199" s="211" t="s">
        <v>819</v>
      </c>
      <c r="G199" s="208"/>
      <c r="H199" s="212">
        <v>4</v>
      </c>
      <c r="I199" s="213"/>
      <c r="J199" s="208"/>
      <c r="K199" s="208"/>
      <c r="L199" s="214"/>
      <c r="M199" s="215"/>
      <c r="N199" s="216"/>
      <c r="O199" s="216"/>
      <c r="P199" s="216"/>
      <c r="Q199" s="216"/>
      <c r="R199" s="216"/>
      <c r="S199" s="216"/>
      <c r="T199" s="217"/>
      <c r="AT199" s="218" t="s">
        <v>182</v>
      </c>
      <c r="AU199" s="218" t="s">
        <v>91</v>
      </c>
      <c r="AV199" s="13" t="s">
        <v>91</v>
      </c>
      <c r="AW199" s="13" t="s">
        <v>42</v>
      </c>
      <c r="AX199" s="13" t="s">
        <v>89</v>
      </c>
      <c r="AY199" s="218" t="s">
        <v>173</v>
      </c>
    </row>
    <row r="200" spans="1:65" s="2" customFormat="1" ht="16.5" customHeight="1" x14ac:dyDescent="0.2">
      <c r="A200" s="36"/>
      <c r="B200" s="37"/>
      <c r="C200" s="194" t="s">
        <v>733</v>
      </c>
      <c r="D200" s="194" t="s">
        <v>175</v>
      </c>
      <c r="E200" s="195" t="s">
        <v>820</v>
      </c>
      <c r="F200" s="196" t="s">
        <v>821</v>
      </c>
      <c r="G200" s="197" t="s">
        <v>447</v>
      </c>
      <c r="H200" s="198">
        <v>38</v>
      </c>
      <c r="I200" s="199"/>
      <c r="J200" s="200">
        <f>ROUND(I200*H200,2)</f>
        <v>0</v>
      </c>
      <c r="K200" s="196" t="s">
        <v>79</v>
      </c>
      <c r="L200" s="41"/>
      <c r="M200" s="201" t="s">
        <v>79</v>
      </c>
      <c r="N200" s="202" t="s">
        <v>51</v>
      </c>
      <c r="O200" s="66"/>
      <c r="P200" s="203">
        <f>O200*H200</f>
        <v>0</v>
      </c>
      <c r="Q200" s="203">
        <v>0</v>
      </c>
      <c r="R200" s="203">
        <f>Q200*H200</f>
        <v>0</v>
      </c>
      <c r="S200" s="203">
        <v>0</v>
      </c>
      <c r="T200" s="204">
        <f>S200*H200</f>
        <v>0</v>
      </c>
      <c r="U200" s="36"/>
      <c r="V200" s="36"/>
      <c r="W200" s="36"/>
      <c r="X200" s="36"/>
      <c r="Y200" s="36"/>
      <c r="Z200" s="36"/>
      <c r="AA200" s="36"/>
      <c r="AB200" s="36"/>
      <c r="AC200" s="36"/>
      <c r="AD200" s="36"/>
      <c r="AE200" s="36"/>
      <c r="AR200" s="205" t="s">
        <v>180</v>
      </c>
      <c r="AT200" s="205" t="s">
        <v>175</v>
      </c>
      <c r="AU200" s="205" t="s">
        <v>91</v>
      </c>
      <c r="AY200" s="18" t="s">
        <v>173</v>
      </c>
      <c r="BE200" s="206">
        <f>IF(N200="základní",J200,0)</f>
        <v>0</v>
      </c>
      <c r="BF200" s="206">
        <f>IF(N200="snížená",J200,0)</f>
        <v>0</v>
      </c>
      <c r="BG200" s="206">
        <f>IF(N200="zákl. přenesená",J200,0)</f>
        <v>0</v>
      </c>
      <c r="BH200" s="206">
        <f>IF(N200="sníž. přenesená",J200,0)</f>
        <v>0</v>
      </c>
      <c r="BI200" s="206">
        <f>IF(N200="nulová",J200,0)</f>
        <v>0</v>
      </c>
      <c r="BJ200" s="18" t="s">
        <v>89</v>
      </c>
      <c r="BK200" s="206">
        <f>ROUND(I200*H200,2)</f>
        <v>0</v>
      </c>
      <c r="BL200" s="18" t="s">
        <v>180</v>
      </c>
      <c r="BM200" s="205" t="s">
        <v>822</v>
      </c>
    </row>
    <row r="201" spans="1:65" s="13" customFormat="1" ht="11.25" x14ac:dyDescent="0.2">
      <c r="B201" s="207"/>
      <c r="C201" s="208"/>
      <c r="D201" s="209" t="s">
        <v>182</v>
      </c>
      <c r="E201" s="210" t="s">
        <v>79</v>
      </c>
      <c r="F201" s="211" t="s">
        <v>823</v>
      </c>
      <c r="G201" s="208"/>
      <c r="H201" s="212">
        <v>38</v>
      </c>
      <c r="I201" s="213"/>
      <c r="J201" s="208"/>
      <c r="K201" s="208"/>
      <c r="L201" s="214"/>
      <c r="M201" s="215"/>
      <c r="N201" s="216"/>
      <c r="O201" s="216"/>
      <c r="P201" s="216"/>
      <c r="Q201" s="216"/>
      <c r="R201" s="216"/>
      <c r="S201" s="216"/>
      <c r="T201" s="217"/>
      <c r="AT201" s="218" t="s">
        <v>182</v>
      </c>
      <c r="AU201" s="218" t="s">
        <v>91</v>
      </c>
      <c r="AV201" s="13" t="s">
        <v>91</v>
      </c>
      <c r="AW201" s="13" t="s">
        <v>42</v>
      </c>
      <c r="AX201" s="13" t="s">
        <v>89</v>
      </c>
      <c r="AY201" s="218" t="s">
        <v>173</v>
      </c>
    </row>
    <row r="202" spans="1:65" s="2" customFormat="1" ht="16.5" customHeight="1" x14ac:dyDescent="0.2">
      <c r="A202" s="36"/>
      <c r="B202" s="37"/>
      <c r="C202" s="194" t="s">
        <v>824</v>
      </c>
      <c r="D202" s="194" t="s">
        <v>175</v>
      </c>
      <c r="E202" s="195" t="s">
        <v>825</v>
      </c>
      <c r="F202" s="196" t="s">
        <v>826</v>
      </c>
      <c r="G202" s="197" t="s">
        <v>447</v>
      </c>
      <c r="H202" s="198">
        <v>4</v>
      </c>
      <c r="I202" s="199"/>
      <c r="J202" s="200">
        <f>ROUND(I202*H202,2)</f>
        <v>0</v>
      </c>
      <c r="K202" s="196" t="s">
        <v>79</v>
      </c>
      <c r="L202" s="41"/>
      <c r="M202" s="201" t="s">
        <v>79</v>
      </c>
      <c r="N202" s="202" t="s">
        <v>51</v>
      </c>
      <c r="O202" s="66"/>
      <c r="P202" s="203">
        <f>O202*H202</f>
        <v>0</v>
      </c>
      <c r="Q202" s="203">
        <v>0</v>
      </c>
      <c r="R202" s="203">
        <f>Q202*H202</f>
        <v>0</v>
      </c>
      <c r="S202" s="203">
        <v>0</v>
      </c>
      <c r="T202" s="204">
        <f>S202*H202</f>
        <v>0</v>
      </c>
      <c r="U202" s="36"/>
      <c r="V202" s="36"/>
      <c r="W202" s="36"/>
      <c r="X202" s="36"/>
      <c r="Y202" s="36"/>
      <c r="Z202" s="36"/>
      <c r="AA202" s="36"/>
      <c r="AB202" s="36"/>
      <c r="AC202" s="36"/>
      <c r="AD202" s="36"/>
      <c r="AE202" s="36"/>
      <c r="AR202" s="205" t="s">
        <v>180</v>
      </c>
      <c r="AT202" s="205" t="s">
        <v>175</v>
      </c>
      <c r="AU202" s="205" t="s">
        <v>91</v>
      </c>
      <c r="AY202" s="18" t="s">
        <v>173</v>
      </c>
      <c r="BE202" s="206">
        <f>IF(N202="základní",J202,0)</f>
        <v>0</v>
      </c>
      <c r="BF202" s="206">
        <f>IF(N202="snížená",J202,0)</f>
        <v>0</v>
      </c>
      <c r="BG202" s="206">
        <f>IF(N202="zákl. přenesená",J202,0)</f>
        <v>0</v>
      </c>
      <c r="BH202" s="206">
        <f>IF(N202="sníž. přenesená",J202,0)</f>
        <v>0</v>
      </c>
      <c r="BI202" s="206">
        <f>IF(N202="nulová",J202,0)</f>
        <v>0</v>
      </c>
      <c r="BJ202" s="18" t="s">
        <v>89</v>
      </c>
      <c r="BK202" s="206">
        <f>ROUND(I202*H202,2)</f>
        <v>0</v>
      </c>
      <c r="BL202" s="18" t="s">
        <v>180</v>
      </c>
      <c r="BM202" s="205" t="s">
        <v>827</v>
      </c>
    </row>
    <row r="203" spans="1:65" s="13" customFormat="1" ht="11.25" x14ac:dyDescent="0.2">
      <c r="B203" s="207"/>
      <c r="C203" s="208"/>
      <c r="D203" s="209" t="s">
        <v>182</v>
      </c>
      <c r="E203" s="210" t="s">
        <v>79</v>
      </c>
      <c r="F203" s="211" t="s">
        <v>819</v>
      </c>
      <c r="G203" s="208"/>
      <c r="H203" s="212">
        <v>4</v>
      </c>
      <c r="I203" s="213"/>
      <c r="J203" s="208"/>
      <c r="K203" s="208"/>
      <c r="L203" s="214"/>
      <c r="M203" s="215"/>
      <c r="N203" s="216"/>
      <c r="O203" s="216"/>
      <c r="P203" s="216"/>
      <c r="Q203" s="216"/>
      <c r="R203" s="216"/>
      <c r="S203" s="216"/>
      <c r="T203" s="217"/>
      <c r="AT203" s="218" t="s">
        <v>182</v>
      </c>
      <c r="AU203" s="218" t="s">
        <v>91</v>
      </c>
      <c r="AV203" s="13" t="s">
        <v>91</v>
      </c>
      <c r="AW203" s="13" t="s">
        <v>42</v>
      </c>
      <c r="AX203" s="13" t="s">
        <v>89</v>
      </c>
      <c r="AY203" s="218" t="s">
        <v>173</v>
      </c>
    </row>
    <row r="204" spans="1:65" s="2" customFormat="1" ht="16.5" customHeight="1" x14ac:dyDescent="0.2">
      <c r="A204" s="36"/>
      <c r="B204" s="37"/>
      <c r="C204" s="194" t="s">
        <v>736</v>
      </c>
      <c r="D204" s="194" t="s">
        <v>175</v>
      </c>
      <c r="E204" s="195" t="s">
        <v>828</v>
      </c>
      <c r="F204" s="196" t="s">
        <v>829</v>
      </c>
      <c r="G204" s="197" t="s">
        <v>447</v>
      </c>
      <c r="H204" s="198">
        <v>1</v>
      </c>
      <c r="I204" s="199"/>
      <c r="J204" s="200">
        <f>ROUND(I204*H204,2)</f>
        <v>0</v>
      </c>
      <c r="K204" s="196" t="s">
        <v>79</v>
      </c>
      <c r="L204" s="41"/>
      <c r="M204" s="201" t="s">
        <v>79</v>
      </c>
      <c r="N204" s="202" t="s">
        <v>51</v>
      </c>
      <c r="O204" s="66"/>
      <c r="P204" s="203">
        <f>O204*H204</f>
        <v>0</v>
      </c>
      <c r="Q204" s="203">
        <v>0</v>
      </c>
      <c r="R204" s="203">
        <f>Q204*H204</f>
        <v>0</v>
      </c>
      <c r="S204" s="203">
        <v>0</v>
      </c>
      <c r="T204" s="204">
        <f>S204*H204</f>
        <v>0</v>
      </c>
      <c r="U204" s="36"/>
      <c r="V204" s="36"/>
      <c r="W204" s="36"/>
      <c r="X204" s="36"/>
      <c r="Y204" s="36"/>
      <c r="Z204" s="36"/>
      <c r="AA204" s="36"/>
      <c r="AB204" s="36"/>
      <c r="AC204" s="36"/>
      <c r="AD204" s="36"/>
      <c r="AE204" s="36"/>
      <c r="AR204" s="205" t="s">
        <v>180</v>
      </c>
      <c r="AT204" s="205" t="s">
        <v>175</v>
      </c>
      <c r="AU204" s="205" t="s">
        <v>91</v>
      </c>
      <c r="AY204" s="18" t="s">
        <v>173</v>
      </c>
      <c r="BE204" s="206">
        <f>IF(N204="základní",J204,0)</f>
        <v>0</v>
      </c>
      <c r="BF204" s="206">
        <f>IF(N204="snížená",J204,0)</f>
        <v>0</v>
      </c>
      <c r="BG204" s="206">
        <f>IF(N204="zákl. přenesená",J204,0)</f>
        <v>0</v>
      </c>
      <c r="BH204" s="206">
        <f>IF(N204="sníž. přenesená",J204,0)</f>
        <v>0</v>
      </c>
      <c r="BI204" s="206">
        <f>IF(N204="nulová",J204,0)</f>
        <v>0</v>
      </c>
      <c r="BJ204" s="18" t="s">
        <v>89</v>
      </c>
      <c r="BK204" s="206">
        <f>ROUND(I204*H204,2)</f>
        <v>0</v>
      </c>
      <c r="BL204" s="18" t="s">
        <v>180</v>
      </c>
      <c r="BM204" s="205" t="s">
        <v>830</v>
      </c>
    </row>
    <row r="205" spans="1:65" s="13" customFormat="1" ht="11.25" x14ac:dyDescent="0.2">
      <c r="B205" s="207"/>
      <c r="C205" s="208"/>
      <c r="D205" s="209" t="s">
        <v>182</v>
      </c>
      <c r="E205" s="210" t="s">
        <v>79</v>
      </c>
      <c r="F205" s="211" t="s">
        <v>726</v>
      </c>
      <c r="G205" s="208"/>
      <c r="H205" s="212">
        <v>1</v>
      </c>
      <c r="I205" s="213"/>
      <c r="J205" s="208"/>
      <c r="K205" s="208"/>
      <c r="L205" s="214"/>
      <c r="M205" s="215"/>
      <c r="N205" s="216"/>
      <c r="O205" s="216"/>
      <c r="P205" s="216"/>
      <c r="Q205" s="216"/>
      <c r="R205" s="216"/>
      <c r="S205" s="216"/>
      <c r="T205" s="217"/>
      <c r="AT205" s="218" t="s">
        <v>182</v>
      </c>
      <c r="AU205" s="218" t="s">
        <v>91</v>
      </c>
      <c r="AV205" s="13" t="s">
        <v>91</v>
      </c>
      <c r="AW205" s="13" t="s">
        <v>42</v>
      </c>
      <c r="AX205" s="13" t="s">
        <v>89</v>
      </c>
      <c r="AY205" s="218" t="s">
        <v>173</v>
      </c>
    </row>
    <row r="206" spans="1:65" s="2" customFormat="1" ht="16.5" customHeight="1" x14ac:dyDescent="0.2">
      <c r="A206" s="36"/>
      <c r="B206" s="37"/>
      <c r="C206" s="194" t="s">
        <v>831</v>
      </c>
      <c r="D206" s="194" t="s">
        <v>175</v>
      </c>
      <c r="E206" s="195" t="s">
        <v>832</v>
      </c>
      <c r="F206" s="196" t="s">
        <v>833</v>
      </c>
      <c r="G206" s="197" t="s">
        <v>447</v>
      </c>
      <c r="H206" s="198">
        <v>1</v>
      </c>
      <c r="I206" s="199"/>
      <c r="J206" s="200">
        <f>ROUND(I206*H206,2)</f>
        <v>0</v>
      </c>
      <c r="K206" s="196" t="s">
        <v>79</v>
      </c>
      <c r="L206" s="41"/>
      <c r="M206" s="201" t="s">
        <v>79</v>
      </c>
      <c r="N206" s="202" t="s">
        <v>51</v>
      </c>
      <c r="O206" s="66"/>
      <c r="P206" s="203">
        <f>O206*H206</f>
        <v>0</v>
      </c>
      <c r="Q206" s="203">
        <v>0</v>
      </c>
      <c r="R206" s="203">
        <f>Q206*H206</f>
        <v>0</v>
      </c>
      <c r="S206" s="203">
        <v>0</v>
      </c>
      <c r="T206" s="204">
        <f>S206*H206</f>
        <v>0</v>
      </c>
      <c r="U206" s="36"/>
      <c r="V206" s="36"/>
      <c r="W206" s="36"/>
      <c r="X206" s="36"/>
      <c r="Y206" s="36"/>
      <c r="Z206" s="36"/>
      <c r="AA206" s="36"/>
      <c r="AB206" s="36"/>
      <c r="AC206" s="36"/>
      <c r="AD206" s="36"/>
      <c r="AE206" s="36"/>
      <c r="AR206" s="205" t="s">
        <v>180</v>
      </c>
      <c r="AT206" s="205" t="s">
        <v>175</v>
      </c>
      <c r="AU206" s="205" t="s">
        <v>91</v>
      </c>
      <c r="AY206" s="18" t="s">
        <v>173</v>
      </c>
      <c r="BE206" s="206">
        <f>IF(N206="základní",J206,0)</f>
        <v>0</v>
      </c>
      <c r="BF206" s="206">
        <f>IF(N206="snížená",J206,0)</f>
        <v>0</v>
      </c>
      <c r="BG206" s="206">
        <f>IF(N206="zákl. přenesená",J206,0)</f>
        <v>0</v>
      </c>
      <c r="BH206" s="206">
        <f>IF(N206="sníž. přenesená",J206,0)</f>
        <v>0</v>
      </c>
      <c r="BI206" s="206">
        <f>IF(N206="nulová",J206,0)</f>
        <v>0</v>
      </c>
      <c r="BJ206" s="18" t="s">
        <v>89</v>
      </c>
      <c r="BK206" s="206">
        <f>ROUND(I206*H206,2)</f>
        <v>0</v>
      </c>
      <c r="BL206" s="18" t="s">
        <v>180</v>
      </c>
      <c r="BM206" s="205" t="s">
        <v>834</v>
      </c>
    </row>
    <row r="207" spans="1:65" s="13" customFormat="1" ht="11.25" x14ac:dyDescent="0.2">
      <c r="B207" s="207"/>
      <c r="C207" s="208"/>
      <c r="D207" s="209" t="s">
        <v>182</v>
      </c>
      <c r="E207" s="210" t="s">
        <v>79</v>
      </c>
      <c r="F207" s="211" t="s">
        <v>726</v>
      </c>
      <c r="G207" s="208"/>
      <c r="H207" s="212">
        <v>1</v>
      </c>
      <c r="I207" s="213"/>
      <c r="J207" s="208"/>
      <c r="K207" s="208"/>
      <c r="L207" s="214"/>
      <c r="M207" s="215"/>
      <c r="N207" s="216"/>
      <c r="O207" s="216"/>
      <c r="P207" s="216"/>
      <c r="Q207" s="216"/>
      <c r="R207" s="216"/>
      <c r="S207" s="216"/>
      <c r="T207" s="217"/>
      <c r="AT207" s="218" t="s">
        <v>182</v>
      </c>
      <c r="AU207" s="218" t="s">
        <v>91</v>
      </c>
      <c r="AV207" s="13" t="s">
        <v>91</v>
      </c>
      <c r="AW207" s="13" t="s">
        <v>42</v>
      </c>
      <c r="AX207" s="13" t="s">
        <v>89</v>
      </c>
      <c r="AY207" s="218" t="s">
        <v>173</v>
      </c>
    </row>
    <row r="208" spans="1:65" s="2" customFormat="1" ht="16.5" customHeight="1" x14ac:dyDescent="0.2">
      <c r="A208" s="36"/>
      <c r="B208" s="37"/>
      <c r="C208" s="194" t="s">
        <v>739</v>
      </c>
      <c r="D208" s="194" t="s">
        <v>175</v>
      </c>
      <c r="E208" s="195" t="s">
        <v>835</v>
      </c>
      <c r="F208" s="196" t="s">
        <v>836</v>
      </c>
      <c r="G208" s="197" t="s">
        <v>447</v>
      </c>
      <c r="H208" s="198">
        <v>1</v>
      </c>
      <c r="I208" s="199"/>
      <c r="J208" s="200">
        <f>ROUND(I208*H208,2)</f>
        <v>0</v>
      </c>
      <c r="K208" s="196" t="s">
        <v>79</v>
      </c>
      <c r="L208" s="41"/>
      <c r="M208" s="201" t="s">
        <v>79</v>
      </c>
      <c r="N208" s="202" t="s">
        <v>51</v>
      </c>
      <c r="O208" s="66"/>
      <c r="P208" s="203">
        <f>O208*H208</f>
        <v>0</v>
      </c>
      <c r="Q208" s="203">
        <v>0</v>
      </c>
      <c r="R208" s="203">
        <f>Q208*H208</f>
        <v>0</v>
      </c>
      <c r="S208" s="203">
        <v>0</v>
      </c>
      <c r="T208" s="204">
        <f>S208*H208</f>
        <v>0</v>
      </c>
      <c r="U208" s="36"/>
      <c r="V208" s="36"/>
      <c r="W208" s="36"/>
      <c r="X208" s="36"/>
      <c r="Y208" s="36"/>
      <c r="Z208" s="36"/>
      <c r="AA208" s="36"/>
      <c r="AB208" s="36"/>
      <c r="AC208" s="36"/>
      <c r="AD208" s="36"/>
      <c r="AE208" s="36"/>
      <c r="AR208" s="205" t="s">
        <v>180</v>
      </c>
      <c r="AT208" s="205" t="s">
        <v>175</v>
      </c>
      <c r="AU208" s="205" t="s">
        <v>91</v>
      </c>
      <c r="AY208" s="18" t="s">
        <v>173</v>
      </c>
      <c r="BE208" s="206">
        <f>IF(N208="základní",J208,0)</f>
        <v>0</v>
      </c>
      <c r="BF208" s="206">
        <f>IF(N208="snížená",J208,0)</f>
        <v>0</v>
      </c>
      <c r="BG208" s="206">
        <f>IF(N208="zákl. přenesená",J208,0)</f>
        <v>0</v>
      </c>
      <c r="BH208" s="206">
        <f>IF(N208="sníž. přenesená",J208,0)</f>
        <v>0</v>
      </c>
      <c r="BI208" s="206">
        <f>IF(N208="nulová",J208,0)</f>
        <v>0</v>
      </c>
      <c r="BJ208" s="18" t="s">
        <v>89</v>
      </c>
      <c r="BK208" s="206">
        <f>ROUND(I208*H208,2)</f>
        <v>0</v>
      </c>
      <c r="BL208" s="18" t="s">
        <v>180</v>
      </c>
      <c r="BM208" s="205" t="s">
        <v>837</v>
      </c>
    </row>
    <row r="209" spans="1:65" s="13" customFormat="1" ht="11.25" x14ac:dyDescent="0.2">
      <c r="B209" s="207"/>
      <c r="C209" s="208"/>
      <c r="D209" s="209" t="s">
        <v>182</v>
      </c>
      <c r="E209" s="210" t="s">
        <v>79</v>
      </c>
      <c r="F209" s="211" t="s">
        <v>726</v>
      </c>
      <c r="G209" s="208"/>
      <c r="H209" s="212">
        <v>1</v>
      </c>
      <c r="I209" s="213"/>
      <c r="J209" s="208"/>
      <c r="K209" s="208"/>
      <c r="L209" s="214"/>
      <c r="M209" s="215"/>
      <c r="N209" s="216"/>
      <c r="O209" s="216"/>
      <c r="P209" s="216"/>
      <c r="Q209" s="216"/>
      <c r="R209" s="216"/>
      <c r="S209" s="216"/>
      <c r="T209" s="217"/>
      <c r="AT209" s="218" t="s">
        <v>182</v>
      </c>
      <c r="AU209" s="218" t="s">
        <v>91</v>
      </c>
      <c r="AV209" s="13" t="s">
        <v>91</v>
      </c>
      <c r="AW209" s="13" t="s">
        <v>42</v>
      </c>
      <c r="AX209" s="13" t="s">
        <v>89</v>
      </c>
      <c r="AY209" s="218" t="s">
        <v>173</v>
      </c>
    </row>
    <row r="210" spans="1:65" s="2" customFormat="1" ht="16.5" customHeight="1" x14ac:dyDescent="0.2">
      <c r="A210" s="36"/>
      <c r="B210" s="37"/>
      <c r="C210" s="194" t="s">
        <v>838</v>
      </c>
      <c r="D210" s="194" t="s">
        <v>175</v>
      </c>
      <c r="E210" s="195" t="s">
        <v>839</v>
      </c>
      <c r="F210" s="196" t="s">
        <v>840</v>
      </c>
      <c r="G210" s="197" t="s">
        <v>447</v>
      </c>
      <c r="H210" s="198">
        <v>116</v>
      </c>
      <c r="I210" s="199"/>
      <c r="J210" s="200">
        <f>ROUND(I210*H210,2)</f>
        <v>0</v>
      </c>
      <c r="K210" s="196" t="s">
        <v>79</v>
      </c>
      <c r="L210" s="41"/>
      <c r="M210" s="201" t="s">
        <v>79</v>
      </c>
      <c r="N210" s="202" t="s">
        <v>51</v>
      </c>
      <c r="O210" s="66"/>
      <c r="P210" s="203">
        <f>O210*H210</f>
        <v>0</v>
      </c>
      <c r="Q210" s="203">
        <v>0</v>
      </c>
      <c r="R210" s="203">
        <f>Q210*H210</f>
        <v>0</v>
      </c>
      <c r="S210" s="203">
        <v>0</v>
      </c>
      <c r="T210" s="204">
        <f>S210*H210</f>
        <v>0</v>
      </c>
      <c r="U210" s="36"/>
      <c r="V210" s="36"/>
      <c r="W210" s="36"/>
      <c r="X210" s="36"/>
      <c r="Y210" s="36"/>
      <c r="Z210" s="36"/>
      <c r="AA210" s="36"/>
      <c r="AB210" s="36"/>
      <c r="AC210" s="36"/>
      <c r="AD210" s="36"/>
      <c r="AE210" s="36"/>
      <c r="AR210" s="205" t="s">
        <v>180</v>
      </c>
      <c r="AT210" s="205" t="s">
        <v>175</v>
      </c>
      <c r="AU210" s="205" t="s">
        <v>91</v>
      </c>
      <c r="AY210" s="18" t="s">
        <v>173</v>
      </c>
      <c r="BE210" s="206">
        <f>IF(N210="základní",J210,0)</f>
        <v>0</v>
      </c>
      <c r="BF210" s="206">
        <f>IF(N210="snížená",J210,0)</f>
        <v>0</v>
      </c>
      <c r="BG210" s="206">
        <f>IF(N210="zákl. přenesená",J210,0)</f>
        <v>0</v>
      </c>
      <c r="BH210" s="206">
        <f>IF(N210="sníž. přenesená",J210,0)</f>
        <v>0</v>
      </c>
      <c r="BI210" s="206">
        <f>IF(N210="nulová",J210,0)</f>
        <v>0</v>
      </c>
      <c r="BJ210" s="18" t="s">
        <v>89</v>
      </c>
      <c r="BK210" s="206">
        <f>ROUND(I210*H210,2)</f>
        <v>0</v>
      </c>
      <c r="BL210" s="18" t="s">
        <v>180</v>
      </c>
      <c r="BM210" s="205" t="s">
        <v>841</v>
      </c>
    </row>
    <row r="211" spans="1:65" s="13" customFormat="1" ht="11.25" x14ac:dyDescent="0.2">
      <c r="B211" s="207"/>
      <c r="C211" s="208"/>
      <c r="D211" s="209" t="s">
        <v>182</v>
      </c>
      <c r="E211" s="210" t="s">
        <v>79</v>
      </c>
      <c r="F211" s="211" t="s">
        <v>842</v>
      </c>
      <c r="G211" s="208"/>
      <c r="H211" s="212">
        <v>116</v>
      </c>
      <c r="I211" s="213"/>
      <c r="J211" s="208"/>
      <c r="K211" s="208"/>
      <c r="L211" s="214"/>
      <c r="M211" s="215"/>
      <c r="N211" s="216"/>
      <c r="O211" s="216"/>
      <c r="P211" s="216"/>
      <c r="Q211" s="216"/>
      <c r="R211" s="216"/>
      <c r="S211" s="216"/>
      <c r="T211" s="217"/>
      <c r="AT211" s="218" t="s">
        <v>182</v>
      </c>
      <c r="AU211" s="218" t="s">
        <v>91</v>
      </c>
      <c r="AV211" s="13" t="s">
        <v>91</v>
      </c>
      <c r="AW211" s="13" t="s">
        <v>42</v>
      </c>
      <c r="AX211" s="13" t="s">
        <v>89</v>
      </c>
      <c r="AY211" s="218" t="s">
        <v>173</v>
      </c>
    </row>
    <row r="212" spans="1:65" s="2" customFormat="1" ht="16.5" customHeight="1" x14ac:dyDescent="0.2">
      <c r="A212" s="36"/>
      <c r="B212" s="37"/>
      <c r="C212" s="194" t="s">
        <v>742</v>
      </c>
      <c r="D212" s="194" t="s">
        <v>175</v>
      </c>
      <c r="E212" s="195" t="s">
        <v>843</v>
      </c>
      <c r="F212" s="196" t="s">
        <v>844</v>
      </c>
      <c r="G212" s="197" t="s">
        <v>447</v>
      </c>
      <c r="H212" s="198">
        <v>281</v>
      </c>
      <c r="I212" s="199"/>
      <c r="J212" s="200">
        <f>ROUND(I212*H212,2)</f>
        <v>0</v>
      </c>
      <c r="K212" s="196" t="s">
        <v>79</v>
      </c>
      <c r="L212" s="41"/>
      <c r="M212" s="201" t="s">
        <v>79</v>
      </c>
      <c r="N212" s="202" t="s">
        <v>51</v>
      </c>
      <c r="O212" s="66"/>
      <c r="P212" s="203">
        <f>O212*H212</f>
        <v>0</v>
      </c>
      <c r="Q212" s="203">
        <v>0</v>
      </c>
      <c r="R212" s="203">
        <f>Q212*H212</f>
        <v>0</v>
      </c>
      <c r="S212" s="203">
        <v>0</v>
      </c>
      <c r="T212" s="204">
        <f>S212*H212</f>
        <v>0</v>
      </c>
      <c r="U212" s="36"/>
      <c r="V212" s="36"/>
      <c r="W212" s="36"/>
      <c r="X212" s="36"/>
      <c r="Y212" s="36"/>
      <c r="Z212" s="36"/>
      <c r="AA212" s="36"/>
      <c r="AB212" s="36"/>
      <c r="AC212" s="36"/>
      <c r="AD212" s="36"/>
      <c r="AE212" s="36"/>
      <c r="AR212" s="205" t="s">
        <v>180</v>
      </c>
      <c r="AT212" s="205" t="s">
        <v>175</v>
      </c>
      <c r="AU212" s="205" t="s">
        <v>91</v>
      </c>
      <c r="AY212" s="18" t="s">
        <v>173</v>
      </c>
      <c r="BE212" s="206">
        <f>IF(N212="základní",J212,0)</f>
        <v>0</v>
      </c>
      <c r="BF212" s="206">
        <f>IF(N212="snížená",J212,0)</f>
        <v>0</v>
      </c>
      <c r="BG212" s="206">
        <f>IF(N212="zákl. přenesená",J212,0)</f>
        <v>0</v>
      </c>
      <c r="BH212" s="206">
        <f>IF(N212="sníž. přenesená",J212,0)</f>
        <v>0</v>
      </c>
      <c r="BI212" s="206">
        <f>IF(N212="nulová",J212,0)</f>
        <v>0</v>
      </c>
      <c r="BJ212" s="18" t="s">
        <v>89</v>
      </c>
      <c r="BK212" s="206">
        <f>ROUND(I212*H212,2)</f>
        <v>0</v>
      </c>
      <c r="BL212" s="18" t="s">
        <v>180</v>
      </c>
      <c r="BM212" s="205" t="s">
        <v>845</v>
      </c>
    </row>
    <row r="213" spans="1:65" s="13" customFormat="1" ht="11.25" x14ac:dyDescent="0.2">
      <c r="B213" s="207"/>
      <c r="C213" s="208"/>
      <c r="D213" s="209" t="s">
        <v>182</v>
      </c>
      <c r="E213" s="210" t="s">
        <v>79</v>
      </c>
      <c r="F213" s="211" t="s">
        <v>846</v>
      </c>
      <c r="G213" s="208"/>
      <c r="H213" s="212">
        <v>281</v>
      </c>
      <c r="I213" s="213"/>
      <c r="J213" s="208"/>
      <c r="K213" s="208"/>
      <c r="L213" s="214"/>
      <c r="M213" s="215"/>
      <c r="N213" s="216"/>
      <c r="O213" s="216"/>
      <c r="P213" s="216"/>
      <c r="Q213" s="216"/>
      <c r="R213" s="216"/>
      <c r="S213" s="216"/>
      <c r="T213" s="217"/>
      <c r="AT213" s="218" t="s">
        <v>182</v>
      </c>
      <c r="AU213" s="218" t="s">
        <v>91</v>
      </c>
      <c r="AV213" s="13" t="s">
        <v>91</v>
      </c>
      <c r="AW213" s="13" t="s">
        <v>42</v>
      </c>
      <c r="AX213" s="13" t="s">
        <v>89</v>
      </c>
      <c r="AY213" s="218" t="s">
        <v>173</v>
      </c>
    </row>
    <row r="214" spans="1:65" s="2" customFormat="1" ht="16.5" customHeight="1" x14ac:dyDescent="0.2">
      <c r="A214" s="36"/>
      <c r="B214" s="37"/>
      <c r="C214" s="194" t="s">
        <v>847</v>
      </c>
      <c r="D214" s="194" t="s">
        <v>175</v>
      </c>
      <c r="E214" s="195" t="s">
        <v>848</v>
      </c>
      <c r="F214" s="196" t="s">
        <v>849</v>
      </c>
      <c r="G214" s="197" t="s">
        <v>447</v>
      </c>
      <c r="H214" s="198">
        <v>49</v>
      </c>
      <c r="I214" s="199"/>
      <c r="J214" s="200">
        <f>ROUND(I214*H214,2)</f>
        <v>0</v>
      </c>
      <c r="K214" s="196" t="s">
        <v>79</v>
      </c>
      <c r="L214" s="41"/>
      <c r="M214" s="201" t="s">
        <v>79</v>
      </c>
      <c r="N214" s="202" t="s">
        <v>51</v>
      </c>
      <c r="O214" s="66"/>
      <c r="P214" s="203">
        <f>O214*H214</f>
        <v>0</v>
      </c>
      <c r="Q214" s="203">
        <v>0</v>
      </c>
      <c r="R214" s="203">
        <f>Q214*H214</f>
        <v>0</v>
      </c>
      <c r="S214" s="203">
        <v>0</v>
      </c>
      <c r="T214" s="204">
        <f>S214*H214</f>
        <v>0</v>
      </c>
      <c r="U214" s="36"/>
      <c r="V214" s="36"/>
      <c r="W214" s="36"/>
      <c r="X214" s="36"/>
      <c r="Y214" s="36"/>
      <c r="Z214" s="36"/>
      <c r="AA214" s="36"/>
      <c r="AB214" s="36"/>
      <c r="AC214" s="36"/>
      <c r="AD214" s="36"/>
      <c r="AE214" s="36"/>
      <c r="AR214" s="205" t="s">
        <v>180</v>
      </c>
      <c r="AT214" s="205" t="s">
        <v>175</v>
      </c>
      <c r="AU214" s="205" t="s">
        <v>91</v>
      </c>
      <c r="AY214" s="18" t="s">
        <v>173</v>
      </c>
      <c r="BE214" s="206">
        <f>IF(N214="základní",J214,0)</f>
        <v>0</v>
      </c>
      <c r="BF214" s="206">
        <f>IF(N214="snížená",J214,0)</f>
        <v>0</v>
      </c>
      <c r="BG214" s="206">
        <f>IF(N214="zákl. přenesená",J214,0)</f>
        <v>0</v>
      </c>
      <c r="BH214" s="206">
        <f>IF(N214="sníž. přenesená",J214,0)</f>
        <v>0</v>
      </c>
      <c r="BI214" s="206">
        <f>IF(N214="nulová",J214,0)</f>
        <v>0</v>
      </c>
      <c r="BJ214" s="18" t="s">
        <v>89</v>
      </c>
      <c r="BK214" s="206">
        <f>ROUND(I214*H214,2)</f>
        <v>0</v>
      </c>
      <c r="BL214" s="18" t="s">
        <v>180</v>
      </c>
      <c r="BM214" s="205" t="s">
        <v>850</v>
      </c>
    </row>
    <row r="215" spans="1:65" s="13" customFormat="1" ht="11.25" x14ac:dyDescent="0.2">
      <c r="B215" s="207"/>
      <c r="C215" s="208"/>
      <c r="D215" s="209" t="s">
        <v>182</v>
      </c>
      <c r="E215" s="210" t="s">
        <v>79</v>
      </c>
      <c r="F215" s="211" t="s">
        <v>814</v>
      </c>
      <c r="G215" s="208"/>
      <c r="H215" s="212">
        <v>49</v>
      </c>
      <c r="I215" s="213"/>
      <c r="J215" s="208"/>
      <c r="K215" s="208"/>
      <c r="L215" s="214"/>
      <c r="M215" s="215"/>
      <c r="N215" s="216"/>
      <c r="O215" s="216"/>
      <c r="P215" s="216"/>
      <c r="Q215" s="216"/>
      <c r="R215" s="216"/>
      <c r="S215" s="216"/>
      <c r="T215" s="217"/>
      <c r="AT215" s="218" t="s">
        <v>182</v>
      </c>
      <c r="AU215" s="218" t="s">
        <v>91</v>
      </c>
      <c r="AV215" s="13" t="s">
        <v>91</v>
      </c>
      <c r="AW215" s="13" t="s">
        <v>42</v>
      </c>
      <c r="AX215" s="13" t="s">
        <v>89</v>
      </c>
      <c r="AY215" s="218" t="s">
        <v>173</v>
      </c>
    </row>
    <row r="216" spans="1:65" s="2" customFormat="1" ht="16.5" customHeight="1" x14ac:dyDescent="0.2">
      <c r="A216" s="36"/>
      <c r="B216" s="37"/>
      <c r="C216" s="194" t="s">
        <v>745</v>
      </c>
      <c r="D216" s="194" t="s">
        <v>175</v>
      </c>
      <c r="E216" s="195" t="s">
        <v>851</v>
      </c>
      <c r="F216" s="196" t="s">
        <v>852</v>
      </c>
      <c r="G216" s="197" t="s">
        <v>447</v>
      </c>
      <c r="H216" s="198">
        <v>3</v>
      </c>
      <c r="I216" s="199"/>
      <c r="J216" s="200">
        <f>ROUND(I216*H216,2)</f>
        <v>0</v>
      </c>
      <c r="K216" s="196" t="s">
        <v>79</v>
      </c>
      <c r="L216" s="41"/>
      <c r="M216" s="201" t="s">
        <v>79</v>
      </c>
      <c r="N216" s="202" t="s">
        <v>51</v>
      </c>
      <c r="O216" s="66"/>
      <c r="P216" s="203">
        <f>O216*H216</f>
        <v>0</v>
      </c>
      <c r="Q216" s="203">
        <v>0</v>
      </c>
      <c r="R216" s="203">
        <f>Q216*H216</f>
        <v>0</v>
      </c>
      <c r="S216" s="203">
        <v>0</v>
      </c>
      <c r="T216" s="204">
        <f>S216*H216</f>
        <v>0</v>
      </c>
      <c r="U216" s="36"/>
      <c r="V216" s="36"/>
      <c r="W216" s="36"/>
      <c r="X216" s="36"/>
      <c r="Y216" s="36"/>
      <c r="Z216" s="36"/>
      <c r="AA216" s="36"/>
      <c r="AB216" s="36"/>
      <c r="AC216" s="36"/>
      <c r="AD216" s="36"/>
      <c r="AE216" s="36"/>
      <c r="AR216" s="205" t="s">
        <v>180</v>
      </c>
      <c r="AT216" s="205" t="s">
        <v>175</v>
      </c>
      <c r="AU216" s="205" t="s">
        <v>91</v>
      </c>
      <c r="AY216" s="18" t="s">
        <v>173</v>
      </c>
      <c r="BE216" s="206">
        <f>IF(N216="základní",J216,0)</f>
        <v>0</v>
      </c>
      <c r="BF216" s="206">
        <f>IF(N216="snížená",J216,0)</f>
        <v>0</v>
      </c>
      <c r="BG216" s="206">
        <f>IF(N216="zákl. přenesená",J216,0)</f>
        <v>0</v>
      </c>
      <c r="BH216" s="206">
        <f>IF(N216="sníž. přenesená",J216,0)</f>
        <v>0</v>
      </c>
      <c r="BI216" s="206">
        <f>IF(N216="nulová",J216,0)</f>
        <v>0</v>
      </c>
      <c r="BJ216" s="18" t="s">
        <v>89</v>
      </c>
      <c r="BK216" s="206">
        <f>ROUND(I216*H216,2)</f>
        <v>0</v>
      </c>
      <c r="BL216" s="18" t="s">
        <v>180</v>
      </c>
      <c r="BM216" s="205" t="s">
        <v>853</v>
      </c>
    </row>
    <row r="217" spans="1:65" s="13" customFormat="1" ht="11.25" x14ac:dyDescent="0.2">
      <c r="B217" s="207"/>
      <c r="C217" s="208"/>
      <c r="D217" s="209" t="s">
        <v>182</v>
      </c>
      <c r="E217" s="210" t="s">
        <v>79</v>
      </c>
      <c r="F217" s="211" t="s">
        <v>758</v>
      </c>
      <c r="G217" s="208"/>
      <c r="H217" s="212">
        <v>3</v>
      </c>
      <c r="I217" s="213"/>
      <c r="J217" s="208"/>
      <c r="K217" s="208"/>
      <c r="L217" s="214"/>
      <c r="M217" s="215"/>
      <c r="N217" s="216"/>
      <c r="O217" s="216"/>
      <c r="P217" s="216"/>
      <c r="Q217" s="216"/>
      <c r="R217" s="216"/>
      <c r="S217" s="216"/>
      <c r="T217" s="217"/>
      <c r="AT217" s="218" t="s">
        <v>182</v>
      </c>
      <c r="AU217" s="218" t="s">
        <v>91</v>
      </c>
      <c r="AV217" s="13" t="s">
        <v>91</v>
      </c>
      <c r="AW217" s="13" t="s">
        <v>42</v>
      </c>
      <c r="AX217" s="13" t="s">
        <v>89</v>
      </c>
      <c r="AY217" s="218" t="s">
        <v>173</v>
      </c>
    </row>
    <row r="218" spans="1:65" s="2" customFormat="1" ht="16.5" customHeight="1" x14ac:dyDescent="0.2">
      <c r="A218" s="36"/>
      <c r="B218" s="37"/>
      <c r="C218" s="194" t="s">
        <v>854</v>
      </c>
      <c r="D218" s="194" t="s">
        <v>175</v>
      </c>
      <c r="E218" s="195" t="s">
        <v>855</v>
      </c>
      <c r="F218" s="196" t="s">
        <v>856</v>
      </c>
      <c r="G218" s="197" t="s">
        <v>447</v>
      </c>
      <c r="H218" s="198">
        <v>166</v>
      </c>
      <c r="I218" s="199"/>
      <c r="J218" s="200">
        <f>ROUND(I218*H218,2)</f>
        <v>0</v>
      </c>
      <c r="K218" s="196" t="s">
        <v>79</v>
      </c>
      <c r="L218" s="41"/>
      <c r="M218" s="201" t="s">
        <v>79</v>
      </c>
      <c r="N218" s="202" t="s">
        <v>51</v>
      </c>
      <c r="O218" s="66"/>
      <c r="P218" s="203">
        <f>O218*H218</f>
        <v>0</v>
      </c>
      <c r="Q218" s="203">
        <v>0</v>
      </c>
      <c r="R218" s="203">
        <f>Q218*H218</f>
        <v>0</v>
      </c>
      <c r="S218" s="203">
        <v>0</v>
      </c>
      <c r="T218" s="204">
        <f>S218*H218</f>
        <v>0</v>
      </c>
      <c r="U218" s="36"/>
      <c r="V218" s="36"/>
      <c r="W218" s="36"/>
      <c r="X218" s="36"/>
      <c r="Y218" s="36"/>
      <c r="Z218" s="36"/>
      <c r="AA218" s="36"/>
      <c r="AB218" s="36"/>
      <c r="AC218" s="36"/>
      <c r="AD218" s="36"/>
      <c r="AE218" s="36"/>
      <c r="AR218" s="205" t="s">
        <v>180</v>
      </c>
      <c r="AT218" s="205" t="s">
        <v>175</v>
      </c>
      <c r="AU218" s="205" t="s">
        <v>91</v>
      </c>
      <c r="AY218" s="18" t="s">
        <v>173</v>
      </c>
      <c r="BE218" s="206">
        <f>IF(N218="základní",J218,0)</f>
        <v>0</v>
      </c>
      <c r="BF218" s="206">
        <f>IF(N218="snížená",J218,0)</f>
        <v>0</v>
      </c>
      <c r="BG218" s="206">
        <f>IF(N218="zákl. přenesená",J218,0)</f>
        <v>0</v>
      </c>
      <c r="BH218" s="206">
        <f>IF(N218="sníž. přenesená",J218,0)</f>
        <v>0</v>
      </c>
      <c r="BI218" s="206">
        <f>IF(N218="nulová",J218,0)</f>
        <v>0</v>
      </c>
      <c r="BJ218" s="18" t="s">
        <v>89</v>
      </c>
      <c r="BK218" s="206">
        <f>ROUND(I218*H218,2)</f>
        <v>0</v>
      </c>
      <c r="BL218" s="18" t="s">
        <v>180</v>
      </c>
      <c r="BM218" s="205" t="s">
        <v>857</v>
      </c>
    </row>
    <row r="219" spans="1:65" s="13" customFormat="1" ht="11.25" x14ac:dyDescent="0.2">
      <c r="B219" s="207"/>
      <c r="C219" s="208"/>
      <c r="D219" s="209" t="s">
        <v>182</v>
      </c>
      <c r="E219" s="210" t="s">
        <v>79</v>
      </c>
      <c r="F219" s="211" t="s">
        <v>858</v>
      </c>
      <c r="G219" s="208"/>
      <c r="H219" s="212">
        <v>166</v>
      </c>
      <c r="I219" s="213"/>
      <c r="J219" s="208"/>
      <c r="K219" s="208"/>
      <c r="L219" s="214"/>
      <c r="M219" s="215"/>
      <c r="N219" s="216"/>
      <c r="O219" s="216"/>
      <c r="P219" s="216"/>
      <c r="Q219" s="216"/>
      <c r="R219" s="216"/>
      <c r="S219" s="216"/>
      <c r="T219" s="217"/>
      <c r="AT219" s="218" t="s">
        <v>182</v>
      </c>
      <c r="AU219" s="218" t="s">
        <v>91</v>
      </c>
      <c r="AV219" s="13" t="s">
        <v>91</v>
      </c>
      <c r="AW219" s="13" t="s">
        <v>42</v>
      </c>
      <c r="AX219" s="13" t="s">
        <v>89</v>
      </c>
      <c r="AY219" s="218" t="s">
        <v>173</v>
      </c>
    </row>
    <row r="220" spans="1:65" s="12" customFormat="1" ht="22.9" customHeight="1" x14ac:dyDescent="0.2">
      <c r="B220" s="178"/>
      <c r="C220" s="179"/>
      <c r="D220" s="180" t="s">
        <v>80</v>
      </c>
      <c r="E220" s="192" t="s">
        <v>859</v>
      </c>
      <c r="F220" s="192" t="s">
        <v>860</v>
      </c>
      <c r="G220" s="179"/>
      <c r="H220" s="179"/>
      <c r="I220" s="182"/>
      <c r="J220" s="193">
        <f>BK220</f>
        <v>0</v>
      </c>
      <c r="K220" s="179"/>
      <c r="L220" s="184"/>
      <c r="M220" s="185"/>
      <c r="N220" s="186"/>
      <c r="O220" s="186"/>
      <c r="P220" s="187">
        <f>SUM(P221:P232)</f>
        <v>0</v>
      </c>
      <c r="Q220" s="186"/>
      <c r="R220" s="187">
        <f>SUM(R221:R232)</f>
        <v>0</v>
      </c>
      <c r="S220" s="186"/>
      <c r="T220" s="188">
        <f>SUM(T221:T232)</f>
        <v>0</v>
      </c>
      <c r="AR220" s="189" t="s">
        <v>89</v>
      </c>
      <c r="AT220" s="190" t="s">
        <v>80</v>
      </c>
      <c r="AU220" s="190" t="s">
        <v>89</v>
      </c>
      <c r="AY220" s="189" t="s">
        <v>173</v>
      </c>
      <c r="BK220" s="191">
        <f>SUM(BK221:BK232)</f>
        <v>0</v>
      </c>
    </row>
    <row r="221" spans="1:65" s="2" customFormat="1" ht="16.5" customHeight="1" x14ac:dyDescent="0.2">
      <c r="A221" s="36"/>
      <c r="B221" s="37"/>
      <c r="C221" s="194" t="s">
        <v>748</v>
      </c>
      <c r="D221" s="194" t="s">
        <v>175</v>
      </c>
      <c r="E221" s="195" t="s">
        <v>861</v>
      </c>
      <c r="F221" s="196" t="s">
        <v>862</v>
      </c>
      <c r="G221" s="197" t="s">
        <v>447</v>
      </c>
      <c r="H221" s="198">
        <v>1</v>
      </c>
      <c r="I221" s="199"/>
      <c r="J221" s="200">
        <f>ROUND(I221*H221,2)</f>
        <v>0</v>
      </c>
      <c r="K221" s="196" t="s">
        <v>79</v>
      </c>
      <c r="L221" s="41"/>
      <c r="M221" s="201" t="s">
        <v>79</v>
      </c>
      <c r="N221" s="202" t="s">
        <v>51</v>
      </c>
      <c r="O221" s="66"/>
      <c r="P221" s="203">
        <f>O221*H221</f>
        <v>0</v>
      </c>
      <c r="Q221" s="203">
        <v>0</v>
      </c>
      <c r="R221" s="203">
        <f>Q221*H221</f>
        <v>0</v>
      </c>
      <c r="S221" s="203">
        <v>0</v>
      </c>
      <c r="T221" s="204">
        <f>S221*H221</f>
        <v>0</v>
      </c>
      <c r="U221" s="36"/>
      <c r="V221" s="36"/>
      <c r="W221" s="36"/>
      <c r="X221" s="36"/>
      <c r="Y221" s="36"/>
      <c r="Z221" s="36"/>
      <c r="AA221" s="36"/>
      <c r="AB221" s="36"/>
      <c r="AC221" s="36"/>
      <c r="AD221" s="36"/>
      <c r="AE221" s="36"/>
      <c r="AR221" s="205" t="s">
        <v>180</v>
      </c>
      <c r="AT221" s="205" t="s">
        <v>175</v>
      </c>
      <c r="AU221" s="205" t="s">
        <v>91</v>
      </c>
      <c r="AY221" s="18" t="s">
        <v>173</v>
      </c>
      <c r="BE221" s="206">
        <f>IF(N221="základní",J221,0)</f>
        <v>0</v>
      </c>
      <c r="BF221" s="206">
        <f>IF(N221="snížená",J221,0)</f>
        <v>0</v>
      </c>
      <c r="BG221" s="206">
        <f>IF(N221="zákl. přenesená",J221,0)</f>
        <v>0</v>
      </c>
      <c r="BH221" s="206">
        <f>IF(N221="sníž. přenesená",J221,0)</f>
        <v>0</v>
      </c>
      <c r="BI221" s="206">
        <f>IF(N221="nulová",J221,0)</f>
        <v>0</v>
      </c>
      <c r="BJ221" s="18" t="s">
        <v>89</v>
      </c>
      <c r="BK221" s="206">
        <f>ROUND(I221*H221,2)</f>
        <v>0</v>
      </c>
      <c r="BL221" s="18" t="s">
        <v>180</v>
      </c>
      <c r="BM221" s="205" t="s">
        <v>863</v>
      </c>
    </row>
    <row r="222" spans="1:65" s="13" customFormat="1" ht="11.25" x14ac:dyDescent="0.2">
      <c r="B222" s="207"/>
      <c r="C222" s="208"/>
      <c r="D222" s="209" t="s">
        <v>182</v>
      </c>
      <c r="E222" s="210" t="s">
        <v>79</v>
      </c>
      <c r="F222" s="211" t="s">
        <v>726</v>
      </c>
      <c r="G222" s="208"/>
      <c r="H222" s="212">
        <v>1</v>
      </c>
      <c r="I222" s="213"/>
      <c r="J222" s="208"/>
      <c r="K222" s="208"/>
      <c r="L222" s="214"/>
      <c r="M222" s="215"/>
      <c r="N222" s="216"/>
      <c r="O222" s="216"/>
      <c r="P222" s="216"/>
      <c r="Q222" s="216"/>
      <c r="R222" s="216"/>
      <c r="S222" s="216"/>
      <c r="T222" s="217"/>
      <c r="AT222" s="218" t="s">
        <v>182</v>
      </c>
      <c r="AU222" s="218" t="s">
        <v>91</v>
      </c>
      <c r="AV222" s="13" t="s">
        <v>91</v>
      </c>
      <c r="AW222" s="13" t="s">
        <v>42</v>
      </c>
      <c r="AX222" s="13" t="s">
        <v>89</v>
      </c>
      <c r="AY222" s="218" t="s">
        <v>173</v>
      </c>
    </row>
    <row r="223" spans="1:65" s="2" customFormat="1" ht="16.5" customHeight="1" x14ac:dyDescent="0.2">
      <c r="A223" s="36"/>
      <c r="B223" s="37"/>
      <c r="C223" s="194" t="s">
        <v>864</v>
      </c>
      <c r="D223" s="194" t="s">
        <v>175</v>
      </c>
      <c r="E223" s="195" t="s">
        <v>865</v>
      </c>
      <c r="F223" s="196" t="s">
        <v>866</v>
      </c>
      <c r="G223" s="197" t="s">
        <v>447</v>
      </c>
      <c r="H223" s="198">
        <v>1</v>
      </c>
      <c r="I223" s="199"/>
      <c r="J223" s="200">
        <f>ROUND(I223*H223,2)</f>
        <v>0</v>
      </c>
      <c r="K223" s="196" t="s">
        <v>79</v>
      </c>
      <c r="L223" s="41"/>
      <c r="M223" s="201" t="s">
        <v>79</v>
      </c>
      <c r="N223" s="202" t="s">
        <v>51</v>
      </c>
      <c r="O223" s="66"/>
      <c r="P223" s="203">
        <f>O223*H223</f>
        <v>0</v>
      </c>
      <c r="Q223" s="203">
        <v>0</v>
      </c>
      <c r="R223" s="203">
        <f>Q223*H223</f>
        <v>0</v>
      </c>
      <c r="S223" s="203">
        <v>0</v>
      </c>
      <c r="T223" s="204">
        <f>S223*H223</f>
        <v>0</v>
      </c>
      <c r="U223" s="36"/>
      <c r="V223" s="36"/>
      <c r="W223" s="36"/>
      <c r="X223" s="36"/>
      <c r="Y223" s="36"/>
      <c r="Z223" s="36"/>
      <c r="AA223" s="36"/>
      <c r="AB223" s="36"/>
      <c r="AC223" s="36"/>
      <c r="AD223" s="36"/>
      <c r="AE223" s="36"/>
      <c r="AR223" s="205" t="s">
        <v>180</v>
      </c>
      <c r="AT223" s="205" t="s">
        <v>175</v>
      </c>
      <c r="AU223" s="205" t="s">
        <v>91</v>
      </c>
      <c r="AY223" s="18" t="s">
        <v>173</v>
      </c>
      <c r="BE223" s="206">
        <f>IF(N223="základní",J223,0)</f>
        <v>0</v>
      </c>
      <c r="BF223" s="206">
        <f>IF(N223="snížená",J223,0)</f>
        <v>0</v>
      </c>
      <c r="BG223" s="206">
        <f>IF(N223="zákl. přenesená",J223,0)</f>
        <v>0</v>
      </c>
      <c r="BH223" s="206">
        <f>IF(N223="sníž. přenesená",J223,0)</f>
        <v>0</v>
      </c>
      <c r="BI223" s="206">
        <f>IF(N223="nulová",J223,0)</f>
        <v>0</v>
      </c>
      <c r="BJ223" s="18" t="s">
        <v>89</v>
      </c>
      <c r="BK223" s="206">
        <f>ROUND(I223*H223,2)</f>
        <v>0</v>
      </c>
      <c r="BL223" s="18" t="s">
        <v>180</v>
      </c>
      <c r="BM223" s="205" t="s">
        <v>867</v>
      </c>
    </row>
    <row r="224" spans="1:65" s="13" customFormat="1" ht="11.25" x14ac:dyDescent="0.2">
      <c r="B224" s="207"/>
      <c r="C224" s="208"/>
      <c r="D224" s="209" t="s">
        <v>182</v>
      </c>
      <c r="E224" s="210" t="s">
        <v>79</v>
      </c>
      <c r="F224" s="211" t="s">
        <v>726</v>
      </c>
      <c r="G224" s="208"/>
      <c r="H224" s="212">
        <v>1</v>
      </c>
      <c r="I224" s="213"/>
      <c r="J224" s="208"/>
      <c r="K224" s="208"/>
      <c r="L224" s="214"/>
      <c r="M224" s="215"/>
      <c r="N224" s="216"/>
      <c r="O224" s="216"/>
      <c r="P224" s="216"/>
      <c r="Q224" s="216"/>
      <c r="R224" s="216"/>
      <c r="S224" s="216"/>
      <c r="T224" s="217"/>
      <c r="AT224" s="218" t="s">
        <v>182</v>
      </c>
      <c r="AU224" s="218" t="s">
        <v>91</v>
      </c>
      <c r="AV224" s="13" t="s">
        <v>91</v>
      </c>
      <c r="AW224" s="13" t="s">
        <v>42</v>
      </c>
      <c r="AX224" s="13" t="s">
        <v>89</v>
      </c>
      <c r="AY224" s="218" t="s">
        <v>173</v>
      </c>
    </row>
    <row r="225" spans="1:65" s="2" customFormat="1" ht="16.5" customHeight="1" x14ac:dyDescent="0.2">
      <c r="A225" s="36"/>
      <c r="B225" s="37"/>
      <c r="C225" s="194" t="s">
        <v>486</v>
      </c>
      <c r="D225" s="194" t="s">
        <v>175</v>
      </c>
      <c r="E225" s="195" t="s">
        <v>868</v>
      </c>
      <c r="F225" s="196" t="s">
        <v>869</v>
      </c>
      <c r="G225" s="197" t="s">
        <v>447</v>
      </c>
      <c r="H225" s="198">
        <v>1</v>
      </c>
      <c r="I225" s="199"/>
      <c r="J225" s="200">
        <f>ROUND(I225*H225,2)</f>
        <v>0</v>
      </c>
      <c r="K225" s="196" t="s">
        <v>79</v>
      </c>
      <c r="L225" s="41"/>
      <c r="M225" s="201" t="s">
        <v>79</v>
      </c>
      <c r="N225" s="202" t="s">
        <v>51</v>
      </c>
      <c r="O225" s="66"/>
      <c r="P225" s="203">
        <f>O225*H225</f>
        <v>0</v>
      </c>
      <c r="Q225" s="203">
        <v>0</v>
      </c>
      <c r="R225" s="203">
        <f>Q225*H225</f>
        <v>0</v>
      </c>
      <c r="S225" s="203">
        <v>0</v>
      </c>
      <c r="T225" s="204">
        <f>S225*H225</f>
        <v>0</v>
      </c>
      <c r="U225" s="36"/>
      <c r="V225" s="36"/>
      <c r="W225" s="36"/>
      <c r="X225" s="36"/>
      <c r="Y225" s="36"/>
      <c r="Z225" s="36"/>
      <c r="AA225" s="36"/>
      <c r="AB225" s="36"/>
      <c r="AC225" s="36"/>
      <c r="AD225" s="36"/>
      <c r="AE225" s="36"/>
      <c r="AR225" s="205" t="s">
        <v>180</v>
      </c>
      <c r="AT225" s="205" t="s">
        <v>175</v>
      </c>
      <c r="AU225" s="205" t="s">
        <v>91</v>
      </c>
      <c r="AY225" s="18" t="s">
        <v>173</v>
      </c>
      <c r="BE225" s="206">
        <f>IF(N225="základní",J225,0)</f>
        <v>0</v>
      </c>
      <c r="BF225" s="206">
        <f>IF(N225="snížená",J225,0)</f>
        <v>0</v>
      </c>
      <c r="BG225" s="206">
        <f>IF(N225="zákl. přenesená",J225,0)</f>
        <v>0</v>
      </c>
      <c r="BH225" s="206">
        <f>IF(N225="sníž. přenesená",J225,0)</f>
        <v>0</v>
      </c>
      <c r="BI225" s="206">
        <f>IF(N225="nulová",J225,0)</f>
        <v>0</v>
      </c>
      <c r="BJ225" s="18" t="s">
        <v>89</v>
      </c>
      <c r="BK225" s="206">
        <f>ROUND(I225*H225,2)</f>
        <v>0</v>
      </c>
      <c r="BL225" s="18" t="s">
        <v>180</v>
      </c>
      <c r="BM225" s="205" t="s">
        <v>606</v>
      </c>
    </row>
    <row r="226" spans="1:65" s="13" customFormat="1" ht="11.25" x14ac:dyDescent="0.2">
      <c r="B226" s="207"/>
      <c r="C226" s="208"/>
      <c r="D226" s="209" t="s">
        <v>182</v>
      </c>
      <c r="E226" s="210" t="s">
        <v>79</v>
      </c>
      <c r="F226" s="211" t="s">
        <v>726</v>
      </c>
      <c r="G226" s="208"/>
      <c r="H226" s="212">
        <v>1</v>
      </c>
      <c r="I226" s="213"/>
      <c r="J226" s="208"/>
      <c r="K226" s="208"/>
      <c r="L226" s="214"/>
      <c r="M226" s="215"/>
      <c r="N226" s="216"/>
      <c r="O226" s="216"/>
      <c r="P226" s="216"/>
      <c r="Q226" s="216"/>
      <c r="R226" s="216"/>
      <c r="S226" s="216"/>
      <c r="T226" s="217"/>
      <c r="AT226" s="218" t="s">
        <v>182</v>
      </c>
      <c r="AU226" s="218" t="s">
        <v>91</v>
      </c>
      <c r="AV226" s="13" t="s">
        <v>91</v>
      </c>
      <c r="AW226" s="13" t="s">
        <v>42</v>
      </c>
      <c r="AX226" s="13" t="s">
        <v>89</v>
      </c>
      <c r="AY226" s="218" t="s">
        <v>173</v>
      </c>
    </row>
    <row r="227" spans="1:65" s="2" customFormat="1" ht="16.5" customHeight="1" x14ac:dyDescent="0.2">
      <c r="A227" s="36"/>
      <c r="B227" s="37"/>
      <c r="C227" s="194" t="s">
        <v>870</v>
      </c>
      <c r="D227" s="194" t="s">
        <v>175</v>
      </c>
      <c r="E227" s="195" t="s">
        <v>871</v>
      </c>
      <c r="F227" s="196" t="s">
        <v>872</v>
      </c>
      <c r="G227" s="197" t="s">
        <v>447</v>
      </c>
      <c r="H227" s="198">
        <v>1</v>
      </c>
      <c r="I227" s="199"/>
      <c r="J227" s="200">
        <f>ROUND(I227*H227,2)</f>
        <v>0</v>
      </c>
      <c r="K227" s="196" t="s">
        <v>79</v>
      </c>
      <c r="L227" s="41"/>
      <c r="M227" s="201" t="s">
        <v>79</v>
      </c>
      <c r="N227" s="202" t="s">
        <v>51</v>
      </c>
      <c r="O227" s="66"/>
      <c r="P227" s="203">
        <f>O227*H227</f>
        <v>0</v>
      </c>
      <c r="Q227" s="203">
        <v>0</v>
      </c>
      <c r="R227" s="203">
        <f>Q227*H227</f>
        <v>0</v>
      </c>
      <c r="S227" s="203">
        <v>0</v>
      </c>
      <c r="T227" s="204">
        <f>S227*H227</f>
        <v>0</v>
      </c>
      <c r="U227" s="36"/>
      <c r="V227" s="36"/>
      <c r="W227" s="36"/>
      <c r="X227" s="36"/>
      <c r="Y227" s="36"/>
      <c r="Z227" s="36"/>
      <c r="AA227" s="36"/>
      <c r="AB227" s="36"/>
      <c r="AC227" s="36"/>
      <c r="AD227" s="36"/>
      <c r="AE227" s="36"/>
      <c r="AR227" s="205" t="s">
        <v>180</v>
      </c>
      <c r="AT227" s="205" t="s">
        <v>175</v>
      </c>
      <c r="AU227" s="205" t="s">
        <v>91</v>
      </c>
      <c r="AY227" s="18" t="s">
        <v>173</v>
      </c>
      <c r="BE227" s="206">
        <f>IF(N227="základní",J227,0)</f>
        <v>0</v>
      </c>
      <c r="BF227" s="206">
        <f>IF(N227="snížená",J227,0)</f>
        <v>0</v>
      </c>
      <c r="BG227" s="206">
        <f>IF(N227="zákl. přenesená",J227,0)</f>
        <v>0</v>
      </c>
      <c r="BH227" s="206">
        <f>IF(N227="sníž. přenesená",J227,0)</f>
        <v>0</v>
      </c>
      <c r="BI227" s="206">
        <f>IF(N227="nulová",J227,0)</f>
        <v>0</v>
      </c>
      <c r="BJ227" s="18" t="s">
        <v>89</v>
      </c>
      <c r="BK227" s="206">
        <f>ROUND(I227*H227,2)</f>
        <v>0</v>
      </c>
      <c r="BL227" s="18" t="s">
        <v>180</v>
      </c>
      <c r="BM227" s="205" t="s">
        <v>873</v>
      </c>
    </row>
    <row r="228" spans="1:65" s="13" customFormat="1" ht="11.25" x14ac:dyDescent="0.2">
      <c r="B228" s="207"/>
      <c r="C228" s="208"/>
      <c r="D228" s="209" t="s">
        <v>182</v>
      </c>
      <c r="E228" s="210" t="s">
        <v>79</v>
      </c>
      <c r="F228" s="211" t="s">
        <v>726</v>
      </c>
      <c r="G228" s="208"/>
      <c r="H228" s="212">
        <v>1</v>
      </c>
      <c r="I228" s="213"/>
      <c r="J228" s="208"/>
      <c r="K228" s="208"/>
      <c r="L228" s="214"/>
      <c r="M228" s="215"/>
      <c r="N228" s="216"/>
      <c r="O228" s="216"/>
      <c r="P228" s="216"/>
      <c r="Q228" s="216"/>
      <c r="R228" s="216"/>
      <c r="S228" s="216"/>
      <c r="T228" s="217"/>
      <c r="AT228" s="218" t="s">
        <v>182</v>
      </c>
      <c r="AU228" s="218" t="s">
        <v>91</v>
      </c>
      <c r="AV228" s="13" t="s">
        <v>91</v>
      </c>
      <c r="AW228" s="13" t="s">
        <v>42</v>
      </c>
      <c r="AX228" s="13" t="s">
        <v>89</v>
      </c>
      <c r="AY228" s="218" t="s">
        <v>173</v>
      </c>
    </row>
    <row r="229" spans="1:65" s="2" customFormat="1" ht="16.5" customHeight="1" x14ac:dyDescent="0.2">
      <c r="A229" s="36"/>
      <c r="B229" s="37"/>
      <c r="C229" s="194" t="s">
        <v>754</v>
      </c>
      <c r="D229" s="194" t="s">
        <v>175</v>
      </c>
      <c r="E229" s="195" t="s">
        <v>874</v>
      </c>
      <c r="F229" s="196" t="s">
        <v>875</v>
      </c>
      <c r="G229" s="197" t="s">
        <v>447</v>
      </c>
      <c r="H229" s="198">
        <v>1</v>
      </c>
      <c r="I229" s="199"/>
      <c r="J229" s="200">
        <f>ROUND(I229*H229,2)</f>
        <v>0</v>
      </c>
      <c r="K229" s="196" t="s">
        <v>79</v>
      </c>
      <c r="L229" s="41"/>
      <c r="M229" s="201" t="s">
        <v>79</v>
      </c>
      <c r="N229" s="202" t="s">
        <v>51</v>
      </c>
      <c r="O229" s="66"/>
      <c r="P229" s="203">
        <f>O229*H229</f>
        <v>0</v>
      </c>
      <c r="Q229" s="203">
        <v>0</v>
      </c>
      <c r="R229" s="203">
        <f>Q229*H229</f>
        <v>0</v>
      </c>
      <c r="S229" s="203">
        <v>0</v>
      </c>
      <c r="T229" s="204">
        <f>S229*H229</f>
        <v>0</v>
      </c>
      <c r="U229" s="36"/>
      <c r="V229" s="36"/>
      <c r="W229" s="36"/>
      <c r="X229" s="36"/>
      <c r="Y229" s="36"/>
      <c r="Z229" s="36"/>
      <c r="AA229" s="36"/>
      <c r="AB229" s="36"/>
      <c r="AC229" s="36"/>
      <c r="AD229" s="36"/>
      <c r="AE229" s="36"/>
      <c r="AR229" s="205" t="s">
        <v>180</v>
      </c>
      <c r="AT229" s="205" t="s">
        <v>175</v>
      </c>
      <c r="AU229" s="205" t="s">
        <v>91</v>
      </c>
      <c r="AY229" s="18" t="s">
        <v>173</v>
      </c>
      <c r="BE229" s="206">
        <f>IF(N229="základní",J229,0)</f>
        <v>0</v>
      </c>
      <c r="BF229" s="206">
        <f>IF(N229="snížená",J229,0)</f>
        <v>0</v>
      </c>
      <c r="BG229" s="206">
        <f>IF(N229="zákl. přenesená",J229,0)</f>
        <v>0</v>
      </c>
      <c r="BH229" s="206">
        <f>IF(N229="sníž. přenesená",J229,0)</f>
        <v>0</v>
      </c>
      <c r="BI229" s="206">
        <f>IF(N229="nulová",J229,0)</f>
        <v>0</v>
      </c>
      <c r="BJ229" s="18" t="s">
        <v>89</v>
      </c>
      <c r="BK229" s="206">
        <f>ROUND(I229*H229,2)</f>
        <v>0</v>
      </c>
      <c r="BL229" s="18" t="s">
        <v>180</v>
      </c>
      <c r="BM229" s="205" t="s">
        <v>876</v>
      </c>
    </row>
    <row r="230" spans="1:65" s="13" customFormat="1" ht="11.25" x14ac:dyDescent="0.2">
      <c r="B230" s="207"/>
      <c r="C230" s="208"/>
      <c r="D230" s="209" t="s">
        <v>182</v>
      </c>
      <c r="E230" s="210" t="s">
        <v>79</v>
      </c>
      <c r="F230" s="211" t="s">
        <v>726</v>
      </c>
      <c r="G230" s="208"/>
      <c r="H230" s="212">
        <v>1</v>
      </c>
      <c r="I230" s="213"/>
      <c r="J230" s="208"/>
      <c r="K230" s="208"/>
      <c r="L230" s="214"/>
      <c r="M230" s="215"/>
      <c r="N230" s="216"/>
      <c r="O230" s="216"/>
      <c r="P230" s="216"/>
      <c r="Q230" s="216"/>
      <c r="R230" s="216"/>
      <c r="S230" s="216"/>
      <c r="T230" s="217"/>
      <c r="AT230" s="218" t="s">
        <v>182</v>
      </c>
      <c r="AU230" s="218" t="s">
        <v>91</v>
      </c>
      <c r="AV230" s="13" t="s">
        <v>91</v>
      </c>
      <c r="AW230" s="13" t="s">
        <v>42</v>
      </c>
      <c r="AX230" s="13" t="s">
        <v>89</v>
      </c>
      <c r="AY230" s="218" t="s">
        <v>173</v>
      </c>
    </row>
    <row r="231" spans="1:65" s="2" customFormat="1" ht="16.5" customHeight="1" x14ac:dyDescent="0.2">
      <c r="A231" s="36"/>
      <c r="B231" s="37"/>
      <c r="C231" s="194" t="s">
        <v>877</v>
      </c>
      <c r="D231" s="194" t="s">
        <v>175</v>
      </c>
      <c r="E231" s="195" t="s">
        <v>878</v>
      </c>
      <c r="F231" s="196" t="s">
        <v>879</v>
      </c>
      <c r="G231" s="197" t="s">
        <v>447</v>
      </c>
      <c r="H231" s="198">
        <v>1</v>
      </c>
      <c r="I231" s="199"/>
      <c r="J231" s="200">
        <f>ROUND(I231*H231,2)</f>
        <v>0</v>
      </c>
      <c r="K231" s="196" t="s">
        <v>79</v>
      </c>
      <c r="L231" s="41"/>
      <c r="M231" s="201" t="s">
        <v>79</v>
      </c>
      <c r="N231" s="202" t="s">
        <v>51</v>
      </c>
      <c r="O231" s="66"/>
      <c r="P231" s="203">
        <f>O231*H231</f>
        <v>0</v>
      </c>
      <c r="Q231" s="203">
        <v>0</v>
      </c>
      <c r="R231" s="203">
        <f>Q231*H231</f>
        <v>0</v>
      </c>
      <c r="S231" s="203">
        <v>0</v>
      </c>
      <c r="T231" s="204">
        <f>S231*H231</f>
        <v>0</v>
      </c>
      <c r="U231" s="36"/>
      <c r="V231" s="36"/>
      <c r="W231" s="36"/>
      <c r="X231" s="36"/>
      <c r="Y231" s="36"/>
      <c r="Z231" s="36"/>
      <c r="AA231" s="36"/>
      <c r="AB231" s="36"/>
      <c r="AC231" s="36"/>
      <c r="AD231" s="36"/>
      <c r="AE231" s="36"/>
      <c r="AR231" s="205" t="s">
        <v>180</v>
      </c>
      <c r="AT231" s="205" t="s">
        <v>175</v>
      </c>
      <c r="AU231" s="205" t="s">
        <v>91</v>
      </c>
      <c r="AY231" s="18" t="s">
        <v>173</v>
      </c>
      <c r="BE231" s="206">
        <f>IF(N231="základní",J231,0)</f>
        <v>0</v>
      </c>
      <c r="BF231" s="206">
        <f>IF(N231="snížená",J231,0)</f>
        <v>0</v>
      </c>
      <c r="BG231" s="206">
        <f>IF(N231="zákl. přenesená",J231,0)</f>
        <v>0</v>
      </c>
      <c r="BH231" s="206">
        <f>IF(N231="sníž. přenesená",J231,0)</f>
        <v>0</v>
      </c>
      <c r="BI231" s="206">
        <f>IF(N231="nulová",J231,0)</f>
        <v>0</v>
      </c>
      <c r="BJ231" s="18" t="s">
        <v>89</v>
      </c>
      <c r="BK231" s="206">
        <f>ROUND(I231*H231,2)</f>
        <v>0</v>
      </c>
      <c r="BL231" s="18" t="s">
        <v>180</v>
      </c>
      <c r="BM231" s="205" t="s">
        <v>880</v>
      </c>
    </row>
    <row r="232" spans="1:65" s="13" customFormat="1" ht="11.25" x14ac:dyDescent="0.2">
      <c r="B232" s="207"/>
      <c r="C232" s="208"/>
      <c r="D232" s="209" t="s">
        <v>182</v>
      </c>
      <c r="E232" s="210" t="s">
        <v>79</v>
      </c>
      <c r="F232" s="211" t="s">
        <v>726</v>
      </c>
      <c r="G232" s="208"/>
      <c r="H232" s="212">
        <v>1</v>
      </c>
      <c r="I232" s="213"/>
      <c r="J232" s="208"/>
      <c r="K232" s="208"/>
      <c r="L232" s="214"/>
      <c r="M232" s="215"/>
      <c r="N232" s="216"/>
      <c r="O232" s="216"/>
      <c r="P232" s="216"/>
      <c r="Q232" s="216"/>
      <c r="R232" s="216"/>
      <c r="S232" s="216"/>
      <c r="T232" s="217"/>
      <c r="AT232" s="218" t="s">
        <v>182</v>
      </c>
      <c r="AU232" s="218" t="s">
        <v>91</v>
      </c>
      <c r="AV232" s="13" t="s">
        <v>91</v>
      </c>
      <c r="AW232" s="13" t="s">
        <v>42</v>
      </c>
      <c r="AX232" s="13" t="s">
        <v>89</v>
      </c>
      <c r="AY232" s="218" t="s">
        <v>173</v>
      </c>
    </row>
    <row r="233" spans="1:65" s="12" customFormat="1" ht="22.9" customHeight="1" x14ac:dyDescent="0.2">
      <c r="B233" s="178"/>
      <c r="C233" s="179"/>
      <c r="D233" s="180" t="s">
        <v>80</v>
      </c>
      <c r="E233" s="192" t="s">
        <v>881</v>
      </c>
      <c r="F233" s="192" t="s">
        <v>882</v>
      </c>
      <c r="G233" s="179"/>
      <c r="H233" s="179"/>
      <c r="I233" s="182"/>
      <c r="J233" s="193">
        <f>BK233</f>
        <v>0</v>
      </c>
      <c r="K233" s="179"/>
      <c r="L233" s="184"/>
      <c r="M233" s="185"/>
      <c r="N233" s="186"/>
      <c r="O233" s="186"/>
      <c r="P233" s="187">
        <f>SUM(P234:P263)</f>
        <v>0</v>
      </c>
      <c r="Q233" s="186"/>
      <c r="R233" s="187">
        <f>SUM(R234:R263)</f>
        <v>0</v>
      </c>
      <c r="S233" s="186"/>
      <c r="T233" s="188">
        <f>SUM(T234:T263)</f>
        <v>0</v>
      </c>
      <c r="AR233" s="189" t="s">
        <v>89</v>
      </c>
      <c r="AT233" s="190" t="s">
        <v>80</v>
      </c>
      <c r="AU233" s="190" t="s">
        <v>89</v>
      </c>
      <c r="AY233" s="189" t="s">
        <v>173</v>
      </c>
      <c r="BK233" s="191">
        <f>SUM(BK234:BK263)</f>
        <v>0</v>
      </c>
    </row>
    <row r="234" spans="1:65" s="2" customFormat="1" ht="16.5" customHeight="1" x14ac:dyDescent="0.2">
      <c r="A234" s="36"/>
      <c r="B234" s="37"/>
      <c r="C234" s="194" t="s">
        <v>757</v>
      </c>
      <c r="D234" s="194" t="s">
        <v>175</v>
      </c>
      <c r="E234" s="195" t="s">
        <v>883</v>
      </c>
      <c r="F234" s="196" t="s">
        <v>884</v>
      </c>
      <c r="G234" s="197" t="s">
        <v>447</v>
      </c>
      <c r="H234" s="198">
        <v>1</v>
      </c>
      <c r="I234" s="199"/>
      <c r="J234" s="200">
        <f>ROUND(I234*H234,2)</f>
        <v>0</v>
      </c>
      <c r="K234" s="196" t="s">
        <v>79</v>
      </c>
      <c r="L234" s="41"/>
      <c r="M234" s="201" t="s">
        <v>79</v>
      </c>
      <c r="N234" s="202" t="s">
        <v>51</v>
      </c>
      <c r="O234" s="66"/>
      <c r="P234" s="203">
        <f>O234*H234</f>
        <v>0</v>
      </c>
      <c r="Q234" s="203">
        <v>0</v>
      </c>
      <c r="R234" s="203">
        <f>Q234*H234</f>
        <v>0</v>
      </c>
      <c r="S234" s="203">
        <v>0</v>
      </c>
      <c r="T234" s="204">
        <f>S234*H234</f>
        <v>0</v>
      </c>
      <c r="U234" s="36"/>
      <c r="V234" s="36"/>
      <c r="W234" s="36"/>
      <c r="X234" s="36"/>
      <c r="Y234" s="36"/>
      <c r="Z234" s="36"/>
      <c r="AA234" s="36"/>
      <c r="AB234" s="36"/>
      <c r="AC234" s="36"/>
      <c r="AD234" s="36"/>
      <c r="AE234" s="36"/>
      <c r="AR234" s="205" t="s">
        <v>180</v>
      </c>
      <c r="AT234" s="205" t="s">
        <v>175</v>
      </c>
      <c r="AU234" s="205" t="s">
        <v>91</v>
      </c>
      <c r="AY234" s="18" t="s">
        <v>173</v>
      </c>
      <c r="BE234" s="206">
        <f>IF(N234="základní",J234,0)</f>
        <v>0</v>
      </c>
      <c r="BF234" s="206">
        <f>IF(N234="snížená",J234,0)</f>
        <v>0</v>
      </c>
      <c r="BG234" s="206">
        <f>IF(N234="zákl. přenesená",J234,0)</f>
        <v>0</v>
      </c>
      <c r="BH234" s="206">
        <f>IF(N234="sníž. přenesená",J234,0)</f>
        <v>0</v>
      </c>
      <c r="BI234" s="206">
        <f>IF(N234="nulová",J234,0)</f>
        <v>0</v>
      </c>
      <c r="BJ234" s="18" t="s">
        <v>89</v>
      </c>
      <c r="BK234" s="206">
        <f>ROUND(I234*H234,2)</f>
        <v>0</v>
      </c>
      <c r="BL234" s="18" t="s">
        <v>180</v>
      </c>
      <c r="BM234" s="205" t="s">
        <v>885</v>
      </c>
    </row>
    <row r="235" spans="1:65" s="13" customFormat="1" ht="11.25" x14ac:dyDescent="0.2">
      <c r="B235" s="207"/>
      <c r="C235" s="208"/>
      <c r="D235" s="209" t="s">
        <v>182</v>
      </c>
      <c r="E235" s="210" t="s">
        <v>79</v>
      </c>
      <c r="F235" s="211" t="s">
        <v>886</v>
      </c>
      <c r="G235" s="208"/>
      <c r="H235" s="212">
        <v>1</v>
      </c>
      <c r="I235" s="213"/>
      <c r="J235" s="208"/>
      <c r="K235" s="208"/>
      <c r="L235" s="214"/>
      <c r="M235" s="215"/>
      <c r="N235" s="216"/>
      <c r="O235" s="216"/>
      <c r="P235" s="216"/>
      <c r="Q235" s="216"/>
      <c r="R235" s="216"/>
      <c r="S235" s="216"/>
      <c r="T235" s="217"/>
      <c r="AT235" s="218" t="s">
        <v>182</v>
      </c>
      <c r="AU235" s="218" t="s">
        <v>91</v>
      </c>
      <c r="AV235" s="13" t="s">
        <v>91</v>
      </c>
      <c r="AW235" s="13" t="s">
        <v>42</v>
      </c>
      <c r="AX235" s="13" t="s">
        <v>89</v>
      </c>
      <c r="AY235" s="218" t="s">
        <v>173</v>
      </c>
    </row>
    <row r="236" spans="1:65" s="2" customFormat="1" ht="16.5" customHeight="1" x14ac:dyDescent="0.2">
      <c r="A236" s="36"/>
      <c r="B236" s="37"/>
      <c r="C236" s="194" t="s">
        <v>887</v>
      </c>
      <c r="D236" s="194" t="s">
        <v>175</v>
      </c>
      <c r="E236" s="195" t="s">
        <v>888</v>
      </c>
      <c r="F236" s="196" t="s">
        <v>889</v>
      </c>
      <c r="G236" s="197" t="s">
        <v>186</v>
      </c>
      <c r="H236" s="198">
        <v>6</v>
      </c>
      <c r="I236" s="199"/>
      <c r="J236" s="200">
        <f>ROUND(I236*H236,2)</f>
        <v>0</v>
      </c>
      <c r="K236" s="196" t="s">
        <v>79</v>
      </c>
      <c r="L236" s="41"/>
      <c r="M236" s="201" t="s">
        <v>79</v>
      </c>
      <c r="N236" s="202" t="s">
        <v>51</v>
      </c>
      <c r="O236" s="66"/>
      <c r="P236" s="203">
        <f>O236*H236</f>
        <v>0</v>
      </c>
      <c r="Q236" s="203">
        <v>0</v>
      </c>
      <c r="R236" s="203">
        <f>Q236*H236</f>
        <v>0</v>
      </c>
      <c r="S236" s="203">
        <v>0</v>
      </c>
      <c r="T236" s="204">
        <f>S236*H236</f>
        <v>0</v>
      </c>
      <c r="U236" s="36"/>
      <c r="V236" s="36"/>
      <c r="W236" s="36"/>
      <c r="X236" s="36"/>
      <c r="Y236" s="36"/>
      <c r="Z236" s="36"/>
      <c r="AA236" s="36"/>
      <c r="AB236" s="36"/>
      <c r="AC236" s="36"/>
      <c r="AD236" s="36"/>
      <c r="AE236" s="36"/>
      <c r="AR236" s="205" t="s">
        <v>180</v>
      </c>
      <c r="AT236" s="205" t="s">
        <v>175</v>
      </c>
      <c r="AU236" s="205" t="s">
        <v>91</v>
      </c>
      <c r="AY236" s="18" t="s">
        <v>173</v>
      </c>
      <c r="BE236" s="206">
        <f>IF(N236="základní",J236,0)</f>
        <v>0</v>
      </c>
      <c r="BF236" s="206">
        <f>IF(N236="snížená",J236,0)</f>
        <v>0</v>
      </c>
      <c r="BG236" s="206">
        <f>IF(N236="zákl. přenesená",J236,0)</f>
        <v>0</v>
      </c>
      <c r="BH236" s="206">
        <f>IF(N236="sníž. přenesená",J236,0)</f>
        <v>0</v>
      </c>
      <c r="BI236" s="206">
        <f>IF(N236="nulová",J236,0)</f>
        <v>0</v>
      </c>
      <c r="BJ236" s="18" t="s">
        <v>89</v>
      </c>
      <c r="BK236" s="206">
        <f>ROUND(I236*H236,2)</f>
        <v>0</v>
      </c>
      <c r="BL236" s="18" t="s">
        <v>180</v>
      </c>
      <c r="BM236" s="205" t="s">
        <v>890</v>
      </c>
    </row>
    <row r="237" spans="1:65" s="13" customFormat="1" ht="11.25" x14ac:dyDescent="0.2">
      <c r="B237" s="207"/>
      <c r="C237" s="208"/>
      <c r="D237" s="209" t="s">
        <v>182</v>
      </c>
      <c r="E237" s="210" t="s">
        <v>79</v>
      </c>
      <c r="F237" s="211" t="s">
        <v>891</v>
      </c>
      <c r="G237" s="208"/>
      <c r="H237" s="212">
        <v>6</v>
      </c>
      <c r="I237" s="213"/>
      <c r="J237" s="208"/>
      <c r="K237" s="208"/>
      <c r="L237" s="214"/>
      <c r="M237" s="215"/>
      <c r="N237" s="216"/>
      <c r="O237" s="216"/>
      <c r="P237" s="216"/>
      <c r="Q237" s="216"/>
      <c r="R237" s="216"/>
      <c r="S237" s="216"/>
      <c r="T237" s="217"/>
      <c r="AT237" s="218" t="s">
        <v>182</v>
      </c>
      <c r="AU237" s="218" t="s">
        <v>91</v>
      </c>
      <c r="AV237" s="13" t="s">
        <v>91</v>
      </c>
      <c r="AW237" s="13" t="s">
        <v>42</v>
      </c>
      <c r="AX237" s="13" t="s">
        <v>89</v>
      </c>
      <c r="AY237" s="218" t="s">
        <v>173</v>
      </c>
    </row>
    <row r="238" spans="1:65" s="2" customFormat="1" ht="16.5" customHeight="1" x14ac:dyDescent="0.2">
      <c r="A238" s="36"/>
      <c r="B238" s="37"/>
      <c r="C238" s="194" t="s">
        <v>761</v>
      </c>
      <c r="D238" s="194" t="s">
        <v>175</v>
      </c>
      <c r="E238" s="195" t="s">
        <v>892</v>
      </c>
      <c r="F238" s="196" t="s">
        <v>893</v>
      </c>
      <c r="G238" s="197" t="s">
        <v>447</v>
      </c>
      <c r="H238" s="198">
        <v>1</v>
      </c>
      <c r="I238" s="199"/>
      <c r="J238" s="200">
        <f>ROUND(I238*H238,2)</f>
        <v>0</v>
      </c>
      <c r="K238" s="196" t="s">
        <v>79</v>
      </c>
      <c r="L238" s="41"/>
      <c r="M238" s="201" t="s">
        <v>79</v>
      </c>
      <c r="N238" s="202" t="s">
        <v>51</v>
      </c>
      <c r="O238" s="66"/>
      <c r="P238" s="203">
        <f>O238*H238</f>
        <v>0</v>
      </c>
      <c r="Q238" s="203">
        <v>0</v>
      </c>
      <c r="R238" s="203">
        <f>Q238*H238</f>
        <v>0</v>
      </c>
      <c r="S238" s="203">
        <v>0</v>
      </c>
      <c r="T238" s="204">
        <f>S238*H238</f>
        <v>0</v>
      </c>
      <c r="U238" s="36"/>
      <c r="V238" s="36"/>
      <c r="W238" s="36"/>
      <c r="X238" s="36"/>
      <c r="Y238" s="36"/>
      <c r="Z238" s="36"/>
      <c r="AA238" s="36"/>
      <c r="AB238" s="36"/>
      <c r="AC238" s="36"/>
      <c r="AD238" s="36"/>
      <c r="AE238" s="36"/>
      <c r="AR238" s="205" t="s">
        <v>180</v>
      </c>
      <c r="AT238" s="205" t="s">
        <v>175</v>
      </c>
      <c r="AU238" s="205" t="s">
        <v>91</v>
      </c>
      <c r="AY238" s="18" t="s">
        <v>173</v>
      </c>
      <c r="BE238" s="206">
        <f>IF(N238="základní",J238,0)</f>
        <v>0</v>
      </c>
      <c r="BF238" s="206">
        <f>IF(N238="snížená",J238,0)</f>
        <v>0</v>
      </c>
      <c r="BG238" s="206">
        <f>IF(N238="zákl. přenesená",J238,0)</f>
        <v>0</v>
      </c>
      <c r="BH238" s="206">
        <f>IF(N238="sníž. přenesená",J238,0)</f>
        <v>0</v>
      </c>
      <c r="BI238" s="206">
        <f>IF(N238="nulová",J238,0)</f>
        <v>0</v>
      </c>
      <c r="BJ238" s="18" t="s">
        <v>89</v>
      </c>
      <c r="BK238" s="206">
        <f>ROUND(I238*H238,2)</f>
        <v>0</v>
      </c>
      <c r="BL238" s="18" t="s">
        <v>180</v>
      </c>
      <c r="BM238" s="205" t="s">
        <v>894</v>
      </c>
    </row>
    <row r="239" spans="1:65" s="13" customFormat="1" ht="11.25" x14ac:dyDescent="0.2">
      <c r="B239" s="207"/>
      <c r="C239" s="208"/>
      <c r="D239" s="209" t="s">
        <v>182</v>
      </c>
      <c r="E239" s="210" t="s">
        <v>79</v>
      </c>
      <c r="F239" s="211" t="s">
        <v>886</v>
      </c>
      <c r="G239" s="208"/>
      <c r="H239" s="212">
        <v>1</v>
      </c>
      <c r="I239" s="213"/>
      <c r="J239" s="208"/>
      <c r="K239" s="208"/>
      <c r="L239" s="214"/>
      <c r="M239" s="215"/>
      <c r="N239" s="216"/>
      <c r="O239" s="216"/>
      <c r="P239" s="216"/>
      <c r="Q239" s="216"/>
      <c r="R239" s="216"/>
      <c r="S239" s="216"/>
      <c r="T239" s="217"/>
      <c r="AT239" s="218" t="s">
        <v>182</v>
      </c>
      <c r="AU239" s="218" t="s">
        <v>91</v>
      </c>
      <c r="AV239" s="13" t="s">
        <v>91</v>
      </c>
      <c r="AW239" s="13" t="s">
        <v>42</v>
      </c>
      <c r="AX239" s="13" t="s">
        <v>89</v>
      </c>
      <c r="AY239" s="218" t="s">
        <v>173</v>
      </c>
    </row>
    <row r="240" spans="1:65" s="2" customFormat="1" ht="16.5" customHeight="1" x14ac:dyDescent="0.2">
      <c r="A240" s="36"/>
      <c r="B240" s="37"/>
      <c r="C240" s="194" t="s">
        <v>895</v>
      </c>
      <c r="D240" s="194" t="s">
        <v>175</v>
      </c>
      <c r="E240" s="195" t="s">
        <v>896</v>
      </c>
      <c r="F240" s="196" t="s">
        <v>897</v>
      </c>
      <c r="G240" s="197" t="s">
        <v>447</v>
      </c>
      <c r="H240" s="198">
        <v>1</v>
      </c>
      <c r="I240" s="199"/>
      <c r="J240" s="200">
        <f>ROUND(I240*H240,2)</f>
        <v>0</v>
      </c>
      <c r="K240" s="196" t="s">
        <v>79</v>
      </c>
      <c r="L240" s="41"/>
      <c r="M240" s="201" t="s">
        <v>79</v>
      </c>
      <c r="N240" s="202" t="s">
        <v>51</v>
      </c>
      <c r="O240" s="66"/>
      <c r="P240" s="203">
        <f>O240*H240</f>
        <v>0</v>
      </c>
      <c r="Q240" s="203">
        <v>0</v>
      </c>
      <c r="R240" s="203">
        <f>Q240*H240</f>
        <v>0</v>
      </c>
      <c r="S240" s="203">
        <v>0</v>
      </c>
      <c r="T240" s="204">
        <f>S240*H240</f>
        <v>0</v>
      </c>
      <c r="U240" s="36"/>
      <c r="V240" s="36"/>
      <c r="W240" s="36"/>
      <c r="X240" s="36"/>
      <c r="Y240" s="36"/>
      <c r="Z240" s="36"/>
      <c r="AA240" s="36"/>
      <c r="AB240" s="36"/>
      <c r="AC240" s="36"/>
      <c r="AD240" s="36"/>
      <c r="AE240" s="36"/>
      <c r="AR240" s="205" t="s">
        <v>180</v>
      </c>
      <c r="AT240" s="205" t="s">
        <v>175</v>
      </c>
      <c r="AU240" s="205" t="s">
        <v>91</v>
      </c>
      <c r="AY240" s="18" t="s">
        <v>173</v>
      </c>
      <c r="BE240" s="206">
        <f>IF(N240="základní",J240,0)</f>
        <v>0</v>
      </c>
      <c r="BF240" s="206">
        <f>IF(N240="snížená",J240,0)</f>
        <v>0</v>
      </c>
      <c r="BG240" s="206">
        <f>IF(N240="zákl. přenesená",J240,0)</f>
        <v>0</v>
      </c>
      <c r="BH240" s="206">
        <f>IF(N240="sníž. přenesená",J240,0)</f>
        <v>0</v>
      </c>
      <c r="BI240" s="206">
        <f>IF(N240="nulová",J240,0)</f>
        <v>0</v>
      </c>
      <c r="BJ240" s="18" t="s">
        <v>89</v>
      </c>
      <c r="BK240" s="206">
        <f>ROUND(I240*H240,2)</f>
        <v>0</v>
      </c>
      <c r="BL240" s="18" t="s">
        <v>180</v>
      </c>
      <c r="BM240" s="205" t="s">
        <v>898</v>
      </c>
    </row>
    <row r="241" spans="1:65" s="13" customFormat="1" ht="11.25" x14ac:dyDescent="0.2">
      <c r="B241" s="207"/>
      <c r="C241" s="208"/>
      <c r="D241" s="209" t="s">
        <v>182</v>
      </c>
      <c r="E241" s="210" t="s">
        <v>79</v>
      </c>
      <c r="F241" s="211" t="s">
        <v>886</v>
      </c>
      <c r="G241" s="208"/>
      <c r="H241" s="212">
        <v>1</v>
      </c>
      <c r="I241" s="213"/>
      <c r="J241" s="208"/>
      <c r="K241" s="208"/>
      <c r="L241" s="214"/>
      <c r="M241" s="215"/>
      <c r="N241" s="216"/>
      <c r="O241" s="216"/>
      <c r="P241" s="216"/>
      <c r="Q241" s="216"/>
      <c r="R241" s="216"/>
      <c r="S241" s="216"/>
      <c r="T241" s="217"/>
      <c r="AT241" s="218" t="s">
        <v>182</v>
      </c>
      <c r="AU241" s="218" t="s">
        <v>91</v>
      </c>
      <c r="AV241" s="13" t="s">
        <v>91</v>
      </c>
      <c r="AW241" s="13" t="s">
        <v>42</v>
      </c>
      <c r="AX241" s="13" t="s">
        <v>89</v>
      </c>
      <c r="AY241" s="218" t="s">
        <v>173</v>
      </c>
    </row>
    <row r="242" spans="1:65" s="2" customFormat="1" ht="16.5" customHeight="1" x14ac:dyDescent="0.2">
      <c r="A242" s="36"/>
      <c r="B242" s="37"/>
      <c r="C242" s="194" t="s">
        <v>764</v>
      </c>
      <c r="D242" s="194" t="s">
        <v>175</v>
      </c>
      <c r="E242" s="195" t="s">
        <v>899</v>
      </c>
      <c r="F242" s="196" t="s">
        <v>900</v>
      </c>
      <c r="G242" s="197" t="s">
        <v>447</v>
      </c>
      <c r="H242" s="198">
        <v>1</v>
      </c>
      <c r="I242" s="199"/>
      <c r="J242" s="200">
        <f>ROUND(I242*H242,2)</f>
        <v>0</v>
      </c>
      <c r="K242" s="196" t="s">
        <v>79</v>
      </c>
      <c r="L242" s="41"/>
      <c r="M242" s="201" t="s">
        <v>79</v>
      </c>
      <c r="N242" s="202" t="s">
        <v>51</v>
      </c>
      <c r="O242" s="66"/>
      <c r="P242" s="203">
        <f>O242*H242</f>
        <v>0</v>
      </c>
      <c r="Q242" s="203">
        <v>0</v>
      </c>
      <c r="R242" s="203">
        <f>Q242*H242</f>
        <v>0</v>
      </c>
      <c r="S242" s="203">
        <v>0</v>
      </c>
      <c r="T242" s="204">
        <f>S242*H242</f>
        <v>0</v>
      </c>
      <c r="U242" s="36"/>
      <c r="V242" s="36"/>
      <c r="W242" s="36"/>
      <c r="X242" s="36"/>
      <c r="Y242" s="36"/>
      <c r="Z242" s="36"/>
      <c r="AA242" s="36"/>
      <c r="AB242" s="36"/>
      <c r="AC242" s="36"/>
      <c r="AD242" s="36"/>
      <c r="AE242" s="36"/>
      <c r="AR242" s="205" t="s">
        <v>180</v>
      </c>
      <c r="AT242" s="205" t="s">
        <v>175</v>
      </c>
      <c r="AU242" s="205" t="s">
        <v>91</v>
      </c>
      <c r="AY242" s="18" t="s">
        <v>173</v>
      </c>
      <c r="BE242" s="206">
        <f>IF(N242="základní",J242,0)</f>
        <v>0</v>
      </c>
      <c r="BF242" s="206">
        <f>IF(N242="snížená",J242,0)</f>
        <v>0</v>
      </c>
      <c r="BG242" s="206">
        <f>IF(N242="zákl. přenesená",J242,0)</f>
        <v>0</v>
      </c>
      <c r="BH242" s="206">
        <f>IF(N242="sníž. přenesená",J242,0)</f>
        <v>0</v>
      </c>
      <c r="BI242" s="206">
        <f>IF(N242="nulová",J242,0)</f>
        <v>0</v>
      </c>
      <c r="BJ242" s="18" t="s">
        <v>89</v>
      </c>
      <c r="BK242" s="206">
        <f>ROUND(I242*H242,2)</f>
        <v>0</v>
      </c>
      <c r="BL242" s="18" t="s">
        <v>180</v>
      </c>
      <c r="BM242" s="205" t="s">
        <v>901</v>
      </c>
    </row>
    <row r="243" spans="1:65" s="13" customFormat="1" ht="11.25" x14ac:dyDescent="0.2">
      <c r="B243" s="207"/>
      <c r="C243" s="208"/>
      <c r="D243" s="209" t="s">
        <v>182</v>
      </c>
      <c r="E243" s="210" t="s">
        <v>79</v>
      </c>
      <c r="F243" s="211" t="s">
        <v>886</v>
      </c>
      <c r="G243" s="208"/>
      <c r="H243" s="212">
        <v>1</v>
      </c>
      <c r="I243" s="213"/>
      <c r="J243" s="208"/>
      <c r="K243" s="208"/>
      <c r="L243" s="214"/>
      <c r="M243" s="215"/>
      <c r="N243" s="216"/>
      <c r="O243" s="216"/>
      <c r="P243" s="216"/>
      <c r="Q243" s="216"/>
      <c r="R243" s="216"/>
      <c r="S243" s="216"/>
      <c r="T243" s="217"/>
      <c r="AT243" s="218" t="s">
        <v>182</v>
      </c>
      <c r="AU243" s="218" t="s">
        <v>91</v>
      </c>
      <c r="AV243" s="13" t="s">
        <v>91</v>
      </c>
      <c r="AW243" s="13" t="s">
        <v>42</v>
      </c>
      <c r="AX243" s="13" t="s">
        <v>89</v>
      </c>
      <c r="AY243" s="218" t="s">
        <v>173</v>
      </c>
    </row>
    <row r="244" spans="1:65" s="2" customFormat="1" ht="16.5" customHeight="1" x14ac:dyDescent="0.2">
      <c r="A244" s="36"/>
      <c r="B244" s="37"/>
      <c r="C244" s="194" t="s">
        <v>902</v>
      </c>
      <c r="D244" s="194" t="s">
        <v>175</v>
      </c>
      <c r="E244" s="195" t="s">
        <v>903</v>
      </c>
      <c r="F244" s="196" t="s">
        <v>904</v>
      </c>
      <c r="G244" s="197" t="s">
        <v>447</v>
      </c>
      <c r="H244" s="198">
        <v>1</v>
      </c>
      <c r="I244" s="199"/>
      <c r="J244" s="200">
        <f>ROUND(I244*H244,2)</f>
        <v>0</v>
      </c>
      <c r="K244" s="196" t="s">
        <v>79</v>
      </c>
      <c r="L244" s="41"/>
      <c r="M244" s="201" t="s">
        <v>79</v>
      </c>
      <c r="N244" s="202" t="s">
        <v>51</v>
      </c>
      <c r="O244" s="66"/>
      <c r="P244" s="203">
        <f>O244*H244</f>
        <v>0</v>
      </c>
      <c r="Q244" s="203">
        <v>0</v>
      </c>
      <c r="R244" s="203">
        <f>Q244*H244</f>
        <v>0</v>
      </c>
      <c r="S244" s="203">
        <v>0</v>
      </c>
      <c r="T244" s="204">
        <f>S244*H244</f>
        <v>0</v>
      </c>
      <c r="U244" s="36"/>
      <c r="V244" s="36"/>
      <c r="W244" s="36"/>
      <c r="X244" s="36"/>
      <c r="Y244" s="36"/>
      <c r="Z244" s="36"/>
      <c r="AA244" s="36"/>
      <c r="AB244" s="36"/>
      <c r="AC244" s="36"/>
      <c r="AD244" s="36"/>
      <c r="AE244" s="36"/>
      <c r="AR244" s="205" t="s">
        <v>180</v>
      </c>
      <c r="AT244" s="205" t="s">
        <v>175</v>
      </c>
      <c r="AU244" s="205" t="s">
        <v>91</v>
      </c>
      <c r="AY244" s="18" t="s">
        <v>173</v>
      </c>
      <c r="BE244" s="206">
        <f>IF(N244="základní",J244,0)</f>
        <v>0</v>
      </c>
      <c r="BF244" s="206">
        <f>IF(N244="snížená",J244,0)</f>
        <v>0</v>
      </c>
      <c r="BG244" s="206">
        <f>IF(N244="zákl. přenesená",J244,0)</f>
        <v>0</v>
      </c>
      <c r="BH244" s="206">
        <f>IF(N244="sníž. přenesená",J244,0)</f>
        <v>0</v>
      </c>
      <c r="BI244" s="206">
        <f>IF(N244="nulová",J244,0)</f>
        <v>0</v>
      </c>
      <c r="BJ244" s="18" t="s">
        <v>89</v>
      </c>
      <c r="BK244" s="206">
        <f>ROUND(I244*H244,2)</f>
        <v>0</v>
      </c>
      <c r="BL244" s="18" t="s">
        <v>180</v>
      </c>
      <c r="BM244" s="205" t="s">
        <v>905</v>
      </c>
    </row>
    <row r="245" spans="1:65" s="13" customFormat="1" ht="11.25" x14ac:dyDescent="0.2">
      <c r="B245" s="207"/>
      <c r="C245" s="208"/>
      <c r="D245" s="209" t="s">
        <v>182</v>
      </c>
      <c r="E245" s="210" t="s">
        <v>79</v>
      </c>
      <c r="F245" s="211" t="s">
        <v>886</v>
      </c>
      <c r="G245" s="208"/>
      <c r="H245" s="212">
        <v>1</v>
      </c>
      <c r="I245" s="213"/>
      <c r="J245" s="208"/>
      <c r="K245" s="208"/>
      <c r="L245" s="214"/>
      <c r="M245" s="215"/>
      <c r="N245" s="216"/>
      <c r="O245" s="216"/>
      <c r="P245" s="216"/>
      <c r="Q245" s="216"/>
      <c r="R245" s="216"/>
      <c r="S245" s="216"/>
      <c r="T245" s="217"/>
      <c r="AT245" s="218" t="s">
        <v>182</v>
      </c>
      <c r="AU245" s="218" t="s">
        <v>91</v>
      </c>
      <c r="AV245" s="13" t="s">
        <v>91</v>
      </c>
      <c r="AW245" s="13" t="s">
        <v>42</v>
      </c>
      <c r="AX245" s="13" t="s">
        <v>89</v>
      </c>
      <c r="AY245" s="218" t="s">
        <v>173</v>
      </c>
    </row>
    <row r="246" spans="1:65" s="2" customFormat="1" ht="16.5" customHeight="1" x14ac:dyDescent="0.2">
      <c r="A246" s="36"/>
      <c r="B246" s="37"/>
      <c r="C246" s="194" t="s">
        <v>767</v>
      </c>
      <c r="D246" s="194" t="s">
        <v>175</v>
      </c>
      <c r="E246" s="195" t="s">
        <v>906</v>
      </c>
      <c r="F246" s="196" t="s">
        <v>879</v>
      </c>
      <c r="G246" s="197" t="s">
        <v>447</v>
      </c>
      <c r="H246" s="198">
        <v>1</v>
      </c>
      <c r="I246" s="199"/>
      <c r="J246" s="200">
        <f>ROUND(I246*H246,2)</f>
        <v>0</v>
      </c>
      <c r="K246" s="196" t="s">
        <v>79</v>
      </c>
      <c r="L246" s="41"/>
      <c r="M246" s="201" t="s">
        <v>79</v>
      </c>
      <c r="N246" s="202" t="s">
        <v>51</v>
      </c>
      <c r="O246" s="66"/>
      <c r="P246" s="203">
        <f>O246*H246</f>
        <v>0</v>
      </c>
      <c r="Q246" s="203">
        <v>0</v>
      </c>
      <c r="R246" s="203">
        <f>Q246*H246</f>
        <v>0</v>
      </c>
      <c r="S246" s="203">
        <v>0</v>
      </c>
      <c r="T246" s="204">
        <f>S246*H246</f>
        <v>0</v>
      </c>
      <c r="U246" s="36"/>
      <c r="V246" s="36"/>
      <c r="W246" s="36"/>
      <c r="X246" s="36"/>
      <c r="Y246" s="36"/>
      <c r="Z246" s="36"/>
      <c r="AA246" s="36"/>
      <c r="AB246" s="36"/>
      <c r="AC246" s="36"/>
      <c r="AD246" s="36"/>
      <c r="AE246" s="36"/>
      <c r="AR246" s="205" t="s">
        <v>180</v>
      </c>
      <c r="AT246" s="205" t="s">
        <v>175</v>
      </c>
      <c r="AU246" s="205" t="s">
        <v>91</v>
      </c>
      <c r="AY246" s="18" t="s">
        <v>173</v>
      </c>
      <c r="BE246" s="206">
        <f>IF(N246="základní",J246,0)</f>
        <v>0</v>
      </c>
      <c r="BF246" s="206">
        <f>IF(N246="snížená",J246,0)</f>
        <v>0</v>
      </c>
      <c r="BG246" s="206">
        <f>IF(N246="zákl. přenesená",J246,0)</f>
        <v>0</v>
      </c>
      <c r="BH246" s="206">
        <f>IF(N246="sníž. přenesená",J246,0)</f>
        <v>0</v>
      </c>
      <c r="BI246" s="206">
        <f>IF(N246="nulová",J246,0)</f>
        <v>0</v>
      </c>
      <c r="BJ246" s="18" t="s">
        <v>89</v>
      </c>
      <c r="BK246" s="206">
        <f>ROUND(I246*H246,2)</f>
        <v>0</v>
      </c>
      <c r="BL246" s="18" t="s">
        <v>180</v>
      </c>
      <c r="BM246" s="205" t="s">
        <v>907</v>
      </c>
    </row>
    <row r="247" spans="1:65" s="13" customFormat="1" ht="11.25" x14ac:dyDescent="0.2">
      <c r="B247" s="207"/>
      <c r="C247" s="208"/>
      <c r="D247" s="209" t="s">
        <v>182</v>
      </c>
      <c r="E247" s="210" t="s">
        <v>79</v>
      </c>
      <c r="F247" s="211" t="s">
        <v>886</v>
      </c>
      <c r="G247" s="208"/>
      <c r="H247" s="212">
        <v>1</v>
      </c>
      <c r="I247" s="213"/>
      <c r="J247" s="208"/>
      <c r="K247" s="208"/>
      <c r="L247" s="214"/>
      <c r="M247" s="215"/>
      <c r="N247" s="216"/>
      <c r="O247" s="216"/>
      <c r="P247" s="216"/>
      <c r="Q247" s="216"/>
      <c r="R247" s="216"/>
      <c r="S247" s="216"/>
      <c r="T247" s="217"/>
      <c r="AT247" s="218" t="s">
        <v>182</v>
      </c>
      <c r="AU247" s="218" t="s">
        <v>91</v>
      </c>
      <c r="AV247" s="13" t="s">
        <v>91</v>
      </c>
      <c r="AW247" s="13" t="s">
        <v>42</v>
      </c>
      <c r="AX247" s="13" t="s">
        <v>89</v>
      </c>
      <c r="AY247" s="218" t="s">
        <v>173</v>
      </c>
    </row>
    <row r="248" spans="1:65" s="2" customFormat="1" ht="16.5" customHeight="1" x14ac:dyDescent="0.2">
      <c r="A248" s="36"/>
      <c r="B248" s="37"/>
      <c r="C248" s="194" t="s">
        <v>908</v>
      </c>
      <c r="D248" s="194" t="s">
        <v>175</v>
      </c>
      <c r="E248" s="195" t="s">
        <v>909</v>
      </c>
      <c r="F248" s="196" t="s">
        <v>910</v>
      </c>
      <c r="G248" s="197" t="s">
        <v>447</v>
      </c>
      <c r="H248" s="198">
        <v>3</v>
      </c>
      <c r="I248" s="199"/>
      <c r="J248" s="200">
        <f>ROUND(I248*H248,2)</f>
        <v>0</v>
      </c>
      <c r="K248" s="196" t="s">
        <v>79</v>
      </c>
      <c r="L248" s="41"/>
      <c r="M248" s="201" t="s">
        <v>79</v>
      </c>
      <c r="N248" s="202" t="s">
        <v>51</v>
      </c>
      <c r="O248" s="66"/>
      <c r="P248" s="203">
        <f>O248*H248</f>
        <v>0</v>
      </c>
      <c r="Q248" s="203">
        <v>0</v>
      </c>
      <c r="R248" s="203">
        <f>Q248*H248</f>
        <v>0</v>
      </c>
      <c r="S248" s="203">
        <v>0</v>
      </c>
      <c r="T248" s="204">
        <f>S248*H248</f>
        <v>0</v>
      </c>
      <c r="U248" s="36"/>
      <c r="V248" s="36"/>
      <c r="W248" s="36"/>
      <c r="X248" s="36"/>
      <c r="Y248" s="36"/>
      <c r="Z248" s="36"/>
      <c r="AA248" s="36"/>
      <c r="AB248" s="36"/>
      <c r="AC248" s="36"/>
      <c r="AD248" s="36"/>
      <c r="AE248" s="36"/>
      <c r="AR248" s="205" t="s">
        <v>180</v>
      </c>
      <c r="AT248" s="205" t="s">
        <v>175</v>
      </c>
      <c r="AU248" s="205" t="s">
        <v>91</v>
      </c>
      <c r="AY248" s="18" t="s">
        <v>173</v>
      </c>
      <c r="BE248" s="206">
        <f>IF(N248="základní",J248,0)</f>
        <v>0</v>
      </c>
      <c r="BF248" s="206">
        <f>IF(N248="snížená",J248,0)</f>
        <v>0</v>
      </c>
      <c r="BG248" s="206">
        <f>IF(N248="zákl. přenesená",J248,0)</f>
        <v>0</v>
      </c>
      <c r="BH248" s="206">
        <f>IF(N248="sníž. přenesená",J248,0)</f>
        <v>0</v>
      </c>
      <c r="BI248" s="206">
        <f>IF(N248="nulová",J248,0)</f>
        <v>0</v>
      </c>
      <c r="BJ248" s="18" t="s">
        <v>89</v>
      </c>
      <c r="BK248" s="206">
        <f>ROUND(I248*H248,2)</f>
        <v>0</v>
      </c>
      <c r="BL248" s="18" t="s">
        <v>180</v>
      </c>
      <c r="BM248" s="205" t="s">
        <v>911</v>
      </c>
    </row>
    <row r="249" spans="1:65" s="13" customFormat="1" ht="11.25" x14ac:dyDescent="0.2">
      <c r="B249" s="207"/>
      <c r="C249" s="208"/>
      <c r="D249" s="209" t="s">
        <v>182</v>
      </c>
      <c r="E249" s="210" t="s">
        <v>79</v>
      </c>
      <c r="F249" s="211" t="s">
        <v>912</v>
      </c>
      <c r="G249" s="208"/>
      <c r="H249" s="212">
        <v>3</v>
      </c>
      <c r="I249" s="213"/>
      <c r="J249" s="208"/>
      <c r="K249" s="208"/>
      <c r="L249" s="214"/>
      <c r="M249" s="215"/>
      <c r="N249" s="216"/>
      <c r="O249" s="216"/>
      <c r="P249" s="216"/>
      <c r="Q249" s="216"/>
      <c r="R249" s="216"/>
      <c r="S249" s="216"/>
      <c r="T249" s="217"/>
      <c r="AT249" s="218" t="s">
        <v>182</v>
      </c>
      <c r="AU249" s="218" t="s">
        <v>91</v>
      </c>
      <c r="AV249" s="13" t="s">
        <v>91</v>
      </c>
      <c r="AW249" s="13" t="s">
        <v>42</v>
      </c>
      <c r="AX249" s="13" t="s">
        <v>89</v>
      </c>
      <c r="AY249" s="218" t="s">
        <v>173</v>
      </c>
    </row>
    <row r="250" spans="1:65" s="2" customFormat="1" ht="16.5" customHeight="1" x14ac:dyDescent="0.2">
      <c r="A250" s="36"/>
      <c r="B250" s="37"/>
      <c r="C250" s="194" t="s">
        <v>770</v>
      </c>
      <c r="D250" s="194" t="s">
        <v>175</v>
      </c>
      <c r="E250" s="195" t="s">
        <v>913</v>
      </c>
      <c r="F250" s="196" t="s">
        <v>914</v>
      </c>
      <c r="G250" s="197" t="s">
        <v>447</v>
      </c>
      <c r="H250" s="198">
        <v>1</v>
      </c>
      <c r="I250" s="199"/>
      <c r="J250" s="200">
        <f>ROUND(I250*H250,2)</f>
        <v>0</v>
      </c>
      <c r="K250" s="196" t="s">
        <v>79</v>
      </c>
      <c r="L250" s="41"/>
      <c r="M250" s="201" t="s">
        <v>79</v>
      </c>
      <c r="N250" s="202" t="s">
        <v>51</v>
      </c>
      <c r="O250" s="66"/>
      <c r="P250" s="203">
        <f>O250*H250</f>
        <v>0</v>
      </c>
      <c r="Q250" s="203">
        <v>0</v>
      </c>
      <c r="R250" s="203">
        <f>Q250*H250</f>
        <v>0</v>
      </c>
      <c r="S250" s="203">
        <v>0</v>
      </c>
      <c r="T250" s="204">
        <f>S250*H250</f>
        <v>0</v>
      </c>
      <c r="U250" s="36"/>
      <c r="V250" s="36"/>
      <c r="W250" s="36"/>
      <c r="X250" s="36"/>
      <c r="Y250" s="36"/>
      <c r="Z250" s="36"/>
      <c r="AA250" s="36"/>
      <c r="AB250" s="36"/>
      <c r="AC250" s="36"/>
      <c r="AD250" s="36"/>
      <c r="AE250" s="36"/>
      <c r="AR250" s="205" t="s">
        <v>180</v>
      </c>
      <c r="AT250" s="205" t="s">
        <v>175</v>
      </c>
      <c r="AU250" s="205" t="s">
        <v>91</v>
      </c>
      <c r="AY250" s="18" t="s">
        <v>173</v>
      </c>
      <c r="BE250" s="206">
        <f>IF(N250="základní",J250,0)</f>
        <v>0</v>
      </c>
      <c r="BF250" s="206">
        <f>IF(N250="snížená",J250,0)</f>
        <v>0</v>
      </c>
      <c r="BG250" s="206">
        <f>IF(N250="zákl. přenesená",J250,0)</f>
        <v>0</v>
      </c>
      <c r="BH250" s="206">
        <f>IF(N250="sníž. přenesená",J250,0)</f>
        <v>0</v>
      </c>
      <c r="BI250" s="206">
        <f>IF(N250="nulová",J250,0)</f>
        <v>0</v>
      </c>
      <c r="BJ250" s="18" t="s">
        <v>89</v>
      </c>
      <c r="BK250" s="206">
        <f>ROUND(I250*H250,2)</f>
        <v>0</v>
      </c>
      <c r="BL250" s="18" t="s">
        <v>180</v>
      </c>
      <c r="BM250" s="205" t="s">
        <v>915</v>
      </c>
    </row>
    <row r="251" spans="1:65" s="13" customFormat="1" ht="11.25" x14ac:dyDescent="0.2">
      <c r="B251" s="207"/>
      <c r="C251" s="208"/>
      <c r="D251" s="209" t="s">
        <v>182</v>
      </c>
      <c r="E251" s="210" t="s">
        <v>79</v>
      </c>
      <c r="F251" s="211" t="s">
        <v>886</v>
      </c>
      <c r="G251" s="208"/>
      <c r="H251" s="212">
        <v>1</v>
      </c>
      <c r="I251" s="213"/>
      <c r="J251" s="208"/>
      <c r="K251" s="208"/>
      <c r="L251" s="214"/>
      <c r="M251" s="215"/>
      <c r="N251" s="216"/>
      <c r="O251" s="216"/>
      <c r="P251" s="216"/>
      <c r="Q251" s="216"/>
      <c r="R251" s="216"/>
      <c r="S251" s="216"/>
      <c r="T251" s="217"/>
      <c r="AT251" s="218" t="s">
        <v>182</v>
      </c>
      <c r="AU251" s="218" t="s">
        <v>91</v>
      </c>
      <c r="AV251" s="13" t="s">
        <v>91</v>
      </c>
      <c r="AW251" s="13" t="s">
        <v>42</v>
      </c>
      <c r="AX251" s="13" t="s">
        <v>89</v>
      </c>
      <c r="AY251" s="218" t="s">
        <v>173</v>
      </c>
    </row>
    <row r="252" spans="1:65" s="2" customFormat="1" ht="16.5" customHeight="1" x14ac:dyDescent="0.2">
      <c r="A252" s="36"/>
      <c r="B252" s="37"/>
      <c r="C252" s="194" t="s">
        <v>916</v>
      </c>
      <c r="D252" s="194" t="s">
        <v>175</v>
      </c>
      <c r="E252" s="195" t="s">
        <v>917</v>
      </c>
      <c r="F252" s="196" t="s">
        <v>918</v>
      </c>
      <c r="G252" s="197" t="s">
        <v>447</v>
      </c>
      <c r="H252" s="198">
        <v>1</v>
      </c>
      <c r="I252" s="199"/>
      <c r="J252" s="200">
        <f>ROUND(I252*H252,2)</f>
        <v>0</v>
      </c>
      <c r="K252" s="196" t="s">
        <v>79</v>
      </c>
      <c r="L252" s="41"/>
      <c r="M252" s="201" t="s">
        <v>79</v>
      </c>
      <c r="N252" s="202" t="s">
        <v>51</v>
      </c>
      <c r="O252" s="66"/>
      <c r="P252" s="203">
        <f>O252*H252</f>
        <v>0</v>
      </c>
      <c r="Q252" s="203">
        <v>0</v>
      </c>
      <c r="R252" s="203">
        <f>Q252*H252</f>
        <v>0</v>
      </c>
      <c r="S252" s="203">
        <v>0</v>
      </c>
      <c r="T252" s="204">
        <f>S252*H252</f>
        <v>0</v>
      </c>
      <c r="U252" s="36"/>
      <c r="V252" s="36"/>
      <c r="W252" s="36"/>
      <c r="X252" s="36"/>
      <c r="Y252" s="36"/>
      <c r="Z252" s="36"/>
      <c r="AA252" s="36"/>
      <c r="AB252" s="36"/>
      <c r="AC252" s="36"/>
      <c r="AD252" s="36"/>
      <c r="AE252" s="36"/>
      <c r="AR252" s="205" t="s">
        <v>180</v>
      </c>
      <c r="AT252" s="205" t="s">
        <v>175</v>
      </c>
      <c r="AU252" s="205" t="s">
        <v>91</v>
      </c>
      <c r="AY252" s="18" t="s">
        <v>173</v>
      </c>
      <c r="BE252" s="206">
        <f>IF(N252="základní",J252,0)</f>
        <v>0</v>
      </c>
      <c r="BF252" s="206">
        <f>IF(N252="snížená",J252,0)</f>
        <v>0</v>
      </c>
      <c r="BG252" s="206">
        <f>IF(N252="zákl. přenesená",J252,0)</f>
        <v>0</v>
      </c>
      <c r="BH252" s="206">
        <f>IF(N252="sníž. přenesená",J252,0)</f>
        <v>0</v>
      </c>
      <c r="BI252" s="206">
        <f>IF(N252="nulová",J252,0)</f>
        <v>0</v>
      </c>
      <c r="BJ252" s="18" t="s">
        <v>89</v>
      </c>
      <c r="BK252" s="206">
        <f>ROUND(I252*H252,2)</f>
        <v>0</v>
      </c>
      <c r="BL252" s="18" t="s">
        <v>180</v>
      </c>
      <c r="BM252" s="205" t="s">
        <v>919</v>
      </c>
    </row>
    <row r="253" spans="1:65" s="13" customFormat="1" ht="11.25" x14ac:dyDescent="0.2">
      <c r="B253" s="207"/>
      <c r="C253" s="208"/>
      <c r="D253" s="209" t="s">
        <v>182</v>
      </c>
      <c r="E253" s="210" t="s">
        <v>79</v>
      </c>
      <c r="F253" s="211" t="s">
        <v>886</v>
      </c>
      <c r="G253" s="208"/>
      <c r="H253" s="212">
        <v>1</v>
      </c>
      <c r="I253" s="213"/>
      <c r="J253" s="208"/>
      <c r="K253" s="208"/>
      <c r="L253" s="214"/>
      <c r="M253" s="215"/>
      <c r="N253" s="216"/>
      <c r="O253" s="216"/>
      <c r="P253" s="216"/>
      <c r="Q253" s="216"/>
      <c r="R253" s="216"/>
      <c r="S253" s="216"/>
      <c r="T253" s="217"/>
      <c r="AT253" s="218" t="s">
        <v>182</v>
      </c>
      <c r="AU253" s="218" t="s">
        <v>91</v>
      </c>
      <c r="AV253" s="13" t="s">
        <v>91</v>
      </c>
      <c r="AW253" s="13" t="s">
        <v>42</v>
      </c>
      <c r="AX253" s="13" t="s">
        <v>89</v>
      </c>
      <c r="AY253" s="218" t="s">
        <v>173</v>
      </c>
    </row>
    <row r="254" spans="1:65" s="2" customFormat="1" ht="16.5" customHeight="1" x14ac:dyDescent="0.2">
      <c r="A254" s="36"/>
      <c r="B254" s="37"/>
      <c r="C254" s="194" t="s">
        <v>773</v>
      </c>
      <c r="D254" s="194" t="s">
        <v>175</v>
      </c>
      <c r="E254" s="195" t="s">
        <v>920</v>
      </c>
      <c r="F254" s="196" t="s">
        <v>921</v>
      </c>
      <c r="G254" s="197" t="s">
        <v>447</v>
      </c>
      <c r="H254" s="198">
        <v>1</v>
      </c>
      <c r="I254" s="199"/>
      <c r="J254" s="200">
        <f>ROUND(I254*H254,2)</f>
        <v>0</v>
      </c>
      <c r="K254" s="196" t="s">
        <v>79</v>
      </c>
      <c r="L254" s="41"/>
      <c r="M254" s="201" t="s">
        <v>79</v>
      </c>
      <c r="N254" s="202" t="s">
        <v>51</v>
      </c>
      <c r="O254" s="66"/>
      <c r="P254" s="203">
        <f>O254*H254</f>
        <v>0</v>
      </c>
      <c r="Q254" s="203">
        <v>0</v>
      </c>
      <c r="R254" s="203">
        <f>Q254*H254</f>
        <v>0</v>
      </c>
      <c r="S254" s="203">
        <v>0</v>
      </c>
      <c r="T254" s="204">
        <f>S254*H254</f>
        <v>0</v>
      </c>
      <c r="U254" s="36"/>
      <c r="V254" s="36"/>
      <c r="W254" s="36"/>
      <c r="X254" s="36"/>
      <c r="Y254" s="36"/>
      <c r="Z254" s="36"/>
      <c r="AA254" s="36"/>
      <c r="AB254" s="36"/>
      <c r="AC254" s="36"/>
      <c r="AD254" s="36"/>
      <c r="AE254" s="36"/>
      <c r="AR254" s="205" t="s">
        <v>180</v>
      </c>
      <c r="AT254" s="205" t="s">
        <v>175</v>
      </c>
      <c r="AU254" s="205" t="s">
        <v>91</v>
      </c>
      <c r="AY254" s="18" t="s">
        <v>173</v>
      </c>
      <c r="BE254" s="206">
        <f>IF(N254="základní",J254,0)</f>
        <v>0</v>
      </c>
      <c r="BF254" s="206">
        <f>IF(N254="snížená",J254,0)</f>
        <v>0</v>
      </c>
      <c r="BG254" s="206">
        <f>IF(N254="zákl. přenesená",J254,0)</f>
        <v>0</v>
      </c>
      <c r="BH254" s="206">
        <f>IF(N254="sníž. přenesená",J254,0)</f>
        <v>0</v>
      </c>
      <c r="BI254" s="206">
        <f>IF(N254="nulová",J254,0)</f>
        <v>0</v>
      </c>
      <c r="BJ254" s="18" t="s">
        <v>89</v>
      </c>
      <c r="BK254" s="206">
        <f>ROUND(I254*H254,2)</f>
        <v>0</v>
      </c>
      <c r="BL254" s="18" t="s">
        <v>180</v>
      </c>
      <c r="BM254" s="205" t="s">
        <v>922</v>
      </c>
    </row>
    <row r="255" spans="1:65" s="13" customFormat="1" ht="11.25" x14ac:dyDescent="0.2">
      <c r="B255" s="207"/>
      <c r="C255" s="208"/>
      <c r="D255" s="209" t="s">
        <v>182</v>
      </c>
      <c r="E255" s="210" t="s">
        <v>79</v>
      </c>
      <c r="F255" s="211" t="s">
        <v>886</v>
      </c>
      <c r="G255" s="208"/>
      <c r="H255" s="212">
        <v>1</v>
      </c>
      <c r="I255" s="213"/>
      <c r="J255" s="208"/>
      <c r="K255" s="208"/>
      <c r="L255" s="214"/>
      <c r="M255" s="215"/>
      <c r="N255" s="216"/>
      <c r="O255" s="216"/>
      <c r="P255" s="216"/>
      <c r="Q255" s="216"/>
      <c r="R255" s="216"/>
      <c r="S255" s="216"/>
      <c r="T255" s="217"/>
      <c r="AT255" s="218" t="s">
        <v>182</v>
      </c>
      <c r="AU255" s="218" t="s">
        <v>91</v>
      </c>
      <c r="AV255" s="13" t="s">
        <v>91</v>
      </c>
      <c r="AW255" s="13" t="s">
        <v>42</v>
      </c>
      <c r="AX255" s="13" t="s">
        <v>89</v>
      </c>
      <c r="AY255" s="218" t="s">
        <v>173</v>
      </c>
    </row>
    <row r="256" spans="1:65" s="2" customFormat="1" ht="16.5" customHeight="1" x14ac:dyDescent="0.2">
      <c r="A256" s="36"/>
      <c r="B256" s="37"/>
      <c r="C256" s="194" t="s">
        <v>923</v>
      </c>
      <c r="D256" s="194" t="s">
        <v>175</v>
      </c>
      <c r="E256" s="195" t="s">
        <v>924</v>
      </c>
      <c r="F256" s="196" t="s">
        <v>925</v>
      </c>
      <c r="G256" s="197" t="s">
        <v>447</v>
      </c>
      <c r="H256" s="198">
        <v>1</v>
      </c>
      <c r="I256" s="199"/>
      <c r="J256" s="200">
        <f>ROUND(I256*H256,2)</f>
        <v>0</v>
      </c>
      <c r="K256" s="196" t="s">
        <v>79</v>
      </c>
      <c r="L256" s="41"/>
      <c r="M256" s="201" t="s">
        <v>79</v>
      </c>
      <c r="N256" s="202" t="s">
        <v>51</v>
      </c>
      <c r="O256" s="66"/>
      <c r="P256" s="203">
        <f>O256*H256</f>
        <v>0</v>
      </c>
      <c r="Q256" s="203">
        <v>0</v>
      </c>
      <c r="R256" s="203">
        <f>Q256*H256</f>
        <v>0</v>
      </c>
      <c r="S256" s="203">
        <v>0</v>
      </c>
      <c r="T256" s="204">
        <f>S256*H256</f>
        <v>0</v>
      </c>
      <c r="U256" s="36"/>
      <c r="V256" s="36"/>
      <c r="W256" s="36"/>
      <c r="X256" s="36"/>
      <c r="Y256" s="36"/>
      <c r="Z256" s="36"/>
      <c r="AA256" s="36"/>
      <c r="AB256" s="36"/>
      <c r="AC256" s="36"/>
      <c r="AD256" s="36"/>
      <c r="AE256" s="36"/>
      <c r="AR256" s="205" t="s">
        <v>180</v>
      </c>
      <c r="AT256" s="205" t="s">
        <v>175</v>
      </c>
      <c r="AU256" s="205" t="s">
        <v>91</v>
      </c>
      <c r="AY256" s="18" t="s">
        <v>173</v>
      </c>
      <c r="BE256" s="206">
        <f>IF(N256="základní",J256,0)</f>
        <v>0</v>
      </c>
      <c r="BF256" s="206">
        <f>IF(N256="snížená",J256,0)</f>
        <v>0</v>
      </c>
      <c r="BG256" s="206">
        <f>IF(N256="zákl. přenesená",J256,0)</f>
        <v>0</v>
      </c>
      <c r="BH256" s="206">
        <f>IF(N256="sníž. přenesená",J256,0)</f>
        <v>0</v>
      </c>
      <c r="BI256" s="206">
        <f>IF(N256="nulová",J256,0)</f>
        <v>0</v>
      </c>
      <c r="BJ256" s="18" t="s">
        <v>89</v>
      </c>
      <c r="BK256" s="206">
        <f>ROUND(I256*H256,2)</f>
        <v>0</v>
      </c>
      <c r="BL256" s="18" t="s">
        <v>180</v>
      </c>
      <c r="BM256" s="205" t="s">
        <v>926</v>
      </c>
    </row>
    <row r="257" spans="1:65" s="13" customFormat="1" ht="11.25" x14ac:dyDescent="0.2">
      <c r="B257" s="207"/>
      <c r="C257" s="208"/>
      <c r="D257" s="209" t="s">
        <v>182</v>
      </c>
      <c r="E257" s="210" t="s">
        <v>79</v>
      </c>
      <c r="F257" s="211" t="s">
        <v>886</v>
      </c>
      <c r="G257" s="208"/>
      <c r="H257" s="212">
        <v>1</v>
      </c>
      <c r="I257" s="213"/>
      <c r="J257" s="208"/>
      <c r="K257" s="208"/>
      <c r="L257" s="214"/>
      <c r="M257" s="215"/>
      <c r="N257" s="216"/>
      <c r="O257" s="216"/>
      <c r="P257" s="216"/>
      <c r="Q257" s="216"/>
      <c r="R257" s="216"/>
      <c r="S257" s="216"/>
      <c r="T257" s="217"/>
      <c r="AT257" s="218" t="s">
        <v>182</v>
      </c>
      <c r="AU257" s="218" t="s">
        <v>91</v>
      </c>
      <c r="AV257" s="13" t="s">
        <v>91</v>
      </c>
      <c r="AW257" s="13" t="s">
        <v>42</v>
      </c>
      <c r="AX257" s="13" t="s">
        <v>89</v>
      </c>
      <c r="AY257" s="218" t="s">
        <v>173</v>
      </c>
    </row>
    <row r="258" spans="1:65" s="2" customFormat="1" ht="16.5" customHeight="1" x14ac:dyDescent="0.2">
      <c r="A258" s="36"/>
      <c r="B258" s="37"/>
      <c r="C258" s="194" t="s">
        <v>776</v>
      </c>
      <c r="D258" s="194" t="s">
        <v>175</v>
      </c>
      <c r="E258" s="195" t="s">
        <v>927</v>
      </c>
      <c r="F258" s="196" t="s">
        <v>928</v>
      </c>
      <c r="G258" s="197" t="s">
        <v>447</v>
      </c>
      <c r="H258" s="198">
        <v>1</v>
      </c>
      <c r="I258" s="199"/>
      <c r="J258" s="200">
        <f>ROUND(I258*H258,2)</f>
        <v>0</v>
      </c>
      <c r="K258" s="196" t="s">
        <v>79</v>
      </c>
      <c r="L258" s="41"/>
      <c r="M258" s="201" t="s">
        <v>79</v>
      </c>
      <c r="N258" s="202" t="s">
        <v>51</v>
      </c>
      <c r="O258" s="66"/>
      <c r="P258" s="203">
        <f>O258*H258</f>
        <v>0</v>
      </c>
      <c r="Q258" s="203">
        <v>0</v>
      </c>
      <c r="R258" s="203">
        <f>Q258*H258</f>
        <v>0</v>
      </c>
      <c r="S258" s="203">
        <v>0</v>
      </c>
      <c r="T258" s="204">
        <f>S258*H258</f>
        <v>0</v>
      </c>
      <c r="U258" s="36"/>
      <c r="V258" s="36"/>
      <c r="W258" s="36"/>
      <c r="X258" s="36"/>
      <c r="Y258" s="36"/>
      <c r="Z258" s="36"/>
      <c r="AA258" s="36"/>
      <c r="AB258" s="36"/>
      <c r="AC258" s="36"/>
      <c r="AD258" s="36"/>
      <c r="AE258" s="36"/>
      <c r="AR258" s="205" t="s">
        <v>180</v>
      </c>
      <c r="AT258" s="205" t="s">
        <v>175</v>
      </c>
      <c r="AU258" s="205" t="s">
        <v>91</v>
      </c>
      <c r="AY258" s="18" t="s">
        <v>173</v>
      </c>
      <c r="BE258" s="206">
        <f>IF(N258="základní",J258,0)</f>
        <v>0</v>
      </c>
      <c r="BF258" s="206">
        <f>IF(N258="snížená",J258,0)</f>
        <v>0</v>
      </c>
      <c r="BG258" s="206">
        <f>IF(N258="zákl. přenesená",J258,0)</f>
        <v>0</v>
      </c>
      <c r="BH258" s="206">
        <f>IF(N258="sníž. přenesená",J258,0)</f>
        <v>0</v>
      </c>
      <c r="BI258" s="206">
        <f>IF(N258="nulová",J258,0)</f>
        <v>0</v>
      </c>
      <c r="BJ258" s="18" t="s">
        <v>89</v>
      </c>
      <c r="BK258" s="206">
        <f>ROUND(I258*H258,2)</f>
        <v>0</v>
      </c>
      <c r="BL258" s="18" t="s">
        <v>180</v>
      </c>
      <c r="BM258" s="205" t="s">
        <v>929</v>
      </c>
    </row>
    <row r="259" spans="1:65" s="13" customFormat="1" ht="11.25" x14ac:dyDescent="0.2">
      <c r="B259" s="207"/>
      <c r="C259" s="208"/>
      <c r="D259" s="209" t="s">
        <v>182</v>
      </c>
      <c r="E259" s="210" t="s">
        <v>79</v>
      </c>
      <c r="F259" s="211" t="s">
        <v>886</v>
      </c>
      <c r="G259" s="208"/>
      <c r="H259" s="212">
        <v>1</v>
      </c>
      <c r="I259" s="213"/>
      <c r="J259" s="208"/>
      <c r="K259" s="208"/>
      <c r="L259" s="214"/>
      <c r="M259" s="215"/>
      <c r="N259" s="216"/>
      <c r="O259" s="216"/>
      <c r="P259" s="216"/>
      <c r="Q259" s="216"/>
      <c r="R259" s="216"/>
      <c r="S259" s="216"/>
      <c r="T259" s="217"/>
      <c r="AT259" s="218" t="s">
        <v>182</v>
      </c>
      <c r="AU259" s="218" t="s">
        <v>91</v>
      </c>
      <c r="AV259" s="13" t="s">
        <v>91</v>
      </c>
      <c r="AW259" s="13" t="s">
        <v>42</v>
      </c>
      <c r="AX259" s="13" t="s">
        <v>89</v>
      </c>
      <c r="AY259" s="218" t="s">
        <v>173</v>
      </c>
    </row>
    <row r="260" spans="1:65" s="2" customFormat="1" ht="16.5" customHeight="1" x14ac:dyDescent="0.2">
      <c r="A260" s="36"/>
      <c r="B260" s="37"/>
      <c r="C260" s="194" t="s">
        <v>930</v>
      </c>
      <c r="D260" s="194" t="s">
        <v>175</v>
      </c>
      <c r="E260" s="195" t="s">
        <v>931</v>
      </c>
      <c r="F260" s="196" t="s">
        <v>932</v>
      </c>
      <c r="G260" s="197" t="s">
        <v>447</v>
      </c>
      <c r="H260" s="198">
        <v>1</v>
      </c>
      <c r="I260" s="199"/>
      <c r="J260" s="200">
        <f>ROUND(I260*H260,2)</f>
        <v>0</v>
      </c>
      <c r="K260" s="196" t="s">
        <v>79</v>
      </c>
      <c r="L260" s="41"/>
      <c r="M260" s="201" t="s">
        <v>79</v>
      </c>
      <c r="N260" s="202" t="s">
        <v>51</v>
      </c>
      <c r="O260" s="66"/>
      <c r="P260" s="203">
        <f>O260*H260</f>
        <v>0</v>
      </c>
      <c r="Q260" s="203">
        <v>0</v>
      </c>
      <c r="R260" s="203">
        <f>Q260*H260</f>
        <v>0</v>
      </c>
      <c r="S260" s="203">
        <v>0</v>
      </c>
      <c r="T260" s="204">
        <f>S260*H260</f>
        <v>0</v>
      </c>
      <c r="U260" s="36"/>
      <c r="V260" s="36"/>
      <c r="W260" s="36"/>
      <c r="X260" s="36"/>
      <c r="Y260" s="36"/>
      <c r="Z260" s="36"/>
      <c r="AA260" s="36"/>
      <c r="AB260" s="36"/>
      <c r="AC260" s="36"/>
      <c r="AD260" s="36"/>
      <c r="AE260" s="36"/>
      <c r="AR260" s="205" t="s">
        <v>180</v>
      </c>
      <c r="AT260" s="205" t="s">
        <v>175</v>
      </c>
      <c r="AU260" s="205" t="s">
        <v>91</v>
      </c>
      <c r="AY260" s="18" t="s">
        <v>173</v>
      </c>
      <c r="BE260" s="206">
        <f>IF(N260="základní",J260,0)</f>
        <v>0</v>
      </c>
      <c r="BF260" s="206">
        <f>IF(N260="snížená",J260,0)</f>
        <v>0</v>
      </c>
      <c r="BG260" s="206">
        <f>IF(N260="zákl. přenesená",J260,0)</f>
        <v>0</v>
      </c>
      <c r="BH260" s="206">
        <f>IF(N260="sníž. přenesená",J260,0)</f>
        <v>0</v>
      </c>
      <c r="BI260" s="206">
        <f>IF(N260="nulová",J260,0)</f>
        <v>0</v>
      </c>
      <c r="BJ260" s="18" t="s">
        <v>89</v>
      </c>
      <c r="BK260" s="206">
        <f>ROUND(I260*H260,2)</f>
        <v>0</v>
      </c>
      <c r="BL260" s="18" t="s">
        <v>180</v>
      </c>
      <c r="BM260" s="205" t="s">
        <v>933</v>
      </c>
    </row>
    <row r="261" spans="1:65" s="13" customFormat="1" ht="11.25" x14ac:dyDescent="0.2">
      <c r="B261" s="207"/>
      <c r="C261" s="208"/>
      <c r="D261" s="209" t="s">
        <v>182</v>
      </c>
      <c r="E261" s="210" t="s">
        <v>79</v>
      </c>
      <c r="F261" s="211" t="s">
        <v>886</v>
      </c>
      <c r="G261" s="208"/>
      <c r="H261" s="212">
        <v>1</v>
      </c>
      <c r="I261" s="213"/>
      <c r="J261" s="208"/>
      <c r="K261" s="208"/>
      <c r="L261" s="214"/>
      <c r="M261" s="215"/>
      <c r="N261" s="216"/>
      <c r="O261" s="216"/>
      <c r="P261" s="216"/>
      <c r="Q261" s="216"/>
      <c r="R261" s="216"/>
      <c r="S261" s="216"/>
      <c r="T261" s="217"/>
      <c r="AT261" s="218" t="s">
        <v>182</v>
      </c>
      <c r="AU261" s="218" t="s">
        <v>91</v>
      </c>
      <c r="AV261" s="13" t="s">
        <v>91</v>
      </c>
      <c r="AW261" s="13" t="s">
        <v>42</v>
      </c>
      <c r="AX261" s="13" t="s">
        <v>89</v>
      </c>
      <c r="AY261" s="218" t="s">
        <v>173</v>
      </c>
    </row>
    <row r="262" spans="1:65" s="2" customFormat="1" ht="16.5" customHeight="1" x14ac:dyDescent="0.2">
      <c r="A262" s="36"/>
      <c r="B262" s="37"/>
      <c r="C262" s="194" t="s">
        <v>779</v>
      </c>
      <c r="D262" s="194" t="s">
        <v>175</v>
      </c>
      <c r="E262" s="195" t="s">
        <v>934</v>
      </c>
      <c r="F262" s="196" t="s">
        <v>935</v>
      </c>
      <c r="G262" s="197" t="s">
        <v>671</v>
      </c>
      <c r="H262" s="198">
        <v>1</v>
      </c>
      <c r="I262" s="199"/>
      <c r="J262" s="200">
        <f>ROUND(I262*H262,2)</f>
        <v>0</v>
      </c>
      <c r="K262" s="196" t="s">
        <v>79</v>
      </c>
      <c r="L262" s="41"/>
      <c r="M262" s="201" t="s">
        <v>79</v>
      </c>
      <c r="N262" s="202" t="s">
        <v>51</v>
      </c>
      <c r="O262" s="66"/>
      <c r="P262" s="203">
        <f>O262*H262</f>
        <v>0</v>
      </c>
      <c r="Q262" s="203">
        <v>0</v>
      </c>
      <c r="R262" s="203">
        <f>Q262*H262</f>
        <v>0</v>
      </c>
      <c r="S262" s="203">
        <v>0</v>
      </c>
      <c r="T262" s="204">
        <f>S262*H262</f>
        <v>0</v>
      </c>
      <c r="U262" s="36"/>
      <c r="V262" s="36"/>
      <c r="W262" s="36"/>
      <c r="X262" s="36"/>
      <c r="Y262" s="36"/>
      <c r="Z262" s="36"/>
      <c r="AA262" s="36"/>
      <c r="AB262" s="36"/>
      <c r="AC262" s="36"/>
      <c r="AD262" s="36"/>
      <c r="AE262" s="36"/>
      <c r="AR262" s="205" t="s">
        <v>180</v>
      </c>
      <c r="AT262" s="205" t="s">
        <v>175</v>
      </c>
      <c r="AU262" s="205" t="s">
        <v>91</v>
      </c>
      <c r="AY262" s="18" t="s">
        <v>173</v>
      </c>
      <c r="BE262" s="206">
        <f>IF(N262="základní",J262,0)</f>
        <v>0</v>
      </c>
      <c r="BF262" s="206">
        <f>IF(N262="snížená",J262,0)</f>
        <v>0</v>
      </c>
      <c r="BG262" s="206">
        <f>IF(N262="zákl. přenesená",J262,0)</f>
        <v>0</v>
      </c>
      <c r="BH262" s="206">
        <f>IF(N262="sníž. přenesená",J262,0)</f>
        <v>0</v>
      </c>
      <c r="BI262" s="206">
        <f>IF(N262="nulová",J262,0)</f>
        <v>0</v>
      </c>
      <c r="BJ262" s="18" t="s">
        <v>89</v>
      </c>
      <c r="BK262" s="206">
        <f>ROUND(I262*H262,2)</f>
        <v>0</v>
      </c>
      <c r="BL262" s="18" t="s">
        <v>180</v>
      </c>
      <c r="BM262" s="205" t="s">
        <v>936</v>
      </c>
    </row>
    <row r="263" spans="1:65" s="13" customFormat="1" ht="11.25" x14ac:dyDescent="0.2">
      <c r="B263" s="207"/>
      <c r="C263" s="208"/>
      <c r="D263" s="209" t="s">
        <v>182</v>
      </c>
      <c r="E263" s="210" t="s">
        <v>79</v>
      </c>
      <c r="F263" s="211" t="s">
        <v>886</v>
      </c>
      <c r="G263" s="208"/>
      <c r="H263" s="212">
        <v>1</v>
      </c>
      <c r="I263" s="213"/>
      <c r="J263" s="208"/>
      <c r="K263" s="208"/>
      <c r="L263" s="214"/>
      <c r="M263" s="215"/>
      <c r="N263" s="216"/>
      <c r="O263" s="216"/>
      <c r="P263" s="216"/>
      <c r="Q263" s="216"/>
      <c r="R263" s="216"/>
      <c r="S263" s="216"/>
      <c r="T263" s="217"/>
      <c r="AT263" s="218" t="s">
        <v>182</v>
      </c>
      <c r="AU263" s="218" t="s">
        <v>91</v>
      </c>
      <c r="AV263" s="13" t="s">
        <v>91</v>
      </c>
      <c r="AW263" s="13" t="s">
        <v>42</v>
      </c>
      <c r="AX263" s="13" t="s">
        <v>89</v>
      </c>
      <c r="AY263" s="218" t="s">
        <v>173</v>
      </c>
    </row>
    <row r="264" spans="1:65" s="12" customFormat="1" ht="22.9" customHeight="1" x14ac:dyDescent="0.2">
      <c r="B264" s="178"/>
      <c r="C264" s="179"/>
      <c r="D264" s="180" t="s">
        <v>80</v>
      </c>
      <c r="E264" s="192" t="s">
        <v>937</v>
      </c>
      <c r="F264" s="192" t="s">
        <v>938</v>
      </c>
      <c r="G264" s="179"/>
      <c r="H264" s="179"/>
      <c r="I264" s="182"/>
      <c r="J264" s="193">
        <f>BK264</f>
        <v>0</v>
      </c>
      <c r="K264" s="179"/>
      <c r="L264" s="184"/>
      <c r="M264" s="185"/>
      <c r="N264" s="186"/>
      <c r="O264" s="186"/>
      <c r="P264" s="187">
        <f>SUM(P265:P268)</f>
        <v>0</v>
      </c>
      <c r="Q264" s="186"/>
      <c r="R264" s="187">
        <f>SUM(R265:R268)</f>
        <v>0</v>
      </c>
      <c r="S264" s="186"/>
      <c r="T264" s="188">
        <f>SUM(T265:T268)</f>
        <v>0</v>
      </c>
      <c r="AR264" s="189" t="s">
        <v>89</v>
      </c>
      <c r="AT264" s="190" t="s">
        <v>80</v>
      </c>
      <c r="AU264" s="190" t="s">
        <v>89</v>
      </c>
      <c r="AY264" s="189" t="s">
        <v>173</v>
      </c>
      <c r="BK264" s="191">
        <f>SUM(BK265:BK268)</f>
        <v>0</v>
      </c>
    </row>
    <row r="265" spans="1:65" s="2" customFormat="1" ht="16.5" customHeight="1" x14ac:dyDescent="0.2">
      <c r="A265" s="36"/>
      <c r="B265" s="37"/>
      <c r="C265" s="194" t="s">
        <v>939</v>
      </c>
      <c r="D265" s="194" t="s">
        <v>175</v>
      </c>
      <c r="E265" s="195" t="s">
        <v>940</v>
      </c>
      <c r="F265" s="196" t="s">
        <v>941</v>
      </c>
      <c r="G265" s="197" t="s">
        <v>447</v>
      </c>
      <c r="H265" s="198">
        <v>1</v>
      </c>
      <c r="I265" s="199"/>
      <c r="J265" s="200">
        <f>ROUND(I265*H265,2)</f>
        <v>0</v>
      </c>
      <c r="K265" s="196" t="s">
        <v>79</v>
      </c>
      <c r="L265" s="41"/>
      <c r="M265" s="201" t="s">
        <v>79</v>
      </c>
      <c r="N265" s="202" t="s">
        <v>51</v>
      </c>
      <c r="O265" s="66"/>
      <c r="P265" s="203">
        <f>O265*H265</f>
        <v>0</v>
      </c>
      <c r="Q265" s="203">
        <v>0</v>
      </c>
      <c r="R265" s="203">
        <f>Q265*H265</f>
        <v>0</v>
      </c>
      <c r="S265" s="203">
        <v>0</v>
      </c>
      <c r="T265" s="204">
        <f>S265*H265</f>
        <v>0</v>
      </c>
      <c r="U265" s="36"/>
      <c r="V265" s="36"/>
      <c r="W265" s="36"/>
      <c r="X265" s="36"/>
      <c r="Y265" s="36"/>
      <c r="Z265" s="36"/>
      <c r="AA265" s="36"/>
      <c r="AB265" s="36"/>
      <c r="AC265" s="36"/>
      <c r="AD265" s="36"/>
      <c r="AE265" s="36"/>
      <c r="AR265" s="205" t="s">
        <v>180</v>
      </c>
      <c r="AT265" s="205" t="s">
        <v>175</v>
      </c>
      <c r="AU265" s="205" t="s">
        <v>91</v>
      </c>
      <c r="AY265" s="18" t="s">
        <v>173</v>
      </c>
      <c r="BE265" s="206">
        <f>IF(N265="základní",J265,0)</f>
        <v>0</v>
      </c>
      <c r="BF265" s="206">
        <f>IF(N265="snížená",J265,0)</f>
        <v>0</v>
      </c>
      <c r="BG265" s="206">
        <f>IF(N265="zákl. přenesená",J265,0)</f>
        <v>0</v>
      </c>
      <c r="BH265" s="206">
        <f>IF(N265="sníž. přenesená",J265,0)</f>
        <v>0</v>
      </c>
      <c r="BI265" s="206">
        <f>IF(N265="nulová",J265,0)</f>
        <v>0</v>
      </c>
      <c r="BJ265" s="18" t="s">
        <v>89</v>
      </c>
      <c r="BK265" s="206">
        <f>ROUND(I265*H265,2)</f>
        <v>0</v>
      </c>
      <c r="BL265" s="18" t="s">
        <v>180</v>
      </c>
      <c r="BM265" s="205" t="s">
        <v>942</v>
      </c>
    </row>
    <row r="266" spans="1:65" s="13" customFormat="1" ht="11.25" x14ac:dyDescent="0.2">
      <c r="B266" s="207"/>
      <c r="C266" s="208"/>
      <c r="D266" s="209" t="s">
        <v>182</v>
      </c>
      <c r="E266" s="210" t="s">
        <v>79</v>
      </c>
      <c r="F266" s="211" t="s">
        <v>668</v>
      </c>
      <c r="G266" s="208"/>
      <c r="H266" s="212">
        <v>1</v>
      </c>
      <c r="I266" s="213"/>
      <c r="J266" s="208"/>
      <c r="K266" s="208"/>
      <c r="L266" s="214"/>
      <c r="M266" s="215"/>
      <c r="N266" s="216"/>
      <c r="O266" s="216"/>
      <c r="P266" s="216"/>
      <c r="Q266" s="216"/>
      <c r="R266" s="216"/>
      <c r="S266" s="216"/>
      <c r="T266" s="217"/>
      <c r="AT266" s="218" t="s">
        <v>182</v>
      </c>
      <c r="AU266" s="218" t="s">
        <v>91</v>
      </c>
      <c r="AV266" s="13" t="s">
        <v>91</v>
      </c>
      <c r="AW266" s="13" t="s">
        <v>42</v>
      </c>
      <c r="AX266" s="13" t="s">
        <v>89</v>
      </c>
      <c r="AY266" s="218" t="s">
        <v>173</v>
      </c>
    </row>
    <row r="267" spans="1:65" s="2" customFormat="1" ht="16.5" customHeight="1" x14ac:dyDescent="0.2">
      <c r="A267" s="36"/>
      <c r="B267" s="37"/>
      <c r="C267" s="194" t="s">
        <v>782</v>
      </c>
      <c r="D267" s="194" t="s">
        <v>175</v>
      </c>
      <c r="E267" s="195" t="s">
        <v>943</v>
      </c>
      <c r="F267" s="196" t="s">
        <v>944</v>
      </c>
      <c r="G267" s="197" t="s">
        <v>447</v>
      </c>
      <c r="H267" s="198">
        <v>5</v>
      </c>
      <c r="I267" s="199"/>
      <c r="J267" s="200">
        <f>ROUND(I267*H267,2)</f>
        <v>0</v>
      </c>
      <c r="K267" s="196" t="s">
        <v>79</v>
      </c>
      <c r="L267" s="41"/>
      <c r="M267" s="201" t="s">
        <v>79</v>
      </c>
      <c r="N267" s="202" t="s">
        <v>51</v>
      </c>
      <c r="O267" s="66"/>
      <c r="P267" s="203">
        <f>O267*H267</f>
        <v>0</v>
      </c>
      <c r="Q267" s="203">
        <v>0</v>
      </c>
      <c r="R267" s="203">
        <f>Q267*H267</f>
        <v>0</v>
      </c>
      <c r="S267" s="203">
        <v>0</v>
      </c>
      <c r="T267" s="204">
        <f>S267*H267</f>
        <v>0</v>
      </c>
      <c r="U267" s="36"/>
      <c r="V267" s="36"/>
      <c r="W267" s="36"/>
      <c r="X267" s="36"/>
      <c r="Y267" s="36"/>
      <c r="Z267" s="36"/>
      <c r="AA267" s="36"/>
      <c r="AB267" s="36"/>
      <c r="AC267" s="36"/>
      <c r="AD267" s="36"/>
      <c r="AE267" s="36"/>
      <c r="AR267" s="205" t="s">
        <v>180</v>
      </c>
      <c r="AT267" s="205" t="s">
        <v>175</v>
      </c>
      <c r="AU267" s="205" t="s">
        <v>91</v>
      </c>
      <c r="AY267" s="18" t="s">
        <v>173</v>
      </c>
      <c r="BE267" s="206">
        <f>IF(N267="základní",J267,0)</f>
        <v>0</v>
      </c>
      <c r="BF267" s="206">
        <f>IF(N267="snížená",J267,0)</f>
        <v>0</v>
      </c>
      <c r="BG267" s="206">
        <f>IF(N267="zákl. přenesená",J267,0)</f>
        <v>0</v>
      </c>
      <c r="BH267" s="206">
        <f>IF(N267="sníž. přenesená",J267,0)</f>
        <v>0</v>
      </c>
      <c r="BI267" s="206">
        <f>IF(N267="nulová",J267,0)</f>
        <v>0</v>
      </c>
      <c r="BJ267" s="18" t="s">
        <v>89</v>
      </c>
      <c r="BK267" s="206">
        <f>ROUND(I267*H267,2)</f>
        <v>0</v>
      </c>
      <c r="BL267" s="18" t="s">
        <v>180</v>
      </c>
      <c r="BM267" s="205" t="s">
        <v>945</v>
      </c>
    </row>
    <row r="268" spans="1:65" s="13" customFormat="1" ht="11.25" x14ac:dyDescent="0.2">
      <c r="B268" s="207"/>
      <c r="C268" s="208"/>
      <c r="D268" s="209" t="s">
        <v>182</v>
      </c>
      <c r="E268" s="210" t="s">
        <v>79</v>
      </c>
      <c r="F268" s="211" t="s">
        <v>946</v>
      </c>
      <c r="G268" s="208"/>
      <c r="H268" s="212">
        <v>5</v>
      </c>
      <c r="I268" s="213"/>
      <c r="J268" s="208"/>
      <c r="K268" s="208"/>
      <c r="L268" s="214"/>
      <c r="M268" s="215"/>
      <c r="N268" s="216"/>
      <c r="O268" s="216"/>
      <c r="P268" s="216"/>
      <c r="Q268" s="216"/>
      <c r="R268" s="216"/>
      <c r="S268" s="216"/>
      <c r="T268" s="217"/>
      <c r="AT268" s="218" t="s">
        <v>182</v>
      </c>
      <c r="AU268" s="218" t="s">
        <v>91</v>
      </c>
      <c r="AV268" s="13" t="s">
        <v>91</v>
      </c>
      <c r="AW268" s="13" t="s">
        <v>42</v>
      </c>
      <c r="AX268" s="13" t="s">
        <v>89</v>
      </c>
      <c r="AY268" s="218" t="s">
        <v>173</v>
      </c>
    </row>
    <row r="269" spans="1:65" s="12" customFormat="1" ht="22.9" customHeight="1" x14ac:dyDescent="0.2">
      <c r="B269" s="178"/>
      <c r="C269" s="179"/>
      <c r="D269" s="180" t="s">
        <v>80</v>
      </c>
      <c r="E269" s="192" t="s">
        <v>947</v>
      </c>
      <c r="F269" s="192" t="s">
        <v>948</v>
      </c>
      <c r="G269" s="179"/>
      <c r="H269" s="179"/>
      <c r="I269" s="182"/>
      <c r="J269" s="193">
        <f>BK269</f>
        <v>0</v>
      </c>
      <c r="K269" s="179"/>
      <c r="L269" s="184"/>
      <c r="M269" s="185"/>
      <c r="N269" s="186"/>
      <c r="O269" s="186"/>
      <c r="P269" s="187">
        <f>SUM(P270:P277)</f>
        <v>0</v>
      </c>
      <c r="Q269" s="186"/>
      <c r="R269" s="187">
        <f>SUM(R270:R277)</f>
        <v>0</v>
      </c>
      <c r="S269" s="186"/>
      <c r="T269" s="188">
        <f>SUM(T270:T277)</f>
        <v>0</v>
      </c>
      <c r="AR269" s="189" t="s">
        <v>89</v>
      </c>
      <c r="AT269" s="190" t="s">
        <v>80</v>
      </c>
      <c r="AU269" s="190" t="s">
        <v>89</v>
      </c>
      <c r="AY269" s="189" t="s">
        <v>173</v>
      </c>
      <c r="BK269" s="191">
        <f>SUM(BK270:BK277)</f>
        <v>0</v>
      </c>
    </row>
    <row r="270" spans="1:65" s="2" customFormat="1" ht="16.5" customHeight="1" x14ac:dyDescent="0.2">
      <c r="A270" s="36"/>
      <c r="B270" s="37"/>
      <c r="C270" s="194" t="s">
        <v>949</v>
      </c>
      <c r="D270" s="194" t="s">
        <v>175</v>
      </c>
      <c r="E270" s="195" t="s">
        <v>950</v>
      </c>
      <c r="F270" s="196" t="s">
        <v>951</v>
      </c>
      <c r="G270" s="197" t="s">
        <v>671</v>
      </c>
      <c r="H270" s="198">
        <v>1</v>
      </c>
      <c r="I270" s="199"/>
      <c r="J270" s="200">
        <f>ROUND(I270*H270,2)</f>
        <v>0</v>
      </c>
      <c r="K270" s="196" t="s">
        <v>79</v>
      </c>
      <c r="L270" s="41"/>
      <c r="M270" s="201" t="s">
        <v>79</v>
      </c>
      <c r="N270" s="202" t="s">
        <v>51</v>
      </c>
      <c r="O270" s="66"/>
      <c r="P270" s="203">
        <f>O270*H270</f>
        <v>0</v>
      </c>
      <c r="Q270" s="203">
        <v>0</v>
      </c>
      <c r="R270" s="203">
        <f>Q270*H270</f>
        <v>0</v>
      </c>
      <c r="S270" s="203">
        <v>0</v>
      </c>
      <c r="T270" s="204">
        <f>S270*H270</f>
        <v>0</v>
      </c>
      <c r="U270" s="36"/>
      <c r="V270" s="36"/>
      <c r="W270" s="36"/>
      <c r="X270" s="36"/>
      <c r="Y270" s="36"/>
      <c r="Z270" s="36"/>
      <c r="AA270" s="36"/>
      <c r="AB270" s="36"/>
      <c r="AC270" s="36"/>
      <c r="AD270" s="36"/>
      <c r="AE270" s="36"/>
      <c r="AR270" s="205" t="s">
        <v>180</v>
      </c>
      <c r="AT270" s="205" t="s">
        <v>175</v>
      </c>
      <c r="AU270" s="205" t="s">
        <v>91</v>
      </c>
      <c r="AY270" s="18" t="s">
        <v>173</v>
      </c>
      <c r="BE270" s="206">
        <f>IF(N270="základní",J270,0)</f>
        <v>0</v>
      </c>
      <c r="BF270" s="206">
        <f>IF(N270="snížená",J270,0)</f>
        <v>0</v>
      </c>
      <c r="BG270" s="206">
        <f>IF(N270="zákl. přenesená",J270,0)</f>
        <v>0</v>
      </c>
      <c r="BH270" s="206">
        <f>IF(N270="sníž. přenesená",J270,0)</f>
        <v>0</v>
      </c>
      <c r="BI270" s="206">
        <f>IF(N270="nulová",J270,0)</f>
        <v>0</v>
      </c>
      <c r="BJ270" s="18" t="s">
        <v>89</v>
      </c>
      <c r="BK270" s="206">
        <f>ROUND(I270*H270,2)</f>
        <v>0</v>
      </c>
      <c r="BL270" s="18" t="s">
        <v>180</v>
      </c>
      <c r="BM270" s="205" t="s">
        <v>952</v>
      </c>
    </row>
    <row r="271" spans="1:65" s="13" customFormat="1" ht="11.25" x14ac:dyDescent="0.2">
      <c r="B271" s="207"/>
      <c r="C271" s="208"/>
      <c r="D271" s="209" t="s">
        <v>182</v>
      </c>
      <c r="E271" s="210" t="s">
        <v>79</v>
      </c>
      <c r="F271" s="211" t="s">
        <v>953</v>
      </c>
      <c r="G271" s="208"/>
      <c r="H271" s="212">
        <v>1</v>
      </c>
      <c r="I271" s="213"/>
      <c r="J271" s="208"/>
      <c r="K271" s="208"/>
      <c r="L271" s="214"/>
      <c r="M271" s="215"/>
      <c r="N271" s="216"/>
      <c r="O271" s="216"/>
      <c r="P271" s="216"/>
      <c r="Q271" s="216"/>
      <c r="R271" s="216"/>
      <c r="S271" s="216"/>
      <c r="T271" s="217"/>
      <c r="AT271" s="218" t="s">
        <v>182</v>
      </c>
      <c r="AU271" s="218" t="s">
        <v>91</v>
      </c>
      <c r="AV271" s="13" t="s">
        <v>91</v>
      </c>
      <c r="AW271" s="13" t="s">
        <v>42</v>
      </c>
      <c r="AX271" s="13" t="s">
        <v>89</v>
      </c>
      <c r="AY271" s="218" t="s">
        <v>173</v>
      </c>
    </row>
    <row r="272" spans="1:65" s="2" customFormat="1" ht="16.5" customHeight="1" x14ac:dyDescent="0.2">
      <c r="A272" s="36"/>
      <c r="B272" s="37"/>
      <c r="C272" s="194" t="s">
        <v>787</v>
      </c>
      <c r="D272" s="194" t="s">
        <v>175</v>
      </c>
      <c r="E272" s="195" t="s">
        <v>954</v>
      </c>
      <c r="F272" s="196" t="s">
        <v>955</v>
      </c>
      <c r="G272" s="197" t="s">
        <v>671</v>
      </c>
      <c r="H272" s="198">
        <v>1</v>
      </c>
      <c r="I272" s="199"/>
      <c r="J272" s="200">
        <f>ROUND(I272*H272,2)</f>
        <v>0</v>
      </c>
      <c r="K272" s="196" t="s">
        <v>79</v>
      </c>
      <c r="L272" s="41"/>
      <c r="M272" s="201" t="s">
        <v>79</v>
      </c>
      <c r="N272" s="202" t="s">
        <v>51</v>
      </c>
      <c r="O272" s="66"/>
      <c r="P272" s="203">
        <f>O272*H272</f>
        <v>0</v>
      </c>
      <c r="Q272" s="203">
        <v>0</v>
      </c>
      <c r="R272" s="203">
        <f>Q272*H272</f>
        <v>0</v>
      </c>
      <c r="S272" s="203">
        <v>0</v>
      </c>
      <c r="T272" s="204">
        <f>S272*H272</f>
        <v>0</v>
      </c>
      <c r="U272" s="36"/>
      <c r="V272" s="36"/>
      <c r="W272" s="36"/>
      <c r="X272" s="36"/>
      <c r="Y272" s="36"/>
      <c r="Z272" s="36"/>
      <c r="AA272" s="36"/>
      <c r="AB272" s="36"/>
      <c r="AC272" s="36"/>
      <c r="AD272" s="36"/>
      <c r="AE272" s="36"/>
      <c r="AR272" s="205" t="s">
        <v>180</v>
      </c>
      <c r="AT272" s="205" t="s">
        <v>175</v>
      </c>
      <c r="AU272" s="205" t="s">
        <v>91</v>
      </c>
      <c r="AY272" s="18" t="s">
        <v>173</v>
      </c>
      <c r="BE272" s="206">
        <f>IF(N272="základní",J272,0)</f>
        <v>0</v>
      </c>
      <c r="BF272" s="206">
        <f>IF(N272="snížená",J272,0)</f>
        <v>0</v>
      </c>
      <c r="BG272" s="206">
        <f>IF(N272="zákl. přenesená",J272,0)</f>
        <v>0</v>
      </c>
      <c r="BH272" s="206">
        <f>IF(N272="sníž. přenesená",J272,0)</f>
        <v>0</v>
      </c>
      <c r="BI272" s="206">
        <f>IF(N272="nulová",J272,0)</f>
        <v>0</v>
      </c>
      <c r="BJ272" s="18" t="s">
        <v>89</v>
      </c>
      <c r="BK272" s="206">
        <f>ROUND(I272*H272,2)</f>
        <v>0</v>
      </c>
      <c r="BL272" s="18" t="s">
        <v>180</v>
      </c>
      <c r="BM272" s="205" t="s">
        <v>956</v>
      </c>
    </row>
    <row r="273" spans="1:65" s="13" customFormat="1" ht="11.25" x14ac:dyDescent="0.2">
      <c r="B273" s="207"/>
      <c r="C273" s="208"/>
      <c r="D273" s="209" t="s">
        <v>182</v>
      </c>
      <c r="E273" s="210" t="s">
        <v>79</v>
      </c>
      <c r="F273" s="211" t="s">
        <v>953</v>
      </c>
      <c r="G273" s="208"/>
      <c r="H273" s="212">
        <v>1</v>
      </c>
      <c r="I273" s="213"/>
      <c r="J273" s="208"/>
      <c r="K273" s="208"/>
      <c r="L273" s="214"/>
      <c r="M273" s="215"/>
      <c r="N273" s="216"/>
      <c r="O273" s="216"/>
      <c r="P273" s="216"/>
      <c r="Q273" s="216"/>
      <c r="R273" s="216"/>
      <c r="S273" s="216"/>
      <c r="T273" s="217"/>
      <c r="AT273" s="218" t="s">
        <v>182</v>
      </c>
      <c r="AU273" s="218" t="s">
        <v>91</v>
      </c>
      <c r="AV273" s="13" t="s">
        <v>91</v>
      </c>
      <c r="AW273" s="13" t="s">
        <v>42</v>
      </c>
      <c r="AX273" s="13" t="s">
        <v>89</v>
      </c>
      <c r="AY273" s="218" t="s">
        <v>173</v>
      </c>
    </row>
    <row r="274" spans="1:65" s="2" customFormat="1" ht="16.5" customHeight="1" x14ac:dyDescent="0.2">
      <c r="A274" s="36"/>
      <c r="B274" s="37"/>
      <c r="C274" s="194" t="s">
        <v>957</v>
      </c>
      <c r="D274" s="194" t="s">
        <v>175</v>
      </c>
      <c r="E274" s="195" t="s">
        <v>958</v>
      </c>
      <c r="F274" s="196" t="s">
        <v>959</v>
      </c>
      <c r="G274" s="197" t="s">
        <v>671</v>
      </c>
      <c r="H274" s="198">
        <v>1</v>
      </c>
      <c r="I274" s="199"/>
      <c r="J274" s="200">
        <f>ROUND(I274*H274,2)</f>
        <v>0</v>
      </c>
      <c r="K274" s="196" t="s">
        <v>79</v>
      </c>
      <c r="L274" s="41"/>
      <c r="M274" s="201" t="s">
        <v>79</v>
      </c>
      <c r="N274" s="202" t="s">
        <v>51</v>
      </c>
      <c r="O274" s="66"/>
      <c r="P274" s="203">
        <f>O274*H274</f>
        <v>0</v>
      </c>
      <c r="Q274" s="203">
        <v>0</v>
      </c>
      <c r="R274" s="203">
        <f>Q274*H274</f>
        <v>0</v>
      </c>
      <c r="S274" s="203">
        <v>0</v>
      </c>
      <c r="T274" s="204">
        <f>S274*H274</f>
        <v>0</v>
      </c>
      <c r="U274" s="36"/>
      <c r="V274" s="36"/>
      <c r="W274" s="36"/>
      <c r="X274" s="36"/>
      <c r="Y274" s="36"/>
      <c r="Z274" s="36"/>
      <c r="AA274" s="36"/>
      <c r="AB274" s="36"/>
      <c r="AC274" s="36"/>
      <c r="AD274" s="36"/>
      <c r="AE274" s="36"/>
      <c r="AR274" s="205" t="s">
        <v>180</v>
      </c>
      <c r="AT274" s="205" t="s">
        <v>175</v>
      </c>
      <c r="AU274" s="205" t="s">
        <v>91</v>
      </c>
      <c r="AY274" s="18" t="s">
        <v>173</v>
      </c>
      <c r="BE274" s="206">
        <f>IF(N274="základní",J274,0)</f>
        <v>0</v>
      </c>
      <c r="BF274" s="206">
        <f>IF(N274="snížená",J274,0)</f>
        <v>0</v>
      </c>
      <c r="BG274" s="206">
        <f>IF(N274="zákl. přenesená",J274,0)</f>
        <v>0</v>
      </c>
      <c r="BH274" s="206">
        <f>IF(N274="sníž. přenesená",J274,0)</f>
        <v>0</v>
      </c>
      <c r="BI274" s="206">
        <f>IF(N274="nulová",J274,0)</f>
        <v>0</v>
      </c>
      <c r="BJ274" s="18" t="s">
        <v>89</v>
      </c>
      <c r="BK274" s="206">
        <f>ROUND(I274*H274,2)</f>
        <v>0</v>
      </c>
      <c r="BL274" s="18" t="s">
        <v>180</v>
      </c>
      <c r="BM274" s="205" t="s">
        <v>960</v>
      </c>
    </row>
    <row r="275" spans="1:65" s="13" customFormat="1" ht="11.25" x14ac:dyDescent="0.2">
      <c r="B275" s="207"/>
      <c r="C275" s="208"/>
      <c r="D275" s="209" t="s">
        <v>182</v>
      </c>
      <c r="E275" s="210" t="s">
        <v>79</v>
      </c>
      <c r="F275" s="211" t="s">
        <v>953</v>
      </c>
      <c r="G275" s="208"/>
      <c r="H275" s="212">
        <v>1</v>
      </c>
      <c r="I275" s="213"/>
      <c r="J275" s="208"/>
      <c r="K275" s="208"/>
      <c r="L275" s="214"/>
      <c r="M275" s="215"/>
      <c r="N275" s="216"/>
      <c r="O275" s="216"/>
      <c r="P275" s="216"/>
      <c r="Q275" s="216"/>
      <c r="R275" s="216"/>
      <c r="S275" s="216"/>
      <c r="T275" s="217"/>
      <c r="AT275" s="218" t="s">
        <v>182</v>
      </c>
      <c r="AU275" s="218" t="s">
        <v>91</v>
      </c>
      <c r="AV275" s="13" t="s">
        <v>91</v>
      </c>
      <c r="AW275" s="13" t="s">
        <v>42</v>
      </c>
      <c r="AX275" s="13" t="s">
        <v>89</v>
      </c>
      <c r="AY275" s="218" t="s">
        <v>173</v>
      </c>
    </row>
    <row r="276" spans="1:65" s="2" customFormat="1" ht="16.5" customHeight="1" x14ac:dyDescent="0.2">
      <c r="A276" s="36"/>
      <c r="B276" s="37"/>
      <c r="C276" s="194" t="s">
        <v>790</v>
      </c>
      <c r="D276" s="194" t="s">
        <v>175</v>
      </c>
      <c r="E276" s="195" t="s">
        <v>961</v>
      </c>
      <c r="F276" s="196" t="s">
        <v>962</v>
      </c>
      <c r="G276" s="197" t="s">
        <v>671</v>
      </c>
      <c r="H276" s="198">
        <v>1</v>
      </c>
      <c r="I276" s="199"/>
      <c r="J276" s="200">
        <f>ROUND(I276*H276,2)</f>
        <v>0</v>
      </c>
      <c r="K276" s="196" t="s">
        <v>79</v>
      </c>
      <c r="L276" s="41"/>
      <c r="M276" s="201" t="s">
        <v>79</v>
      </c>
      <c r="N276" s="202" t="s">
        <v>51</v>
      </c>
      <c r="O276" s="66"/>
      <c r="P276" s="203">
        <f>O276*H276</f>
        <v>0</v>
      </c>
      <c r="Q276" s="203">
        <v>0</v>
      </c>
      <c r="R276" s="203">
        <f>Q276*H276</f>
        <v>0</v>
      </c>
      <c r="S276" s="203">
        <v>0</v>
      </c>
      <c r="T276" s="204">
        <f>S276*H276</f>
        <v>0</v>
      </c>
      <c r="U276" s="36"/>
      <c r="V276" s="36"/>
      <c r="W276" s="36"/>
      <c r="X276" s="36"/>
      <c r="Y276" s="36"/>
      <c r="Z276" s="36"/>
      <c r="AA276" s="36"/>
      <c r="AB276" s="36"/>
      <c r="AC276" s="36"/>
      <c r="AD276" s="36"/>
      <c r="AE276" s="36"/>
      <c r="AR276" s="205" t="s">
        <v>180</v>
      </c>
      <c r="AT276" s="205" t="s">
        <v>175</v>
      </c>
      <c r="AU276" s="205" t="s">
        <v>91</v>
      </c>
      <c r="AY276" s="18" t="s">
        <v>173</v>
      </c>
      <c r="BE276" s="206">
        <f>IF(N276="základní",J276,0)</f>
        <v>0</v>
      </c>
      <c r="BF276" s="206">
        <f>IF(N276="snížená",J276,0)</f>
        <v>0</v>
      </c>
      <c r="BG276" s="206">
        <f>IF(N276="zákl. přenesená",J276,0)</f>
        <v>0</v>
      </c>
      <c r="BH276" s="206">
        <f>IF(N276="sníž. přenesená",J276,0)</f>
        <v>0</v>
      </c>
      <c r="BI276" s="206">
        <f>IF(N276="nulová",J276,0)</f>
        <v>0</v>
      </c>
      <c r="BJ276" s="18" t="s">
        <v>89</v>
      </c>
      <c r="BK276" s="206">
        <f>ROUND(I276*H276,2)</f>
        <v>0</v>
      </c>
      <c r="BL276" s="18" t="s">
        <v>180</v>
      </c>
      <c r="BM276" s="205" t="s">
        <v>963</v>
      </c>
    </row>
    <row r="277" spans="1:65" s="13" customFormat="1" ht="11.25" x14ac:dyDescent="0.2">
      <c r="B277" s="207"/>
      <c r="C277" s="208"/>
      <c r="D277" s="209" t="s">
        <v>182</v>
      </c>
      <c r="E277" s="210" t="s">
        <v>79</v>
      </c>
      <c r="F277" s="211" t="s">
        <v>953</v>
      </c>
      <c r="G277" s="208"/>
      <c r="H277" s="212">
        <v>1</v>
      </c>
      <c r="I277" s="213"/>
      <c r="J277" s="208"/>
      <c r="K277" s="208"/>
      <c r="L277" s="214"/>
      <c r="M277" s="269"/>
      <c r="N277" s="270"/>
      <c r="O277" s="270"/>
      <c r="P277" s="270"/>
      <c r="Q277" s="270"/>
      <c r="R277" s="270"/>
      <c r="S277" s="270"/>
      <c r="T277" s="271"/>
      <c r="AT277" s="218" t="s">
        <v>182</v>
      </c>
      <c r="AU277" s="218" t="s">
        <v>91</v>
      </c>
      <c r="AV277" s="13" t="s">
        <v>91</v>
      </c>
      <c r="AW277" s="13" t="s">
        <v>42</v>
      </c>
      <c r="AX277" s="13" t="s">
        <v>89</v>
      </c>
      <c r="AY277" s="218" t="s">
        <v>173</v>
      </c>
    </row>
    <row r="278" spans="1:65" s="2" customFormat="1" ht="6.95" customHeight="1" x14ac:dyDescent="0.2">
      <c r="A278" s="36"/>
      <c r="B278" s="49"/>
      <c r="C278" s="50"/>
      <c r="D278" s="50"/>
      <c r="E278" s="50"/>
      <c r="F278" s="50"/>
      <c r="G278" s="50"/>
      <c r="H278" s="50"/>
      <c r="I278" s="144"/>
      <c r="J278" s="50"/>
      <c r="K278" s="50"/>
      <c r="L278" s="41"/>
      <c r="M278" s="36"/>
      <c r="O278" s="36"/>
      <c r="P278" s="36"/>
      <c r="Q278" s="36"/>
      <c r="R278" s="36"/>
      <c r="S278" s="36"/>
      <c r="T278" s="36"/>
      <c r="U278" s="36"/>
      <c r="V278" s="36"/>
      <c r="W278" s="36"/>
      <c r="X278" s="36"/>
      <c r="Y278" s="36"/>
      <c r="Z278" s="36"/>
      <c r="AA278" s="36"/>
      <c r="AB278" s="36"/>
      <c r="AC278" s="36"/>
      <c r="AD278" s="36"/>
      <c r="AE278" s="36"/>
    </row>
  </sheetData>
  <sheetProtection algorithmName="SHA-512" hashValue="a7i7DtKSDgkWHbrMXGDwqpPjOPWPVi6eZu3J3qXIvkdBKddleMWHFOvs0P34ZRPWXvmp5owJ4bj1hH05pXmmDw==" saltValue="Vk6SnPuz3wFJx+nt/UWd4BRIqBbESysV+dCRRCuuXgGut+8btPX8fJaH4HqIoQTBch/6t3ffnGPC3bkbpGoJDg==" spinCount="100000" sheet="1" objects="1" scenarios="1" formatColumns="0" formatRows="0" autoFilter="0"/>
  <autoFilter ref="C89:K277"/>
  <mergeCells count="9">
    <mergeCell ref="E50:H50"/>
    <mergeCell ref="E80:H80"/>
    <mergeCell ref="E82:H8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14"/>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103</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2" customFormat="1" ht="12" hidden="1" customHeight="1" x14ac:dyDescent="0.2">
      <c r="A8" s="36"/>
      <c r="B8" s="41"/>
      <c r="C8" s="36"/>
      <c r="D8" s="116" t="s">
        <v>145</v>
      </c>
      <c r="E8" s="36"/>
      <c r="F8" s="36"/>
      <c r="G8" s="36"/>
      <c r="H8" s="36"/>
      <c r="I8" s="117"/>
      <c r="J8" s="36"/>
      <c r="K8" s="36"/>
      <c r="L8" s="118"/>
      <c r="S8" s="36"/>
      <c r="T8" s="36"/>
      <c r="U8" s="36"/>
      <c r="V8" s="36"/>
      <c r="W8" s="36"/>
      <c r="X8" s="36"/>
      <c r="Y8" s="36"/>
      <c r="Z8" s="36"/>
      <c r="AA8" s="36"/>
      <c r="AB8" s="36"/>
      <c r="AC8" s="36"/>
      <c r="AD8" s="36"/>
      <c r="AE8" s="36"/>
    </row>
    <row r="9" spans="1:46" s="2" customFormat="1" ht="16.5" hidden="1" customHeight="1" x14ac:dyDescent="0.2">
      <c r="A9" s="36"/>
      <c r="B9" s="41"/>
      <c r="C9" s="36"/>
      <c r="D9" s="36"/>
      <c r="E9" s="318" t="s">
        <v>964</v>
      </c>
      <c r="F9" s="319"/>
      <c r="G9" s="319"/>
      <c r="H9" s="319"/>
      <c r="I9" s="117"/>
      <c r="J9" s="36"/>
      <c r="K9" s="36"/>
      <c r="L9" s="118"/>
      <c r="S9" s="36"/>
      <c r="T9" s="36"/>
      <c r="U9" s="36"/>
      <c r="V9" s="36"/>
      <c r="W9" s="36"/>
      <c r="X9" s="36"/>
      <c r="Y9" s="36"/>
      <c r="Z9" s="36"/>
      <c r="AA9" s="36"/>
      <c r="AB9" s="36"/>
      <c r="AC9" s="36"/>
      <c r="AD9" s="36"/>
      <c r="AE9" s="36"/>
    </row>
    <row r="10" spans="1:46" s="2" customFormat="1" ht="11.25" hidden="1" x14ac:dyDescent="0.2">
      <c r="A10" s="36"/>
      <c r="B10" s="41"/>
      <c r="C10" s="36"/>
      <c r="D10" s="36"/>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2" hidden="1" customHeight="1" x14ac:dyDescent="0.2">
      <c r="A11" s="36"/>
      <c r="B11" s="41"/>
      <c r="C11" s="36"/>
      <c r="D11" s="116" t="s">
        <v>18</v>
      </c>
      <c r="E11" s="36"/>
      <c r="F11" s="105" t="s">
        <v>79</v>
      </c>
      <c r="G11" s="36"/>
      <c r="H11" s="36"/>
      <c r="I11" s="119" t="s">
        <v>20</v>
      </c>
      <c r="J11" s="105" t="s">
        <v>79</v>
      </c>
      <c r="K11" s="36"/>
      <c r="L11" s="118"/>
      <c r="S11" s="36"/>
      <c r="T11" s="36"/>
      <c r="U11" s="36"/>
      <c r="V11" s="36"/>
      <c r="W11" s="36"/>
      <c r="X11" s="36"/>
      <c r="Y11" s="36"/>
      <c r="Z11" s="36"/>
      <c r="AA11" s="36"/>
      <c r="AB11" s="36"/>
      <c r="AC11" s="36"/>
      <c r="AD11" s="36"/>
      <c r="AE11" s="36"/>
    </row>
    <row r="12" spans="1:46" s="2" customFormat="1" ht="12" hidden="1" customHeight="1" x14ac:dyDescent="0.2">
      <c r="A12" s="36"/>
      <c r="B12" s="41"/>
      <c r="C12" s="36"/>
      <c r="D12" s="116" t="s">
        <v>22</v>
      </c>
      <c r="E12" s="36"/>
      <c r="F12" s="105" t="s">
        <v>23</v>
      </c>
      <c r="G12" s="36"/>
      <c r="H12" s="36"/>
      <c r="I12" s="119" t="s">
        <v>24</v>
      </c>
      <c r="J12" s="120" t="str">
        <f>'Rekapitulace stavby'!AN8</f>
        <v>11. 11. 2019</v>
      </c>
      <c r="K12" s="36"/>
      <c r="L12" s="118"/>
      <c r="S12" s="36"/>
      <c r="T12" s="36"/>
      <c r="U12" s="36"/>
      <c r="V12" s="36"/>
      <c r="W12" s="36"/>
      <c r="X12" s="36"/>
      <c r="Y12" s="36"/>
      <c r="Z12" s="36"/>
      <c r="AA12" s="36"/>
      <c r="AB12" s="36"/>
      <c r="AC12" s="36"/>
      <c r="AD12" s="36"/>
      <c r="AE12" s="36"/>
    </row>
    <row r="13" spans="1:46" s="2" customFormat="1" ht="10.9" hidden="1" customHeight="1" x14ac:dyDescent="0.2">
      <c r="A13" s="36"/>
      <c r="B13" s="41"/>
      <c r="C13" s="36"/>
      <c r="D13" s="36"/>
      <c r="E13" s="36"/>
      <c r="F13" s="36"/>
      <c r="G13" s="36"/>
      <c r="H13" s="36"/>
      <c r="I13" s="117"/>
      <c r="J13" s="36"/>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30</v>
      </c>
      <c r="E14" s="36"/>
      <c r="F14" s="36"/>
      <c r="G14" s="36"/>
      <c r="H14" s="36"/>
      <c r="I14" s="119" t="s">
        <v>31</v>
      </c>
      <c r="J14" s="105" t="s">
        <v>32</v>
      </c>
      <c r="K14" s="36"/>
      <c r="L14" s="118"/>
      <c r="S14" s="36"/>
      <c r="T14" s="36"/>
      <c r="U14" s="36"/>
      <c r="V14" s="36"/>
      <c r="W14" s="36"/>
      <c r="X14" s="36"/>
      <c r="Y14" s="36"/>
      <c r="Z14" s="36"/>
      <c r="AA14" s="36"/>
      <c r="AB14" s="36"/>
      <c r="AC14" s="36"/>
      <c r="AD14" s="36"/>
      <c r="AE14" s="36"/>
    </row>
    <row r="15" spans="1:46" s="2" customFormat="1" ht="18" hidden="1" customHeight="1" x14ac:dyDescent="0.2">
      <c r="A15" s="36"/>
      <c r="B15" s="41"/>
      <c r="C15" s="36"/>
      <c r="D15" s="36"/>
      <c r="E15" s="105" t="s">
        <v>33</v>
      </c>
      <c r="F15" s="36"/>
      <c r="G15" s="36"/>
      <c r="H15" s="36"/>
      <c r="I15" s="119" t="s">
        <v>34</v>
      </c>
      <c r="J15" s="105" t="s">
        <v>35</v>
      </c>
      <c r="K15" s="36"/>
      <c r="L15" s="118"/>
      <c r="S15" s="36"/>
      <c r="T15" s="36"/>
      <c r="U15" s="36"/>
      <c r="V15" s="36"/>
      <c r="W15" s="36"/>
      <c r="X15" s="36"/>
      <c r="Y15" s="36"/>
      <c r="Z15" s="36"/>
      <c r="AA15" s="36"/>
      <c r="AB15" s="36"/>
      <c r="AC15" s="36"/>
      <c r="AD15" s="36"/>
      <c r="AE15" s="36"/>
    </row>
    <row r="16" spans="1:46" s="2" customFormat="1" ht="6.95" hidden="1" customHeight="1" x14ac:dyDescent="0.2">
      <c r="A16" s="36"/>
      <c r="B16" s="41"/>
      <c r="C16" s="36"/>
      <c r="D16" s="36"/>
      <c r="E16" s="36"/>
      <c r="F16" s="36"/>
      <c r="G16" s="36"/>
      <c r="H16" s="36"/>
      <c r="I16" s="117"/>
      <c r="J16" s="36"/>
      <c r="K16" s="36"/>
      <c r="L16" s="118"/>
      <c r="S16" s="36"/>
      <c r="T16" s="36"/>
      <c r="U16" s="36"/>
      <c r="V16" s="36"/>
      <c r="W16" s="36"/>
      <c r="X16" s="36"/>
      <c r="Y16" s="36"/>
      <c r="Z16" s="36"/>
      <c r="AA16" s="36"/>
      <c r="AB16" s="36"/>
      <c r="AC16" s="36"/>
      <c r="AD16" s="36"/>
      <c r="AE16" s="36"/>
    </row>
    <row r="17" spans="1:31" s="2" customFormat="1" ht="12" hidden="1" customHeight="1" x14ac:dyDescent="0.2">
      <c r="A17" s="36"/>
      <c r="B17" s="41"/>
      <c r="C17" s="36"/>
      <c r="D17" s="116" t="s">
        <v>36</v>
      </c>
      <c r="E17" s="36"/>
      <c r="F17" s="36"/>
      <c r="G17" s="36"/>
      <c r="H17" s="36"/>
      <c r="I17" s="119" t="s">
        <v>31</v>
      </c>
      <c r="J17" s="31" t="str">
        <f>'Rekapitulace stavby'!AN13</f>
        <v>Vyplň údaj</v>
      </c>
      <c r="K17" s="36"/>
      <c r="L17" s="118"/>
      <c r="S17" s="36"/>
      <c r="T17" s="36"/>
      <c r="U17" s="36"/>
      <c r="V17" s="36"/>
      <c r="W17" s="36"/>
      <c r="X17" s="36"/>
      <c r="Y17" s="36"/>
      <c r="Z17" s="36"/>
      <c r="AA17" s="36"/>
      <c r="AB17" s="36"/>
      <c r="AC17" s="36"/>
      <c r="AD17" s="36"/>
      <c r="AE17" s="36"/>
    </row>
    <row r="18" spans="1:31" s="2" customFormat="1" ht="18" hidden="1" customHeight="1" x14ac:dyDescent="0.2">
      <c r="A18" s="36"/>
      <c r="B18" s="41"/>
      <c r="C18" s="36"/>
      <c r="D18" s="36"/>
      <c r="E18" s="320" t="str">
        <f>'Rekapitulace stavby'!E14</f>
        <v>Vyplň údaj</v>
      </c>
      <c r="F18" s="321"/>
      <c r="G18" s="321"/>
      <c r="H18" s="321"/>
      <c r="I18" s="119" t="s">
        <v>34</v>
      </c>
      <c r="J18" s="31" t="str">
        <f>'Rekapitulace stavby'!AN14</f>
        <v>Vyplň údaj</v>
      </c>
      <c r="K18" s="36"/>
      <c r="L18" s="118"/>
      <c r="S18" s="36"/>
      <c r="T18" s="36"/>
      <c r="U18" s="36"/>
      <c r="V18" s="36"/>
      <c r="W18" s="36"/>
      <c r="X18" s="36"/>
      <c r="Y18" s="36"/>
      <c r="Z18" s="36"/>
      <c r="AA18" s="36"/>
      <c r="AB18" s="36"/>
      <c r="AC18" s="36"/>
      <c r="AD18" s="36"/>
      <c r="AE18" s="36"/>
    </row>
    <row r="19" spans="1:31" s="2" customFormat="1" ht="6.95" hidden="1" customHeight="1" x14ac:dyDescent="0.2">
      <c r="A19" s="36"/>
      <c r="B19" s="41"/>
      <c r="C19" s="36"/>
      <c r="D19" s="36"/>
      <c r="E19" s="36"/>
      <c r="F19" s="36"/>
      <c r="G19" s="36"/>
      <c r="H19" s="36"/>
      <c r="I19" s="117"/>
      <c r="J19" s="36"/>
      <c r="K19" s="36"/>
      <c r="L19" s="118"/>
      <c r="S19" s="36"/>
      <c r="T19" s="36"/>
      <c r="U19" s="36"/>
      <c r="V19" s="36"/>
      <c r="W19" s="36"/>
      <c r="X19" s="36"/>
      <c r="Y19" s="36"/>
      <c r="Z19" s="36"/>
      <c r="AA19" s="36"/>
      <c r="AB19" s="36"/>
      <c r="AC19" s="36"/>
      <c r="AD19" s="36"/>
      <c r="AE19" s="36"/>
    </row>
    <row r="20" spans="1:31" s="2" customFormat="1" ht="12" hidden="1" customHeight="1" x14ac:dyDescent="0.2">
      <c r="A20" s="36"/>
      <c r="B20" s="41"/>
      <c r="C20" s="36"/>
      <c r="D20" s="116" t="s">
        <v>38</v>
      </c>
      <c r="E20" s="36"/>
      <c r="F20" s="36"/>
      <c r="G20" s="36"/>
      <c r="H20" s="36"/>
      <c r="I20" s="119" t="s">
        <v>31</v>
      </c>
      <c r="J20" s="105" t="s">
        <v>39</v>
      </c>
      <c r="K20" s="36"/>
      <c r="L20" s="118"/>
      <c r="S20" s="36"/>
      <c r="T20" s="36"/>
      <c r="U20" s="36"/>
      <c r="V20" s="36"/>
      <c r="W20" s="36"/>
      <c r="X20" s="36"/>
      <c r="Y20" s="36"/>
      <c r="Z20" s="36"/>
      <c r="AA20" s="36"/>
      <c r="AB20" s="36"/>
      <c r="AC20" s="36"/>
      <c r="AD20" s="36"/>
      <c r="AE20" s="36"/>
    </row>
    <row r="21" spans="1:31" s="2" customFormat="1" ht="18" hidden="1" customHeight="1" x14ac:dyDescent="0.2">
      <c r="A21" s="36"/>
      <c r="B21" s="41"/>
      <c r="C21" s="36"/>
      <c r="D21" s="36"/>
      <c r="E21" s="105" t="s">
        <v>40</v>
      </c>
      <c r="F21" s="36"/>
      <c r="G21" s="36"/>
      <c r="H21" s="36"/>
      <c r="I21" s="119" t="s">
        <v>34</v>
      </c>
      <c r="J21" s="105" t="s">
        <v>41</v>
      </c>
      <c r="K21" s="36"/>
      <c r="L21" s="118"/>
      <c r="S21" s="36"/>
      <c r="T21" s="36"/>
      <c r="U21" s="36"/>
      <c r="V21" s="36"/>
      <c r="W21" s="36"/>
      <c r="X21" s="36"/>
      <c r="Y21" s="36"/>
      <c r="Z21" s="36"/>
      <c r="AA21" s="36"/>
      <c r="AB21" s="36"/>
      <c r="AC21" s="36"/>
      <c r="AD21" s="36"/>
      <c r="AE21" s="36"/>
    </row>
    <row r="22" spans="1:31" s="2" customFormat="1" ht="6.95" hidden="1" customHeight="1" x14ac:dyDescent="0.2">
      <c r="A22" s="36"/>
      <c r="B22" s="41"/>
      <c r="C22" s="36"/>
      <c r="D22" s="36"/>
      <c r="E22" s="36"/>
      <c r="F22" s="36"/>
      <c r="G22" s="36"/>
      <c r="H22" s="36"/>
      <c r="I22" s="117"/>
      <c r="J22" s="36"/>
      <c r="K22" s="36"/>
      <c r="L22" s="118"/>
      <c r="S22" s="36"/>
      <c r="T22" s="36"/>
      <c r="U22" s="36"/>
      <c r="V22" s="36"/>
      <c r="W22" s="36"/>
      <c r="X22" s="36"/>
      <c r="Y22" s="36"/>
      <c r="Z22" s="36"/>
      <c r="AA22" s="36"/>
      <c r="AB22" s="36"/>
      <c r="AC22" s="36"/>
      <c r="AD22" s="36"/>
      <c r="AE22" s="36"/>
    </row>
    <row r="23" spans="1:31" s="2" customFormat="1" ht="12" hidden="1" customHeight="1" x14ac:dyDescent="0.2">
      <c r="A23" s="36"/>
      <c r="B23" s="41"/>
      <c r="C23" s="36"/>
      <c r="D23" s="116" t="s">
        <v>43</v>
      </c>
      <c r="E23" s="36"/>
      <c r="F23" s="36"/>
      <c r="G23" s="36"/>
      <c r="H23" s="36"/>
      <c r="I23" s="119" t="s">
        <v>31</v>
      </c>
      <c r="J23" s="105" t="s">
        <v>79</v>
      </c>
      <c r="K23" s="36"/>
      <c r="L23" s="118"/>
      <c r="S23" s="36"/>
      <c r="T23" s="36"/>
      <c r="U23" s="36"/>
      <c r="V23" s="36"/>
      <c r="W23" s="36"/>
      <c r="X23" s="36"/>
      <c r="Y23" s="36"/>
      <c r="Z23" s="36"/>
      <c r="AA23" s="36"/>
      <c r="AB23" s="36"/>
      <c r="AC23" s="36"/>
      <c r="AD23" s="36"/>
      <c r="AE23" s="36"/>
    </row>
    <row r="24" spans="1:31" s="2" customFormat="1" ht="18" hidden="1" customHeight="1" x14ac:dyDescent="0.2">
      <c r="A24" s="36"/>
      <c r="B24" s="41"/>
      <c r="C24" s="36"/>
      <c r="D24" s="36"/>
      <c r="E24" s="105" t="s">
        <v>339</v>
      </c>
      <c r="F24" s="36"/>
      <c r="G24" s="36"/>
      <c r="H24" s="36"/>
      <c r="I24" s="119" t="s">
        <v>34</v>
      </c>
      <c r="J24" s="105" t="s">
        <v>79</v>
      </c>
      <c r="K24" s="36"/>
      <c r="L24" s="118"/>
      <c r="S24" s="36"/>
      <c r="T24" s="36"/>
      <c r="U24" s="36"/>
      <c r="V24" s="36"/>
      <c r="W24" s="36"/>
      <c r="X24" s="36"/>
      <c r="Y24" s="36"/>
      <c r="Z24" s="36"/>
      <c r="AA24" s="36"/>
      <c r="AB24" s="36"/>
      <c r="AC24" s="36"/>
      <c r="AD24" s="36"/>
      <c r="AE24" s="36"/>
    </row>
    <row r="25" spans="1:31" s="2" customFormat="1" ht="6.95" hidden="1" customHeight="1" x14ac:dyDescent="0.2">
      <c r="A25" s="36"/>
      <c r="B25" s="41"/>
      <c r="C25" s="36"/>
      <c r="D25" s="36"/>
      <c r="E25" s="36"/>
      <c r="F25" s="36"/>
      <c r="G25" s="36"/>
      <c r="H25" s="36"/>
      <c r="I25" s="117"/>
      <c r="J25" s="36"/>
      <c r="K25" s="36"/>
      <c r="L25" s="118"/>
      <c r="S25" s="36"/>
      <c r="T25" s="36"/>
      <c r="U25" s="36"/>
      <c r="V25" s="36"/>
      <c r="W25" s="36"/>
      <c r="X25" s="36"/>
      <c r="Y25" s="36"/>
      <c r="Z25" s="36"/>
      <c r="AA25" s="36"/>
      <c r="AB25" s="36"/>
      <c r="AC25" s="36"/>
      <c r="AD25" s="36"/>
      <c r="AE25" s="36"/>
    </row>
    <row r="26" spans="1:31" s="2" customFormat="1" ht="12" hidden="1" customHeight="1" x14ac:dyDescent="0.2">
      <c r="A26" s="36"/>
      <c r="B26" s="41"/>
      <c r="C26" s="36"/>
      <c r="D26" s="116" t="s">
        <v>44</v>
      </c>
      <c r="E26" s="36"/>
      <c r="F26" s="36"/>
      <c r="G26" s="36"/>
      <c r="H26" s="36"/>
      <c r="I26" s="117"/>
      <c r="J26" s="36"/>
      <c r="K26" s="36"/>
      <c r="L26" s="118"/>
      <c r="S26" s="36"/>
      <c r="T26" s="36"/>
      <c r="U26" s="36"/>
      <c r="V26" s="36"/>
      <c r="W26" s="36"/>
      <c r="X26" s="36"/>
      <c r="Y26" s="36"/>
      <c r="Z26" s="36"/>
      <c r="AA26" s="36"/>
      <c r="AB26" s="36"/>
      <c r="AC26" s="36"/>
      <c r="AD26" s="36"/>
      <c r="AE26" s="36"/>
    </row>
    <row r="27" spans="1:31" s="8" customFormat="1" ht="51" hidden="1" customHeight="1" x14ac:dyDescent="0.2">
      <c r="A27" s="121"/>
      <c r="B27" s="122"/>
      <c r="C27" s="121"/>
      <c r="D27" s="121"/>
      <c r="E27" s="322" t="s">
        <v>45</v>
      </c>
      <c r="F27" s="322"/>
      <c r="G27" s="322"/>
      <c r="H27" s="322"/>
      <c r="I27" s="123"/>
      <c r="J27" s="121"/>
      <c r="K27" s="121"/>
      <c r="L27" s="124"/>
      <c r="S27" s="121"/>
      <c r="T27" s="121"/>
      <c r="U27" s="121"/>
      <c r="V27" s="121"/>
      <c r="W27" s="121"/>
      <c r="X27" s="121"/>
      <c r="Y27" s="121"/>
      <c r="Z27" s="121"/>
      <c r="AA27" s="121"/>
      <c r="AB27" s="121"/>
      <c r="AC27" s="121"/>
      <c r="AD27" s="121"/>
      <c r="AE27" s="121"/>
    </row>
    <row r="28" spans="1:31" s="2" customFormat="1" ht="6.95" hidden="1" customHeight="1" x14ac:dyDescent="0.2">
      <c r="A28" s="36"/>
      <c r="B28" s="41"/>
      <c r="C28" s="36"/>
      <c r="D28" s="36"/>
      <c r="E28" s="36"/>
      <c r="F28" s="36"/>
      <c r="G28" s="36"/>
      <c r="H28" s="36"/>
      <c r="I28" s="117"/>
      <c r="J28" s="36"/>
      <c r="K28" s="36"/>
      <c r="L28" s="118"/>
      <c r="S28" s="36"/>
      <c r="T28" s="36"/>
      <c r="U28" s="36"/>
      <c r="V28" s="36"/>
      <c r="W28" s="36"/>
      <c r="X28" s="36"/>
      <c r="Y28" s="36"/>
      <c r="Z28" s="36"/>
      <c r="AA28" s="36"/>
      <c r="AB28" s="36"/>
      <c r="AC28" s="36"/>
      <c r="AD28" s="36"/>
      <c r="AE28" s="36"/>
    </row>
    <row r="29" spans="1:31" s="2" customFormat="1" ht="6.95" hidden="1" customHeight="1" x14ac:dyDescent="0.2">
      <c r="A29" s="36"/>
      <c r="B29" s="41"/>
      <c r="C29" s="36"/>
      <c r="D29" s="125"/>
      <c r="E29" s="125"/>
      <c r="F29" s="125"/>
      <c r="G29" s="125"/>
      <c r="H29" s="125"/>
      <c r="I29" s="126"/>
      <c r="J29" s="125"/>
      <c r="K29" s="125"/>
      <c r="L29" s="118"/>
      <c r="S29" s="36"/>
      <c r="T29" s="36"/>
      <c r="U29" s="36"/>
      <c r="V29" s="36"/>
      <c r="W29" s="36"/>
      <c r="X29" s="36"/>
      <c r="Y29" s="36"/>
      <c r="Z29" s="36"/>
      <c r="AA29" s="36"/>
      <c r="AB29" s="36"/>
      <c r="AC29" s="36"/>
      <c r="AD29" s="36"/>
      <c r="AE29" s="36"/>
    </row>
    <row r="30" spans="1:31" s="2" customFormat="1" ht="25.35" hidden="1" customHeight="1" x14ac:dyDescent="0.2">
      <c r="A30" s="36"/>
      <c r="B30" s="41"/>
      <c r="C30" s="36"/>
      <c r="D30" s="127" t="s">
        <v>46</v>
      </c>
      <c r="E30" s="36"/>
      <c r="F30" s="36"/>
      <c r="G30" s="36"/>
      <c r="H30" s="36"/>
      <c r="I30" s="117"/>
      <c r="J30" s="128">
        <f>ROUND(J84, 2)</f>
        <v>0</v>
      </c>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14.45" hidden="1" customHeight="1" x14ac:dyDescent="0.2">
      <c r="A32" s="36"/>
      <c r="B32" s="41"/>
      <c r="C32" s="36"/>
      <c r="D32" s="36"/>
      <c r="E32" s="36"/>
      <c r="F32" s="129" t="s">
        <v>48</v>
      </c>
      <c r="G32" s="36"/>
      <c r="H32" s="36"/>
      <c r="I32" s="130" t="s">
        <v>47</v>
      </c>
      <c r="J32" s="129" t="s">
        <v>49</v>
      </c>
      <c r="K32" s="36"/>
      <c r="L32" s="118"/>
      <c r="S32" s="36"/>
      <c r="T32" s="36"/>
      <c r="U32" s="36"/>
      <c r="V32" s="36"/>
      <c r="W32" s="36"/>
      <c r="X32" s="36"/>
      <c r="Y32" s="36"/>
      <c r="Z32" s="36"/>
      <c r="AA32" s="36"/>
      <c r="AB32" s="36"/>
      <c r="AC32" s="36"/>
      <c r="AD32" s="36"/>
      <c r="AE32" s="36"/>
    </row>
    <row r="33" spans="1:31" s="2" customFormat="1" ht="14.45" hidden="1" customHeight="1" x14ac:dyDescent="0.2">
      <c r="A33" s="36"/>
      <c r="B33" s="41"/>
      <c r="C33" s="36"/>
      <c r="D33" s="131" t="s">
        <v>50</v>
      </c>
      <c r="E33" s="116" t="s">
        <v>51</v>
      </c>
      <c r="F33" s="132">
        <f>ROUND((SUM(BE84:BE113)),  2)</f>
        <v>0</v>
      </c>
      <c r="G33" s="36"/>
      <c r="H33" s="36"/>
      <c r="I33" s="133">
        <v>0.21</v>
      </c>
      <c r="J33" s="132">
        <f>ROUND(((SUM(BE84:BE113))*I33),  2)</f>
        <v>0</v>
      </c>
      <c r="K33" s="36"/>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116" t="s">
        <v>52</v>
      </c>
      <c r="F34" s="132">
        <f>ROUND((SUM(BF84:BF113)),  2)</f>
        <v>0</v>
      </c>
      <c r="G34" s="36"/>
      <c r="H34" s="36"/>
      <c r="I34" s="133">
        <v>0.15</v>
      </c>
      <c r="J34" s="132">
        <f>ROUND(((SUM(BF84:BF113))*I34),  2)</f>
        <v>0</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36"/>
      <c r="E35" s="116" t="s">
        <v>53</v>
      </c>
      <c r="F35" s="132">
        <f>ROUND((SUM(BG84:BG113)),  2)</f>
        <v>0</v>
      </c>
      <c r="G35" s="36"/>
      <c r="H35" s="36"/>
      <c r="I35" s="133">
        <v>0.21</v>
      </c>
      <c r="J35" s="132">
        <f>0</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54</v>
      </c>
      <c r="F36" s="132">
        <f>ROUND((SUM(BH84:BH113)),  2)</f>
        <v>0</v>
      </c>
      <c r="G36" s="36"/>
      <c r="H36" s="36"/>
      <c r="I36" s="133">
        <v>0.15</v>
      </c>
      <c r="J36" s="132">
        <f>0</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55</v>
      </c>
      <c r="F37" s="132">
        <f>ROUND((SUM(BI84:BI113)),  2)</f>
        <v>0</v>
      </c>
      <c r="G37" s="36"/>
      <c r="H37" s="36"/>
      <c r="I37" s="133">
        <v>0</v>
      </c>
      <c r="J37" s="132">
        <f>0</f>
        <v>0</v>
      </c>
      <c r="K37" s="36"/>
      <c r="L37" s="118"/>
      <c r="S37" s="36"/>
      <c r="T37" s="36"/>
      <c r="U37" s="36"/>
      <c r="V37" s="36"/>
      <c r="W37" s="36"/>
      <c r="X37" s="36"/>
      <c r="Y37" s="36"/>
      <c r="Z37" s="36"/>
      <c r="AA37" s="36"/>
      <c r="AB37" s="36"/>
      <c r="AC37" s="36"/>
      <c r="AD37" s="36"/>
      <c r="AE37" s="36"/>
    </row>
    <row r="38" spans="1:31" s="2" customFormat="1" ht="6.95" hidden="1" customHeight="1" x14ac:dyDescent="0.2">
      <c r="A38" s="36"/>
      <c r="B38" s="41"/>
      <c r="C38" s="36"/>
      <c r="D38" s="36"/>
      <c r="E38" s="36"/>
      <c r="F38" s="36"/>
      <c r="G38" s="36"/>
      <c r="H38" s="36"/>
      <c r="I38" s="117"/>
      <c r="J38" s="36"/>
      <c r="K38" s="36"/>
      <c r="L38" s="118"/>
      <c r="S38" s="36"/>
      <c r="T38" s="36"/>
      <c r="U38" s="36"/>
      <c r="V38" s="36"/>
      <c r="W38" s="36"/>
      <c r="X38" s="36"/>
      <c r="Y38" s="36"/>
      <c r="Z38" s="36"/>
      <c r="AA38" s="36"/>
      <c r="AB38" s="36"/>
      <c r="AC38" s="36"/>
      <c r="AD38" s="36"/>
      <c r="AE38" s="36"/>
    </row>
    <row r="39" spans="1:31" s="2" customFormat="1" ht="25.35" hidden="1" customHeight="1" x14ac:dyDescent="0.2">
      <c r="A39" s="36"/>
      <c r="B39" s="41"/>
      <c r="C39" s="134"/>
      <c r="D39" s="135" t="s">
        <v>56</v>
      </c>
      <c r="E39" s="136"/>
      <c r="F39" s="136"/>
      <c r="G39" s="137" t="s">
        <v>57</v>
      </c>
      <c r="H39" s="138" t="s">
        <v>58</v>
      </c>
      <c r="I39" s="139"/>
      <c r="J39" s="140">
        <f>SUM(J30:J37)</f>
        <v>0</v>
      </c>
      <c r="K39" s="141"/>
      <c r="L39" s="118"/>
      <c r="S39" s="36"/>
      <c r="T39" s="36"/>
      <c r="U39" s="36"/>
      <c r="V39" s="36"/>
      <c r="W39" s="36"/>
      <c r="X39" s="36"/>
      <c r="Y39" s="36"/>
      <c r="Z39" s="36"/>
      <c r="AA39" s="36"/>
      <c r="AB39" s="36"/>
      <c r="AC39" s="36"/>
      <c r="AD39" s="36"/>
      <c r="AE39" s="36"/>
    </row>
    <row r="40" spans="1:31" s="2" customFormat="1" ht="14.45" hidden="1" customHeight="1" x14ac:dyDescent="0.2">
      <c r="A40" s="36"/>
      <c r="B40" s="142"/>
      <c r="C40" s="143"/>
      <c r="D40" s="143"/>
      <c r="E40" s="143"/>
      <c r="F40" s="143"/>
      <c r="G40" s="143"/>
      <c r="H40" s="143"/>
      <c r="I40" s="144"/>
      <c r="J40" s="143"/>
      <c r="K40" s="143"/>
      <c r="L40" s="118"/>
      <c r="S40" s="36"/>
      <c r="T40" s="36"/>
      <c r="U40" s="36"/>
      <c r="V40" s="36"/>
      <c r="W40" s="36"/>
      <c r="X40" s="36"/>
      <c r="Y40" s="36"/>
      <c r="Z40" s="36"/>
      <c r="AA40" s="36"/>
      <c r="AB40" s="36"/>
      <c r="AC40" s="36"/>
      <c r="AD40" s="36"/>
      <c r="AE40" s="36"/>
    </row>
    <row r="41" spans="1:31" ht="11.25" hidden="1" x14ac:dyDescent="0.2"/>
    <row r="42" spans="1:31" ht="11.25" hidden="1" x14ac:dyDescent="0.2"/>
    <row r="43" spans="1:31" ht="11.25" hidden="1" x14ac:dyDescent="0.2"/>
    <row r="44" spans="1:31" s="2" customFormat="1" ht="6.95" customHeight="1" x14ac:dyDescent="0.2">
      <c r="A44" s="36"/>
      <c r="B44" s="145"/>
      <c r="C44" s="146"/>
      <c r="D44" s="146"/>
      <c r="E44" s="146"/>
      <c r="F44" s="146"/>
      <c r="G44" s="146"/>
      <c r="H44" s="146"/>
      <c r="I44" s="147"/>
      <c r="J44" s="146"/>
      <c r="K44" s="146"/>
      <c r="L44" s="118"/>
      <c r="S44" s="36"/>
      <c r="T44" s="36"/>
      <c r="U44" s="36"/>
      <c r="V44" s="36"/>
      <c r="W44" s="36"/>
      <c r="X44" s="36"/>
      <c r="Y44" s="36"/>
      <c r="Z44" s="36"/>
      <c r="AA44" s="36"/>
      <c r="AB44" s="36"/>
      <c r="AC44" s="36"/>
      <c r="AD44" s="36"/>
      <c r="AE44" s="36"/>
    </row>
    <row r="45" spans="1:31" s="2" customFormat="1" ht="24.95" customHeight="1" x14ac:dyDescent="0.2">
      <c r="A45" s="36"/>
      <c r="B45" s="37"/>
      <c r="C45" s="24" t="s">
        <v>147</v>
      </c>
      <c r="D45" s="38"/>
      <c r="E45" s="38"/>
      <c r="F45" s="38"/>
      <c r="G45" s="38"/>
      <c r="H45" s="38"/>
      <c r="I45" s="117"/>
      <c r="J45" s="38"/>
      <c r="K45" s="38"/>
      <c r="L45" s="118"/>
      <c r="S45" s="36"/>
      <c r="T45" s="36"/>
      <c r="U45" s="36"/>
      <c r="V45" s="36"/>
      <c r="W45" s="36"/>
      <c r="X45" s="36"/>
      <c r="Y45" s="36"/>
      <c r="Z45" s="36"/>
      <c r="AA45" s="36"/>
      <c r="AB45" s="36"/>
      <c r="AC45" s="36"/>
      <c r="AD45" s="36"/>
      <c r="AE45" s="36"/>
    </row>
    <row r="46" spans="1:31" s="2" customFormat="1" ht="6.95" customHeight="1" x14ac:dyDescent="0.2">
      <c r="A46" s="36"/>
      <c r="B46" s="37"/>
      <c r="C46" s="38"/>
      <c r="D46" s="38"/>
      <c r="E46" s="38"/>
      <c r="F46" s="38"/>
      <c r="G46" s="38"/>
      <c r="H46" s="38"/>
      <c r="I46" s="117"/>
      <c r="J46" s="38"/>
      <c r="K46" s="38"/>
      <c r="L46" s="118"/>
      <c r="S46" s="36"/>
      <c r="T46" s="36"/>
      <c r="U46" s="36"/>
      <c r="V46" s="36"/>
      <c r="W46" s="36"/>
      <c r="X46" s="36"/>
      <c r="Y46" s="36"/>
      <c r="Z46" s="36"/>
      <c r="AA46" s="36"/>
      <c r="AB46" s="36"/>
      <c r="AC46" s="36"/>
      <c r="AD46" s="36"/>
      <c r="AE46" s="36"/>
    </row>
    <row r="47" spans="1:31" s="2" customFormat="1" ht="12" customHeight="1" x14ac:dyDescent="0.2">
      <c r="A47" s="36"/>
      <c r="B47" s="37"/>
      <c r="C47" s="30" t="s">
        <v>16</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16.5" customHeight="1" x14ac:dyDescent="0.2">
      <c r="A48" s="36"/>
      <c r="B48" s="37"/>
      <c r="C48" s="38"/>
      <c r="D48" s="38"/>
      <c r="E48" s="323" t="str">
        <f>E7</f>
        <v>PJD na ul. Výškovická - 1. úsek (ul. Čujkovova - ul. Svornosti)</v>
      </c>
      <c r="F48" s="324"/>
      <c r="G48" s="324"/>
      <c r="H48" s="324"/>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145</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292" t="str">
        <f>E9</f>
        <v>SO 304 - Přípojka NN zavlažovacího systému</v>
      </c>
      <c r="F50" s="325"/>
      <c r="G50" s="325"/>
      <c r="H50" s="325"/>
      <c r="I50" s="117"/>
      <c r="J50" s="38"/>
      <c r="K50" s="38"/>
      <c r="L50" s="118"/>
      <c r="S50" s="36"/>
      <c r="T50" s="36"/>
      <c r="U50" s="36"/>
      <c r="V50" s="36"/>
      <c r="W50" s="36"/>
      <c r="X50" s="36"/>
      <c r="Y50" s="36"/>
      <c r="Z50" s="36"/>
      <c r="AA50" s="36"/>
      <c r="AB50" s="36"/>
      <c r="AC50" s="36"/>
      <c r="AD50" s="36"/>
      <c r="AE50" s="36"/>
    </row>
    <row r="51" spans="1:47" s="2" customFormat="1" ht="6.95" customHeight="1" x14ac:dyDescent="0.2">
      <c r="A51" s="36"/>
      <c r="B51" s="37"/>
      <c r="C51" s="38"/>
      <c r="D51" s="38"/>
      <c r="E51" s="38"/>
      <c r="F51" s="38"/>
      <c r="G51" s="38"/>
      <c r="H51" s="38"/>
      <c r="I51" s="117"/>
      <c r="J51" s="38"/>
      <c r="K51" s="38"/>
      <c r="L51" s="118"/>
      <c r="S51" s="36"/>
      <c r="T51" s="36"/>
      <c r="U51" s="36"/>
      <c r="V51" s="36"/>
      <c r="W51" s="36"/>
      <c r="X51" s="36"/>
      <c r="Y51" s="36"/>
      <c r="Z51" s="36"/>
      <c r="AA51" s="36"/>
      <c r="AB51" s="36"/>
      <c r="AC51" s="36"/>
      <c r="AD51" s="36"/>
      <c r="AE51" s="36"/>
    </row>
    <row r="52" spans="1:47" s="2" customFormat="1" ht="12" customHeight="1" x14ac:dyDescent="0.2">
      <c r="A52" s="36"/>
      <c r="B52" s="37"/>
      <c r="C52" s="30" t="s">
        <v>22</v>
      </c>
      <c r="D52" s="38"/>
      <c r="E52" s="38"/>
      <c r="F52" s="28" t="str">
        <f>F12</f>
        <v>Ostrava</v>
      </c>
      <c r="G52" s="38"/>
      <c r="H52" s="38"/>
      <c r="I52" s="119" t="s">
        <v>24</v>
      </c>
      <c r="J52" s="61" t="str">
        <f>IF(J12="","",J12)</f>
        <v>11. 11. 2019</v>
      </c>
      <c r="K52" s="38"/>
      <c r="L52" s="118"/>
      <c r="S52" s="36"/>
      <c r="T52" s="36"/>
      <c r="U52" s="36"/>
      <c r="V52" s="36"/>
      <c r="W52" s="36"/>
      <c r="X52" s="36"/>
      <c r="Y52" s="36"/>
      <c r="Z52" s="36"/>
      <c r="AA52" s="36"/>
      <c r="AB52" s="36"/>
      <c r="AC52" s="36"/>
      <c r="AD52" s="36"/>
      <c r="AE52" s="36"/>
    </row>
    <row r="53" spans="1:47" s="2" customFormat="1" ht="6.95" customHeight="1" x14ac:dyDescent="0.2">
      <c r="A53" s="36"/>
      <c r="B53" s="37"/>
      <c r="C53" s="38"/>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27.95" customHeight="1" x14ac:dyDescent="0.2">
      <c r="A54" s="36"/>
      <c r="B54" s="37"/>
      <c r="C54" s="30" t="s">
        <v>30</v>
      </c>
      <c r="D54" s="38"/>
      <c r="E54" s="38"/>
      <c r="F54" s="28" t="str">
        <f>E15</f>
        <v>Dopravní podnik Ostrava a.s.</v>
      </c>
      <c r="G54" s="38"/>
      <c r="H54" s="38"/>
      <c r="I54" s="119" t="s">
        <v>38</v>
      </c>
      <c r="J54" s="34" t="str">
        <f>E21</f>
        <v>METROPROJEKT Praha a.s.</v>
      </c>
      <c r="K54" s="38"/>
      <c r="L54" s="118"/>
      <c r="S54" s="36"/>
      <c r="T54" s="36"/>
      <c r="U54" s="36"/>
      <c r="V54" s="36"/>
      <c r="W54" s="36"/>
      <c r="X54" s="36"/>
      <c r="Y54" s="36"/>
      <c r="Z54" s="36"/>
      <c r="AA54" s="36"/>
      <c r="AB54" s="36"/>
      <c r="AC54" s="36"/>
      <c r="AD54" s="36"/>
      <c r="AE54" s="36"/>
    </row>
    <row r="55" spans="1:47" s="2" customFormat="1" ht="27.95" customHeight="1" x14ac:dyDescent="0.2">
      <c r="A55" s="36"/>
      <c r="B55" s="37"/>
      <c r="C55" s="30" t="s">
        <v>36</v>
      </c>
      <c r="D55" s="38"/>
      <c r="E55" s="38"/>
      <c r="F55" s="28" t="str">
        <f>IF(E18="","",E18)</f>
        <v>Vyplň údaj</v>
      </c>
      <c r="G55" s="38"/>
      <c r="H55" s="38"/>
      <c r="I55" s="119" t="s">
        <v>43</v>
      </c>
      <c r="J55" s="34" t="str">
        <f>E24</f>
        <v>DOPRAVOPROJEKT Ostrava a.s.</v>
      </c>
      <c r="K55" s="38"/>
      <c r="L55" s="118"/>
      <c r="S55" s="36"/>
      <c r="T55" s="36"/>
      <c r="U55" s="36"/>
      <c r="V55" s="36"/>
      <c r="W55" s="36"/>
      <c r="X55" s="36"/>
      <c r="Y55" s="36"/>
      <c r="Z55" s="36"/>
      <c r="AA55" s="36"/>
      <c r="AB55" s="36"/>
      <c r="AC55" s="36"/>
      <c r="AD55" s="36"/>
      <c r="AE55" s="36"/>
    </row>
    <row r="56" spans="1:47" s="2" customFormat="1" ht="10.35" customHeight="1" x14ac:dyDescent="0.2">
      <c r="A56" s="36"/>
      <c r="B56" s="37"/>
      <c r="C56" s="38"/>
      <c r="D56" s="38"/>
      <c r="E56" s="38"/>
      <c r="F56" s="38"/>
      <c r="G56" s="38"/>
      <c r="H56" s="38"/>
      <c r="I56" s="117"/>
      <c r="J56" s="38"/>
      <c r="K56" s="38"/>
      <c r="L56" s="118"/>
      <c r="S56" s="36"/>
      <c r="T56" s="36"/>
      <c r="U56" s="36"/>
      <c r="V56" s="36"/>
      <c r="W56" s="36"/>
      <c r="X56" s="36"/>
      <c r="Y56" s="36"/>
      <c r="Z56" s="36"/>
      <c r="AA56" s="36"/>
      <c r="AB56" s="36"/>
      <c r="AC56" s="36"/>
      <c r="AD56" s="36"/>
      <c r="AE56" s="36"/>
    </row>
    <row r="57" spans="1:47" s="2" customFormat="1" ht="29.25" customHeight="1" x14ac:dyDescent="0.2">
      <c r="A57" s="36"/>
      <c r="B57" s="37"/>
      <c r="C57" s="148" t="s">
        <v>148</v>
      </c>
      <c r="D57" s="149"/>
      <c r="E57" s="149"/>
      <c r="F57" s="149"/>
      <c r="G57" s="149"/>
      <c r="H57" s="149"/>
      <c r="I57" s="150"/>
      <c r="J57" s="151" t="s">
        <v>149</v>
      </c>
      <c r="K57" s="149"/>
      <c r="L57" s="118"/>
      <c r="S57" s="36"/>
      <c r="T57" s="36"/>
      <c r="U57" s="36"/>
      <c r="V57" s="36"/>
      <c r="W57" s="36"/>
      <c r="X57" s="36"/>
      <c r="Y57" s="36"/>
      <c r="Z57" s="36"/>
      <c r="AA57" s="36"/>
      <c r="AB57" s="36"/>
      <c r="AC57" s="36"/>
      <c r="AD57" s="36"/>
      <c r="AE57" s="36"/>
    </row>
    <row r="58" spans="1:47" s="2" customFormat="1" ht="10.35" customHeight="1" x14ac:dyDescent="0.2">
      <c r="A58" s="36"/>
      <c r="B58" s="37"/>
      <c r="C58" s="38"/>
      <c r="D58" s="38"/>
      <c r="E58" s="38"/>
      <c r="F58" s="38"/>
      <c r="G58" s="38"/>
      <c r="H58" s="38"/>
      <c r="I58" s="117"/>
      <c r="J58" s="38"/>
      <c r="K58" s="38"/>
      <c r="L58" s="118"/>
      <c r="S58" s="36"/>
      <c r="T58" s="36"/>
      <c r="U58" s="36"/>
      <c r="V58" s="36"/>
      <c r="W58" s="36"/>
      <c r="X58" s="36"/>
      <c r="Y58" s="36"/>
      <c r="Z58" s="36"/>
      <c r="AA58" s="36"/>
      <c r="AB58" s="36"/>
      <c r="AC58" s="36"/>
      <c r="AD58" s="36"/>
      <c r="AE58" s="36"/>
    </row>
    <row r="59" spans="1:47" s="2" customFormat="1" ht="22.9" customHeight="1" x14ac:dyDescent="0.2">
      <c r="A59" s="36"/>
      <c r="B59" s="37"/>
      <c r="C59" s="152" t="s">
        <v>78</v>
      </c>
      <c r="D59" s="38"/>
      <c r="E59" s="38"/>
      <c r="F59" s="38"/>
      <c r="G59" s="38"/>
      <c r="H59" s="38"/>
      <c r="I59" s="117"/>
      <c r="J59" s="79">
        <f>J84</f>
        <v>0</v>
      </c>
      <c r="K59" s="38"/>
      <c r="L59" s="118"/>
      <c r="S59" s="36"/>
      <c r="T59" s="36"/>
      <c r="U59" s="36"/>
      <c r="V59" s="36"/>
      <c r="W59" s="36"/>
      <c r="X59" s="36"/>
      <c r="Y59" s="36"/>
      <c r="Z59" s="36"/>
      <c r="AA59" s="36"/>
      <c r="AB59" s="36"/>
      <c r="AC59" s="36"/>
      <c r="AD59" s="36"/>
      <c r="AE59" s="36"/>
      <c r="AU59" s="18" t="s">
        <v>150</v>
      </c>
    </row>
    <row r="60" spans="1:47" s="9" customFormat="1" ht="24.95" customHeight="1" x14ac:dyDescent="0.2">
      <c r="B60" s="153"/>
      <c r="C60" s="154"/>
      <c r="D60" s="155" t="s">
        <v>341</v>
      </c>
      <c r="E60" s="156"/>
      <c r="F60" s="156"/>
      <c r="G60" s="156"/>
      <c r="H60" s="156"/>
      <c r="I60" s="157"/>
      <c r="J60" s="158">
        <f>J85</f>
        <v>0</v>
      </c>
      <c r="K60" s="154"/>
      <c r="L60" s="159"/>
    </row>
    <row r="61" spans="1:47" s="10" customFormat="1" ht="19.899999999999999" customHeight="1" x14ac:dyDescent="0.2">
      <c r="B61" s="160"/>
      <c r="C61" s="99"/>
      <c r="D61" s="161" t="s">
        <v>965</v>
      </c>
      <c r="E61" s="162"/>
      <c r="F61" s="162"/>
      <c r="G61" s="162"/>
      <c r="H61" s="162"/>
      <c r="I61" s="163"/>
      <c r="J61" s="164">
        <f>J86</f>
        <v>0</v>
      </c>
      <c r="K61" s="99"/>
      <c r="L61" s="165"/>
    </row>
    <row r="62" spans="1:47" s="10" customFormat="1" ht="14.85" customHeight="1" x14ac:dyDescent="0.2">
      <c r="B62" s="160"/>
      <c r="C62" s="99"/>
      <c r="D62" s="161" t="s">
        <v>966</v>
      </c>
      <c r="E62" s="162"/>
      <c r="F62" s="162"/>
      <c r="G62" s="162"/>
      <c r="H62" s="162"/>
      <c r="I62" s="163"/>
      <c r="J62" s="164">
        <f>J87</f>
        <v>0</v>
      </c>
      <c r="K62" s="99"/>
      <c r="L62" s="165"/>
    </row>
    <row r="63" spans="1:47" s="10" customFormat="1" ht="14.85" customHeight="1" x14ac:dyDescent="0.2">
      <c r="B63" s="160"/>
      <c r="C63" s="99"/>
      <c r="D63" s="161" t="s">
        <v>967</v>
      </c>
      <c r="E63" s="162"/>
      <c r="F63" s="162"/>
      <c r="G63" s="162"/>
      <c r="H63" s="162"/>
      <c r="I63" s="163"/>
      <c r="J63" s="164">
        <f>J92</f>
        <v>0</v>
      </c>
      <c r="K63" s="99"/>
      <c r="L63" s="165"/>
    </row>
    <row r="64" spans="1:47" s="10" customFormat="1" ht="19.899999999999999" customHeight="1" x14ac:dyDescent="0.2">
      <c r="B64" s="160"/>
      <c r="C64" s="99"/>
      <c r="D64" s="161" t="s">
        <v>968</v>
      </c>
      <c r="E64" s="162"/>
      <c r="F64" s="162"/>
      <c r="G64" s="162"/>
      <c r="H64" s="162"/>
      <c r="I64" s="163"/>
      <c r="J64" s="164">
        <f>J99</f>
        <v>0</v>
      </c>
      <c r="K64" s="99"/>
      <c r="L64" s="165"/>
    </row>
    <row r="65" spans="1:31" s="2" customFormat="1" ht="21.75" customHeight="1" x14ac:dyDescent="0.2">
      <c r="A65" s="36"/>
      <c r="B65" s="37"/>
      <c r="C65" s="38"/>
      <c r="D65" s="38"/>
      <c r="E65" s="38"/>
      <c r="F65" s="38"/>
      <c r="G65" s="38"/>
      <c r="H65" s="38"/>
      <c r="I65" s="117"/>
      <c r="J65" s="38"/>
      <c r="K65" s="38"/>
      <c r="L65" s="118"/>
      <c r="S65" s="36"/>
      <c r="T65" s="36"/>
      <c r="U65" s="36"/>
      <c r="V65" s="36"/>
      <c r="W65" s="36"/>
      <c r="X65" s="36"/>
      <c r="Y65" s="36"/>
      <c r="Z65" s="36"/>
      <c r="AA65" s="36"/>
      <c r="AB65" s="36"/>
      <c r="AC65" s="36"/>
      <c r="AD65" s="36"/>
      <c r="AE65" s="36"/>
    </row>
    <row r="66" spans="1:31" s="2" customFormat="1" ht="6.95" customHeight="1" x14ac:dyDescent="0.2">
      <c r="A66" s="36"/>
      <c r="B66" s="49"/>
      <c r="C66" s="50"/>
      <c r="D66" s="50"/>
      <c r="E66" s="50"/>
      <c r="F66" s="50"/>
      <c r="G66" s="50"/>
      <c r="H66" s="50"/>
      <c r="I66" s="144"/>
      <c r="J66" s="50"/>
      <c r="K66" s="50"/>
      <c r="L66" s="118"/>
      <c r="S66" s="36"/>
      <c r="T66" s="36"/>
      <c r="U66" s="36"/>
      <c r="V66" s="36"/>
      <c r="W66" s="36"/>
      <c r="X66" s="36"/>
      <c r="Y66" s="36"/>
      <c r="Z66" s="36"/>
      <c r="AA66" s="36"/>
      <c r="AB66" s="36"/>
      <c r="AC66" s="36"/>
      <c r="AD66" s="36"/>
      <c r="AE66" s="36"/>
    </row>
    <row r="70" spans="1:31" s="2" customFormat="1" ht="6.95" customHeight="1" x14ac:dyDescent="0.2">
      <c r="A70" s="36"/>
      <c r="B70" s="51"/>
      <c r="C70" s="52"/>
      <c r="D70" s="52"/>
      <c r="E70" s="52"/>
      <c r="F70" s="52"/>
      <c r="G70" s="52"/>
      <c r="H70" s="52"/>
      <c r="I70" s="147"/>
      <c r="J70" s="52"/>
      <c r="K70" s="52"/>
      <c r="L70" s="118"/>
      <c r="S70" s="36"/>
      <c r="T70" s="36"/>
      <c r="U70" s="36"/>
      <c r="V70" s="36"/>
      <c r="W70" s="36"/>
      <c r="X70" s="36"/>
      <c r="Y70" s="36"/>
      <c r="Z70" s="36"/>
      <c r="AA70" s="36"/>
      <c r="AB70" s="36"/>
      <c r="AC70" s="36"/>
      <c r="AD70" s="36"/>
      <c r="AE70" s="36"/>
    </row>
    <row r="71" spans="1:31" s="2" customFormat="1" ht="24.95" customHeight="1" x14ac:dyDescent="0.2">
      <c r="A71" s="36"/>
      <c r="B71" s="37"/>
      <c r="C71" s="24" t="s">
        <v>158</v>
      </c>
      <c r="D71" s="38"/>
      <c r="E71" s="38"/>
      <c r="F71" s="38"/>
      <c r="G71" s="38"/>
      <c r="H71" s="38"/>
      <c r="I71" s="117"/>
      <c r="J71" s="38"/>
      <c r="K71" s="38"/>
      <c r="L71" s="118"/>
      <c r="S71" s="36"/>
      <c r="T71" s="36"/>
      <c r="U71" s="36"/>
      <c r="V71" s="36"/>
      <c r="W71" s="36"/>
      <c r="X71" s="36"/>
      <c r="Y71" s="36"/>
      <c r="Z71" s="36"/>
      <c r="AA71" s="36"/>
      <c r="AB71" s="36"/>
      <c r="AC71" s="36"/>
      <c r="AD71" s="36"/>
      <c r="AE71" s="36"/>
    </row>
    <row r="72" spans="1:31" s="2" customFormat="1" ht="6.95" customHeight="1" x14ac:dyDescent="0.2">
      <c r="A72" s="36"/>
      <c r="B72" s="37"/>
      <c r="C72" s="38"/>
      <c r="D72" s="38"/>
      <c r="E72" s="38"/>
      <c r="F72" s="38"/>
      <c r="G72" s="38"/>
      <c r="H72" s="38"/>
      <c r="I72" s="117"/>
      <c r="J72" s="38"/>
      <c r="K72" s="38"/>
      <c r="L72" s="118"/>
      <c r="S72" s="36"/>
      <c r="T72" s="36"/>
      <c r="U72" s="36"/>
      <c r="V72" s="36"/>
      <c r="W72" s="36"/>
      <c r="X72" s="36"/>
      <c r="Y72" s="36"/>
      <c r="Z72" s="36"/>
      <c r="AA72" s="36"/>
      <c r="AB72" s="36"/>
      <c r="AC72" s="36"/>
      <c r="AD72" s="36"/>
      <c r="AE72" s="36"/>
    </row>
    <row r="73" spans="1:31" s="2" customFormat="1" ht="12" customHeight="1" x14ac:dyDescent="0.2">
      <c r="A73" s="36"/>
      <c r="B73" s="37"/>
      <c r="C73" s="30" t="s">
        <v>16</v>
      </c>
      <c r="D73" s="38"/>
      <c r="E73" s="38"/>
      <c r="F73" s="38"/>
      <c r="G73" s="38"/>
      <c r="H73" s="38"/>
      <c r="I73" s="117"/>
      <c r="J73" s="38"/>
      <c r="K73" s="38"/>
      <c r="L73" s="118"/>
      <c r="S73" s="36"/>
      <c r="T73" s="36"/>
      <c r="U73" s="36"/>
      <c r="V73" s="36"/>
      <c r="W73" s="36"/>
      <c r="X73" s="36"/>
      <c r="Y73" s="36"/>
      <c r="Z73" s="36"/>
      <c r="AA73" s="36"/>
      <c r="AB73" s="36"/>
      <c r="AC73" s="36"/>
      <c r="AD73" s="36"/>
      <c r="AE73" s="36"/>
    </row>
    <row r="74" spans="1:31" s="2" customFormat="1" ht="16.5" customHeight="1" x14ac:dyDescent="0.2">
      <c r="A74" s="36"/>
      <c r="B74" s="37"/>
      <c r="C74" s="38"/>
      <c r="D74" s="38"/>
      <c r="E74" s="323" t="str">
        <f>E7</f>
        <v>PJD na ul. Výškovická - 1. úsek (ul. Čujkovova - ul. Svornosti)</v>
      </c>
      <c r="F74" s="324"/>
      <c r="G74" s="324"/>
      <c r="H74" s="324"/>
      <c r="I74" s="117"/>
      <c r="J74" s="38"/>
      <c r="K74" s="38"/>
      <c r="L74" s="118"/>
      <c r="S74" s="36"/>
      <c r="T74" s="36"/>
      <c r="U74" s="36"/>
      <c r="V74" s="36"/>
      <c r="W74" s="36"/>
      <c r="X74" s="36"/>
      <c r="Y74" s="36"/>
      <c r="Z74" s="36"/>
      <c r="AA74" s="36"/>
      <c r="AB74" s="36"/>
      <c r="AC74" s="36"/>
      <c r="AD74" s="36"/>
      <c r="AE74" s="36"/>
    </row>
    <row r="75" spans="1:31" s="2" customFormat="1" ht="12" customHeight="1" x14ac:dyDescent="0.2">
      <c r="A75" s="36"/>
      <c r="B75" s="37"/>
      <c r="C75" s="30" t="s">
        <v>145</v>
      </c>
      <c r="D75" s="38"/>
      <c r="E75" s="38"/>
      <c r="F75" s="38"/>
      <c r="G75" s="38"/>
      <c r="H75" s="38"/>
      <c r="I75" s="117"/>
      <c r="J75" s="38"/>
      <c r="K75" s="38"/>
      <c r="L75" s="118"/>
      <c r="S75" s="36"/>
      <c r="T75" s="36"/>
      <c r="U75" s="36"/>
      <c r="V75" s="36"/>
      <c r="W75" s="36"/>
      <c r="X75" s="36"/>
      <c r="Y75" s="36"/>
      <c r="Z75" s="36"/>
      <c r="AA75" s="36"/>
      <c r="AB75" s="36"/>
      <c r="AC75" s="36"/>
      <c r="AD75" s="36"/>
      <c r="AE75" s="36"/>
    </row>
    <row r="76" spans="1:31" s="2" customFormat="1" ht="16.5" customHeight="1" x14ac:dyDescent="0.2">
      <c r="A76" s="36"/>
      <c r="B76" s="37"/>
      <c r="C76" s="38"/>
      <c r="D76" s="38"/>
      <c r="E76" s="292" t="str">
        <f>E9</f>
        <v>SO 304 - Přípojka NN zavlažovacího systému</v>
      </c>
      <c r="F76" s="325"/>
      <c r="G76" s="325"/>
      <c r="H76" s="325"/>
      <c r="I76" s="117"/>
      <c r="J76" s="38"/>
      <c r="K76" s="38"/>
      <c r="L76" s="118"/>
      <c r="S76" s="36"/>
      <c r="T76" s="36"/>
      <c r="U76" s="36"/>
      <c r="V76" s="36"/>
      <c r="W76" s="36"/>
      <c r="X76" s="36"/>
      <c r="Y76" s="36"/>
      <c r="Z76" s="36"/>
      <c r="AA76" s="36"/>
      <c r="AB76" s="36"/>
      <c r="AC76" s="36"/>
      <c r="AD76" s="36"/>
      <c r="AE76" s="36"/>
    </row>
    <row r="77" spans="1:31" s="2" customFormat="1" ht="6.95" customHeight="1" x14ac:dyDescent="0.2">
      <c r="A77" s="36"/>
      <c r="B77" s="37"/>
      <c r="C77" s="38"/>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2" customHeight="1" x14ac:dyDescent="0.2">
      <c r="A78" s="36"/>
      <c r="B78" s="37"/>
      <c r="C78" s="30" t="s">
        <v>22</v>
      </c>
      <c r="D78" s="38"/>
      <c r="E78" s="38"/>
      <c r="F78" s="28" t="str">
        <f>F12</f>
        <v>Ostrava</v>
      </c>
      <c r="G78" s="38"/>
      <c r="H78" s="38"/>
      <c r="I78" s="119" t="s">
        <v>24</v>
      </c>
      <c r="J78" s="61" t="str">
        <f>IF(J12="","",J12)</f>
        <v>11. 11. 2019</v>
      </c>
      <c r="K78" s="38"/>
      <c r="L78" s="118"/>
      <c r="S78" s="36"/>
      <c r="T78" s="36"/>
      <c r="U78" s="36"/>
      <c r="V78" s="36"/>
      <c r="W78" s="36"/>
      <c r="X78" s="36"/>
      <c r="Y78" s="36"/>
      <c r="Z78" s="36"/>
      <c r="AA78" s="36"/>
      <c r="AB78" s="36"/>
      <c r="AC78" s="36"/>
      <c r="AD78" s="36"/>
      <c r="AE78" s="36"/>
    </row>
    <row r="79" spans="1:31" s="2" customFormat="1" ht="6.95" customHeight="1" x14ac:dyDescent="0.2">
      <c r="A79" s="36"/>
      <c r="B79" s="37"/>
      <c r="C79" s="38"/>
      <c r="D79" s="38"/>
      <c r="E79" s="38"/>
      <c r="F79" s="38"/>
      <c r="G79" s="38"/>
      <c r="H79" s="38"/>
      <c r="I79" s="117"/>
      <c r="J79" s="38"/>
      <c r="K79" s="38"/>
      <c r="L79" s="118"/>
      <c r="S79" s="36"/>
      <c r="T79" s="36"/>
      <c r="U79" s="36"/>
      <c r="V79" s="36"/>
      <c r="W79" s="36"/>
      <c r="X79" s="36"/>
      <c r="Y79" s="36"/>
      <c r="Z79" s="36"/>
      <c r="AA79" s="36"/>
      <c r="AB79" s="36"/>
      <c r="AC79" s="36"/>
      <c r="AD79" s="36"/>
      <c r="AE79" s="36"/>
    </row>
    <row r="80" spans="1:31" s="2" customFormat="1" ht="27.95" customHeight="1" x14ac:dyDescent="0.2">
      <c r="A80" s="36"/>
      <c r="B80" s="37"/>
      <c r="C80" s="30" t="s">
        <v>30</v>
      </c>
      <c r="D80" s="38"/>
      <c r="E80" s="38"/>
      <c r="F80" s="28" t="str">
        <f>E15</f>
        <v>Dopravní podnik Ostrava a.s.</v>
      </c>
      <c r="G80" s="38"/>
      <c r="H80" s="38"/>
      <c r="I80" s="119" t="s">
        <v>38</v>
      </c>
      <c r="J80" s="34" t="str">
        <f>E21</f>
        <v>METROPROJEKT Praha a.s.</v>
      </c>
      <c r="K80" s="38"/>
      <c r="L80" s="118"/>
      <c r="S80" s="36"/>
      <c r="T80" s="36"/>
      <c r="U80" s="36"/>
      <c r="V80" s="36"/>
      <c r="W80" s="36"/>
      <c r="X80" s="36"/>
      <c r="Y80" s="36"/>
      <c r="Z80" s="36"/>
      <c r="AA80" s="36"/>
      <c r="AB80" s="36"/>
      <c r="AC80" s="36"/>
      <c r="AD80" s="36"/>
      <c r="AE80" s="36"/>
    </row>
    <row r="81" spans="1:65" s="2" customFormat="1" ht="27.95" customHeight="1" x14ac:dyDescent="0.2">
      <c r="A81" s="36"/>
      <c r="B81" s="37"/>
      <c r="C81" s="30" t="s">
        <v>36</v>
      </c>
      <c r="D81" s="38"/>
      <c r="E81" s="38"/>
      <c r="F81" s="28" t="str">
        <f>IF(E18="","",E18)</f>
        <v>Vyplň údaj</v>
      </c>
      <c r="G81" s="38"/>
      <c r="H81" s="38"/>
      <c r="I81" s="119" t="s">
        <v>43</v>
      </c>
      <c r="J81" s="34" t="str">
        <f>E24</f>
        <v>DOPRAVOPROJEKT Ostrava a.s.</v>
      </c>
      <c r="K81" s="38"/>
      <c r="L81" s="118"/>
      <c r="S81" s="36"/>
      <c r="T81" s="36"/>
      <c r="U81" s="36"/>
      <c r="V81" s="36"/>
      <c r="W81" s="36"/>
      <c r="X81" s="36"/>
      <c r="Y81" s="36"/>
      <c r="Z81" s="36"/>
      <c r="AA81" s="36"/>
      <c r="AB81" s="36"/>
      <c r="AC81" s="36"/>
      <c r="AD81" s="36"/>
      <c r="AE81" s="36"/>
    </row>
    <row r="82" spans="1:65" s="2" customFormat="1" ht="10.35" customHeight="1" x14ac:dyDescent="0.2">
      <c r="A82" s="36"/>
      <c r="B82" s="37"/>
      <c r="C82" s="38"/>
      <c r="D82" s="38"/>
      <c r="E82" s="38"/>
      <c r="F82" s="38"/>
      <c r="G82" s="38"/>
      <c r="H82" s="38"/>
      <c r="I82" s="117"/>
      <c r="J82" s="38"/>
      <c r="K82" s="38"/>
      <c r="L82" s="118"/>
      <c r="S82" s="36"/>
      <c r="T82" s="36"/>
      <c r="U82" s="36"/>
      <c r="V82" s="36"/>
      <c r="W82" s="36"/>
      <c r="X82" s="36"/>
      <c r="Y82" s="36"/>
      <c r="Z82" s="36"/>
      <c r="AA82" s="36"/>
      <c r="AB82" s="36"/>
      <c r="AC82" s="36"/>
      <c r="AD82" s="36"/>
      <c r="AE82" s="36"/>
    </row>
    <row r="83" spans="1:65" s="11" customFormat="1" ht="29.25" customHeight="1" x14ac:dyDescent="0.2">
      <c r="A83" s="166"/>
      <c r="B83" s="167"/>
      <c r="C83" s="168" t="s">
        <v>159</v>
      </c>
      <c r="D83" s="169" t="s">
        <v>65</v>
      </c>
      <c r="E83" s="169" t="s">
        <v>61</v>
      </c>
      <c r="F83" s="169" t="s">
        <v>62</v>
      </c>
      <c r="G83" s="169" t="s">
        <v>160</v>
      </c>
      <c r="H83" s="169" t="s">
        <v>161</v>
      </c>
      <c r="I83" s="170" t="s">
        <v>162</v>
      </c>
      <c r="J83" s="169" t="s">
        <v>149</v>
      </c>
      <c r="K83" s="171" t="s">
        <v>163</v>
      </c>
      <c r="L83" s="172"/>
      <c r="M83" s="70" t="s">
        <v>79</v>
      </c>
      <c r="N83" s="71" t="s">
        <v>50</v>
      </c>
      <c r="O83" s="71" t="s">
        <v>164</v>
      </c>
      <c r="P83" s="71" t="s">
        <v>165</v>
      </c>
      <c r="Q83" s="71" t="s">
        <v>166</v>
      </c>
      <c r="R83" s="71" t="s">
        <v>167</v>
      </c>
      <c r="S83" s="71" t="s">
        <v>168</v>
      </c>
      <c r="T83" s="72" t="s">
        <v>169</v>
      </c>
      <c r="U83" s="166"/>
      <c r="V83" s="166"/>
      <c r="W83" s="166"/>
      <c r="X83" s="166"/>
      <c r="Y83" s="166"/>
      <c r="Z83" s="166"/>
      <c r="AA83" s="166"/>
      <c r="AB83" s="166"/>
      <c r="AC83" s="166"/>
      <c r="AD83" s="166"/>
      <c r="AE83" s="166"/>
    </row>
    <row r="84" spans="1:65" s="2" customFormat="1" ht="22.9" customHeight="1" x14ac:dyDescent="0.25">
      <c r="A84" s="36"/>
      <c r="B84" s="37"/>
      <c r="C84" s="77" t="s">
        <v>170</v>
      </c>
      <c r="D84" s="38"/>
      <c r="E84" s="38"/>
      <c r="F84" s="38"/>
      <c r="G84" s="38"/>
      <c r="H84" s="38"/>
      <c r="I84" s="117"/>
      <c r="J84" s="173">
        <f>BK84</f>
        <v>0</v>
      </c>
      <c r="K84" s="38"/>
      <c r="L84" s="41"/>
      <c r="M84" s="73"/>
      <c r="N84" s="174"/>
      <c r="O84" s="74"/>
      <c r="P84" s="175">
        <f>P85</f>
        <v>0</v>
      </c>
      <c r="Q84" s="74"/>
      <c r="R84" s="175">
        <f>R85</f>
        <v>0</v>
      </c>
      <c r="S84" s="74"/>
      <c r="T84" s="176">
        <f>T85</f>
        <v>0</v>
      </c>
      <c r="U84" s="36"/>
      <c r="V84" s="36"/>
      <c r="W84" s="36"/>
      <c r="X84" s="36"/>
      <c r="Y84" s="36"/>
      <c r="Z84" s="36"/>
      <c r="AA84" s="36"/>
      <c r="AB84" s="36"/>
      <c r="AC84" s="36"/>
      <c r="AD84" s="36"/>
      <c r="AE84" s="36"/>
      <c r="AT84" s="18" t="s">
        <v>80</v>
      </c>
      <c r="AU84" s="18" t="s">
        <v>150</v>
      </c>
      <c r="BK84" s="177">
        <f>BK85</f>
        <v>0</v>
      </c>
    </row>
    <row r="85" spans="1:65" s="12" customFormat="1" ht="25.9" customHeight="1" x14ac:dyDescent="0.2">
      <c r="B85" s="178"/>
      <c r="C85" s="179"/>
      <c r="D85" s="180" t="s">
        <v>80</v>
      </c>
      <c r="E85" s="181" t="s">
        <v>200</v>
      </c>
      <c r="F85" s="181" t="s">
        <v>528</v>
      </c>
      <c r="G85" s="179"/>
      <c r="H85" s="179"/>
      <c r="I85" s="182"/>
      <c r="J85" s="183">
        <f>BK85</f>
        <v>0</v>
      </c>
      <c r="K85" s="179"/>
      <c r="L85" s="184"/>
      <c r="M85" s="185"/>
      <c r="N85" s="186"/>
      <c r="O85" s="186"/>
      <c r="P85" s="187">
        <f>P86+P99</f>
        <v>0</v>
      </c>
      <c r="Q85" s="186"/>
      <c r="R85" s="187">
        <f>R86+R99</f>
        <v>0</v>
      </c>
      <c r="S85" s="186"/>
      <c r="T85" s="188">
        <f>T86+T99</f>
        <v>0</v>
      </c>
      <c r="AR85" s="189" t="s">
        <v>189</v>
      </c>
      <c r="AT85" s="190" t="s">
        <v>80</v>
      </c>
      <c r="AU85" s="190" t="s">
        <v>81</v>
      </c>
      <c r="AY85" s="189" t="s">
        <v>173</v>
      </c>
      <c r="BK85" s="191">
        <f>BK86+BK99</f>
        <v>0</v>
      </c>
    </row>
    <row r="86" spans="1:65" s="12" customFormat="1" ht="22.9" customHeight="1" x14ac:dyDescent="0.2">
      <c r="B86" s="178"/>
      <c r="C86" s="179"/>
      <c r="D86" s="180" t="s">
        <v>80</v>
      </c>
      <c r="E86" s="192" t="s">
        <v>969</v>
      </c>
      <c r="F86" s="192" t="s">
        <v>970</v>
      </c>
      <c r="G86" s="179"/>
      <c r="H86" s="179"/>
      <c r="I86" s="182"/>
      <c r="J86" s="193">
        <f>BK86</f>
        <v>0</v>
      </c>
      <c r="K86" s="179"/>
      <c r="L86" s="184"/>
      <c r="M86" s="185"/>
      <c r="N86" s="186"/>
      <c r="O86" s="186"/>
      <c r="P86" s="187">
        <f>P87+P92</f>
        <v>0</v>
      </c>
      <c r="Q86" s="186"/>
      <c r="R86" s="187">
        <f>R87+R92</f>
        <v>0</v>
      </c>
      <c r="S86" s="186"/>
      <c r="T86" s="188">
        <f>T87+T92</f>
        <v>0</v>
      </c>
      <c r="AR86" s="189" t="s">
        <v>189</v>
      </c>
      <c r="AT86" s="190" t="s">
        <v>80</v>
      </c>
      <c r="AU86" s="190" t="s">
        <v>89</v>
      </c>
      <c r="AY86" s="189" t="s">
        <v>173</v>
      </c>
      <c r="BK86" s="191">
        <f>BK87+BK92</f>
        <v>0</v>
      </c>
    </row>
    <row r="87" spans="1:65" s="12" customFormat="1" ht="20.85" customHeight="1" x14ac:dyDescent="0.2">
      <c r="B87" s="178"/>
      <c r="C87" s="179"/>
      <c r="D87" s="180" t="s">
        <v>80</v>
      </c>
      <c r="E87" s="192" t="s">
        <v>971</v>
      </c>
      <c r="F87" s="192" t="s">
        <v>972</v>
      </c>
      <c r="G87" s="179"/>
      <c r="H87" s="179"/>
      <c r="I87" s="182"/>
      <c r="J87" s="193">
        <f>BK87</f>
        <v>0</v>
      </c>
      <c r="K87" s="179"/>
      <c r="L87" s="184"/>
      <c r="M87" s="185"/>
      <c r="N87" s="186"/>
      <c r="O87" s="186"/>
      <c r="P87" s="187">
        <f>SUM(P88:P91)</f>
        <v>0</v>
      </c>
      <c r="Q87" s="186"/>
      <c r="R87" s="187">
        <f>SUM(R88:R91)</f>
        <v>0</v>
      </c>
      <c r="S87" s="186"/>
      <c r="T87" s="188">
        <f>SUM(T88:T91)</f>
        <v>0</v>
      </c>
      <c r="AR87" s="189" t="s">
        <v>189</v>
      </c>
      <c r="AT87" s="190" t="s">
        <v>80</v>
      </c>
      <c r="AU87" s="190" t="s">
        <v>91</v>
      </c>
      <c r="AY87" s="189" t="s">
        <v>173</v>
      </c>
      <c r="BK87" s="191">
        <f>SUM(BK88:BK91)</f>
        <v>0</v>
      </c>
    </row>
    <row r="88" spans="1:65" s="2" customFormat="1" ht="16.5" customHeight="1" x14ac:dyDescent="0.2">
      <c r="A88" s="36"/>
      <c r="B88" s="37"/>
      <c r="C88" s="194" t="s">
        <v>89</v>
      </c>
      <c r="D88" s="194" t="s">
        <v>175</v>
      </c>
      <c r="E88" s="195" t="s">
        <v>973</v>
      </c>
      <c r="F88" s="196" t="s">
        <v>974</v>
      </c>
      <c r="G88" s="197" t="s">
        <v>447</v>
      </c>
      <c r="H88" s="198">
        <v>1</v>
      </c>
      <c r="I88" s="199"/>
      <c r="J88" s="200">
        <f>ROUND(I88*H88,2)</f>
        <v>0</v>
      </c>
      <c r="K88" s="196" t="s">
        <v>79</v>
      </c>
      <c r="L88" s="41"/>
      <c r="M88" s="201" t="s">
        <v>79</v>
      </c>
      <c r="N88" s="202" t="s">
        <v>51</v>
      </c>
      <c r="O88" s="66"/>
      <c r="P88" s="203">
        <f>O88*H88</f>
        <v>0</v>
      </c>
      <c r="Q88" s="203">
        <v>0</v>
      </c>
      <c r="R88" s="203">
        <f>Q88*H88</f>
        <v>0</v>
      </c>
      <c r="S88" s="203">
        <v>0</v>
      </c>
      <c r="T88" s="204">
        <f>S88*H88</f>
        <v>0</v>
      </c>
      <c r="U88" s="36"/>
      <c r="V88" s="36"/>
      <c r="W88" s="36"/>
      <c r="X88" s="36"/>
      <c r="Y88" s="36"/>
      <c r="Z88" s="36"/>
      <c r="AA88" s="36"/>
      <c r="AB88" s="36"/>
      <c r="AC88" s="36"/>
      <c r="AD88" s="36"/>
      <c r="AE88" s="36"/>
      <c r="AR88" s="205" t="s">
        <v>486</v>
      </c>
      <c r="AT88" s="205" t="s">
        <v>175</v>
      </c>
      <c r="AU88" s="205" t="s">
        <v>189</v>
      </c>
      <c r="AY88" s="18" t="s">
        <v>173</v>
      </c>
      <c r="BE88" s="206">
        <f>IF(N88="základní",J88,0)</f>
        <v>0</v>
      </c>
      <c r="BF88" s="206">
        <f>IF(N88="snížená",J88,0)</f>
        <v>0</v>
      </c>
      <c r="BG88" s="206">
        <f>IF(N88="zákl. přenesená",J88,0)</f>
        <v>0</v>
      </c>
      <c r="BH88" s="206">
        <f>IF(N88="sníž. přenesená",J88,0)</f>
        <v>0</v>
      </c>
      <c r="BI88" s="206">
        <f>IF(N88="nulová",J88,0)</f>
        <v>0</v>
      </c>
      <c r="BJ88" s="18" t="s">
        <v>89</v>
      </c>
      <c r="BK88" s="206">
        <f>ROUND(I88*H88,2)</f>
        <v>0</v>
      </c>
      <c r="BL88" s="18" t="s">
        <v>486</v>
      </c>
      <c r="BM88" s="205" t="s">
        <v>975</v>
      </c>
    </row>
    <row r="89" spans="1:65" s="13" customFormat="1" ht="11.25" x14ac:dyDescent="0.2">
      <c r="B89" s="207"/>
      <c r="C89" s="208"/>
      <c r="D89" s="209" t="s">
        <v>182</v>
      </c>
      <c r="E89" s="210" t="s">
        <v>79</v>
      </c>
      <c r="F89" s="211" t="s">
        <v>976</v>
      </c>
      <c r="G89" s="208"/>
      <c r="H89" s="212">
        <v>1</v>
      </c>
      <c r="I89" s="213"/>
      <c r="J89" s="208"/>
      <c r="K89" s="208"/>
      <c r="L89" s="214"/>
      <c r="M89" s="215"/>
      <c r="N89" s="216"/>
      <c r="O89" s="216"/>
      <c r="P89" s="216"/>
      <c r="Q89" s="216"/>
      <c r="R89" s="216"/>
      <c r="S89" s="216"/>
      <c r="T89" s="217"/>
      <c r="AT89" s="218" t="s">
        <v>182</v>
      </c>
      <c r="AU89" s="218" t="s">
        <v>189</v>
      </c>
      <c r="AV89" s="13" t="s">
        <v>91</v>
      </c>
      <c r="AW89" s="13" t="s">
        <v>42</v>
      </c>
      <c r="AX89" s="13" t="s">
        <v>89</v>
      </c>
      <c r="AY89" s="218" t="s">
        <v>173</v>
      </c>
    </row>
    <row r="90" spans="1:65" s="2" customFormat="1" ht="16.5" customHeight="1" x14ac:dyDescent="0.2">
      <c r="A90" s="36"/>
      <c r="B90" s="37"/>
      <c r="C90" s="194" t="s">
        <v>91</v>
      </c>
      <c r="D90" s="194" t="s">
        <v>175</v>
      </c>
      <c r="E90" s="195" t="s">
        <v>977</v>
      </c>
      <c r="F90" s="196" t="s">
        <v>978</v>
      </c>
      <c r="G90" s="197" t="s">
        <v>447</v>
      </c>
      <c r="H90" s="198">
        <v>3</v>
      </c>
      <c r="I90" s="199"/>
      <c r="J90" s="200">
        <f>ROUND(I90*H90,2)</f>
        <v>0</v>
      </c>
      <c r="K90" s="196" t="s">
        <v>79</v>
      </c>
      <c r="L90" s="41"/>
      <c r="M90" s="201" t="s">
        <v>79</v>
      </c>
      <c r="N90" s="202" t="s">
        <v>51</v>
      </c>
      <c r="O90" s="66"/>
      <c r="P90" s="203">
        <f>O90*H90</f>
        <v>0</v>
      </c>
      <c r="Q90" s="203">
        <v>0</v>
      </c>
      <c r="R90" s="203">
        <f>Q90*H90</f>
        <v>0</v>
      </c>
      <c r="S90" s="203">
        <v>0</v>
      </c>
      <c r="T90" s="204">
        <f>S90*H90</f>
        <v>0</v>
      </c>
      <c r="U90" s="36"/>
      <c r="V90" s="36"/>
      <c r="W90" s="36"/>
      <c r="X90" s="36"/>
      <c r="Y90" s="36"/>
      <c r="Z90" s="36"/>
      <c r="AA90" s="36"/>
      <c r="AB90" s="36"/>
      <c r="AC90" s="36"/>
      <c r="AD90" s="36"/>
      <c r="AE90" s="36"/>
      <c r="AR90" s="205" t="s">
        <v>486</v>
      </c>
      <c r="AT90" s="205" t="s">
        <v>175</v>
      </c>
      <c r="AU90" s="205" t="s">
        <v>189</v>
      </c>
      <c r="AY90" s="18" t="s">
        <v>173</v>
      </c>
      <c r="BE90" s="206">
        <f>IF(N90="základní",J90,0)</f>
        <v>0</v>
      </c>
      <c r="BF90" s="206">
        <f>IF(N90="snížená",J90,0)</f>
        <v>0</v>
      </c>
      <c r="BG90" s="206">
        <f>IF(N90="zákl. přenesená",J90,0)</f>
        <v>0</v>
      </c>
      <c r="BH90" s="206">
        <f>IF(N90="sníž. přenesená",J90,0)</f>
        <v>0</v>
      </c>
      <c r="BI90" s="206">
        <f>IF(N90="nulová",J90,0)</f>
        <v>0</v>
      </c>
      <c r="BJ90" s="18" t="s">
        <v>89</v>
      </c>
      <c r="BK90" s="206">
        <f>ROUND(I90*H90,2)</f>
        <v>0</v>
      </c>
      <c r="BL90" s="18" t="s">
        <v>486</v>
      </c>
      <c r="BM90" s="205" t="s">
        <v>979</v>
      </c>
    </row>
    <row r="91" spans="1:65" s="13" customFormat="1" ht="11.25" x14ac:dyDescent="0.2">
      <c r="B91" s="207"/>
      <c r="C91" s="208"/>
      <c r="D91" s="209" t="s">
        <v>182</v>
      </c>
      <c r="E91" s="210" t="s">
        <v>79</v>
      </c>
      <c r="F91" s="211" t="s">
        <v>980</v>
      </c>
      <c r="G91" s="208"/>
      <c r="H91" s="212">
        <v>3</v>
      </c>
      <c r="I91" s="213"/>
      <c r="J91" s="208"/>
      <c r="K91" s="208"/>
      <c r="L91" s="214"/>
      <c r="M91" s="215"/>
      <c r="N91" s="216"/>
      <c r="O91" s="216"/>
      <c r="P91" s="216"/>
      <c r="Q91" s="216"/>
      <c r="R91" s="216"/>
      <c r="S91" s="216"/>
      <c r="T91" s="217"/>
      <c r="AT91" s="218" t="s">
        <v>182</v>
      </c>
      <c r="AU91" s="218" t="s">
        <v>189</v>
      </c>
      <c r="AV91" s="13" t="s">
        <v>91</v>
      </c>
      <c r="AW91" s="13" t="s">
        <v>42</v>
      </c>
      <c r="AX91" s="13" t="s">
        <v>89</v>
      </c>
      <c r="AY91" s="218" t="s">
        <v>173</v>
      </c>
    </row>
    <row r="92" spans="1:65" s="12" customFormat="1" ht="20.85" customHeight="1" x14ac:dyDescent="0.2">
      <c r="B92" s="178"/>
      <c r="C92" s="179"/>
      <c r="D92" s="180" t="s">
        <v>80</v>
      </c>
      <c r="E92" s="192" t="s">
        <v>981</v>
      </c>
      <c r="F92" s="192" t="s">
        <v>982</v>
      </c>
      <c r="G92" s="179"/>
      <c r="H92" s="179"/>
      <c r="I92" s="182"/>
      <c r="J92" s="193">
        <f>BK92</f>
        <v>0</v>
      </c>
      <c r="K92" s="179"/>
      <c r="L92" s="184"/>
      <c r="M92" s="185"/>
      <c r="N92" s="186"/>
      <c r="O92" s="186"/>
      <c r="P92" s="187">
        <f>SUM(P93:P98)</f>
        <v>0</v>
      </c>
      <c r="Q92" s="186"/>
      <c r="R92" s="187">
        <f>SUM(R93:R98)</f>
        <v>0</v>
      </c>
      <c r="S92" s="186"/>
      <c r="T92" s="188">
        <f>SUM(T93:T98)</f>
        <v>0</v>
      </c>
      <c r="AR92" s="189" t="s">
        <v>189</v>
      </c>
      <c r="AT92" s="190" t="s">
        <v>80</v>
      </c>
      <c r="AU92" s="190" t="s">
        <v>91</v>
      </c>
      <c r="AY92" s="189" t="s">
        <v>173</v>
      </c>
      <c r="BK92" s="191">
        <f>SUM(BK93:BK98)</f>
        <v>0</v>
      </c>
    </row>
    <row r="93" spans="1:65" s="2" customFormat="1" ht="16.5" customHeight="1" x14ac:dyDescent="0.2">
      <c r="A93" s="36"/>
      <c r="B93" s="37"/>
      <c r="C93" s="194" t="s">
        <v>189</v>
      </c>
      <c r="D93" s="194" t="s">
        <v>175</v>
      </c>
      <c r="E93" s="195" t="s">
        <v>983</v>
      </c>
      <c r="F93" s="196" t="s">
        <v>984</v>
      </c>
      <c r="G93" s="197" t="s">
        <v>447</v>
      </c>
      <c r="H93" s="198">
        <v>1</v>
      </c>
      <c r="I93" s="199"/>
      <c r="J93" s="200">
        <f>ROUND(I93*H93,2)</f>
        <v>0</v>
      </c>
      <c r="K93" s="196" t="s">
        <v>79</v>
      </c>
      <c r="L93" s="41"/>
      <c r="M93" s="201" t="s">
        <v>79</v>
      </c>
      <c r="N93" s="202" t="s">
        <v>51</v>
      </c>
      <c r="O93" s="66"/>
      <c r="P93" s="203">
        <f>O93*H93</f>
        <v>0</v>
      </c>
      <c r="Q93" s="203">
        <v>0</v>
      </c>
      <c r="R93" s="203">
        <f>Q93*H93</f>
        <v>0</v>
      </c>
      <c r="S93" s="203">
        <v>0</v>
      </c>
      <c r="T93" s="204">
        <f>S93*H93</f>
        <v>0</v>
      </c>
      <c r="U93" s="36"/>
      <c r="V93" s="36"/>
      <c r="W93" s="36"/>
      <c r="X93" s="36"/>
      <c r="Y93" s="36"/>
      <c r="Z93" s="36"/>
      <c r="AA93" s="36"/>
      <c r="AB93" s="36"/>
      <c r="AC93" s="36"/>
      <c r="AD93" s="36"/>
      <c r="AE93" s="36"/>
      <c r="AR93" s="205" t="s">
        <v>486</v>
      </c>
      <c r="AT93" s="205" t="s">
        <v>175</v>
      </c>
      <c r="AU93" s="205" t="s">
        <v>189</v>
      </c>
      <c r="AY93" s="18" t="s">
        <v>173</v>
      </c>
      <c r="BE93" s="206">
        <f>IF(N93="základní",J93,0)</f>
        <v>0</v>
      </c>
      <c r="BF93" s="206">
        <f>IF(N93="snížená",J93,0)</f>
        <v>0</v>
      </c>
      <c r="BG93" s="206">
        <f>IF(N93="zákl. přenesená",J93,0)</f>
        <v>0</v>
      </c>
      <c r="BH93" s="206">
        <f>IF(N93="sníž. přenesená",J93,0)</f>
        <v>0</v>
      </c>
      <c r="BI93" s="206">
        <f>IF(N93="nulová",J93,0)</f>
        <v>0</v>
      </c>
      <c r="BJ93" s="18" t="s">
        <v>89</v>
      </c>
      <c r="BK93" s="206">
        <f>ROUND(I93*H93,2)</f>
        <v>0</v>
      </c>
      <c r="BL93" s="18" t="s">
        <v>486</v>
      </c>
      <c r="BM93" s="205" t="s">
        <v>985</v>
      </c>
    </row>
    <row r="94" spans="1:65" s="13" customFormat="1" ht="11.25" x14ac:dyDescent="0.2">
      <c r="B94" s="207"/>
      <c r="C94" s="208"/>
      <c r="D94" s="209" t="s">
        <v>182</v>
      </c>
      <c r="E94" s="210" t="s">
        <v>79</v>
      </c>
      <c r="F94" s="211" t="s">
        <v>976</v>
      </c>
      <c r="G94" s="208"/>
      <c r="H94" s="212">
        <v>1</v>
      </c>
      <c r="I94" s="213"/>
      <c r="J94" s="208"/>
      <c r="K94" s="208"/>
      <c r="L94" s="214"/>
      <c r="M94" s="215"/>
      <c r="N94" s="216"/>
      <c r="O94" s="216"/>
      <c r="P94" s="216"/>
      <c r="Q94" s="216"/>
      <c r="R94" s="216"/>
      <c r="S94" s="216"/>
      <c r="T94" s="217"/>
      <c r="AT94" s="218" t="s">
        <v>182</v>
      </c>
      <c r="AU94" s="218" t="s">
        <v>189</v>
      </c>
      <c r="AV94" s="13" t="s">
        <v>91</v>
      </c>
      <c r="AW94" s="13" t="s">
        <v>42</v>
      </c>
      <c r="AX94" s="13" t="s">
        <v>89</v>
      </c>
      <c r="AY94" s="218" t="s">
        <v>173</v>
      </c>
    </row>
    <row r="95" spans="1:65" s="2" customFormat="1" ht="16.5" customHeight="1" x14ac:dyDescent="0.2">
      <c r="A95" s="36"/>
      <c r="B95" s="37"/>
      <c r="C95" s="194" t="s">
        <v>180</v>
      </c>
      <c r="D95" s="194" t="s">
        <v>175</v>
      </c>
      <c r="E95" s="195" t="s">
        <v>986</v>
      </c>
      <c r="F95" s="196" t="s">
        <v>987</v>
      </c>
      <c r="G95" s="197" t="s">
        <v>447</v>
      </c>
      <c r="H95" s="198">
        <v>3</v>
      </c>
      <c r="I95" s="199"/>
      <c r="J95" s="200">
        <f>ROUND(I95*H95,2)</f>
        <v>0</v>
      </c>
      <c r="K95" s="196" t="s">
        <v>79</v>
      </c>
      <c r="L95" s="41"/>
      <c r="M95" s="201" t="s">
        <v>79</v>
      </c>
      <c r="N95" s="202" t="s">
        <v>51</v>
      </c>
      <c r="O95" s="66"/>
      <c r="P95" s="203">
        <f>O95*H95</f>
        <v>0</v>
      </c>
      <c r="Q95" s="203">
        <v>0</v>
      </c>
      <c r="R95" s="203">
        <f>Q95*H95</f>
        <v>0</v>
      </c>
      <c r="S95" s="203">
        <v>0</v>
      </c>
      <c r="T95" s="204">
        <f>S95*H95</f>
        <v>0</v>
      </c>
      <c r="U95" s="36"/>
      <c r="V95" s="36"/>
      <c r="W95" s="36"/>
      <c r="X95" s="36"/>
      <c r="Y95" s="36"/>
      <c r="Z95" s="36"/>
      <c r="AA95" s="36"/>
      <c r="AB95" s="36"/>
      <c r="AC95" s="36"/>
      <c r="AD95" s="36"/>
      <c r="AE95" s="36"/>
      <c r="AR95" s="205" t="s">
        <v>486</v>
      </c>
      <c r="AT95" s="205" t="s">
        <v>175</v>
      </c>
      <c r="AU95" s="205" t="s">
        <v>189</v>
      </c>
      <c r="AY95" s="18" t="s">
        <v>173</v>
      </c>
      <c r="BE95" s="206">
        <f>IF(N95="základní",J95,0)</f>
        <v>0</v>
      </c>
      <c r="BF95" s="206">
        <f>IF(N95="snížená",J95,0)</f>
        <v>0</v>
      </c>
      <c r="BG95" s="206">
        <f>IF(N95="zákl. přenesená",J95,0)</f>
        <v>0</v>
      </c>
      <c r="BH95" s="206">
        <f>IF(N95="sníž. přenesená",J95,0)</f>
        <v>0</v>
      </c>
      <c r="BI95" s="206">
        <f>IF(N95="nulová",J95,0)</f>
        <v>0</v>
      </c>
      <c r="BJ95" s="18" t="s">
        <v>89</v>
      </c>
      <c r="BK95" s="206">
        <f>ROUND(I95*H95,2)</f>
        <v>0</v>
      </c>
      <c r="BL95" s="18" t="s">
        <v>486</v>
      </c>
      <c r="BM95" s="205" t="s">
        <v>988</v>
      </c>
    </row>
    <row r="96" spans="1:65" s="13" customFormat="1" ht="11.25" x14ac:dyDescent="0.2">
      <c r="B96" s="207"/>
      <c r="C96" s="208"/>
      <c r="D96" s="209" t="s">
        <v>182</v>
      </c>
      <c r="E96" s="210" t="s">
        <v>79</v>
      </c>
      <c r="F96" s="211" t="s">
        <v>980</v>
      </c>
      <c r="G96" s="208"/>
      <c r="H96" s="212">
        <v>3</v>
      </c>
      <c r="I96" s="213"/>
      <c r="J96" s="208"/>
      <c r="K96" s="208"/>
      <c r="L96" s="214"/>
      <c r="M96" s="215"/>
      <c r="N96" s="216"/>
      <c r="O96" s="216"/>
      <c r="P96" s="216"/>
      <c r="Q96" s="216"/>
      <c r="R96" s="216"/>
      <c r="S96" s="216"/>
      <c r="T96" s="217"/>
      <c r="AT96" s="218" t="s">
        <v>182</v>
      </c>
      <c r="AU96" s="218" t="s">
        <v>189</v>
      </c>
      <c r="AV96" s="13" t="s">
        <v>91</v>
      </c>
      <c r="AW96" s="13" t="s">
        <v>42</v>
      </c>
      <c r="AX96" s="13" t="s">
        <v>89</v>
      </c>
      <c r="AY96" s="218" t="s">
        <v>173</v>
      </c>
    </row>
    <row r="97" spans="1:65" s="2" customFormat="1" ht="16.5" customHeight="1" x14ac:dyDescent="0.2">
      <c r="A97" s="36"/>
      <c r="B97" s="37"/>
      <c r="C97" s="194" t="s">
        <v>199</v>
      </c>
      <c r="D97" s="194" t="s">
        <v>175</v>
      </c>
      <c r="E97" s="195" t="s">
        <v>989</v>
      </c>
      <c r="F97" s="196" t="s">
        <v>990</v>
      </c>
      <c r="G97" s="197" t="s">
        <v>447</v>
      </c>
      <c r="H97" s="198">
        <v>1</v>
      </c>
      <c r="I97" s="199"/>
      <c r="J97" s="200">
        <f>ROUND(I97*H97,2)</f>
        <v>0</v>
      </c>
      <c r="K97" s="196" t="s">
        <v>79</v>
      </c>
      <c r="L97" s="41"/>
      <c r="M97" s="201" t="s">
        <v>79</v>
      </c>
      <c r="N97" s="202" t="s">
        <v>51</v>
      </c>
      <c r="O97" s="66"/>
      <c r="P97" s="203">
        <f>O97*H97</f>
        <v>0</v>
      </c>
      <c r="Q97" s="203">
        <v>0</v>
      </c>
      <c r="R97" s="203">
        <f>Q97*H97</f>
        <v>0</v>
      </c>
      <c r="S97" s="203">
        <v>0</v>
      </c>
      <c r="T97" s="204">
        <f>S97*H97</f>
        <v>0</v>
      </c>
      <c r="U97" s="36"/>
      <c r="V97" s="36"/>
      <c r="W97" s="36"/>
      <c r="X97" s="36"/>
      <c r="Y97" s="36"/>
      <c r="Z97" s="36"/>
      <c r="AA97" s="36"/>
      <c r="AB97" s="36"/>
      <c r="AC97" s="36"/>
      <c r="AD97" s="36"/>
      <c r="AE97" s="36"/>
      <c r="AR97" s="205" t="s">
        <v>486</v>
      </c>
      <c r="AT97" s="205" t="s">
        <v>175</v>
      </c>
      <c r="AU97" s="205" t="s">
        <v>189</v>
      </c>
      <c r="AY97" s="18" t="s">
        <v>173</v>
      </c>
      <c r="BE97" s="206">
        <f>IF(N97="základní",J97,0)</f>
        <v>0</v>
      </c>
      <c r="BF97" s="206">
        <f>IF(N97="snížená",J97,0)</f>
        <v>0</v>
      </c>
      <c r="BG97" s="206">
        <f>IF(N97="zákl. přenesená",J97,0)</f>
        <v>0</v>
      </c>
      <c r="BH97" s="206">
        <f>IF(N97="sníž. přenesená",J97,0)</f>
        <v>0</v>
      </c>
      <c r="BI97" s="206">
        <f>IF(N97="nulová",J97,0)</f>
        <v>0</v>
      </c>
      <c r="BJ97" s="18" t="s">
        <v>89</v>
      </c>
      <c r="BK97" s="206">
        <f>ROUND(I97*H97,2)</f>
        <v>0</v>
      </c>
      <c r="BL97" s="18" t="s">
        <v>486</v>
      </c>
      <c r="BM97" s="205" t="s">
        <v>991</v>
      </c>
    </row>
    <row r="98" spans="1:65" s="13" customFormat="1" ht="11.25" x14ac:dyDescent="0.2">
      <c r="B98" s="207"/>
      <c r="C98" s="208"/>
      <c r="D98" s="209" t="s">
        <v>182</v>
      </c>
      <c r="E98" s="210" t="s">
        <v>79</v>
      </c>
      <c r="F98" s="211" t="s">
        <v>976</v>
      </c>
      <c r="G98" s="208"/>
      <c r="H98" s="212">
        <v>1</v>
      </c>
      <c r="I98" s="213"/>
      <c r="J98" s="208"/>
      <c r="K98" s="208"/>
      <c r="L98" s="214"/>
      <c r="M98" s="215"/>
      <c r="N98" s="216"/>
      <c r="O98" s="216"/>
      <c r="P98" s="216"/>
      <c r="Q98" s="216"/>
      <c r="R98" s="216"/>
      <c r="S98" s="216"/>
      <c r="T98" s="217"/>
      <c r="AT98" s="218" t="s">
        <v>182</v>
      </c>
      <c r="AU98" s="218" t="s">
        <v>189</v>
      </c>
      <c r="AV98" s="13" t="s">
        <v>91</v>
      </c>
      <c r="AW98" s="13" t="s">
        <v>42</v>
      </c>
      <c r="AX98" s="13" t="s">
        <v>89</v>
      </c>
      <c r="AY98" s="218" t="s">
        <v>173</v>
      </c>
    </row>
    <row r="99" spans="1:65" s="12" customFormat="1" ht="22.9" customHeight="1" x14ac:dyDescent="0.2">
      <c r="B99" s="178"/>
      <c r="C99" s="179"/>
      <c r="D99" s="180" t="s">
        <v>80</v>
      </c>
      <c r="E99" s="192" t="s">
        <v>992</v>
      </c>
      <c r="F99" s="192" t="s">
        <v>993</v>
      </c>
      <c r="G99" s="179"/>
      <c r="H99" s="179"/>
      <c r="I99" s="182"/>
      <c r="J99" s="193">
        <f>BK99</f>
        <v>0</v>
      </c>
      <c r="K99" s="179"/>
      <c r="L99" s="184"/>
      <c r="M99" s="185"/>
      <c r="N99" s="186"/>
      <c r="O99" s="186"/>
      <c r="P99" s="187">
        <f>SUM(P100:P113)</f>
        <v>0</v>
      </c>
      <c r="Q99" s="186"/>
      <c r="R99" s="187">
        <f>SUM(R100:R113)</f>
        <v>0</v>
      </c>
      <c r="S99" s="186"/>
      <c r="T99" s="188">
        <f>SUM(T100:T113)</f>
        <v>0</v>
      </c>
      <c r="AR99" s="189" t="s">
        <v>189</v>
      </c>
      <c r="AT99" s="190" t="s">
        <v>80</v>
      </c>
      <c r="AU99" s="190" t="s">
        <v>89</v>
      </c>
      <c r="AY99" s="189" t="s">
        <v>173</v>
      </c>
      <c r="BK99" s="191">
        <f>SUM(BK100:BK113)</f>
        <v>0</v>
      </c>
    </row>
    <row r="100" spans="1:65" s="2" customFormat="1" ht="16.5" customHeight="1" x14ac:dyDescent="0.2">
      <c r="A100" s="36"/>
      <c r="B100" s="37"/>
      <c r="C100" s="194" t="s">
        <v>207</v>
      </c>
      <c r="D100" s="194" t="s">
        <v>175</v>
      </c>
      <c r="E100" s="195" t="s">
        <v>994</v>
      </c>
      <c r="F100" s="196" t="s">
        <v>995</v>
      </c>
      <c r="G100" s="197" t="s">
        <v>186</v>
      </c>
      <c r="H100" s="198">
        <v>40</v>
      </c>
      <c r="I100" s="199"/>
      <c r="J100" s="200">
        <f>ROUND(I100*H100,2)</f>
        <v>0</v>
      </c>
      <c r="K100" s="196" t="s">
        <v>79</v>
      </c>
      <c r="L100" s="41"/>
      <c r="M100" s="201" t="s">
        <v>79</v>
      </c>
      <c r="N100" s="202" t="s">
        <v>51</v>
      </c>
      <c r="O100" s="66"/>
      <c r="P100" s="203">
        <f>O100*H100</f>
        <v>0</v>
      </c>
      <c r="Q100" s="203">
        <v>0</v>
      </c>
      <c r="R100" s="203">
        <f>Q100*H100</f>
        <v>0</v>
      </c>
      <c r="S100" s="203">
        <v>0</v>
      </c>
      <c r="T100" s="204">
        <f>S100*H100</f>
        <v>0</v>
      </c>
      <c r="U100" s="36"/>
      <c r="V100" s="36"/>
      <c r="W100" s="36"/>
      <c r="X100" s="36"/>
      <c r="Y100" s="36"/>
      <c r="Z100" s="36"/>
      <c r="AA100" s="36"/>
      <c r="AB100" s="36"/>
      <c r="AC100" s="36"/>
      <c r="AD100" s="36"/>
      <c r="AE100" s="36"/>
      <c r="AR100" s="205" t="s">
        <v>486</v>
      </c>
      <c r="AT100" s="205" t="s">
        <v>175</v>
      </c>
      <c r="AU100" s="205" t="s">
        <v>91</v>
      </c>
      <c r="AY100" s="18" t="s">
        <v>173</v>
      </c>
      <c r="BE100" s="206">
        <f>IF(N100="základní",J100,0)</f>
        <v>0</v>
      </c>
      <c r="BF100" s="206">
        <f>IF(N100="snížená",J100,0)</f>
        <v>0</v>
      </c>
      <c r="BG100" s="206">
        <f>IF(N100="zákl. přenesená",J100,0)</f>
        <v>0</v>
      </c>
      <c r="BH100" s="206">
        <f>IF(N100="sníž. přenesená",J100,0)</f>
        <v>0</v>
      </c>
      <c r="BI100" s="206">
        <f>IF(N100="nulová",J100,0)</f>
        <v>0</v>
      </c>
      <c r="BJ100" s="18" t="s">
        <v>89</v>
      </c>
      <c r="BK100" s="206">
        <f>ROUND(I100*H100,2)</f>
        <v>0</v>
      </c>
      <c r="BL100" s="18" t="s">
        <v>486</v>
      </c>
      <c r="BM100" s="205" t="s">
        <v>996</v>
      </c>
    </row>
    <row r="101" spans="1:65" s="13" customFormat="1" ht="11.25" x14ac:dyDescent="0.2">
      <c r="B101" s="207"/>
      <c r="C101" s="208"/>
      <c r="D101" s="209" t="s">
        <v>182</v>
      </c>
      <c r="E101" s="210" t="s">
        <v>79</v>
      </c>
      <c r="F101" s="211" t="s">
        <v>997</v>
      </c>
      <c r="G101" s="208"/>
      <c r="H101" s="212">
        <v>40</v>
      </c>
      <c r="I101" s="213"/>
      <c r="J101" s="208"/>
      <c r="K101" s="208"/>
      <c r="L101" s="214"/>
      <c r="M101" s="215"/>
      <c r="N101" s="216"/>
      <c r="O101" s="216"/>
      <c r="P101" s="216"/>
      <c r="Q101" s="216"/>
      <c r="R101" s="216"/>
      <c r="S101" s="216"/>
      <c r="T101" s="217"/>
      <c r="AT101" s="218" t="s">
        <v>182</v>
      </c>
      <c r="AU101" s="218" t="s">
        <v>91</v>
      </c>
      <c r="AV101" s="13" t="s">
        <v>91</v>
      </c>
      <c r="AW101" s="13" t="s">
        <v>42</v>
      </c>
      <c r="AX101" s="13" t="s">
        <v>89</v>
      </c>
      <c r="AY101" s="218" t="s">
        <v>173</v>
      </c>
    </row>
    <row r="102" spans="1:65" s="2" customFormat="1" ht="16.5" customHeight="1" x14ac:dyDescent="0.2">
      <c r="A102" s="36"/>
      <c r="B102" s="37"/>
      <c r="C102" s="194" t="s">
        <v>212</v>
      </c>
      <c r="D102" s="194" t="s">
        <v>175</v>
      </c>
      <c r="E102" s="195" t="s">
        <v>998</v>
      </c>
      <c r="F102" s="196" t="s">
        <v>999</v>
      </c>
      <c r="G102" s="197" t="s">
        <v>186</v>
      </c>
      <c r="H102" s="198">
        <v>40</v>
      </c>
      <c r="I102" s="199"/>
      <c r="J102" s="200">
        <f>ROUND(I102*H102,2)</f>
        <v>0</v>
      </c>
      <c r="K102" s="196" t="s">
        <v>79</v>
      </c>
      <c r="L102" s="41"/>
      <c r="M102" s="201" t="s">
        <v>79</v>
      </c>
      <c r="N102" s="202" t="s">
        <v>51</v>
      </c>
      <c r="O102" s="66"/>
      <c r="P102" s="203">
        <f>O102*H102</f>
        <v>0</v>
      </c>
      <c r="Q102" s="203">
        <v>0</v>
      </c>
      <c r="R102" s="203">
        <f>Q102*H102</f>
        <v>0</v>
      </c>
      <c r="S102" s="203">
        <v>0</v>
      </c>
      <c r="T102" s="204">
        <f>S102*H102</f>
        <v>0</v>
      </c>
      <c r="U102" s="36"/>
      <c r="V102" s="36"/>
      <c r="W102" s="36"/>
      <c r="X102" s="36"/>
      <c r="Y102" s="36"/>
      <c r="Z102" s="36"/>
      <c r="AA102" s="36"/>
      <c r="AB102" s="36"/>
      <c r="AC102" s="36"/>
      <c r="AD102" s="36"/>
      <c r="AE102" s="36"/>
      <c r="AR102" s="205" t="s">
        <v>486</v>
      </c>
      <c r="AT102" s="205" t="s">
        <v>175</v>
      </c>
      <c r="AU102" s="205" t="s">
        <v>91</v>
      </c>
      <c r="AY102" s="18" t="s">
        <v>173</v>
      </c>
      <c r="BE102" s="206">
        <f>IF(N102="základní",J102,0)</f>
        <v>0</v>
      </c>
      <c r="BF102" s="206">
        <f>IF(N102="snížená",J102,0)</f>
        <v>0</v>
      </c>
      <c r="BG102" s="206">
        <f>IF(N102="zákl. přenesená",J102,0)</f>
        <v>0</v>
      </c>
      <c r="BH102" s="206">
        <f>IF(N102="sníž. přenesená",J102,0)</f>
        <v>0</v>
      </c>
      <c r="BI102" s="206">
        <f>IF(N102="nulová",J102,0)</f>
        <v>0</v>
      </c>
      <c r="BJ102" s="18" t="s">
        <v>89</v>
      </c>
      <c r="BK102" s="206">
        <f>ROUND(I102*H102,2)</f>
        <v>0</v>
      </c>
      <c r="BL102" s="18" t="s">
        <v>486</v>
      </c>
      <c r="BM102" s="205" t="s">
        <v>1000</v>
      </c>
    </row>
    <row r="103" spans="1:65" s="13" customFormat="1" ht="11.25" x14ac:dyDescent="0.2">
      <c r="B103" s="207"/>
      <c r="C103" s="208"/>
      <c r="D103" s="209" t="s">
        <v>182</v>
      </c>
      <c r="E103" s="210" t="s">
        <v>79</v>
      </c>
      <c r="F103" s="211" t="s">
        <v>997</v>
      </c>
      <c r="G103" s="208"/>
      <c r="H103" s="212">
        <v>40</v>
      </c>
      <c r="I103" s="213"/>
      <c r="J103" s="208"/>
      <c r="K103" s="208"/>
      <c r="L103" s="214"/>
      <c r="M103" s="215"/>
      <c r="N103" s="216"/>
      <c r="O103" s="216"/>
      <c r="P103" s="216"/>
      <c r="Q103" s="216"/>
      <c r="R103" s="216"/>
      <c r="S103" s="216"/>
      <c r="T103" s="217"/>
      <c r="AT103" s="218" t="s">
        <v>182</v>
      </c>
      <c r="AU103" s="218" t="s">
        <v>91</v>
      </c>
      <c r="AV103" s="13" t="s">
        <v>91</v>
      </c>
      <c r="AW103" s="13" t="s">
        <v>42</v>
      </c>
      <c r="AX103" s="13" t="s">
        <v>89</v>
      </c>
      <c r="AY103" s="218" t="s">
        <v>173</v>
      </c>
    </row>
    <row r="104" spans="1:65" s="2" customFormat="1" ht="16.5" customHeight="1" x14ac:dyDescent="0.2">
      <c r="A104" s="36"/>
      <c r="B104" s="37"/>
      <c r="C104" s="194" t="s">
        <v>204</v>
      </c>
      <c r="D104" s="194" t="s">
        <v>175</v>
      </c>
      <c r="E104" s="195" t="s">
        <v>1001</v>
      </c>
      <c r="F104" s="196" t="s">
        <v>1002</v>
      </c>
      <c r="G104" s="197" t="s">
        <v>186</v>
      </c>
      <c r="H104" s="198">
        <v>40</v>
      </c>
      <c r="I104" s="199"/>
      <c r="J104" s="200">
        <f>ROUND(I104*H104,2)</f>
        <v>0</v>
      </c>
      <c r="K104" s="196" t="s">
        <v>79</v>
      </c>
      <c r="L104" s="41"/>
      <c r="M104" s="201" t="s">
        <v>79</v>
      </c>
      <c r="N104" s="202" t="s">
        <v>51</v>
      </c>
      <c r="O104" s="66"/>
      <c r="P104" s="203">
        <f>O104*H104</f>
        <v>0</v>
      </c>
      <c r="Q104" s="203">
        <v>0</v>
      </c>
      <c r="R104" s="203">
        <f>Q104*H104</f>
        <v>0</v>
      </c>
      <c r="S104" s="203">
        <v>0</v>
      </c>
      <c r="T104" s="204">
        <f>S104*H104</f>
        <v>0</v>
      </c>
      <c r="U104" s="36"/>
      <c r="V104" s="36"/>
      <c r="W104" s="36"/>
      <c r="X104" s="36"/>
      <c r="Y104" s="36"/>
      <c r="Z104" s="36"/>
      <c r="AA104" s="36"/>
      <c r="AB104" s="36"/>
      <c r="AC104" s="36"/>
      <c r="AD104" s="36"/>
      <c r="AE104" s="36"/>
      <c r="AR104" s="205" t="s">
        <v>486</v>
      </c>
      <c r="AT104" s="205" t="s">
        <v>175</v>
      </c>
      <c r="AU104" s="205" t="s">
        <v>91</v>
      </c>
      <c r="AY104" s="18" t="s">
        <v>173</v>
      </c>
      <c r="BE104" s="206">
        <f>IF(N104="základní",J104,0)</f>
        <v>0</v>
      </c>
      <c r="BF104" s="206">
        <f>IF(N104="snížená",J104,0)</f>
        <v>0</v>
      </c>
      <c r="BG104" s="206">
        <f>IF(N104="zákl. přenesená",J104,0)</f>
        <v>0</v>
      </c>
      <c r="BH104" s="206">
        <f>IF(N104="sníž. přenesená",J104,0)</f>
        <v>0</v>
      </c>
      <c r="BI104" s="206">
        <f>IF(N104="nulová",J104,0)</f>
        <v>0</v>
      </c>
      <c r="BJ104" s="18" t="s">
        <v>89</v>
      </c>
      <c r="BK104" s="206">
        <f>ROUND(I104*H104,2)</f>
        <v>0</v>
      </c>
      <c r="BL104" s="18" t="s">
        <v>486</v>
      </c>
      <c r="BM104" s="205" t="s">
        <v>1003</v>
      </c>
    </row>
    <row r="105" spans="1:65" s="13" customFormat="1" ht="11.25" x14ac:dyDescent="0.2">
      <c r="B105" s="207"/>
      <c r="C105" s="208"/>
      <c r="D105" s="209" t="s">
        <v>182</v>
      </c>
      <c r="E105" s="210" t="s">
        <v>79</v>
      </c>
      <c r="F105" s="211" t="s">
        <v>997</v>
      </c>
      <c r="G105" s="208"/>
      <c r="H105" s="212">
        <v>40</v>
      </c>
      <c r="I105" s="213"/>
      <c r="J105" s="208"/>
      <c r="K105" s="208"/>
      <c r="L105" s="214"/>
      <c r="M105" s="215"/>
      <c r="N105" s="216"/>
      <c r="O105" s="216"/>
      <c r="P105" s="216"/>
      <c r="Q105" s="216"/>
      <c r="R105" s="216"/>
      <c r="S105" s="216"/>
      <c r="T105" s="217"/>
      <c r="AT105" s="218" t="s">
        <v>182</v>
      </c>
      <c r="AU105" s="218" t="s">
        <v>91</v>
      </c>
      <c r="AV105" s="13" t="s">
        <v>91</v>
      </c>
      <c r="AW105" s="13" t="s">
        <v>42</v>
      </c>
      <c r="AX105" s="13" t="s">
        <v>89</v>
      </c>
      <c r="AY105" s="218" t="s">
        <v>173</v>
      </c>
    </row>
    <row r="106" spans="1:65" s="2" customFormat="1" ht="16.5" customHeight="1" x14ac:dyDescent="0.2">
      <c r="A106" s="36"/>
      <c r="B106" s="37"/>
      <c r="C106" s="194" t="s">
        <v>221</v>
      </c>
      <c r="D106" s="194" t="s">
        <v>175</v>
      </c>
      <c r="E106" s="195" t="s">
        <v>1004</v>
      </c>
      <c r="F106" s="196" t="s">
        <v>1005</v>
      </c>
      <c r="G106" s="197" t="s">
        <v>186</v>
      </c>
      <c r="H106" s="198">
        <v>15</v>
      </c>
      <c r="I106" s="199"/>
      <c r="J106" s="200">
        <f>ROUND(I106*H106,2)</f>
        <v>0</v>
      </c>
      <c r="K106" s="196" t="s">
        <v>79</v>
      </c>
      <c r="L106" s="41"/>
      <c r="M106" s="201" t="s">
        <v>79</v>
      </c>
      <c r="N106" s="202" t="s">
        <v>51</v>
      </c>
      <c r="O106" s="66"/>
      <c r="P106" s="203">
        <f>O106*H106</f>
        <v>0</v>
      </c>
      <c r="Q106" s="203">
        <v>0</v>
      </c>
      <c r="R106" s="203">
        <f>Q106*H106</f>
        <v>0</v>
      </c>
      <c r="S106" s="203">
        <v>0</v>
      </c>
      <c r="T106" s="204">
        <f>S106*H106</f>
        <v>0</v>
      </c>
      <c r="U106" s="36"/>
      <c r="V106" s="36"/>
      <c r="W106" s="36"/>
      <c r="X106" s="36"/>
      <c r="Y106" s="36"/>
      <c r="Z106" s="36"/>
      <c r="AA106" s="36"/>
      <c r="AB106" s="36"/>
      <c r="AC106" s="36"/>
      <c r="AD106" s="36"/>
      <c r="AE106" s="36"/>
      <c r="AR106" s="205" t="s">
        <v>486</v>
      </c>
      <c r="AT106" s="205" t="s">
        <v>175</v>
      </c>
      <c r="AU106" s="205" t="s">
        <v>91</v>
      </c>
      <c r="AY106" s="18" t="s">
        <v>173</v>
      </c>
      <c r="BE106" s="206">
        <f>IF(N106="základní",J106,0)</f>
        <v>0</v>
      </c>
      <c r="BF106" s="206">
        <f>IF(N106="snížená",J106,0)</f>
        <v>0</v>
      </c>
      <c r="BG106" s="206">
        <f>IF(N106="zákl. přenesená",J106,0)</f>
        <v>0</v>
      </c>
      <c r="BH106" s="206">
        <f>IF(N106="sníž. přenesená",J106,0)</f>
        <v>0</v>
      </c>
      <c r="BI106" s="206">
        <f>IF(N106="nulová",J106,0)</f>
        <v>0</v>
      </c>
      <c r="BJ106" s="18" t="s">
        <v>89</v>
      </c>
      <c r="BK106" s="206">
        <f>ROUND(I106*H106,2)</f>
        <v>0</v>
      </c>
      <c r="BL106" s="18" t="s">
        <v>486</v>
      </c>
      <c r="BM106" s="205" t="s">
        <v>1006</v>
      </c>
    </row>
    <row r="107" spans="1:65" s="13" customFormat="1" ht="11.25" x14ac:dyDescent="0.2">
      <c r="B107" s="207"/>
      <c r="C107" s="208"/>
      <c r="D107" s="209" t="s">
        <v>182</v>
      </c>
      <c r="E107" s="210" t="s">
        <v>79</v>
      </c>
      <c r="F107" s="211" t="s">
        <v>1007</v>
      </c>
      <c r="G107" s="208"/>
      <c r="H107" s="212">
        <v>15</v>
      </c>
      <c r="I107" s="213"/>
      <c r="J107" s="208"/>
      <c r="K107" s="208"/>
      <c r="L107" s="214"/>
      <c r="M107" s="215"/>
      <c r="N107" s="216"/>
      <c r="O107" s="216"/>
      <c r="P107" s="216"/>
      <c r="Q107" s="216"/>
      <c r="R107" s="216"/>
      <c r="S107" s="216"/>
      <c r="T107" s="217"/>
      <c r="AT107" s="218" t="s">
        <v>182</v>
      </c>
      <c r="AU107" s="218" t="s">
        <v>91</v>
      </c>
      <c r="AV107" s="13" t="s">
        <v>91</v>
      </c>
      <c r="AW107" s="13" t="s">
        <v>42</v>
      </c>
      <c r="AX107" s="13" t="s">
        <v>89</v>
      </c>
      <c r="AY107" s="218" t="s">
        <v>173</v>
      </c>
    </row>
    <row r="108" spans="1:65" s="2" customFormat="1" ht="16.5" customHeight="1" x14ac:dyDescent="0.2">
      <c r="A108" s="36"/>
      <c r="B108" s="37"/>
      <c r="C108" s="194" t="s">
        <v>226</v>
      </c>
      <c r="D108" s="194" t="s">
        <v>175</v>
      </c>
      <c r="E108" s="195" t="s">
        <v>1008</v>
      </c>
      <c r="F108" s="196" t="s">
        <v>1009</v>
      </c>
      <c r="G108" s="197" t="s">
        <v>186</v>
      </c>
      <c r="H108" s="198">
        <v>40</v>
      </c>
      <c r="I108" s="199"/>
      <c r="J108" s="200">
        <f>ROUND(I108*H108,2)</f>
        <v>0</v>
      </c>
      <c r="K108" s="196" t="s">
        <v>79</v>
      </c>
      <c r="L108" s="41"/>
      <c r="M108" s="201" t="s">
        <v>79</v>
      </c>
      <c r="N108" s="202" t="s">
        <v>51</v>
      </c>
      <c r="O108" s="66"/>
      <c r="P108" s="203">
        <f>O108*H108</f>
        <v>0</v>
      </c>
      <c r="Q108" s="203">
        <v>0</v>
      </c>
      <c r="R108" s="203">
        <f>Q108*H108</f>
        <v>0</v>
      </c>
      <c r="S108" s="203">
        <v>0</v>
      </c>
      <c r="T108" s="204">
        <f>S108*H108</f>
        <v>0</v>
      </c>
      <c r="U108" s="36"/>
      <c r="V108" s="36"/>
      <c r="W108" s="36"/>
      <c r="X108" s="36"/>
      <c r="Y108" s="36"/>
      <c r="Z108" s="36"/>
      <c r="AA108" s="36"/>
      <c r="AB108" s="36"/>
      <c r="AC108" s="36"/>
      <c r="AD108" s="36"/>
      <c r="AE108" s="36"/>
      <c r="AR108" s="205" t="s">
        <v>486</v>
      </c>
      <c r="AT108" s="205" t="s">
        <v>175</v>
      </c>
      <c r="AU108" s="205" t="s">
        <v>91</v>
      </c>
      <c r="AY108" s="18" t="s">
        <v>173</v>
      </c>
      <c r="BE108" s="206">
        <f>IF(N108="základní",J108,0)</f>
        <v>0</v>
      </c>
      <c r="BF108" s="206">
        <f>IF(N108="snížená",J108,0)</f>
        <v>0</v>
      </c>
      <c r="BG108" s="206">
        <f>IF(N108="zákl. přenesená",J108,0)</f>
        <v>0</v>
      </c>
      <c r="BH108" s="206">
        <f>IF(N108="sníž. přenesená",J108,0)</f>
        <v>0</v>
      </c>
      <c r="BI108" s="206">
        <f>IF(N108="nulová",J108,0)</f>
        <v>0</v>
      </c>
      <c r="BJ108" s="18" t="s">
        <v>89</v>
      </c>
      <c r="BK108" s="206">
        <f>ROUND(I108*H108,2)</f>
        <v>0</v>
      </c>
      <c r="BL108" s="18" t="s">
        <v>486</v>
      </c>
      <c r="BM108" s="205" t="s">
        <v>1010</v>
      </c>
    </row>
    <row r="109" spans="1:65" s="13" customFormat="1" ht="11.25" x14ac:dyDescent="0.2">
      <c r="B109" s="207"/>
      <c r="C109" s="208"/>
      <c r="D109" s="209" t="s">
        <v>182</v>
      </c>
      <c r="E109" s="210" t="s">
        <v>79</v>
      </c>
      <c r="F109" s="211" t="s">
        <v>997</v>
      </c>
      <c r="G109" s="208"/>
      <c r="H109" s="212">
        <v>40</v>
      </c>
      <c r="I109" s="213"/>
      <c r="J109" s="208"/>
      <c r="K109" s="208"/>
      <c r="L109" s="214"/>
      <c r="M109" s="215"/>
      <c r="N109" s="216"/>
      <c r="O109" s="216"/>
      <c r="P109" s="216"/>
      <c r="Q109" s="216"/>
      <c r="R109" s="216"/>
      <c r="S109" s="216"/>
      <c r="T109" s="217"/>
      <c r="AT109" s="218" t="s">
        <v>182</v>
      </c>
      <c r="AU109" s="218" t="s">
        <v>91</v>
      </c>
      <c r="AV109" s="13" t="s">
        <v>91</v>
      </c>
      <c r="AW109" s="13" t="s">
        <v>42</v>
      </c>
      <c r="AX109" s="13" t="s">
        <v>89</v>
      </c>
      <c r="AY109" s="218" t="s">
        <v>173</v>
      </c>
    </row>
    <row r="110" spans="1:65" s="2" customFormat="1" ht="16.5" customHeight="1" x14ac:dyDescent="0.2">
      <c r="A110" s="36"/>
      <c r="B110" s="37"/>
      <c r="C110" s="194" t="s">
        <v>230</v>
      </c>
      <c r="D110" s="194" t="s">
        <v>175</v>
      </c>
      <c r="E110" s="195" t="s">
        <v>1011</v>
      </c>
      <c r="F110" s="196" t="s">
        <v>1012</v>
      </c>
      <c r="G110" s="197" t="s">
        <v>186</v>
      </c>
      <c r="H110" s="198">
        <v>40</v>
      </c>
      <c r="I110" s="199"/>
      <c r="J110" s="200">
        <f>ROUND(I110*H110,2)</f>
        <v>0</v>
      </c>
      <c r="K110" s="196" t="s">
        <v>79</v>
      </c>
      <c r="L110" s="41"/>
      <c r="M110" s="201" t="s">
        <v>79</v>
      </c>
      <c r="N110" s="202" t="s">
        <v>51</v>
      </c>
      <c r="O110" s="66"/>
      <c r="P110" s="203">
        <f>O110*H110</f>
        <v>0</v>
      </c>
      <c r="Q110" s="203">
        <v>0</v>
      </c>
      <c r="R110" s="203">
        <f>Q110*H110</f>
        <v>0</v>
      </c>
      <c r="S110" s="203">
        <v>0</v>
      </c>
      <c r="T110" s="204">
        <f>S110*H110</f>
        <v>0</v>
      </c>
      <c r="U110" s="36"/>
      <c r="V110" s="36"/>
      <c r="W110" s="36"/>
      <c r="X110" s="36"/>
      <c r="Y110" s="36"/>
      <c r="Z110" s="36"/>
      <c r="AA110" s="36"/>
      <c r="AB110" s="36"/>
      <c r="AC110" s="36"/>
      <c r="AD110" s="36"/>
      <c r="AE110" s="36"/>
      <c r="AR110" s="205" t="s">
        <v>486</v>
      </c>
      <c r="AT110" s="205" t="s">
        <v>175</v>
      </c>
      <c r="AU110" s="205" t="s">
        <v>91</v>
      </c>
      <c r="AY110" s="18" t="s">
        <v>173</v>
      </c>
      <c r="BE110" s="206">
        <f>IF(N110="základní",J110,0)</f>
        <v>0</v>
      </c>
      <c r="BF110" s="206">
        <f>IF(N110="snížená",J110,0)</f>
        <v>0</v>
      </c>
      <c r="BG110" s="206">
        <f>IF(N110="zákl. přenesená",J110,0)</f>
        <v>0</v>
      </c>
      <c r="BH110" s="206">
        <f>IF(N110="sníž. přenesená",J110,0)</f>
        <v>0</v>
      </c>
      <c r="BI110" s="206">
        <f>IF(N110="nulová",J110,0)</f>
        <v>0</v>
      </c>
      <c r="BJ110" s="18" t="s">
        <v>89</v>
      </c>
      <c r="BK110" s="206">
        <f>ROUND(I110*H110,2)</f>
        <v>0</v>
      </c>
      <c r="BL110" s="18" t="s">
        <v>486</v>
      </c>
      <c r="BM110" s="205" t="s">
        <v>1013</v>
      </c>
    </row>
    <row r="111" spans="1:65" s="13" customFormat="1" ht="11.25" x14ac:dyDescent="0.2">
      <c r="B111" s="207"/>
      <c r="C111" s="208"/>
      <c r="D111" s="209" t="s">
        <v>182</v>
      </c>
      <c r="E111" s="210" t="s">
        <v>79</v>
      </c>
      <c r="F111" s="211" t="s">
        <v>997</v>
      </c>
      <c r="G111" s="208"/>
      <c r="H111" s="212">
        <v>40</v>
      </c>
      <c r="I111" s="213"/>
      <c r="J111" s="208"/>
      <c r="K111" s="208"/>
      <c r="L111" s="214"/>
      <c r="M111" s="215"/>
      <c r="N111" s="216"/>
      <c r="O111" s="216"/>
      <c r="P111" s="216"/>
      <c r="Q111" s="216"/>
      <c r="R111" s="216"/>
      <c r="S111" s="216"/>
      <c r="T111" s="217"/>
      <c r="AT111" s="218" t="s">
        <v>182</v>
      </c>
      <c r="AU111" s="218" t="s">
        <v>91</v>
      </c>
      <c r="AV111" s="13" t="s">
        <v>91</v>
      </c>
      <c r="AW111" s="13" t="s">
        <v>42</v>
      </c>
      <c r="AX111" s="13" t="s">
        <v>89</v>
      </c>
      <c r="AY111" s="218" t="s">
        <v>173</v>
      </c>
    </row>
    <row r="112" spans="1:65" s="2" customFormat="1" ht="16.5" customHeight="1" x14ac:dyDescent="0.2">
      <c r="A112" s="36"/>
      <c r="B112" s="37"/>
      <c r="C112" s="194" t="s">
        <v>236</v>
      </c>
      <c r="D112" s="194" t="s">
        <v>175</v>
      </c>
      <c r="E112" s="195" t="s">
        <v>1014</v>
      </c>
      <c r="F112" s="196" t="s">
        <v>1015</v>
      </c>
      <c r="G112" s="197" t="s">
        <v>186</v>
      </c>
      <c r="H112" s="198">
        <v>40</v>
      </c>
      <c r="I112" s="199"/>
      <c r="J112" s="200">
        <f>ROUND(I112*H112,2)</f>
        <v>0</v>
      </c>
      <c r="K112" s="196" t="s">
        <v>79</v>
      </c>
      <c r="L112" s="41"/>
      <c r="M112" s="201" t="s">
        <v>79</v>
      </c>
      <c r="N112" s="202" t="s">
        <v>51</v>
      </c>
      <c r="O112" s="66"/>
      <c r="P112" s="203">
        <f>O112*H112</f>
        <v>0</v>
      </c>
      <c r="Q112" s="203">
        <v>0</v>
      </c>
      <c r="R112" s="203">
        <f>Q112*H112</f>
        <v>0</v>
      </c>
      <c r="S112" s="203">
        <v>0</v>
      </c>
      <c r="T112" s="204">
        <f>S112*H112</f>
        <v>0</v>
      </c>
      <c r="U112" s="36"/>
      <c r="V112" s="36"/>
      <c r="W112" s="36"/>
      <c r="X112" s="36"/>
      <c r="Y112" s="36"/>
      <c r="Z112" s="36"/>
      <c r="AA112" s="36"/>
      <c r="AB112" s="36"/>
      <c r="AC112" s="36"/>
      <c r="AD112" s="36"/>
      <c r="AE112" s="36"/>
      <c r="AR112" s="205" t="s">
        <v>486</v>
      </c>
      <c r="AT112" s="205" t="s">
        <v>175</v>
      </c>
      <c r="AU112" s="205" t="s">
        <v>91</v>
      </c>
      <c r="AY112" s="18" t="s">
        <v>173</v>
      </c>
      <c r="BE112" s="206">
        <f>IF(N112="základní",J112,0)</f>
        <v>0</v>
      </c>
      <c r="BF112" s="206">
        <f>IF(N112="snížená",J112,0)</f>
        <v>0</v>
      </c>
      <c r="BG112" s="206">
        <f>IF(N112="zákl. přenesená",J112,0)</f>
        <v>0</v>
      </c>
      <c r="BH112" s="206">
        <f>IF(N112="sníž. přenesená",J112,0)</f>
        <v>0</v>
      </c>
      <c r="BI112" s="206">
        <f>IF(N112="nulová",J112,0)</f>
        <v>0</v>
      </c>
      <c r="BJ112" s="18" t="s">
        <v>89</v>
      </c>
      <c r="BK112" s="206">
        <f>ROUND(I112*H112,2)</f>
        <v>0</v>
      </c>
      <c r="BL112" s="18" t="s">
        <v>486</v>
      </c>
      <c r="BM112" s="205" t="s">
        <v>1016</v>
      </c>
    </row>
    <row r="113" spans="1:51" s="13" customFormat="1" ht="11.25" x14ac:dyDescent="0.2">
      <c r="B113" s="207"/>
      <c r="C113" s="208"/>
      <c r="D113" s="209" t="s">
        <v>182</v>
      </c>
      <c r="E113" s="210" t="s">
        <v>79</v>
      </c>
      <c r="F113" s="211" t="s">
        <v>997</v>
      </c>
      <c r="G113" s="208"/>
      <c r="H113" s="212">
        <v>40</v>
      </c>
      <c r="I113" s="213"/>
      <c r="J113" s="208"/>
      <c r="K113" s="208"/>
      <c r="L113" s="214"/>
      <c r="M113" s="269"/>
      <c r="N113" s="270"/>
      <c r="O113" s="270"/>
      <c r="P113" s="270"/>
      <c r="Q113" s="270"/>
      <c r="R113" s="270"/>
      <c r="S113" s="270"/>
      <c r="T113" s="271"/>
      <c r="AT113" s="218" t="s">
        <v>182</v>
      </c>
      <c r="AU113" s="218" t="s">
        <v>91</v>
      </c>
      <c r="AV113" s="13" t="s">
        <v>91</v>
      </c>
      <c r="AW113" s="13" t="s">
        <v>42</v>
      </c>
      <c r="AX113" s="13" t="s">
        <v>89</v>
      </c>
      <c r="AY113" s="218" t="s">
        <v>173</v>
      </c>
    </row>
    <row r="114" spans="1:51" s="2" customFormat="1" ht="6.95" customHeight="1" x14ac:dyDescent="0.2">
      <c r="A114" s="36"/>
      <c r="B114" s="49"/>
      <c r="C114" s="50"/>
      <c r="D114" s="50"/>
      <c r="E114" s="50"/>
      <c r="F114" s="50"/>
      <c r="G114" s="50"/>
      <c r="H114" s="50"/>
      <c r="I114" s="144"/>
      <c r="J114" s="50"/>
      <c r="K114" s="50"/>
      <c r="L114" s="41"/>
      <c r="M114" s="36"/>
      <c r="O114" s="36"/>
      <c r="P114" s="36"/>
      <c r="Q114" s="36"/>
      <c r="R114" s="36"/>
      <c r="S114" s="36"/>
      <c r="T114" s="36"/>
      <c r="U114" s="36"/>
      <c r="V114" s="36"/>
      <c r="W114" s="36"/>
      <c r="X114" s="36"/>
      <c r="Y114" s="36"/>
      <c r="Z114" s="36"/>
      <c r="AA114" s="36"/>
      <c r="AB114" s="36"/>
      <c r="AC114" s="36"/>
      <c r="AD114" s="36"/>
      <c r="AE114" s="36"/>
    </row>
  </sheetData>
  <sheetProtection algorithmName="SHA-512" hashValue="lz5gVjKa/EVgWKbbwGhW6xcOidZy6GQgCG+pj8cBVRYeWWIdDVd6bbGViDNsVfx42ua1/mghAzdW+U6/XQVKSw==" saltValue="80x70L7EaFlirap4zmcpVuTLHPtoKiTtoR5RQavXbEtFUFnOwX3BxvDcqWu+1jVTGIxvzF7w+Wf4i+ZYfRvjrA==" spinCount="100000" sheet="1" objects="1" scenarios="1" formatColumns="0" formatRows="0" autoFilter="0"/>
  <autoFilter ref="C83:K113"/>
  <mergeCells count="9">
    <mergeCell ref="E50:H50"/>
    <mergeCell ref="E74:H74"/>
    <mergeCell ref="E76:H76"/>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14"/>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106</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2" customFormat="1" ht="12" hidden="1" customHeight="1" x14ac:dyDescent="0.2">
      <c r="A8" s="36"/>
      <c r="B8" s="41"/>
      <c r="C8" s="36"/>
      <c r="D8" s="116" t="s">
        <v>145</v>
      </c>
      <c r="E8" s="36"/>
      <c r="F8" s="36"/>
      <c r="G8" s="36"/>
      <c r="H8" s="36"/>
      <c r="I8" s="117"/>
      <c r="J8" s="36"/>
      <c r="K8" s="36"/>
      <c r="L8" s="118"/>
      <c r="S8" s="36"/>
      <c r="T8" s="36"/>
      <c r="U8" s="36"/>
      <c r="V8" s="36"/>
      <c r="W8" s="36"/>
      <c r="X8" s="36"/>
      <c r="Y8" s="36"/>
      <c r="Z8" s="36"/>
      <c r="AA8" s="36"/>
      <c r="AB8" s="36"/>
      <c r="AC8" s="36"/>
      <c r="AD8" s="36"/>
      <c r="AE8" s="36"/>
    </row>
    <row r="9" spans="1:46" s="2" customFormat="1" ht="16.5" hidden="1" customHeight="1" x14ac:dyDescent="0.2">
      <c r="A9" s="36"/>
      <c r="B9" s="41"/>
      <c r="C9" s="36"/>
      <c r="D9" s="36"/>
      <c r="E9" s="318" t="s">
        <v>1017</v>
      </c>
      <c r="F9" s="319"/>
      <c r="G9" s="319"/>
      <c r="H9" s="319"/>
      <c r="I9" s="117"/>
      <c r="J9" s="36"/>
      <c r="K9" s="36"/>
      <c r="L9" s="118"/>
      <c r="S9" s="36"/>
      <c r="T9" s="36"/>
      <c r="U9" s="36"/>
      <c r="V9" s="36"/>
      <c r="W9" s="36"/>
      <c r="X9" s="36"/>
      <c r="Y9" s="36"/>
      <c r="Z9" s="36"/>
      <c r="AA9" s="36"/>
      <c r="AB9" s="36"/>
      <c r="AC9" s="36"/>
      <c r="AD9" s="36"/>
      <c r="AE9" s="36"/>
    </row>
    <row r="10" spans="1:46" s="2" customFormat="1" ht="11.25" hidden="1" x14ac:dyDescent="0.2">
      <c r="A10" s="36"/>
      <c r="B10" s="41"/>
      <c r="C10" s="36"/>
      <c r="D10" s="36"/>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2" hidden="1" customHeight="1" x14ac:dyDescent="0.2">
      <c r="A11" s="36"/>
      <c r="B11" s="41"/>
      <c r="C11" s="36"/>
      <c r="D11" s="116" t="s">
        <v>18</v>
      </c>
      <c r="E11" s="36"/>
      <c r="F11" s="105" t="s">
        <v>79</v>
      </c>
      <c r="G11" s="36"/>
      <c r="H11" s="36"/>
      <c r="I11" s="119" t="s">
        <v>20</v>
      </c>
      <c r="J11" s="105" t="s">
        <v>79</v>
      </c>
      <c r="K11" s="36"/>
      <c r="L11" s="118"/>
      <c r="S11" s="36"/>
      <c r="T11" s="36"/>
      <c r="U11" s="36"/>
      <c r="V11" s="36"/>
      <c r="W11" s="36"/>
      <c r="X11" s="36"/>
      <c r="Y11" s="36"/>
      <c r="Z11" s="36"/>
      <c r="AA11" s="36"/>
      <c r="AB11" s="36"/>
      <c r="AC11" s="36"/>
      <c r="AD11" s="36"/>
      <c r="AE11" s="36"/>
    </row>
    <row r="12" spans="1:46" s="2" customFormat="1" ht="12" hidden="1" customHeight="1" x14ac:dyDescent="0.2">
      <c r="A12" s="36"/>
      <c r="B12" s="41"/>
      <c r="C12" s="36"/>
      <c r="D12" s="116" t="s">
        <v>22</v>
      </c>
      <c r="E12" s="36"/>
      <c r="F12" s="105" t="s">
        <v>23</v>
      </c>
      <c r="G12" s="36"/>
      <c r="H12" s="36"/>
      <c r="I12" s="119" t="s">
        <v>24</v>
      </c>
      <c r="J12" s="120" t="str">
        <f>'Rekapitulace stavby'!AN8</f>
        <v>11. 11. 2019</v>
      </c>
      <c r="K12" s="36"/>
      <c r="L12" s="118"/>
      <c r="S12" s="36"/>
      <c r="T12" s="36"/>
      <c r="U12" s="36"/>
      <c r="V12" s="36"/>
      <c r="W12" s="36"/>
      <c r="X12" s="36"/>
      <c r="Y12" s="36"/>
      <c r="Z12" s="36"/>
      <c r="AA12" s="36"/>
      <c r="AB12" s="36"/>
      <c r="AC12" s="36"/>
      <c r="AD12" s="36"/>
      <c r="AE12" s="36"/>
    </row>
    <row r="13" spans="1:46" s="2" customFormat="1" ht="10.9" hidden="1" customHeight="1" x14ac:dyDescent="0.2">
      <c r="A13" s="36"/>
      <c r="B13" s="41"/>
      <c r="C13" s="36"/>
      <c r="D13" s="36"/>
      <c r="E13" s="36"/>
      <c r="F13" s="36"/>
      <c r="G13" s="36"/>
      <c r="H13" s="36"/>
      <c r="I13" s="117"/>
      <c r="J13" s="36"/>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30</v>
      </c>
      <c r="E14" s="36"/>
      <c r="F14" s="36"/>
      <c r="G14" s="36"/>
      <c r="H14" s="36"/>
      <c r="I14" s="119" t="s">
        <v>31</v>
      </c>
      <c r="J14" s="105" t="s">
        <v>32</v>
      </c>
      <c r="K14" s="36"/>
      <c r="L14" s="118"/>
      <c r="S14" s="36"/>
      <c r="T14" s="36"/>
      <c r="U14" s="36"/>
      <c r="V14" s="36"/>
      <c r="W14" s="36"/>
      <c r="X14" s="36"/>
      <c r="Y14" s="36"/>
      <c r="Z14" s="36"/>
      <c r="AA14" s="36"/>
      <c r="AB14" s="36"/>
      <c r="AC14" s="36"/>
      <c r="AD14" s="36"/>
      <c r="AE14" s="36"/>
    </row>
    <row r="15" spans="1:46" s="2" customFormat="1" ht="18" hidden="1" customHeight="1" x14ac:dyDescent="0.2">
      <c r="A15" s="36"/>
      <c r="B15" s="41"/>
      <c r="C15" s="36"/>
      <c r="D15" s="36"/>
      <c r="E15" s="105" t="s">
        <v>33</v>
      </c>
      <c r="F15" s="36"/>
      <c r="G15" s="36"/>
      <c r="H15" s="36"/>
      <c r="I15" s="119" t="s">
        <v>34</v>
      </c>
      <c r="J15" s="105" t="s">
        <v>35</v>
      </c>
      <c r="K15" s="36"/>
      <c r="L15" s="118"/>
      <c r="S15" s="36"/>
      <c r="T15" s="36"/>
      <c r="U15" s="36"/>
      <c r="V15" s="36"/>
      <c r="W15" s="36"/>
      <c r="X15" s="36"/>
      <c r="Y15" s="36"/>
      <c r="Z15" s="36"/>
      <c r="AA15" s="36"/>
      <c r="AB15" s="36"/>
      <c r="AC15" s="36"/>
      <c r="AD15" s="36"/>
      <c r="AE15" s="36"/>
    </row>
    <row r="16" spans="1:46" s="2" customFormat="1" ht="6.95" hidden="1" customHeight="1" x14ac:dyDescent="0.2">
      <c r="A16" s="36"/>
      <c r="B16" s="41"/>
      <c r="C16" s="36"/>
      <c r="D16" s="36"/>
      <c r="E16" s="36"/>
      <c r="F16" s="36"/>
      <c r="G16" s="36"/>
      <c r="H16" s="36"/>
      <c r="I16" s="117"/>
      <c r="J16" s="36"/>
      <c r="K16" s="36"/>
      <c r="L16" s="118"/>
      <c r="S16" s="36"/>
      <c r="T16" s="36"/>
      <c r="U16" s="36"/>
      <c r="V16" s="36"/>
      <c r="W16" s="36"/>
      <c r="X16" s="36"/>
      <c r="Y16" s="36"/>
      <c r="Z16" s="36"/>
      <c r="AA16" s="36"/>
      <c r="AB16" s="36"/>
      <c r="AC16" s="36"/>
      <c r="AD16" s="36"/>
      <c r="AE16" s="36"/>
    </row>
    <row r="17" spans="1:31" s="2" customFormat="1" ht="12" hidden="1" customHeight="1" x14ac:dyDescent="0.2">
      <c r="A17" s="36"/>
      <c r="B17" s="41"/>
      <c r="C17" s="36"/>
      <c r="D17" s="116" t="s">
        <v>36</v>
      </c>
      <c r="E17" s="36"/>
      <c r="F17" s="36"/>
      <c r="G17" s="36"/>
      <c r="H17" s="36"/>
      <c r="I17" s="119" t="s">
        <v>31</v>
      </c>
      <c r="J17" s="31" t="str">
        <f>'Rekapitulace stavby'!AN13</f>
        <v>Vyplň údaj</v>
      </c>
      <c r="K17" s="36"/>
      <c r="L17" s="118"/>
      <c r="S17" s="36"/>
      <c r="T17" s="36"/>
      <c r="U17" s="36"/>
      <c r="V17" s="36"/>
      <c r="W17" s="36"/>
      <c r="X17" s="36"/>
      <c r="Y17" s="36"/>
      <c r="Z17" s="36"/>
      <c r="AA17" s="36"/>
      <c r="AB17" s="36"/>
      <c r="AC17" s="36"/>
      <c r="AD17" s="36"/>
      <c r="AE17" s="36"/>
    </row>
    <row r="18" spans="1:31" s="2" customFormat="1" ht="18" hidden="1" customHeight="1" x14ac:dyDescent="0.2">
      <c r="A18" s="36"/>
      <c r="B18" s="41"/>
      <c r="C18" s="36"/>
      <c r="D18" s="36"/>
      <c r="E18" s="320" t="str">
        <f>'Rekapitulace stavby'!E14</f>
        <v>Vyplň údaj</v>
      </c>
      <c r="F18" s="321"/>
      <c r="G18" s="321"/>
      <c r="H18" s="321"/>
      <c r="I18" s="119" t="s">
        <v>34</v>
      </c>
      <c r="J18" s="31" t="str">
        <f>'Rekapitulace stavby'!AN14</f>
        <v>Vyplň údaj</v>
      </c>
      <c r="K18" s="36"/>
      <c r="L18" s="118"/>
      <c r="S18" s="36"/>
      <c r="T18" s="36"/>
      <c r="U18" s="36"/>
      <c r="V18" s="36"/>
      <c r="W18" s="36"/>
      <c r="X18" s="36"/>
      <c r="Y18" s="36"/>
      <c r="Z18" s="36"/>
      <c r="AA18" s="36"/>
      <c r="AB18" s="36"/>
      <c r="AC18" s="36"/>
      <c r="AD18" s="36"/>
      <c r="AE18" s="36"/>
    </row>
    <row r="19" spans="1:31" s="2" customFormat="1" ht="6.95" hidden="1" customHeight="1" x14ac:dyDescent="0.2">
      <c r="A19" s="36"/>
      <c r="B19" s="41"/>
      <c r="C19" s="36"/>
      <c r="D19" s="36"/>
      <c r="E19" s="36"/>
      <c r="F19" s="36"/>
      <c r="G19" s="36"/>
      <c r="H19" s="36"/>
      <c r="I19" s="117"/>
      <c r="J19" s="36"/>
      <c r="K19" s="36"/>
      <c r="L19" s="118"/>
      <c r="S19" s="36"/>
      <c r="T19" s="36"/>
      <c r="U19" s="36"/>
      <c r="V19" s="36"/>
      <c r="W19" s="36"/>
      <c r="X19" s="36"/>
      <c r="Y19" s="36"/>
      <c r="Z19" s="36"/>
      <c r="AA19" s="36"/>
      <c r="AB19" s="36"/>
      <c r="AC19" s="36"/>
      <c r="AD19" s="36"/>
      <c r="AE19" s="36"/>
    </row>
    <row r="20" spans="1:31" s="2" customFormat="1" ht="12" hidden="1" customHeight="1" x14ac:dyDescent="0.2">
      <c r="A20" s="36"/>
      <c r="B20" s="41"/>
      <c r="C20" s="36"/>
      <c r="D20" s="116" t="s">
        <v>38</v>
      </c>
      <c r="E20" s="36"/>
      <c r="F20" s="36"/>
      <c r="G20" s="36"/>
      <c r="H20" s="36"/>
      <c r="I20" s="119" t="s">
        <v>31</v>
      </c>
      <c r="J20" s="105" t="s">
        <v>39</v>
      </c>
      <c r="K20" s="36"/>
      <c r="L20" s="118"/>
      <c r="S20" s="36"/>
      <c r="T20" s="36"/>
      <c r="U20" s="36"/>
      <c r="V20" s="36"/>
      <c r="W20" s="36"/>
      <c r="X20" s="36"/>
      <c r="Y20" s="36"/>
      <c r="Z20" s="36"/>
      <c r="AA20" s="36"/>
      <c r="AB20" s="36"/>
      <c r="AC20" s="36"/>
      <c r="AD20" s="36"/>
      <c r="AE20" s="36"/>
    </row>
    <row r="21" spans="1:31" s="2" customFormat="1" ht="18" hidden="1" customHeight="1" x14ac:dyDescent="0.2">
      <c r="A21" s="36"/>
      <c r="B21" s="41"/>
      <c r="C21" s="36"/>
      <c r="D21" s="36"/>
      <c r="E21" s="105" t="s">
        <v>40</v>
      </c>
      <c r="F21" s="36"/>
      <c r="G21" s="36"/>
      <c r="H21" s="36"/>
      <c r="I21" s="119" t="s">
        <v>34</v>
      </c>
      <c r="J21" s="105" t="s">
        <v>41</v>
      </c>
      <c r="K21" s="36"/>
      <c r="L21" s="118"/>
      <c r="S21" s="36"/>
      <c r="T21" s="36"/>
      <c r="U21" s="36"/>
      <c r="V21" s="36"/>
      <c r="W21" s="36"/>
      <c r="X21" s="36"/>
      <c r="Y21" s="36"/>
      <c r="Z21" s="36"/>
      <c r="AA21" s="36"/>
      <c r="AB21" s="36"/>
      <c r="AC21" s="36"/>
      <c r="AD21" s="36"/>
      <c r="AE21" s="36"/>
    </row>
    <row r="22" spans="1:31" s="2" customFormat="1" ht="6.95" hidden="1" customHeight="1" x14ac:dyDescent="0.2">
      <c r="A22" s="36"/>
      <c r="B22" s="41"/>
      <c r="C22" s="36"/>
      <c r="D22" s="36"/>
      <c r="E22" s="36"/>
      <c r="F22" s="36"/>
      <c r="G22" s="36"/>
      <c r="H22" s="36"/>
      <c r="I22" s="117"/>
      <c r="J22" s="36"/>
      <c r="K22" s="36"/>
      <c r="L22" s="118"/>
      <c r="S22" s="36"/>
      <c r="T22" s="36"/>
      <c r="U22" s="36"/>
      <c r="V22" s="36"/>
      <c r="W22" s="36"/>
      <c r="X22" s="36"/>
      <c r="Y22" s="36"/>
      <c r="Z22" s="36"/>
      <c r="AA22" s="36"/>
      <c r="AB22" s="36"/>
      <c r="AC22" s="36"/>
      <c r="AD22" s="36"/>
      <c r="AE22" s="36"/>
    </row>
    <row r="23" spans="1:31" s="2" customFormat="1" ht="12" hidden="1" customHeight="1" x14ac:dyDescent="0.2">
      <c r="A23" s="36"/>
      <c r="B23" s="41"/>
      <c r="C23" s="36"/>
      <c r="D23" s="116" t="s">
        <v>43</v>
      </c>
      <c r="E23" s="36"/>
      <c r="F23" s="36"/>
      <c r="G23" s="36"/>
      <c r="H23" s="36"/>
      <c r="I23" s="119" t="s">
        <v>31</v>
      </c>
      <c r="J23" s="105" t="s">
        <v>79</v>
      </c>
      <c r="K23" s="36"/>
      <c r="L23" s="118"/>
      <c r="S23" s="36"/>
      <c r="T23" s="36"/>
      <c r="U23" s="36"/>
      <c r="V23" s="36"/>
      <c r="W23" s="36"/>
      <c r="X23" s="36"/>
      <c r="Y23" s="36"/>
      <c r="Z23" s="36"/>
      <c r="AA23" s="36"/>
      <c r="AB23" s="36"/>
      <c r="AC23" s="36"/>
      <c r="AD23" s="36"/>
      <c r="AE23" s="36"/>
    </row>
    <row r="24" spans="1:31" s="2" customFormat="1" ht="18" hidden="1" customHeight="1" x14ac:dyDescent="0.2">
      <c r="A24" s="36"/>
      <c r="B24" s="41"/>
      <c r="C24" s="36"/>
      <c r="D24" s="36"/>
      <c r="E24" s="105" t="s">
        <v>1018</v>
      </c>
      <c r="F24" s="36"/>
      <c r="G24" s="36"/>
      <c r="H24" s="36"/>
      <c r="I24" s="119" t="s">
        <v>34</v>
      </c>
      <c r="J24" s="105" t="s">
        <v>79</v>
      </c>
      <c r="K24" s="36"/>
      <c r="L24" s="118"/>
      <c r="S24" s="36"/>
      <c r="T24" s="36"/>
      <c r="U24" s="36"/>
      <c r="V24" s="36"/>
      <c r="W24" s="36"/>
      <c r="X24" s="36"/>
      <c r="Y24" s="36"/>
      <c r="Z24" s="36"/>
      <c r="AA24" s="36"/>
      <c r="AB24" s="36"/>
      <c r="AC24" s="36"/>
      <c r="AD24" s="36"/>
      <c r="AE24" s="36"/>
    </row>
    <row r="25" spans="1:31" s="2" customFormat="1" ht="6.95" hidden="1" customHeight="1" x14ac:dyDescent="0.2">
      <c r="A25" s="36"/>
      <c r="B25" s="41"/>
      <c r="C25" s="36"/>
      <c r="D25" s="36"/>
      <c r="E25" s="36"/>
      <c r="F25" s="36"/>
      <c r="G25" s="36"/>
      <c r="H25" s="36"/>
      <c r="I25" s="117"/>
      <c r="J25" s="36"/>
      <c r="K25" s="36"/>
      <c r="L25" s="118"/>
      <c r="S25" s="36"/>
      <c r="T25" s="36"/>
      <c r="U25" s="36"/>
      <c r="V25" s="36"/>
      <c r="W25" s="36"/>
      <c r="X25" s="36"/>
      <c r="Y25" s="36"/>
      <c r="Z25" s="36"/>
      <c r="AA25" s="36"/>
      <c r="AB25" s="36"/>
      <c r="AC25" s="36"/>
      <c r="AD25" s="36"/>
      <c r="AE25" s="36"/>
    </row>
    <row r="26" spans="1:31" s="2" customFormat="1" ht="12" hidden="1" customHeight="1" x14ac:dyDescent="0.2">
      <c r="A26" s="36"/>
      <c r="B26" s="41"/>
      <c r="C26" s="36"/>
      <c r="D26" s="116" t="s">
        <v>44</v>
      </c>
      <c r="E26" s="36"/>
      <c r="F26" s="36"/>
      <c r="G26" s="36"/>
      <c r="H26" s="36"/>
      <c r="I26" s="117"/>
      <c r="J26" s="36"/>
      <c r="K26" s="36"/>
      <c r="L26" s="118"/>
      <c r="S26" s="36"/>
      <c r="T26" s="36"/>
      <c r="U26" s="36"/>
      <c r="V26" s="36"/>
      <c r="W26" s="36"/>
      <c r="X26" s="36"/>
      <c r="Y26" s="36"/>
      <c r="Z26" s="36"/>
      <c r="AA26" s="36"/>
      <c r="AB26" s="36"/>
      <c r="AC26" s="36"/>
      <c r="AD26" s="36"/>
      <c r="AE26" s="36"/>
    </row>
    <row r="27" spans="1:31" s="8" customFormat="1" ht="51" hidden="1" customHeight="1" x14ac:dyDescent="0.2">
      <c r="A27" s="121"/>
      <c r="B27" s="122"/>
      <c r="C27" s="121"/>
      <c r="D27" s="121"/>
      <c r="E27" s="322" t="s">
        <v>45</v>
      </c>
      <c r="F27" s="322"/>
      <c r="G27" s="322"/>
      <c r="H27" s="322"/>
      <c r="I27" s="123"/>
      <c r="J27" s="121"/>
      <c r="K27" s="121"/>
      <c r="L27" s="124"/>
      <c r="S27" s="121"/>
      <c r="T27" s="121"/>
      <c r="U27" s="121"/>
      <c r="V27" s="121"/>
      <c r="W27" s="121"/>
      <c r="X27" s="121"/>
      <c r="Y27" s="121"/>
      <c r="Z27" s="121"/>
      <c r="AA27" s="121"/>
      <c r="AB27" s="121"/>
      <c r="AC27" s="121"/>
      <c r="AD27" s="121"/>
      <c r="AE27" s="121"/>
    </row>
    <row r="28" spans="1:31" s="2" customFormat="1" ht="6.95" hidden="1" customHeight="1" x14ac:dyDescent="0.2">
      <c r="A28" s="36"/>
      <c r="B28" s="41"/>
      <c r="C28" s="36"/>
      <c r="D28" s="36"/>
      <c r="E28" s="36"/>
      <c r="F28" s="36"/>
      <c r="G28" s="36"/>
      <c r="H28" s="36"/>
      <c r="I28" s="117"/>
      <c r="J28" s="36"/>
      <c r="K28" s="36"/>
      <c r="L28" s="118"/>
      <c r="S28" s="36"/>
      <c r="T28" s="36"/>
      <c r="U28" s="36"/>
      <c r="V28" s="36"/>
      <c r="W28" s="36"/>
      <c r="X28" s="36"/>
      <c r="Y28" s="36"/>
      <c r="Z28" s="36"/>
      <c r="AA28" s="36"/>
      <c r="AB28" s="36"/>
      <c r="AC28" s="36"/>
      <c r="AD28" s="36"/>
      <c r="AE28" s="36"/>
    </row>
    <row r="29" spans="1:31" s="2" customFormat="1" ht="6.95" hidden="1" customHeight="1" x14ac:dyDescent="0.2">
      <c r="A29" s="36"/>
      <c r="B29" s="41"/>
      <c r="C29" s="36"/>
      <c r="D29" s="125"/>
      <c r="E29" s="125"/>
      <c r="F29" s="125"/>
      <c r="G29" s="125"/>
      <c r="H29" s="125"/>
      <c r="I29" s="126"/>
      <c r="J29" s="125"/>
      <c r="K29" s="125"/>
      <c r="L29" s="118"/>
      <c r="S29" s="36"/>
      <c r="T29" s="36"/>
      <c r="U29" s="36"/>
      <c r="V29" s="36"/>
      <c r="W29" s="36"/>
      <c r="X29" s="36"/>
      <c r="Y29" s="36"/>
      <c r="Z29" s="36"/>
      <c r="AA29" s="36"/>
      <c r="AB29" s="36"/>
      <c r="AC29" s="36"/>
      <c r="AD29" s="36"/>
      <c r="AE29" s="36"/>
    </row>
    <row r="30" spans="1:31" s="2" customFormat="1" ht="25.35" hidden="1" customHeight="1" x14ac:dyDescent="0.2">
      <c r="A30" s="36"/>
      <c r="B30" s="41"/>
      <c r="C30" s="36"/>
      <c r="D30" s="127" t="s">
        <v>46</v>
      </c>
      <c r="E30" s="36"/>
      <c r="F30" s="36"/>
      <c r="G30" s="36"/>
      <c r="H30" s="36"/>
      <c r="I30" s="117"/>
      <c r="J30" s="128">
        <f>ROUND(J86, 2)</f>
        <v>0</v>
      </c>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14.45" hidden="1" customHeight="1" x14ac:dyDescent="0.2">
      <c r="A32" s="36"/>
      <c r="B32" s="41"/>
      <c r="C32" s="36"/>
      <c r="D32" s="36"/>
      <c r="E32" s="36"/>
      <c r="F32" s="129" t="s">
        <v>48</v>
      </c>
      <c r="G32" s="36"/>
      <c r="H32" s="36"/>
      <c r="I32" s="130" t="s">
        <v>47</v>
      </c>
      <c r="J32" s="129" t="s">
        <v>49</v>
      </c>
      <c r="K32" s="36"/>
      <c r="L32" s="118"/>
      <c r="S32" s="36"/>
      <c r="T32" s="36"/>
      <c r="U32" s="36"/>
      <c r="V32" s="36"/>
      <c r="W32" s="36"/>
      <c r="X32" s="36"/>
      <c r="Y32" s="36"/>
      <c r="Z32" s="36"/>
      <c r="AA32" s="36"/>
      <c r="AB32" s="36"/>
      <c r="AC32" s="36"/>
      <c r="AD32" s="36"/>
      <c r="AE32" s="36"/>
    </row>
    <row r="33" spans="1:31" s="2" customFormat="1" ht="14.45" hidden="1" customHeight="1" x14ac:dyDescent="0.2">
      <c r="A33" s="36"/>
      <c r="B33" s="41"/>
      <c r="C33" s="36"/>
      <c r="D33" s="131" t="s">
        <v>50</v>
      </c>
      <c r="E33" s="116" t="s">
        <v>51</v>
      </c>
      <c r="F33" s="132">
        <f>ROUND((SUM(BE86:BE213)),  2)</f>
        <v>0</v>
      </c>
      <c r="G33" s="36"/>
      <c r="H33" s="36"/>
      <c r="I33" s="133">
        <v>0.21</v>
      </c>
      <c r="J33" s="132">
        <f>ROUND(((SUM(BE86:BE213))*I33),  2)</f>
        <v>0</v>
      </c>
      <c r="K33" s="36"/>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116" t="s">
        <v>52</v>
      </c>
      <c r="F34" s="132">
        <f>ROUND((SUM(BF86:BF213)),  2)</f>
        <v>0</v>
      </c>
      <c r="G34" s="36"/>
      <c r="H34" s="36"/>
      <c r="I34" s="133">
        <v>0.15</v>
      </c>
      <c r="J34" s="132">
        <f>ROUND(((SUM(BF86:BF213))*I34),  2)</f>
        <v>0</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36"/>
      <c r="E35" s="116" t="s">
        <v>53</v>
      </c>
      <c r="F35" s="132">
        <f>ROUND((SUM(BG86:BG213)),  2)</f>
        <v>0</v>
      </c>
      <c r="G35" s="36"/>
      <c r="H35" s="36"/>
      <c r="I35" s="133">
        <v>0.21</v>
      </c>
      <c r="J35" s="132">
        <f>0</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54</v>
      </c>
      <c r="F36" s="132">
        <f>ROUND((SUM(BH86:BH213)),  2)</f>
        <v>0</v>
      </c>
      <c r="G36" s="36"/>
      <c r="H36" s="36"/>
      <c r="I36" s="133">
        <v>0.15</v>
      </c>
      <c r="J36" s="132">
        <f>0</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55</v>
      </c>
      <c r="F37" s="132">
        <f>ROUND((SUM(BI86:BI213)),  2)</f>
        <v>0</v>
      </c>
      <c r="G37" s="36"/>
      <c r="H37" s="36"/>
      <c r="I37" s="133">
        <v>0</v>
      </c>
      <c r="J37" s="132">
        <f>0</f>
        <v>0</v>
      </c>
      <c r="K37" s="36"/>
      <c r="L37" s="118"/>
      <c r="S37" s="36"/>
      <c r="T37" s="36"/>
      <c r="U37" s="36"/>
      <c r="V37" s="36"/>
      <c r="W37" s="36"/>
      <c r="X37" s="36"/>
      <c r="Y37" s="36"/>
      <c r="Z37" s="36"/>
      <c r="AA37" s="36"/>
      <c r="AB37" s="36"/>
      <c r="AC37" s="36"/>
      <c r="AD37" s="36"/>
      <c r="AE37" s="36"/>
    </row>
    <row r="38" spans="1:31" s="2" customFormat="1" ht="6.95" hidden="1" customHeight="1" x14ac:dyDescent="0.2">
      <c r="A38" s="36"/>
      <c r="B38" s="41"/>
      <c r="C38" s="36"/>
      <c r="D38" s="36"/>
      <c r="E38" s="36"/>
      <c r="F38" s="36"/>
      <c r="G38" s="36"/>
      <c r="H38" s="36"/>
      <c r="I38" s="117"/>
      <c r="J38" s="36"/>
      <c r="K38" s="36"/>
      <c r="L38" s="118"/>
      <c r="S38" s="36"/>
      <c r="T38" s="36"/>
      <c r="U38" s="36"/>
      <c r="V38" s="36"/>
      <c r="W38" s="36"/>
      <c r="X38" s="36"/>
      <c r="Y38" s="36"/>
      <c r="Z38" s="36"/>
      <c r="AA38" s="36"/>
      <c r="AB38" s="36"/>
      <c r="AC38" s="36"/>
      <c r="AD38" s="36"/>
      <c r="AE38" s="36"/>
    </row>
    <row r="39" spans="1:31" s="2" customFormat="1" ht="25.35" hidden="1" customHeight="1" x14ac:dyDescent="0.2">
      <c r="A39" s="36"/>
      <c r="B39" s="41"/>
      <c r="C39" s="134"/>
      <c r="D39" s="135" t="s">
        <v>56</v>
      </c>
      <c r="E39" s="136"/>
      <c r="F39" s="136"/>
      <c r="G39" s="137" t="s">
        <v>57</v>
      </c>
      <c r="H39" s="138" t="s">
        <v>58</v>
      </c>
      <c r="I39" s="139"/>
      <c r="J39" s="140">
        <f>SUM(J30:J37)</f>
        <v>0</v>
      </c>
      <c r="K39" s="141"/>
      <c r="L39" s="118"/>
      <c r="S39" s="36"/>
      <c r="T39" s="36"/>
      <c r="U39" s="36"/>
      <c r="V39" s="36"/>
      <c r="W39" s="36"/>
      <c r="X39" s="36"/>
      <c r="Y39" s="36"/>
      <c r="Z39" s="36"/>
      <c r="AA39" s="36"/>
      <c r="AB39" s="36"/>
      <c r="AC39" s="36"/>
      <c r="AD39" s="36"/>
      <c r="AE39" s="36"/>
    </row>
    <row r="40" spans="1:31" s="2" customFormat="1" ht="14.45" hidden="1" customHeight="1" x14ac:dyDescent="0.2">
      <c r="A40" s="36"/>
      <c r="B40" s="142"/>
      <c r="C40" s="143"/>
      <c r="D40" s="143"/>
      <c r="E40" s="143"/>
      <c r="F40" s="143"/>
      <c r="G40" s="143"/>
      <c r="H40" s="143"/>
      <c r="I40" s="144"/>
      <c r="J40" s="143"/>
      <c r="K40" s="143"/>
      <c r="L40" s="118"/>
      <c r="S40" s="36"/>
      <c r="T40" s="36"/>
      <c r="U40" s="36"/>
      <c r="V40" s="36"/>
      <c r="W40" s="36"/>
      <c r="X40" s="36"/>
      <c r="Y40" s="36"/>
      <c r="Z40" s="36"/>
      <c r="AA40" s="36"/>
      <c r="AB40" s="36"/>
      <c r="AC40" s="36"/>
      <c r="AD40" s="36"/>
      <c r="AE40" s="36"/>
    </row>
    <row r="41" spans="1:31" ht="11.25" hidden="1" x14ac:dyDescent="0.2"/>
    <row r="42" spans="1:31" ht="11.25" hidden="1" x14ac:dyDescent="0.2"/>
    <row r="43" spans="1:31" ht="11.25" hidden="1" x14ac:dyDescent="0.2"/>
    <row r="44" spans="1:31" s="2" customFormat="1" ht="6.95" customHeight="1" x14ac:dyDescent="0.2">
      <c r="A44" s="36"/>
      <c r="B44" s="145"/>
      <c r="C44" s="146"/>
      <c r="D44" s="146"/>
      <c r="E44" s="146"/>
      <c r="F44" s="146"/>
      <c r="G44" s="146"/>
      <c r="H44" s="146"/>
      <c r="I44" s="147"/>
      <c r="J44" s="146"/>
      <c r="K44" s="146"/>
      <c r="L44" s="118"/>
      <c r="S44" s="36"/>
      <c r="T44" s="36"/>
      <c r="U44" s="36"/>
      <c r="V44" s="36"/>
      <c r="W44" s="36"/>
      <c r="X44" s="36"/>
      <c r="Y44" s="36"/>
      <c r="Z44" s="36"/>
      <c r="AA44" s="36"/>
      <c r="AB44" s="36"/>
      <c r="AC44" s="36"/>
      <c r="AD44" s="36"/>
      <c r="AE44" s="36"/>
    </row>
    <row r="45" spans="1:31" s="2" customFormat="1" ht="24.95" customHeight="1" x14ac:dyDescent="0.2">
      <c r="A45" s="36"/>
      <c r="B45" s="37"/>
      <c r="C45" s="24" t="s">
        <v>147</v>
      </c>
      <c r="D45" s="38"/>
      <c r="E45" s="38"/>
      <c r="F45" s="38"/>
      <c r="G45" s="38"/>
      <c r="H45" s="38"/>
      <c r="I45" s="117"/>
      <c r="J45" s="38"/>
      <c r="K45" s="38"/>
      <c r="L45" s="118"/>
      <c r="S45" s="36"/>
      <c r="T45" s="36"/>
      <c r="U45" s="36"/>
      <c r="V45" s="36"/>
      <c r="W45" s="36"/>
      <c r="X45" s="36"/>
      <c r="Y45" s="36"/>
      <c r="Z45" s="36"/>
      <c r="AA45" s="36"/>
      <c r="AB45" s="36"/>
      <c r="AC45" s="36"/>
      <c r="AD45" s="36"/>
      <c r="AE45" s="36"/>
    </row>
    <row r="46" spans="1:31" s="2" customFormat="1" ht="6.95" customHeight="1" x14ac:dyDescent="0.2">
      <c r="A46" s="36"/>
      <c r="B46" s="37"/>
      <c r="C46" s="38"/>
      <c r="D46" s="38"/>
      <c r="E46" s="38"/>
      <c r="F46" s="38"/>
      <c r="G46" s="38"/>
      <c r="H46" s="38"/>
      <c r="I46" s="117"/>
      <c r="J46" s="38"/>
      <c r="K46" s="38"/>
      <c r="L46" s="118"/>
      <c r="S46" s="36"/>
      <c r="T46" s="36"/>
      <c r="U46" s="36"/>
      <c r="V46" s="36"/>
      <c r="W46" s="36"/>
      <c r="X46" s="36"/>
      <c r="Y46" s="36"/>
      <c r="Z46" s="36"/>
      <c r="AA46" s="36"/>
      <c r="AB46" s="36"/>
      <c r="AC46" s="36"/>
      <c r="AD46" s="36"/>
      <c r="AE46" s="36"/>
    </row>
    <row r="47" spans="1:31" s="2" customFormat="1" ht="12" customHeight="1" x14ac:dyDescent="0.2">
      <c r="A47" s="36"/>
      <c r="B47" s="37"/>
      <c r="C47" s="30" t="s">
        <v>16</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16.5" customHeight="1" x14ac:dyDescent="0.2">
      <c r="A48" s="36"/>
      <c r="B48" s="37"/>
      <c r="C48" s="38"/>
      <c r="D48" s="38"/>
      <c r="E48" s="323" t="str">
        <f>E7</f>
        <v>PJD na ul. Výškovická - 1. úsek (ul. Čujkovova - ul. Svornosti)</v>
      </c>
      <c r="F48" s="324"/>
      <c r="G48" s="324"/>
      <c r="H48" s="324"/>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145</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292" t="str">
        <f>E9</f>
        <v>SO 401 - Trakční vedení</v>
      </c>
      <c r="F50" s="325"/>
      <c r="G50" s="325"/>
      <c r="H50" s="325"/>
      <c r="I50" s="117"/>
      <c r="J50" s="38"/>
      <c r="K50" s="38"/>
      <c r="L50" s="118"/>
      <c r="S50" s="36"/>
      <c r="T50" s="36"/>
      <c r="U50" s="36"/>
      <c r="V50" s="36"/>
      <c r="W50" s="36"/>
      <c r="X50" s="36"/>
      <c r="Y50" s="36"/>
      <c r="Z50" s="36"/>
      <c r="AA50" s="36"/>
      <c r="AB50" s="36"/>
      <c r="AC50" s="36"/>
      <c r="AD50" s="36"/>
      <c r="AE50" s="36"/>
    </row>
    <row r="51" spans="1:47" s="2" customFormat="1" ht="6.95" customHeight="1" x14ac:dyDescent="0.2">
      <c r="A51" s="36"/>
      <c r="B51" s="37"/>
      <c r="C51" s="38"/>
      <c r="D51" s="38"/>
      <c r="E51" s="38"/>
      <c r="F51" s="38"/>
      <c r="G51" s="38"/>
      <c r="H51" s="38"/>
      <c r="I51" s="117"/>
      <c r="J51" s="38"/>
      <c r="K51" s="38"/>
      <c r="L51" s="118"/>
      <c r="S51" s="36"/>
      <c r="T51" s="36"/>
      <c r="U51" s="36"/>
      <c r="V51" s="36"/>
      <c r="W51" s="36"/>
      <c r="X51" s="36"/>
      <c r="Y51" s="36"/>
      <c r="Z51" s="36"/>
      <c r="AA51" s="36"/>
      <c r="AB51" s="36"/>
      <c r="AC51" s="36"/>
      <c r="AD51" s="36"/>
      <c r="AE51" s="36"/>
    </row>
    <row r="52" spans="1:47" s="2" customFormat="1" ht="12" customHeight="1" x14ac:dyDescent="0.2">
      <c r="A52" s="36"/>
      <c r="B52" s="37"/>
      <c r="C52" s="30" t="s">
        <v>22</v>
      </c>
      <c r="D52" s="38"/>
      <c r="E52" s="38"/>
      <c r="F52" s="28" t="str">
        <f>F12</f>
        <v>Ostrava</v>
      </c>
      <c r="G52" s="38"/>
      <c r="H52" s="38"/>
      <c r="I52" s="119" t="s">
        <v>24</v>
      </c>
      <c r="J52" s="61" t="str">
        <f>IF(J12="","",J12)</f>
        <v>11. 11. 2019</v>
      </c>
      <c r="K52" s="38"/>
      <c r="L52" s="118"/>
      <c r="S52" s="36"/>
      <c r="T52" s="36"/>
      <c r="U52" s="36"/>
      <c r="V52" s="36"/>
      <c r="W52" s="36"/>
      <c r="X52" s="36"/>
      <c r="Y52" s="36"/>
      <c r="Z52" s="36"/>
      <c r="AA52" s="36"/>
      <c r="AB52" s="36"/>
      <c r="AC52" s="36"/>
      <c r="AD52" s="36"/>
      <c r="AE52" s="36"/>
    </row>
    <row r="53" spans="1:47" s="2" customFormat="1" ht="6.95" customHeight="1" x14ac:dyDescent="0.2">
      <c r="A53" s="36"/>
      <c r="B53" s="37"/>
      <c r="C53" s="38"/>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27.95" customHeight="1" x14ac:dyDescent="0.2">
      <c r="A54" s="36"/>
      <c r="B54" s="37"/>
      <c r="C54" s="30" t="s">
        <v>30</v>
      </c>
      <c r="D54" s="38"/>
      <c r="E54" s="38"/>
      <c r="F54" s="28" t="str">
        <f>E15</f>
        <v>Dopravní podnik Ostrava a.s.</v>
      </c>
      <c r="G54" s="38"/>
      <c r="H54" s="38"/>
      <c r="I54" s="119" t="s">
        <v>38</v>
      </c>
      <c r="J54" s="34" t="str">
        <f>E21</f>
        <v>METROPROJEKT Praha a.s.</v>
      </c>
      <c r="K54" s="38"/>
      <c r="L54" s="118"/>
      <c r="S54" s="36"/>
      <c r="T54" s="36"/>
      <c r="U54" s="36"/>
      <c r="V54" s="36"/>
      <c r="W54" s="36"/>
      <c r="X54" s="36"/>
      <c r="Y54" s="36"/>
      <c r="Z54" s="36"/>
      <c r="AA54" s="36"/>
      <c r="AB54" s="36"/>
      <c r="AC54" s="36"/>
      <c r="AD54" s="36"/>
      <c r="AE54" s="36"/>
    </row>
    <row r="55" spans="1:47" s="2" customFormat="1" ht="27.95" customHeight="1" x14ac:dyDescent="0.2">
      <c r="A55" s="36"/>
      <c r="B55" s="37"/>
      <c r="C55" s="30" t="s">
        <v>36</v>
      </c>
      <c r="D55" s="38"/>
      <c r="E55" s="38"/>
      <c r="F55" s="28" t="str">
        <f>IF(E18="","",E18)</f>
        <v>Vyplň údaj</v>
      </c>
      <c r="G55" s="38"/>
      <c r="H55" s="38"/>
      <c r="I55" s="119" t="s">
        <v>43</v>
      </c>
      <c r="J55" s="34" t="str">
        <f>E24</f>
        <v>SUDOP BRNO, spol. s r.o.</v>
      </c>
      <c r="K55" s="38"/>
      <c r="L55" s="118"/>
      <c r="S55" s="36"/>
      <c r="T55" s="36"/>
      <c r="U55" s="36"/>
      <c r="V55" s="36"/>
      <c r="W55" s="36"/>
      <c r="X55" s="36"/>
      <c r="Y55" s="36"/>
      <c r="Z55" s="36"/>
      <c r="AA55" s="36"/>
      <c r="AB55" s="36"/>
      <c r="AC55" s="36"/>
      <c r="AD55" s="36"/>
      <c r="AE55" s="36"/>
    </row>
    <row r="56" spans="1:47" s="2" customFormat="1" ht="10.35" customHeight="1" x14ac:dyDescent="0.2">
      <c r="A56" s="36"/>
      <c r="B56" s="37"/>
      <c r="C56" s="38"/>
      <c r="D56" s="38"/>
      <c r="E56" s="38"/>
      <c r="F56" s="38"/>
      <c r="G56" s="38"/>
      <c r="H56" s="38"/>
      <c r="I56" s="117"/>
      <c r="J56" s="38"/>
      <c r="K56" s="38"/>
      <c r="L56" s="118"/>
      <c r="S56" s="36"/>
      <c r="T56" s="36"/>
      <c r="U56" s="36"/>
      <c r="V56" s="36"/>
      <c r="W56" s="36"/>
      <c r="X56" s="36"/>
      <c r="Y56" s="36"/>
      <c r="Z56" s="36"/>
      <c r="AA56" s="36"/>
      <c r="AB56" s="36"/>
      <c r="AC56" s="36"/>
      <c r="AD56" s="36"/>
      <c r="AE56" s="36"/>
    </row>
    <row r="57" spans="1:47" s="2" customFormat="1" ht="29.25" customHeight="1" x14ac:dyDescent="0.2">
      <c r="A57" s="36"/>
      <c r="B57" s="37"/>
      <c r="C57" s="148" t="s">
        <v>148</v>
      </c>
      <c r="D57" s="149"/>
      <c r="E57" s="149"/>
      <c r="F57" s="149"/>
      <c r="G57" s="149"/>
      <c r="H57" s="149"/>
      <c r="I57" s="150"/>
      <c r="J57" s="151" t="s">
        <v>149</v>
      </c>
      <c r="K57" s="149"/>
      <c r="L57" s="118"/>
      <c r="S57" s="36"/>
      <c r="T57" s="36"/>
      <c r="U57" s="36"/>
      <c r="V57" s="36"/>
      <c r="W57" s="36"/>
      <c r="X57" s="36"/>
      <c r="Y57" s="36"/>
      <c r="Z57" s="36"/>
      <c r="AA57" s="36"/>
      <c r="AB57" s="36"/>
      <c r="AC57" s="36"/>
      <c r="AD57" s="36"/>
      <c r="AE57" s="36"/>
    </row>
    <row r="58" spans="1:47" s="2" customFormat="1" ht="10.35" customHeight="1" x14ac:dyDescent="0.2">
      <c r="A58" s="36"/>
      <c r="B58" s="37"/>
      <c r="C58" s="38"/>
      <c r="D58" s="38"/>
      <c r="E58" s="38"/>
      <c r="F58" s="38"/>
      <c r="G58" s="38"/>
      <c r="H58" s="38"/>
      <c r="I58" s="117"/>
      <c r="J58" s="38"/>
      <c r="K58" s="38"/>
      <c r="L58" s="118"/>
      <c r="S58" s="36"/>
      <c r="T58" s="36"/>
      <c r="U58" s="36"/>
      <c r="V58" s="36"/>
      <c r="W58" s="36"/>
      <c r="X58" s="36"/>
      <c r="Y58" s="36"/>
      <c r="Z58" s="36"/>
      <c r="AA58" s="36"/>
      <c r="AB58" s="36"/>
      <c r="AC58" s="36"/>
      <c r="AD58" s="36"/>
      <c r="AE58" s="36"/>
    </row>
    <row r="59" spans="1:47" s="2" customFormat="1" ht="22.9" customHeight="1" x14ac:dyDescent="0.2">
      <c r="A59" s="36"/>
      <c r="B59" s="37"/>
      <c r="C59" s="152" t="s">
        <v>78</v>
      </c>
      <c r="D59" s="38"/>
      <c r="E59" s="38"/>
      <c r="F59" s="38"/>
      <c r="G59" s="38"/>
      <c r="H59" s="38"/>
      <c r="I59" s="117"/>
      <c r="J59" s="79">
        <f>J86</f>
        <v>0</v>
      </c>
      <c r="K59" s="38"/>
      <c r="L59" s="118"/>
      <c r="S59" s="36"/>
      <c r="T59" s="36"/>
      <c r="U59" s="36"/>
      <c r="V59" s="36"/>
      <c r="W59" s="36"/>
      <c r="X59" s="36"/>
      <c r="Y59" s="36"/>
      <c r="Z59" s="36"/>
      <c r="AA59" s="36"/>
      <c r="AB59" s="36"/>
      <c r="AC59" s="36"/>
      <c r="AD59" s="36"/>
      <c r="AE59" s="36"/>
      <c r="AU59" s="18" t="s">
        <v>150</v>
      </c>
    </row>
    <row r="60" spans="1:47" s="9" customFormat="1" ht="24.95" customHeight="1" x14ac:dyDescent="0.2">
      <c r="B60" s="153"/>
      <c r="C60" s="154"/>
      <c r="D60" s="155" t="s">
        <v>151</v>
      </c>
      <c r="E60" s="156"/>
      <c r="F60" s="156"/>
      <c r="G60" s="156"/>
      <c r="H60" s="156"/>
      <c r="I60" s="157"/>
      <c r="J60" s="158">
        <f>J87</f>
        <v>0</v>
      </c>
      <c r="K60" s="154"/>
      <c r="L60" s="159"/>
    </row>
    <row r="61" spans="1:47" s="10" customFormat="1" ht="19.899999999999999" customHeight="1" x14ac:dyDescent="0.2">
      <c r="B61" s="160"/>
      <c r="C61" s="99"/>
      <c r="D61" s="161" t="s">
        <v>1019</v>
      </c>
      <c r="E61" s="162"/>
      <c r="F61" s="162"/>
      <c r="G61" s="162"/>
      <c r="H61" s="162"/>
      <c r="I61" s="163"/>
      <c r="J61" s="164">
        <f>J88</f>
        <v>0</v>
      </c>
      <c r="K61" s="99"/>
      <c r="L61" s="165"/>
    </row>
    <row r="62" spans="1:47" s="10" customFormat="1" ht="19.899999999999999" customHeight="1" x14ac:dyDescent="0.2">
      <c r="B62" s="160"/>
      <c r="C62" s="99"/>
      <c r="D62" s="161" t="s">
        <v>1020</v>
      </c>
      <c r="E62" s="162"/>
      <c r="F62" s="162"/>
      <c r="G62" s="162"/>
      <c r="H62" s="162"/>
      <c r="I62" s="163"/>
      <c r="J62" s="164">
        <f>J108</f>
        <v>0</v>
      </c>
      <c r="K62" s="99"/>
      <c r="L62" s="165"/>
    </row>
    <row r="63" spans="1:47" s="10" customFormat="1" ht="19.899999999999999" customHeight="1" x14ac:dyDescent="0.2">
      <c r="B63" s="160"/>
      <c r="C63" s="99"/>
      <c r="D63" s="161" t="s">
        <v>1021</v>
      </c>
      <c r="E63" s="162"/>
      <c r="F63" s="162"/>
      <c r="G63" s="162"/>
      <c r="H63" s="162"/>
      <c r="I63" s="163"/>
      <c r="J63" s="164">
        <f>J115</f>
        <v>0</v>
      </c>
      <c r="K63" s="99"/>
      <c r="L63" s="165"/>
    </row>
    <row r="64" spans="1:47" s="10" customFormat="1" ht="19.899999999999999" customHeight="1" x14ac:dyDescent="0.2">
      <c r="B64" s="160"/>
      <c r="C64" s="99"/>
      <c r="D64" s="161" t="s">
        <v>1022</v>
      </c>
      <c r="E64" s="162"/>
      <c r="F64" s="162"/>
      <c r="G64" s="162"/>
      <c r="H64" s="162"/>
      <c r="I64" s="163"/>
      <c r="J64" s="164">
        <f>J165</f>
        <v>0</v>
      </c>
      <c r="K64" s="99"/>
      <c r="L64" s="165"/>
    </row>
    <row r="65" spans="1:31" s="10" customFormat="1" ht="19.899999999999999" customHeight="1" x14ac:dyDescent="0.2">
      <c r="B65" s="160"/>
      <c r="C65" s="99"/>
      <c r="D65" s="161" t="s">
        <v>1023</v>
      </c>
      <c r="E65" s="162"/>
      <c r="F65" s="162"/>
      <c r="G65" s="162"/>
      <c r="H65" s="162"/>
      <c r="I65" s="163"/>
      <c r="J65" s="164">
        <f>J194</f>
        <v>0</v>
      </c>
      <c r="K65" s="99"/>
      <c r="L65" s="165"/>
    </row>
    <row r="66" spans="1:31" s="10" customFormat="1" ht="19.899999999999999" customHeight="1" x14ac:dyDescent="0.2">
      <c r="B66" s="160"/>
      <c r="C66" s="99"/>
      <c r="D66" s="161" t="s">
        <v>1024</v>
      </c>
      <c r="E66" s="162"/>
      <c r="F66" s="162"/>
      <c r="G66" s="162"/>
      <c r="H66" s="162"/>
      <c r="I66" s="163"/>
      <c r="J66" s="164">
        <f>J201</f>
        <v>0</v>
      </c>
      <c r="K66" s="99"/>
      <c r="L66" s="165"/>
    </row>
    <row r="67" spans="1:31" s="2" customFormat="1" ht="21.75" customHeight="1" x14ac:dyDescent="0.2">
      <c r="A67" s="36"/>
      <c r="B67" s="37"/>
      <c r="C67" s="38"/>
      <c r="D67" s="38"/>
      <c r="E67" s="38"/>
      <c r="F67" s="38"/>
      <c r="G67" s="38"/>
      <c r="H67" s="38"/>
      <c r="I67" s="117"/>
      <c r="J67" s="38"/>
      <c r="K67" s="38"/>
      <c r="L67" s="118"/>
      <c r="S67" s="36"/>
      <c r="T67" s="36"/>
      <c r="U67" s="36"/>
      <c r="V67" s="36"/>
      <c r="W67" s="36"/>
      <c r="X67" s="36"/>
      <c r="Y67" s="36"/>
      <c r="Z67" s="36"/>
      <c r="AA67" s="36"/>
      <c r="AB67" s="36"/>
      <c r="AC67" s="36"/>
      <c r="AD67" s="36"/>
      <c r="AE67" s="36"/>
    </row>
    <row r="68" spans="1:31" s="2" customFormat="1" ht="6.95" customHeight="1" x14ac:dyDescent="0.2">
      <c r="A68" s="36"/>
      <c r="B68" s="49"/>
      <c r="C68" s="50"/>
      <c r="D68" s="50"/>
      <c r="E68" s="50"/>
      <c r="F68" s="50"/>
      <c r="G68" s="50"/>
      <c r="H68" s="50"/>
      <c r="I68" s="144"/>
      <c r="J68" s="50"/>
      <c r="K68" s="50"/>
      <c r="L68" s="118"/>
      <c r="S68" s="36"/>
      <c r="T68" s="36"/>
      <c r="U68" s="36"/>
      <c r="V68" s="36"/>
      <c r="W68" s="36"/>
      <c r="X68" s="36"/>
      <c r="Y68" s="36"/>
      <c r="Z68" s="36"/>
      <c r="AA68" s="36"/>
      <c r="AB68" s="36"/>
      <c r="AC68" s="36"/>
      <c r="AD68" s="36"/>
      <c r="AE68" s="36"/>
    </row>
    <row r="72" spans="1:31" s="2" customFormat="1" ht="6.95" customHeight="1" x14ac:dyDescent="0.2">
      <c r="A72" s="36"/>
      <c r="B72" s="51"/>
      <c r="C72" s="52"/>
      <c r="D72" s="52"/>
      <c r="E72" s="52"/>
      <c r="F72" s="52"/>
      <c r="G72" s="52"/>
      <c r="H72" s="52"/>
      <c r="I72" s="147"/>
      <c r="J72" s="52"/>
      <c r="K72" s="52"/>
      <c r="L72" s="118"/>
      <c r="S72" s="36"/>
      <c r="T72" s="36"/>
      <c r="U72" s="36"/>
      <c r="V72" s="36"/>
      <c r="W72" s="36"/>
      <c r="X72" s="36"/>
      <c r="Y72" s="36"/>
      <c r="Z72" s="36"/>
      <c r="AA72" s="36"/>
      <c r="AB72" s="36"/>
      <c r="AC72" s="36"/>
      <c r="AD72" s="36"/>
      <c r="AE72" s="36"/>
    </row>
    <row r="73" spans="1:31" s="2" customFormat="1" ht="24.95" customHeight="1" x14ac:dyDescent="0.2">
      <c r="A73" s="36"/>
      <c r="B73" s="37"/>
      <c r="C73" s="24" t="s">
        <v>158</v>
      </c>
      <c r="D73" s="38"/>
      <c r="E73" s="38"/>
      <c r="F73" s="38"/>
      <c r="G73" s="38"/>
      <c r="H73" s="38"/>
      <c r="I73" s="117"/>
      <c r="J73" s="38"/>
      <c r="K73" s="38"/>
      <c r="L73" s="118"/>
      <c r="S73" s="36"/>
      <c r="T73" s="36"/>
      <c r="U73" s="36"/>
      <c r="V73" s="36"/>
      <c r="W73" s="36"/>
      <c r="X73" s="36"/>
      <c r="Y73" s="36"/>
      <c r="Z73" s="36"/>
      <c r="AA73" s="36"/>
      <c r="AB73" s="36"/>
      <c r="AC73" s="36"/>
      <c r="AD73" s="36"/>
      <c r="AE73" s="36"/>
    </row>
    <row r="74" spans="1:31" s="2" customFormat="1" ht="6.95" customHeight="1" x14ac:dyDescent="0.2">
      <c r="A74" s="36"/>
      <c r="B74" s="37"/>
      <c r="C74" s="38"/>
      <c r="D74" s="38"/>
      <c r="E74" s="38"/>
      <c r="F74" s="38"/>
      <c r="G74" s="38"/>
      <c r="H74" s="38"/>
      <c r="I74" s="117"/>
      <c r="J74" s="38"/>
      <c r="K74" s="38"/>
      <c r="L74" s="118"/>
      <c r="S74" s="36"/>
      <c r="T74" s="36"/>
      <c r="U74" s="36"/>
      <c r="V74" s="36"/>
      <c r="W74" s="36"/>
      <c r="X74" s="36"/>
      <c r="Y74" s="36"/>
      <c r="Z74" s="36"/>
      <c r="AA74" s="36"/>
      <c r="AB74" s="36"/>
      <c r="AC74" s="36"/>
      <c r="AD74" s="36"/>
      <c r="AE74" s="36"/>
    </row>
    <row r="75" spans="1:31" s="2" customFormat="1" ht="12" customHeight="1" x14ac:dyDescent="0.2">
      <c r="A75" s="36"/>
      <c r="B75" s="37"/>
      <c r="C75" s="30" t="s">
        <v>16</v>
      </c>
      <c r="D75" s="38"/>
      <c r="E75" s="38"/>
      <c r="F75" s="38"/>
      <c r="G75" s="38"/>
      <c r="H75" s="38"/>
      <c r="I75" s="117"/>
      <c r="J75" s="38"/>
      <c r="K75" s="38"/>
      <c r="L75" s="118"/>
      <c r="S75" s="36"/>
      <c r="T75" s="36"/>
      <c r="U75" s="36"/>
      <c r="V75" s="36"/>
      <c r="W75" s="36"/>
      <c r="X75" s="36"/>
      <c r="Y75" s="36"/>
      <c r="Z75" s="36"/>
      <c r="AA75" s="36"/>
      <c r="AB75" s="36"/>
      <c r="AC75" s="36"/>
      <c r="AD75" s="36"/>
      <c r="AE75" s="36"/>
    </row>
    <row r="76" spans="1:31" s="2" customFormat="1" ht="16.5" customHeight="1" x14ac:dyDescent="0.2">
      <c r="A76" s="36"/>
      <c r="B76" s="37"/>
      <c r="C76" s="38"/>
      <c r="D76" s="38"/>
      <c r="E76" s="323" t="str">
        <f>E7</f>
        <v>PJD na ul. Výškovická - 1. úsek (ul. Čujkovova - ul. Svornosti)</v>
      </c>
      <c r="F76" s="324"/>
      <c r="G76" s="324"/>
      <c r="H76" s="324"/>
      <c r="I76" s="117"/>
      <c r="J76" s="38"/>
      <c r="K76" s="38"/>
      <c r="L76" s="118"/>
      <c r="S76" s="36"/>
      <c r="T76" s="36"/>
      <c r="U76" s="36"/>
      <c r="V76" s="36"/>
      <c r="W76" s="36"/>
      <c r="X76" s="36"/>
      <c r="Y76" s="36"/>
      <c r="Z76" s="36"/>
      <c r="AA76" s="36"/>
      <c r="AB76" s="36"/>
      <c r="AC76" s="36"/>
      <c r="AD76" s="36"/>
      <c r="AE76" s="36"/>
    </row>
    <row r="77" spans="1:31" s="2" customFormat="1" ht="12" customHeight="1" x14ac:dyDescent="0.2">
      <c r="A77" s="36"/>
      <c r="B77" s="37"/>
      <c r="C77" s="30" t="s">
        <v>145</v>
      </c>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6.5" customHeight="1" x14ac:dyDescent="0.2">
      <c r="A78" s="36"/>
      <c r="B78" s="37"/>
      <c r="C78" s="38"/>
      <c r="D78" s="38"/>
      <c r="E78" s="292" t="str">
        <f>E9</f>
        <v>SO 401 - Trakční vedení</v>
      </c>
      <c r="F78" s="325"/>
      <c r="G78" s="325"/>
      <c r="H78" s="325"/>
      <c r="I78" s="117"/>
      <c r="J78" s="38"/>
      <c r="K78" s="38"/>
      <c r="L78" s="118"/>
      <c r="S78" s="36"/>
      <c r="T78" s="36"/>
      <c r="U78" s="36"/>
      <c r="V78" s="36"/>
      <c r="W78" s="36"/>
      <c r="X78" s="36"/>
      <c r="Y78" s="36"/>
      <c r="Z78" s="36"/>
      <c r="AA78" s="36"/>
      <c r="AB78" s="36"/>
      <c r="AC78" s="36"/>
      <c r="AD78" s="36"/>
      <c r="AE78" s="36"/>
    </row>
    <row r="79" spans="1:31" s="2" customFormat="1" ht="6.95" customHeight="1" x14ac:dyDescent="0.2">
      <c r="A79" s="36"/>
      <c r="B79" s="37"/>
      <c r="C79" s="38"/>
      <c r="D79" s="38"/>
      <c r="E79" s="38"/>
      <c r="F79" s="38"/>
      <c r="G79" s="38"/>
      <c r="H79" s="38"/>
      <c r="I79" s="117"/>
      <c r="J79" s="38"/>
      <c r="K79" s="38"/>
      <c r="L79" s="118"/>
      <c r="S79" s="36"/>
      <c r="T79" s="36"/>
      <c r="U79" s="36"/>
      <c r="V79" s="36"/>
      <c r="W79" s="36"/>
      <c r="X79" s="36"/>
      <c r="Y79" s="36"/>
      <c r="Z79" s="36"/>
      <c r="AA79" s="36"/>
      <c r="AB79" s="36"/>
      <c r="AC79" s="36"/>
      <c r="AD79" s="36"/>
      <c r="AE79" s="36"/>
    </row>
    <row r="80" spans="1:31" s="2" customFormat="1" ht="12" customHeight="1" x14ac:dyDescent="0.2">
      <c r="A80" s="36"/>
      <c r="B80" s="37"/>
      <c r="C80" s="30" t="s">
        <v>22</v>
      </c>
      <c r="D80" s="38"/>
      <c r="E80" s="38"/>
      <c r="F80" s="28" t="str">
        <f>F12</f>
        <v>Ostrava</v>
      </c>
      <c r="G80" s="38"/>
      <c r="H80" s="38"/>
      <c r="I80" s="119" t="s">
        <v>24</v>
      </c>
      <c r="J80" s="61" t="str">
        <f>IF(J12="","",J12)</f>
        <v>11. 11. 2019</v>
      </c>
      <c r="K80" s="38"/>
      <c r="L80" s="118"/>
      <c r="S80" s="36"/>
      <c r="T80" s="36"/>
      <c r="U80" s="36"/>
      <c r="V80" s="36"/>
      <c r="W80" s="36"/>
      <c r="X80" s="36"/>
      <c r="Y80" s="36"/>
      <c r="Z80" s="36"/>
      <c r="AA80" s="36"/>
      <c r="AB80" s="36"/>
      <c r="AC80" s="36"/>
      <c r="AD80" s="36"/>
      <c r="AE80" s="36"/>
    </row>
    <row r="81" spans="1:65" s="2" customFormat="1" ht="6.95" customHeight="1" x14ac:dyDescent="0.2">
      <c r="A81" s="36"/>
      <c r="B81" s="37"/>
      <c r="C81" s="38"/>
      <c r="D81" s="38"/>
      <c r="E81" s="38"/>
      <c r="F81" s="38"/>
      <c r="G81" s="38"/>
      <c r="H81" s="38"/>
      <c r="I81" s="117"/>
      <c r="J81" s="38"/>
      <c r="K81" s="38"/>
      <c r="L81" s="118"/>
      <c r="S81" s="36"/>
      <c r="T81" s="36"/>
      <c r="U81" s="36"/>
      <c r="V81" s="36"/>
      <c r="W81" s="36"/>
      <c r="X81" s="36"/>
      <c r="Y81" s="36"/>
      <c r="Z81" s="36"/>
      <c r="AA81" s="36"/>
      <c r="AB81" s="36"/>
      <c r="AC81" s="36"/>
      <c r="AD81" s="36"/>
      <c r="AE81" s="36"/>
    </row>
    <row r="82" spans="1:65" s="2" customFormat="1" ht="27.95" customHeight="1" x14ac:dyDescent="0.2">
      <c r="A82" s="36"/>
      <c r="B82" s="37"/>
      <c r="C82" s="30" t="s">
        <v>30</v>
      </c>
      <c r="D82" s="38"/>
      <c r="E82" s="38"/>
      <c r="F82" s="28" t="str">
        <f>E15</f>
        <v>Dopravní podnik Ostrava a.s.</v>
      </c>
      <c r="G82" s="38"/>
      <c r="H82" s="38"/>
      <c r="I82" s="119" t="s">
        <v>38</v>
      </c>
      <c r="J82" s="34" t="str">
        <f>E21</f>
        <v>METROPROJEKT Praha a.s.</v>
      </c>
      <c r="K82" s="38"/>
      <c r="L82" s="118"/>
      <c r="S82" s="36"/>
      <c r="T82" s="36"/>
      <c r="U82" s="36"/>
      <c r="V82" s="36"/>
      <c r="W82" s="36"/>
      <c r="X82" s="36"/>
      <c r="Y82" s="36"/>
      <c r="Z82" s="36"/>
      <c r="AA82" s="36"/>
      <c r="AB82" s="36"/>
      <c r="AC82" s="36"/>
      <c r="AD82" s="36"/>
      <c r="AE82" s="36"/>
    </row>
    <row r="83" spans="1:65" s="2" customFormat="1" ht="27.95" customHeight="1" x14ac:dyDescent="0.2">
      <c r="A83" s="36"/>
      <c r="B83" s="37"/>
      <c r="C83" s="30" t="s">
        <v>36</v>
      </c>
      <c r="D83" s="38"/>
      <c r="E83" s="38"/>
      <c r="F83" s="28" t="str">
        <f>IF(E18="","",E18)</f>
        <v>Vyplň údaj</v>
      </c>
      <c r="G83" s="38"/>
      <c r="H83" s="38"/>
      <c r="I83" s="119" t="s">
        <v>43</v>
      </c>
      <c r="J83" s="34" t="str">
        <f>E24</f>
        <v>SUDOP BRNO, spol. s r.o.</v>
      </c>
      <c r="K83" s="38"/>
      <c r="L83" s="118"/>
      <c r="S83" s="36"/>
      <c r="T83" s="36"/>
      <c r="U83" s="36"/>
      <c r="V83" s="36"/>
      <c r="W83" s="36"/>
      <c r="X83" s="36"/>
      <c r="Y83" s="36"/>
      <c r="Z83" s="36"/>
      <c r="AA83" s="36"/>
      <c r="AB83" s="36"/>
      <c r="AC83" s="36"/>
      <c r="AD83" s="36"/>
      <c r="AE83" s="36"/>
    </row>
    <row r="84" spans="1:65" s="2" customFormat="1" ht="10.35" customHeight="1" x14ac:dyDescent="0.2">
      <c r="A84" s="36"/>
      <c r="B84" s="37"/>
      <c r="C84" s="38"/>
      <c r="D84" s="38"/>
      <c r="E84" s="38"/>
      <c r="F84" s="38"/>
      <c r="G84" s="38"/>
      <c r="H84" s="38"/>
      <c r="I84" s="117"/>
      <c r="J84" s="38"/>
      <c r="K84" s="38"/>
      <c r="L84" s="118"/>
      <c r="S84" s="36"/>
      <c r="T84" s="36"/>
      <c r="U84" s="36"/>
      <c r="V84" s="36"/>
      <c r="W84" s="36"/>
      <c r="X84" s="36"/>
      <c r="Y84" s="36"/>
      <c r="Z84" s="36"/>
      <c r="AA84" s="36"/>
      <c r="AB84" s="36"/>
      <c r="AC84" s="36"/>
      <c r="AD84" s="36"/>
      <c r="AE84" s="36"/>
    </row>
    <row r="85" spans="1:65" s="11" customFormat="1" ht="29.25" customHeight="1" x14ac:dyDescent="0.2">
      <c r="A85" s="166"/>
      <c r="B85" s="167"/>
      <c r="C85" s="168" t="s">
        <v>159</v>
      </c>
      <c r="D85" s="169" t="s">
        <v>65</v>
      </c>
      <c r="E85" s="169" t="s">
        <v>61</v>
      </c>
      <c r="F85" s="169" t="s">
        <v>62</v>
      </c>
      <c r="G85" s="169" t="s">
        <v>160</v>
      </c>
      <c r="H85" s="169" t="s">
        <v>161</v>
      </c>
      <c r="I85" s="170" t="s">
        <v>162</v>
      </c>
      <c r="J85" s="169" t="s">
        <v>149</v>
      </c>
      <c r="K85" s="171" t="s">
        <v>163</v>
      </c>
      <c r="L85" s="172"/>
      <c r="M85" s="70" t="s">
        <v>79</v>
      </c>
      <c r="N85" s="71" t="s">
        <v>50</v>
      </c>
      <c r="O85" s="71" t="s">
        <v>164</v>
      </c>
      <c r="P85" s="71" t="s">
        <v>165</v>
      </c>
      <c r="Q85" s="71" t="s">
        <v>166</v>
      </c>
      <c r="R85" s="71" t="s">
        <v>167</v>
      </c>
      <c r="S85" s="71" t="s">
        <v>168</v>
      </c>
      <c r="T85" s="72" t="s">
        <v>169</v>
      </c>
      <c r="U85" s="166"/>
      <c r="V85" s="166"/>
      <c r="W85" s="166"/>
      <c r="X85" s="166"/>
      <c r="Y85" s="166"/>
      <c r="Z85" s="166"/>
      <c r="AA85" s="166"/>
      <c r="AB85" s="166"/>
      <c r="AC85" s="166"/>
      <c r="AD85" s="166"/>
      <c r="AE85" s="166"/>
    </row>
    <row r="86" spans="1:65" s="2" customFormat="1" ht="22.9" customHeight="1" x14ac:dyDescent="0.25">
      <c r="A86" s="36"/>
      <c r="B86" s="37"/>
      <c r="C86" s="77" t="s">
        <v>170</v>
      </c>
      <c r="D86" s="38"/>
      <c r="E86" s="38"/>
      <c r="F86" s="38"/>
      <c r="G86" s="38"/>
      <c r="H86" s="38"/>
      <c r="I86" s="117"/>
      <c r="J86" s="173">
        <f>BK86</f>
        <v>0</v>
      </c>
      <c r="K86" s="38"/>
      <c r="L86" s="41"/>
      <c r="M86" s="73"/>
      <c r="N86" s="174"/>
      <c r="O86" s="74"/>
      <c r="P86" s="175">
        <f>P87</f>
        <v>0</v>
      </c>
      <c r="Q86" s="74"/>
      <c r="R86" s="175">
        <f>R87</f>
        <v>0</v>
      </c>
      <c r="S86" s="74"/>
      <c r="T86" s="176">
        <f>T87</f>
        <v>0</v>
      </c>
      <c r="U86" s="36"/>
      <c r="V86" s="36"/>
      <c r="W86" s="36"/>
      <c r="X86" s="36"/>
      <c r="Y86" s="36"/>
      <c r="Z86" s="36"/>
      <c r="AA86" s="36"/>
      <c r="AB86" s="36"/>
      <c r="AC86" s="36"/>
      <c r="AD86" s="36"/>
      <c r="AE86" s="36"/>
      <c r="AT86" s="18" t="s">
        <v>80</v>
      </c>
      <c r="AU86" s="18" t="s">
        <v>150</v>
      </c>
      <c r="BK86" s="177">
        <f>BK87</f>
        <v>0</v>
      </c>
    </row>
    <row r="87" spans="1:65" s="12" customFormat="1" ht="25.9" customHeight="1" x14ac:dyDescent="0.2">
      <c r="B87" s="178"/>
      <c r="C87" s="179"/>
      <c r="D87" s="180" t="s">
        <v>80</v>
      </c>
      <c r="E87" s="181" t="s">
        <v>171</v>
      </c>
      <c r="F87" s="181" t="s">
        <v>172</v>
      </c>
      <c r="G87" s="179"/>
      <c r="H87" s="179"/>
      <c r="I87" s="182"/>
      <c r="J87" s="183">
        <f>BK87</f>
        <v>0</v>
      </c>
      <c r="K87" s="179"/>
      <c r="L87" s="184"/>
      <c r="M87" s="185"/>
      <c r="N87" s="186"/>
      <c r="O87" s="186"/>
      <c r="P87" s="187">
        <f>P88+P108+P115+P165+P194+P201</f>
        <v>0</v>
      </c>
      <c r="Q87" s="186"/>
      <c r="R87" s="187">
        <f>R88+R108+R115+R165+R194+R201</f>
        <v>0</v>
      </c>
      <c r="S87" s="186"/>
      <c r="T87" s="188">
        <f>T88+T108+T115+T165+T194+T201</f>
        <v>0</v>
      </c>
      <c r="AR87" s="189" t="s">
        <v>89</v>
      </c>
      <c r="AT87" s="190" t="s">
        <v>80</v>
      </c>
      <c r="AU87" s="190" t="s">
        <v>81</v>
      </c>
      <c r="AY87" s="189" t="s">
        <v>173</v>
      </c>
      <c r="BK87" s="191">
        <f>BK88+BK108+BK115+BK165+BK194+BK201</f>
        <v>0</v>
      </c>
    </row>
    <row r="88" spans="1:65" s="12" customFormat="1" ht="22.9" customHeight="1" x14ac:dyDescent="0.2">
      <c r="B88" s="178"/>
      <c r="C88" s="179"/>
      <c r="D88" s="180" t="s">
        <v>80</v>
      </c>
      <c r="E88" s="192" t="s">
        <v>1025</v>
      </c>
      <c r="F88" s="192" t="s">
        <v>1026</v>
      </c>
      <c r="G88" s="179"/>
      <c r="H88" s="179"/>
      <c r="I88" s="182"/>
      <c r="J88" s="193">
        <f>BK88</f>
        <v>0</v>
      </c>
      <c r="K88" s="179"/>
      <c r="L88" s="184"/>
      <c r="M88" s="185"/>
      <c r="N88" s="186"/>
      <c r="O88" s="186"/>
      <c r="P88" s="187">
        <f>SUM(P89:P107)</f>
        <v>0</v>
      </c>
      <c r="Q88" s="186"/>
      <c r="R88" s="187">
        <f>SUM(R89:R107)</f>
        <v>0</v>
      </c>
      <c r="S88" s="186"/>
      <c r="T88" s="188">
        <f>SUM(T89:T107)</f>
        <v>0</v>
      </c>
      <c r="AR88" s="189" t="s">
        <v>89</v>
      </c>
      <c r="AT88" s="190" t="s">
        <v>80</v>
      </c>
      <c r="AU88" s="190" t="s">
        <v>89</v>
      </c>
      <c r="AY88" s="189" t="s">
        <v>173</v>
      </c>
      <c r="BK88" s="191">
        <f>SUM(BK89:BK107)</f>
        <v>0</v>
      </c>
    </row>
    <row r="89" spans="1:65" s="2" customFormat="1" ht="16.5" customHeight="1" x14ac:dyDescent="0.2">
      <c r="A89" s="36"/>
      <c r="B89" s="37"/>
      <c r="C89" s="194" t="s">
        <v>89</v>
      </c>
      <c r="D89" s="194" t="s">
        <v>175</v>
      </c>
      <c r="E89" s="195" t="s">
        <v>1027</v>
      </c>
      <c r="F89" s="196" t="s">
        <v>1028</v>
      </c>
      <c r="G89" s="197" t="s">
        <v>1029</v>
      </c>
      <c r="H89" s="198">
        <v>21</v>
      </c>
      <c r="I89" s="199"/>
      <c r="J89" s="200">
        <f>ROUND(I89*H89,2)</f>
        <v>0</v>
      </c>
      <c r="K89" s="196" t="s">
        <v>1030</v>
      </c>
      <c r="L89" s="41"/>
      <c r="M89" s="201" t="s">
        <v>79</v>
      </c>
      <c r="N89" s="202" t="s">
        <v>51</v>
      </c>
      <c r="O89" s="66"/>
      <c r="P89" s="203">
        <f>O89*H89</f>
        <v>0</v>
      </c>
      <c r="Q89" s="203">
        <v>0</v>
      </c>
      <c r="R89" s="203">
        <f>Q89*H89</f>
        <v>0</v>
      </c>
      <c r="S89" s="203">
        <v>0</v>
      </c>
      <c r="T89" s="204">
        <f>S89*H89</f>
        <v>0</v>
      </c>
      <c r="U89" s="36"/>
      <c r="V89" s="36"/>
      <c r="W89" s="36"/>
      <c r="X89" s="36"/>
      <c r="Y89" s="36"/>
      <c r="Z89" s="36"/>
      <c r="AA89" s="36"/>
      <c r="AB89" s="36"/>
      <c r="AC89" s="36"/>
      <c r="AD89" s="36"/>
      <c r="AE89" s="36"/>
      <c r="AR89" s="205" t="s">
        <v>180</v>
      </c>
      <c r="AT89" s="205" t="s">
        <v>175</v>
      </c>
      <c r="AU89" s="205" t="s">
        <v>91</v>
      </c>
      <c r="AY89" s="18" t="s">
        <v>173</v>
      </c>
      <c r="BE89" s="206">
        <f>IF(N89="základní",J89,0)</f>
        <v>0</v>
      </c>
      <c r="BF89" s="206">
        <f>IF(N89="snížená",J89,0)</f>
        <v>0</v>
      </c>
      <c r="BG89" s="206">
        <f>IF(N89="zákl. přenesená",J89,0)</f>
        <v>0</v>
      </c>
      <c r="BH89" s="206">
        <f>IF(N89="sníž. přenesená",J89,0)</f>
        <v>0</v>
      </c>
      <c r="BI89" s="206">
        <f>IF(N89="nulová",J89,0)</f>
        <v>0</v>
      </c>
      <c r="BJ89" s="18" t="s">
        <v>89</v>
      </c>
      <c r="BK89" s="206">
        <f>ROUND(I89*H89,2)</f>
        <v>0</v>
      </c>
      <c r="BL89" s="18" t="s">
        <v>180</v>
      </c>
      <c r="BM89" s="205" t="s">
        <v>91</v>
      </c>
    </row>
    <row r="90" spans="1:65" s="2" customFormat="1" ht="19.5" x14ac:dyDescent="0.2">
      <c r="A90" s="36"/>
      <c r="B90" s="37"/>
      <c r="C90" s="38"/>
      <c r="D90" s="209" t="s">
        <v>412</v>
      </c>
      <c r="E90" s="38"/>
      <c r="F90" s="255" t="s">
        <v>1031</v>
      </c>
      <c r="G90" s="38"/>
      <c r="H90" s="38"/>
      <c r="I90" s="117"/>
      <c r="J90" s="38"/>
      <c r="K90" s="38"/>
      <c r="L90" s="41"/>
      <c r="M90" s="256"/>
      <c r="N90" s="257"/>
      <c r="O90" s="66"/>
      <c r="P90" s="66"/>
      <c r="Q90" s="66"/>
      <c r="R90" s="66"/>
      <c r="S90" s="66"/>
      <c r="T90" s="67"/>
      <c r="U90" s="36"/>
      <c r="V90" s="36"/>
      <c r="W90" s="36"/>
      <c r="X90" s="36"/>
      <c r="Y90" s="36"/>
      <c r="Z90" s="36"/>
      <c r="AA90" s="36"/>
      <c r="AB90" s="36"/>
      <c r="AC90" s="36"/>
      <c r="AD90" s="36"/>
      <c r="AE90" s="36"/>
      <c r="AT90" s="18" t="s">
        <v>412</v>
      </c>
      <c r="AU90" s="18" t="s">
        <v>91</v>
      </c>
    </row>
    <row r="91" spans="1:65" s="13" customFormat="1" ht="11.25" x14ac:dyDescent="0.2">
      <c r="B91" s="207"/>
      <c r="C91" s="208"/>
      <c r="D91" s="209" t="s">
        <v>182</v>
      </c>
      <c r="E91" s="210" t="s">
        <v>79</v>
      </c>
      <c r="F91" s="211" t="s">
        <v>1032</v>
      </c>
      <c r="G91" s="208"/>
      <c r="H91" s="212">
        <v>21</v>
      </c>
      <c r="I91" s="213"/>
      <c r="J91" s="208"/>
      <c r="K91" s="208"/>
      <c r="L91" s="214"/>
      <c r="M91" s="215"/>
      <c r="N91" s="216"/>
      <c r="O91" s="216"/>
      <c r="P91" s="216"/>
      <c r="Q91" s="216"/>
      <c r="R91" s="216"/>
      <c r="S91" s="216"/>
      <c r="T91" s="217"/>
      <c r="AT91" s="218" t="s">
        <v>182</v>
      </c>
      <c r="AU91" s="218" t="s">
        <v>91</v>
      </c>
      <c r="AV91" s="13" t="s">
        <v>91</v>
      </c>
      <c r="AW91" s="13" t="s">
        <v>42</v>
      </c>
      <c r="AX91" s="13" t="s">
        <v>89</v>
      </c>
      <c r="AY91" s="218" t="s">
        <v>173</v>
      </c>
    </row>
    <row r="92" spans="1:65" s="2" customFormat="1" ht="16.5" customHeight="1" x14ac:dyDescent="0.2">
      <c r="A92" s="36"/>
      <c r="B92" s="37"/>
      <c r="C92" s="194" t="s">
        <v>91</v>
      </c>
      <c r="D92" s="194" t="s">
        <v>175</v>
      </c>
      <c r="E92" s="195" t="s">
        <v>1033</v>
      </c>
      <c r="F92" s="196" t="s">
        <v>1034</v>
      </c>
      <c r="G92" s="197" t="s">
        <v>1029</v>
      </c>
      <c r="H92" s="198">
        <v>43.776000000000003</v>
      </c>
      <c r="I92" s="199"/>
      <c r="J92" s="200">
        <f>ROUND(I92*H92,2)</f>
        <v>0</v>
      </c>
      <c r="K92" s="196" t="s">
        <v>1030</v>
      </c>
      <c r="L92" s="41"/>
      <c r="M92" s="201" t="s">
        <v>79</v>
      </c>
      <c r="N92" s="202" t="s">
        <v>51</v>
      </c>
      <c r="O92" s="66"/>
      <c r="P92" s="203">
        <f>O92*H92</f>
        <v>0</v>
      </c>
      <c r="Q92" s="203">
        <v>0</v>
      </c>
      <c r="R92" s="203">
        <f>Q92*H92</f>
        <v>0</v>
      </c>
      <c r="S92" s="203">
        <v>0</v>
      </c>
      <c r="T92" s="204">
        <f>S92*H92</f>
        <v>0</v>
      </c>
      <c r="U92" s="36"/>
      <c r="V92" s="36"/>
      <c r="W92" s="36"/>
      <c r="X92" s="36"/>
      <c r="Y92" s="36"/>
      <c r="Z92" s="36"/>
      <c r="AA92" s="36"/>
      <c r="AB92" s="36"/>
      <c r="AC92" s="36"/>
      <c r="AD92" s="36"/>
      <c r="AE92" s="36"/>
      <c r="AR92" s="205" t="s">
        <v>180</v>
      </c>
      <c r="AT92" s="205" t="s">
        <v>175</v>
      </c>
      <c r="AU92" s="205" t="s">
        <v>91</v>
      </c>
      <c r="AY92" s="18" t="s">
        <v>173</v>
      </c>
      <c r="BE92" s="206">
        <f>IF(N92="základní",J92,0)</f>
        <v>0</v>
      </c>
      <c r="BF92" s="206">
        <f>IF(N92="snížená",J92,0)</f>
        <v>0</v>
      </c>
      <c r="BG92" s="206">
        <f>IF(N92="zákl. přenesená",J92,0)</f>
        <v>0</v>
      </c>
      <c r="BH92" s="206">
        <f>IF(N92="sníž. přenesená",J92,0)</f>
        <v>0</v>
      </c>
      <c r="BI92" s="206">
        <f>IF(N92="nulová",J92,0)</f>
        <v>0</v>
      </c>
      <c r="BJ92" s="18" t="s">
        <v>89</v>
      </c>
      <c r="BK92" s="206">
        <f>ROUND(I92*H92,2)</f>
        <v>0</v>
      </c>
      <c r="BL92" s="18" t="s">
        <v>180</v>
      </c>
      <c r="BM92" s="205" t="s">
        <v>180</v>
      </c>
    </row>
    <row r="93" spans="1:65" s="2" customFormat="1" ht="19.5" x14ac:dyDescent="0.2">
      <c r="A93" s="36"/>
      <c r="B93" s="37"/>
      <c r="C93" s="38"/>
      <c r="D93" s="209" t="s">
        <v>412</v>
      </c>
      <c r="E93" s="38"/>
      <c r="F93" s="255" t="s">
        <v>1031</v>
      </c>
      <c r="G93" s="38"/>
      <c r="H93" s="38"/>
      <c r="I93" s="117"/>
      <c r="J93" s="38"/>
      <c r="K93" s="38"/>
      <c r="L93" s="41"/>
      <c r="M93" s="256"/>
      <c r="N93" s="257"/>
      <c r="O93" s="66"/>
      <c r="P93" s="66"/>
      <c r="Q93" s="66"/>
      <c r="R93" s="66"/>
      <c r="S93" s="66"/>
      <c r="T93" s="67"/>
      <c r="U93" s="36"/>
      <c r="V93" s="36"/>
      <c r="W93" s="36"/>
      <c r="X93" s="36"/>
      <c r="Y93" s="36"/>
      <c r="Z93" s="36"/>
      <c r="AA93" s="36"/>
      <c r="AB93" s="36"/>
      <c r="AC93" s="36"/>
      <c r="AD93" s="36"/>
      <c r="AE93" s="36"/>
      <c r="AT93" s="18" t="s">
        <v>412</v>
      </c>
      <c r="AU93" s="18" t="s">
        <v>91</v>
      </c>
    </row>
    <row r="94" spans="1:65" s="14" customFormat="1" ht="11.25" x14ac:dyDescent="0.2">
      <c r="B94" s="234"/>
      <c r="C94" s="235"/>
      <c r="D94" s="209" t="s">
        <v>182</v>
      </c>
      <c r="E94" s="236" t="s">
        <v>79</v>
      </c>
      <c r="F94" s="237" t="s">
        <v>1035</v>
      </c>
      <c r="G94" s="235"/>
      <c r="H94" s="236" t="s">
        <v>79</v>
      </c>
      <c r="I94" s="238"/>
      <c r="J94" s="235"/>
      <c r="K94" s="235"/>
      <c r="L94" s="239"/>
      <c r="M94" s="240"/>
      <c r="N94" s="241"/>
      <c r="O94" s="241"/>
      <c r="P94" s="241"/>
      <c r="Q94" s="241"/>
      <c r="R94" s="241"/>
      <c r="S94" s="241"/>
      <c r="T94" s="242"/>
      <c r="AT94" s="243" t="s">
        <v>182</v>
      </c>
      <c r="AU94" s="243" t="s">
        <v>91</v>
      </c>
      <c r="AV94" s="14" t="s">
        <v>89</v>
      </c>
      <c r="AW94" s="14" t="s">
        <v>42</v>
      </c>
      <c r="AX94" s="14" t="s">
        <v>81</v>
      </c>
      <c r="AY94" s="243" t="s">
        <v>173</v>
      </c>
    </row>
    <row r="95" spans="1:65" s="14" customFormat="1" ht="11.25" x14ac:dyDescent="0.2">
      <c r="B95" s="234"/>
      <c r="C95" s="235"/>
      <c r="D95" s="209" t="s">
        <v>182</v>
      </c>
      <c r="E95" s="236" t="s">
        <v>79</v>
      </c>
      <c r="F95" s="237" t="s">
        <v>1036</v>
      </c>
      <c r="G95" s="235"/>
      <c r="H95" s="236" t="s">
        <v>79</v>
      </c>
      <c r="I95" s="238"/>
      <c r="J95" s="235"/>
      <c r="K95" s="235"/>
      <c r="L95" s="239"/>
      <c r="M95" s="240"/>
      <c r="N95" s="241"/>
      <c r="O95" s="241"/>
      <c r="P95" s="241"/>
      <c r="Q95" s="241"/>
      <c r="R95" s="241"/>
      <c r="S95" s="241"/>
      <c r="T95" s="242"/>
      <c r="AT95" s="243" t="s">
        <v>182</v>
      </c>
      <c r="AU95" s="243" t="s">
        <v>91</v>
      </c>
      <c r="AV95" s="14" t="s">
        <v>89</v>
      </c>
      <c r="AW95" s="14" t="s">
        <v>42</v>
      </c>
      <c r="AX95" s="14" t="s">
        <v>81</v>
      </c>
      <c r="AY95" s="243" t="s">
        <v>173</v>
      </c>
    </row>
    <row r="96" spans="1:65" s="13" customFormat="1" ht="11.25" x14ac:dyDescent="0.2">
      <c r="B96" s="207"/>
      <c r="C96" s="208"/>
      <c r="D96" s="209" t="s">
        <v>182</v>
      </c>
      <c r="E96" s="210" t="s">
        <v>79</v>
      </c>
      <c r="F96" s="211" t="s">
        <v>1037</v>
      </c>
      <c r="G96" s="208"/>
      <c r="H96" s="212">
        <v>43.776000000000003</v>
      </c>
      <c r="I96" s="213"/>
      <c r="J96" s="208"/>
      <c r="K96" s="208"/>
      <c r="L96" s="214"/>
      <c r="M96" s="215"/>
      <c r="N96" s="216"/>
      <c r="O96" s="216"/>
      <c r="P96" s="216"/>
      <c r="Q96" s="216"/>
      <c r="R96" s="216"/>
      <c r="S96" s="216"/>
      <c r="T96" s="217"/>
      <c r="AT96" s="218" t="s">
        <v>182</v>
      </c>
      <c r="AU96" s="218" t="s">
        <v>91</v>
      </c>
      <c r="AV96" s="13" t="s">
        <v>91</v>
      </c>
      <c r="AW96" s="13" t="s">
        <v>42</v>
      </c>
      <c r="AX96" s="13" t="s">
        <v>89</v>
      </c>
      <c r="AY96" s="218" t="s">
        <v>173</v>
      </c>
    </row>
    <row r="97" spans="1:65" s="2" customFormat="1" ht="16.5" customHeight="1" x14ac:dyDescent="0.2">
      <c r="A97" s="36"/>
      <c r="B97" s="37"/>
      <c r="C97" s="194" t="s">
        <v>189</v>
      </c>
      <c r="D97" s="194" t="s">
        <v>175</v>
      </c>
      <c r="E97" s="195" t="s">
        <v>1038</v>
      </c>
      <c r="F97" s="196" t="s">
        <v>1039</v>
      </c>
      <c r="G97" s="197" t="s">
        <v>1029</v>
      </c>
      <c r="H97" s="198">
        <v>3.6539999999999999</v>
      </c>
      <c r="I97" s="199"/>
      <c r="J97" s="200">
        <f>ROUND(I97*H97,2)</f>
        <v>0</v>
      </c>
      <c r="K97" s="196" t="s">
        <v>1030</v>
      </c>
      <c r="L97" s="41"/>
      <c r="M97" s="201" t="s">
        <v>79</v>
      </c>
      <c r="N97" s="202" t="s">
        <v>51</v>
      </c>
      <c r="O97" s="66"/>
      <c r="P97" s="203">
        <f>O97*H97</f>
        <v>0</v>
      </c>
      <c r="Q97" s="203">
        <v>0</v>
      </c>
      <c r="R97" s="203">
        <f>Q97*H97</f>
        <v>0</v>
      </c>
      <c r="S97" s="203">
        <v>0</v>
      </c>
      <c r="T97" s="204">
        <f>S97*H97</f>
        <v>0</v>
      </c>
      <c r="U97" s="36"/>
      <c r="V97" s="36"/>
      <c r="W97" s="36"/>
      <c r="X97" s="36"/>
      <c r="Y97" s="36"/>
      <c r="Z97" s="36"/>
      <c r="AA97" s="36"/>
      <c r="AB97" s="36"/>
      <c r="AC97" s="36"/>
      <c r="AD97" s="36"/>
      <c r="AE97" s="36"/>
      <c r="AR97" s="205" t="s">
        <v>180</v>
      </c>
      <c r="AT97" s="205" t="s">
        <v>175</v>
      </c>
      <c r="AU97" s="205" t="s">
        <v>91</v>
      </c>
      <c r="AY97" s="18" t="s">
        <v>173</v>
      </c>
      <c r="BE97" s="206">
        <f>IF(N97="základní",J97,0)</f>
        <v>0</v>
      </c>
      <c r="BF97" s="206">
        <f>IF(N97="snížená",J97,0)</f>
        <v>0</v>
      </c>
      <c r="BG97" s="206">
        <f>IF(N97="zákl. přenesená",J97,0)</f>
        <v>0</v>
      </c>
      <c r="BH97" s="206">
        <f>IF(N97="sníž. přenesená",J97,0)</f>
        <v>0</v>
      </c>
      <c r="BI97" s="206">
        <f>IF(N97="nulová",J97,0)</f>
        <v>0</v>
      </c>
      <c r="BJ97" s="18" t="s">
        <v>89</v>
      </c>
      <c r="BK97" s="206">
        <f>ROUND(I97*H97,2)</f>
        <v>0</v>
      </c>
      <c r="BL97" s="18" t="s">
        <v>180</v>
      </c>
      <c r="BM97" s="205" t="s">
        <v>207</v>
      </c>
    </row>
    <row r="98" spans="1:65" s="2" customFormat="1" ht="19.5" x14ac:dyDescent="0.2">
      <c r="A98" s="36"/>
      <c r="B98" s="37"/>
      <c r="C98" s="38"/>
      <c r="D98" s="209" t="s">
        <v>412</v>
      </c>
      <c r="E98" s="38"/>
      <c r="F98" s="255" t="s">
        <v>1031</v>
      </c>
      <c r="G98" s="38"/>
      <c r="H98" s="38"/>
      <c r="I98" s="117"/>
      <c r="J98" s="38"/>
      <c r="K98" s="38"/>
      <c r="L98" s="41"/>
      <c r="M98" s="256"/>
      <c r="N98" s="257"/>
      <c r="O98" s="66"/>
      <c r="P98" s="66"/>
      <c r="Q98" s="66"/>
      <c r="R98" s="66"/>
      <c r="S98" s="66"/>
      <c r="T98" s="67"/>
      <c r="U98" s="36"/>
      <c r="V98" s="36"/>
      <c r="W98" s="36"/>
      <c r="X98" s="36"/>
      <c r="Y98" s="36"/>
      <c r="Z98" s="36"/>
      <c r="AA98" s="36"/>
      <c r="AB98" s="36"/>
      <c r="AC98" s="36"/>
      <c r="AD98" s="36"/>
      <c r="AE98" s="36"/>
      <c r="AT98" s="18" t="s">
        <v>412</v>
      </c>
      <c r="AU98" s="18" t="s">
        <v>91</v>
      </c>
    </row>
    <row r="99" spans="1:65" s="14" customFormat="1" ht="11.25" x14ac:dyDescent="0.2">
      <c r="B99" s="234"/>
      <c r="C99" s="235"/>
      <c r="D99" s="209" t="s">
        <v>182</v>
      </c>
      <c r="E99" s="236" t="s">
        <v>79</v>
      </c>
      <c r="F99" s="237" t="s">
        <v>1035</v>
      </c>
      <c r="G99" s="235"/>
      <c r="H99" s="236" t="s">
        <v>79</v>
      </c>
      <c r="I99" s="238"/>
      <c r="J99" s="235"/>
      <c r="K99" s="235"/>
      <c r="L99" s="239"/>
      <c r="M99" s="240"/>
      <c r="N99" s="241"/>
      <c r="O99" s="241"/>
      <c r="P99" s="241"/>
      <c r="Q99" s="241"/>
      <c r="R99" s="241"/>
      <c r="S99" s="241"/>
      <c r="T99" s="242"/>
      <c r="AT99" s="243" t="s">
        <v>182</v>
      </c>
      <c r="AU99" s="243" t="s">
        <v>91</v>
      </c>
      <c r="AV99" s="14" t="s">
        <v>89</v>
      </c>
      <c r="AW99" s="14" t="s">
        <v>42</v>
      </c>
      <c r="AX99" s="14" t="s">
        <v>81</v>
      </c>
      <c r="AY99" s="243" t="s">
        <v>173</v>
      </c>
    </row>
    <row r="100" spans="1:65" s="14" customFormat="1" ht="11.25" x14ac:dyDescent="0.2">
      <c r="B100" s="234"/>
      <c r="C100" s="235"/>
      <c r="D100" s="209" t="s">
        <v>182</v>
      </c>
      <c r="E100" s="236" t="s">
        <v>79</v>
      </c>
      <c r="F100" s="237" t="s">
        <v>1040</v>
      </c>
      <c r="G100" s="235"/>
      <c r="H100" s="236" t="s">
        <v>79</v>
      </c>
      <c r="I100" s="238"/>
      <c r="J100" s="235"/>
      <c r="K100" s="235"/>
      <c r="L100" s="239"/>
      <c r="M100" s="240"/>
      <c r="N100" s="241"/>
      <c r="O100" s="241"/>
      <c r="P100" s="241"/>
      <c r="Q100" s="241"/>
      <c r="R100" s="241"/>
      <c r="S100" s="241"/>
      <c r="T100" s="242"/>
      <c r="AT100" s="243" t="s">
        <v>182</v>
      </c>
      <c r="AU100" s="243" t="s">
        <v>91</v>
      </c>
      <c r="AV100" s="14" t="s">
        <v>89</v>
      </c>
      <c r="AW100" s="14" t="s">
        <v>42</v>
      </c>
      <c r="AX100" s="14" t="s">
        <v>81</v>
      </c>
      <c r="AY100" s="243" t="s">
        <v>173</v>
      </c>
    </row>
    <row r="101" spans="1:65" s="13" customFormat="1" ht="11.25" x14ac:dyDescent="0.2">
      <c r="B101" s="207"/>
      <c r="C101" s="208"/>
      <c r="D101" s="209" t="s">
        <v>182</v>
      </c>
      <c r="E101" s="210" t="s">
        <v>79</v>
      </c>
      <c r="F101" s="211" t="s">
        <v>1041</v>
      </c>
      <c r="G101" s="208"/>
      <c r="H101" s="212">
        <v>3.6539999999999999</v>
      </c>
      <c r="I101" s="213"/>
      <c r="J101" s="208"/>
      <c r="K101" s="208"/>
      <c r="L101" s="214"/>
      <c r="M101" s="215"/>
      <c r="N101" s="216"/>
      <c r="O101" s="216"/>
      <c r="P101" s="216"/>
      <c r="Q101" s="216"/>
      <c r="R101" s="216"/>
      <c r="S101" s="216"/>
      <c r="T101" s="217"/>
      <c r="AT101" s="218" t="s">
        <v>182</v>
      </c>
      <c r="AU101" s="218" t="s">
        <v>91</v>
      </c>
      <c r="AV101" s="13" t="s">
        <v>91</v>
      </c>
      <c r="AW101" s="13" t="s">
        <v>42</v>
      </c>
      <c r="AX101" s="13" t="s">
        <v>89</v>
      </c>
      <c r="AY101" s="218" t="s">
        <v>173</v>
      </c>
    </row>
    <row r="102" spans="1:65" s="2" customFormat="1" ht="16.5" customHeight="1" x14ac:dyDescent="0.2">
      <c r="A102" s="36"/>
      <c r="B102" s="37"/>
      <c r="C102" s="194" t="s">
        <v>180</v>
      </c>
      <c r="D102" s="194" t="s">
        <v>175</v>
      </c>
      <c r="E102" s="195" t="s">
        <v>1042</v>
      </c>
      <c r="F102" s="196" t="s">
        <v>1043</v>
      </c>
      <c r="G102" s="197" t="s">
        <v>1044</v>
      </c>
      <c r="H102" s="198">
        <v>630</v>
      </c>
      <c r="I102" s="199"/>
      <c r="J102" s="200">
        <f>ROUND(I102*H102,2)</f>
        <v>0</v>
      </c>
      <c r="K102" s="196" t="s">
        <v>1030</v>
      </c>
      <c r="L102" s="41"/>
      <c r="M102" s="201" t="s">
        <v>79</v>
      </c>
      <c r="N102" s="202" t="s">
        <v>51</v>
      </c>
      <c r="O102" s="66"/>
      <c r="P102" s="203">
        <f>O102*H102</f>
        <v>0</v>
      </c>
      <c r="Q102" s="203">
        <v>0</v>
      </c>
      <c r="R102" s="203">
        <f>Q102*H102</f>
        <v>0</v>
      </c>
      <c r="S102" s="203">
        <v>0</v>
      </c>
      <c r="T102" s="204">
        <f>S102*H102</f>
        <v>0</v>
      </c>
      <c r="U102" s="36"/>
      <c r="V102" s="36"/>
      <c r="W102" s="36"/>
      <c r="X102" s="36"/>
      <c r="Y102" s="36"/>
      <c r="Z102" s="36"/>
      <c r="AA102" s="36"/>
      <c r="AB102" s="36"/>
      <c r="AC102" s="36"/>
      <c r="AD102" s="36"/>
      <c r="AE102" s="36"/>
      <c r="AR102" s="205" t="s">
        <v>180</v>
      </c>
      <c r="AT102" s="205" t="s">
        <v>175</v>
      </c>
      <c r="AU102" s="205" t="s">
        <v>91</v>
      </c>
      <c r="AY102" s="18" t="s">
        <v>173</v>
      </c>
      <c r="BE102" s="206">
        <f>IF(N102="základní",J102,0)</f>
        <v>0</v>
      </c>
      <c r="BF102" s="206">
        <f>IF(N102="snížená",J102,0)</f>
        <v>0</v>
      </c>
      <c r="BG102" s="206">
        <f>IF(N102="zákl. přenesená",J102,0)</f>
        <v>0</v>
      </c>
      <c r="BH102" s="206">
        <f>IF(N102="sníž. přenesená",J102,0)</f>
        <v>0</v>
      </c>
      <c r="BI102" s="206">
        <f>IF(N102="nulová",J102,0)</f>
        <v>0</v>
      </c>
      <c r="BJ102" s="18" t="s">
        <v>89</v>
      </c>
      <c r="BK102" s="206">
        <f>ROUND(I102*H102,2)</f>
        <v>0</v>
      </c>
      <c r="BL102" s="18" t="s">
        <v>180</v>
      </c>
      <c r="BM102" s="205" t="s">
        <v>204</v>
      </c>
    </row>
    <row r="103" spans="1:65" s="2" customFormat="1" ht="19.5" x14ac:dyDescent="0.2">
      <c r="A103" s="36"/>
      <c r="B103" s="37"/>
      <c r="C103" s="38"/>
      <c r="D103" s="209" t="s">
        <v>412</v>
      </c>
      <c r="E103" s="38"/>
      <c r="F103" s="255" t="s">
        <v>1031</v>
      </c>
      <c r="G103" s="38"/>
      <c r="H103" s="38"/>
      <c r="I103" s="117"/>
      <c r="J103" s="38"/>
      <c r="K103" s="38"/>
      <c r="L103" s="41"/>
      <c r="M103" s="256"/>
      <c r="N103" s="257"/>
      <c r="O103" s="66"/>
      <c r="P103" s="66"/>
      <c r="Q103" s="66"/>
      <c r="R103" s="66"/>
      <c r="S103" s="66"/>
      <c r="T103" s="67"/>
      <c r="U103" s="36"/>
      <c r="V103" s="36"/>
      <c r="W103" s="36"/>
      <c r="X103" s="36"/>
      <c r="Y103" s="36"/>
      <c r="Z103" s="36"/>
      <c r="AA103" s="36"/>
      <c r="AB103" s="36"/>
      <c r="AC103" s="36"/>
      <c r="AD103" s="36"/>
      <c r="AE103" s="36"/>
      <c r="AT103" s="18" t="s">
        <v>412</v>
      </c>
      <c r="AU103" s="18" t="s">
        <v>91</v>
      </c>
    </row>
    <row r="104" spans="1:65" s="13" customFormat="1" ht="11.25" x14ac:dyDescent="0.2">
      <c r="B104" s="207"/>
      <c r="C104" s="208"/>
      <c r="D104" s="209" t="s">
        <v>182</v>
      </c>
      <c r="E104" s="210" t="s">
        <v>79</v>
      </c>
      <c r="F104" s="211" t="s">
        <v>1045</v>
      </c>
      <c r="G104" s="208"/>
      <c r="H104" s="212">
        <v>630</v>
      </c>
      <c r="I104" s="213"/>
      <c r="J104" s="208"/>
      <c r="K104" s="208"/>
      <c r="L104" s="214"/>
      <c r="M104" s="215"/>
      <c r="N104" s="216"/>
      <c r="O104" s="216"/>
      <c r="P104" s="216"/>
      <c r="Q104" s="216"/>
      <c r="R104" s="216"/>
      <c r="S104" s="216"/>
      <c r="T104" s="217"/>
      <c r="AT104" s="218" t="s">
        <v>182</v>
      </c>
      <c r="AU104" s="218" t="s">
        <v>91</v>
      </c>
      <c r="AV104" s="13" t="s">
        <v>91</v>
      </c>
      <c r="AW104" s="13" t="s">
        <v>42</v>
      </c>
      <c r="AX104" s="13" t="s">
        <v>89</v>
      </c>
      <c r="AY104" s="218" t="s">
        <v>173</v>
      </c>
    </row>
    <row r="105" spans="1:65" s="2" customFormat="1" ht="16.5" customHeight="1" x14ac:dyDescent="0.2">
      <c r="A105" s="36"/>
      <c r="B105" s="37"/>
      <c r="C105" s="194" t="s">
        <v>199</v>
      </c>
      <c r="D105" s="194" t="s">
        <v>175</v>
      </c>
      <c r="E105" s="195" t="s">
        <v>1046</v>
      </c>
      <c r="F105" s="196" t="s">
        <v>1047</v>
      </c>
      <c r="G105" s="197" t="s">
        <v>1048</v>
      </c>
      <c r="H105" s="198">
        <v>21</v>
      </c>
      <c r="I105" s="199"/>
      <c r="J105" s="200">
        <f>ROUND(I105*H105,2)</f>
        <v>0</v>
      </c>
      <c r="K105" s="196" t="s">
        <v>1030</v>
      </c>
      <c r="L105" s="41"/>
      <c r="M105" s="201" t="s">
        <v>79</v>
      </c>
      <c r="N105" s="202" t="s">
        <v>51</v>
      </c>
      <c r="O105" s="66"/>
      <c r="P105" s="203">
        <f>O105*H105</f>
        <v>0</v>
      </c>
      <c r="Q105" s="203">
        <v>0</v>
      </c>
      <c r="R105" s="203">
        <f>Q105*H105</f>
        <v>0</v>
      </c>
      <c r="S105" s="203">
        <v>0</v>
      </c>
      <c r="T105" s="204">
        <f>S105*H105</f>
        <v>0</v>
      </c>
      <c r="U105" s="36"/>
      <c r="V105" s="36"/>
      <c r="W105" s="36"/>
      <c r="X105" s="36"/>
      <c r="Y105" s="36"/>
      <c r="Z105" s="36"/>
      <c r="AA105" s="36"/>
      <c r="AB105" s="36"/>
      <c r="AC105" s="36"/>
      <c r="AD105" s="36"/>
      <c r="AE105" s="36"/>
      <c r="AR105" s="205" t="s">
        <v>180</v>
      </c>
      <c r="AT105" s="205" t="s">
        <v>175</v>
      </c>
      <c r="AU105" s="205" t="s">
        <v>91</v>
      </c>
      <c r="AY105" s="18" t="s">
        <v>173</v>
      </c>
      <c r="BE105" s="206">
        <f>IF(N105="základní",J105,0)</f>
        <v>0</v>
      </c>
      <c r="BF105" s="206">
        <f>IF(N105="snížená",J105,0)</f>
        <v>0</v>
      </c>
      <c r="BG105" s="206">
        <f>IF(N105="zákl. přenesená",J105,0)</f>
        <v>0</v>
      </c>
      <c r="BH105" s="206">
        <f>IF(N105="sníž. přenesená",J105,0)</f>
        <v>0</v>
      </c>
      <c r="BI105" s="206">
        <f>IF(N105="nulová",J105,0)</f>
        <v>0</v>
      </c>
      <c r="BJ105" s="18" t="s">
        <v>89</v>
      </c>
      <c r="BK105" s="206">
        <f>ROUND(I105*H105,2)</f>
        <v>0</v>
      </c>
      <c r="BL105" s="18" t="s">
        <v>180</v>
      </c>
      <c r="BM105" s="205" t="s">
        <v>226</v>
      </c>
    </row>
    <row r="106" spans="1:65" s="2" customFormat="1" ht="19.5" x14ac:dyDescent="0.2">
      <c r="A106" s="36"/>
      <c r="B106" s="37"/>
      <c r="C106" s="38"/>
      <c r="D106" s="209" t="s">
        <v>412</v>
      </c>
      <c r="E106" s="38"/>
      <c r="F106" s="255" t="s">
        <v>1031</v>
      </c>
      <c r="G106" s="38"/>
      <c r="H106" s="38"/>
      <c r="I106" s="117"/>
      <c r="J106" s="38"/>
      <c r="K106" s="38"/>
      <c r="L106" s="41"/>
      <c r="M106" s="256"/>
      <c r="N106" s="257"/>
      <c r="O106" s="66"/>
      <c r="P106" s="66"/>
      <c r="Q106" s="66"/>
      <c r="R106" s="66"/>
      <c r="S106" s="66"/>
      <c r="T106" s="67"/>
      <c r="U106" s="36"/>
      <c r="V106" s="36"/>
      <c r="W106" s="36"/>
      <c r="X106" s="36"/>
      <c r="Y106" s="36"/>
      <c r="Z106" s="36"/>
      <c r="AA106" s="36"/>
      <c r="AB106" s="36"/>
      <c r="AC106" s="36"/>
      <c r="AD106" s="36"/>
      <c r="AE106" s="36"/>
      <c r="AT106" s="18" t="s">
        <v>412</v>
      </c>
      <c r="AU106" s="18" t="s">
        <v>91</v>
      </c>
    </row>
    <row r="107" spans="1:65" s="13" customFormat="1" ht="11.25" x14ac:dyDescent="0.2">
      <c r="B107" s="207"/>
      <c r="C107" s="208"/>
      <c r="D107" s="209" t="s">
        <v>182</v>
      </c>
      <c r="E107" s="210" t="s">
        <v>79</v>
      </c>
      <c r="F107" s="211" t="s">
        <v>1049</v>
      </c>
      <c r="G107" s="208"/>
      <c r="H107" s="212">
        <v>21</v>
      </c>
      <c r="I107" s="213"/>
      <c r="J107" s="208"/>
      <c r="K107" s="208"/>
      <c r="L107" s="214"/>
      <c r="M107" s="215"/>
      <c r="N107" s="216"/>
      <c r="O107" s="216"/>
      <c r="P107" s="216"/>
      <c r="Q107" s="216"/>
      <c r="R107" s="216"/>
      <c r="S107" s="216"/>
      <c r="T107" s="217"/>
      <c r="AT107" s="218" t="s">
        <v>182</v>
      </c>
      <c r="AU107" s="218" t="s">
        <v>91</v>
      </c>
      <c r="AV107" s="13" t="s">
        <v>91</v>
      </c>
      <c r="AW107" s="13" t="s">
        <v>42</v>
      </c>
      <c r="AX107" s="13" t="s">
        <v>89</v>
      </c>
      <c r="AY107" s="218" t="s">
        <v>173</v>
      </c>
    </row>
    <row r="108" spans="1:65" s="12" customFormat="1" ht="22.9" customHeight="1" x14ac:dyDescent="0.2">
      <c r="B108" s="178"/>
      <c r="C108" s="179"/>
      <c r="D108" s="180" t="s">
        <v>80</v>
      </c>
      <c r="E108" s="192" t="s">
        <v>1050</v>
      </c>
      <c r="F108" s="192" t="s">
        <v>1051</v>
      </c>
      <c r="G108" s="179"/>
      <c r="H108" s="179"/>
      <c r="I108" s="182"/>
      <c r="J108" s="193">
        <f>BK108</f>
        <v>0</v>
      </c>
      <c r="K108" s="179"/>
      <c r="L108" s="184"/>
      <c r="M108" s="185"/>
      <c r="N108" s="186"/>
      <c r="O108" s="186"/>
      <c r="P108" s="187">
        <f>SUM(P109:P114)</f>
        <v>0</v>
      </c>
      <c r="Q108" s="186"/>
      <c r="R108" s="187">
        <f>SUM(R109:R114)</f>
        <v>0</v>
      </c>
      <c r="S108" s="186"/>
      <c r="T108" s="188">
        <f>SUM(T109:T114)</f>
        <v>0</v>
      </c>
      <c r="AR108" s="189" t="s">
        <v>89</v>
      </c>
      <c r="AT108" s="190" t="s">
        <v>80</v>
      </c>
      <c r="AU108" s="190" t="s">
        <v>89</v>
      </c>
      <c r="AY108" s="189" t="s">
        <v>173</v>
      </c>
      <c r="BK108" s="191">
        <f>SUM(BK109:BK114)</f>
        <v>0</v>
      </c>
    </row>
    <row r="109" spans="1:65" s="2" customFormat="1" ht="24" customHeight="1" x14ac:dyDescent="0.2">
      <c r="A109" s="36"/>
      <c r="B109" s="37"/>
      <c r="C109" s="194" t="s">
        <v>207</v>
      </c>
      <c r="D109" s="194" t="s">
        <v>175</v>
      </c>
      <c r="E109" s="195" t="s">
        <v>1052</v>
      </c>
      <c r="F109" s="196" t="s">
        <v>1053</v>
      </c>
      <c r="G109" s="197" t="s">
        <v>1048</v>
      </c>
      <c r="H109" s="198">
        <v>3</v>
      </c>
      <c r="I109" s="199"/>
      <c r="J109" s="200">
        <f>ROUND(I109*H109,2)</f>
        <v>0</v>
      </c>
      <c r="K109" s="196" t="s">
        <v>1030</v>
      </c>
      <c r="L109" s="41"/>
      <c r="M109" s="201" t="s">
        <v>79</v>
      </c>
      <c r="N109" s="202" t="s">
        <v>51</v>
      </c>
      <c r="O109" s="66"/>
      <c r="P109" s="203">
        <f>O109*H109</f>
        <v>0</v>
      </c>
      <c r="Q109" s="203">
        <v>0</v>
      </c>
      <c r="R109" s="203">
        <f>Q109*H109</f>
        <v>0</v>
      </c>
      <c r="S109" s="203">
        <v>0</v>
      </c>
      <c r="T109" s="204">
        <f>S109*H109</f>
        <v>0</v>
      </c>
      <c r="U109" s="36"/>
      <c r="V109" s="36"/>
      <c r="W109" s="36"/>
      <c r="X109" s="36"/>
      <c r="Y109" s="36"/>
      <c r="Z109" s="36"/>
      <c r="AA109" s="36"/>
      <c r="AB109" s="36"/>
      <c r="AC109" s="36"/>
      <c r="AD109" s="36"/>
      <c r="AE109" s="36"/>
      <c r="AR109" s="205" t="s">
        <v>180</v>
      </c>
      <c r="AT109" s="205" t="s">
        <v>175</v>
      </c>
      <c r="AU109" s="205" t="s">
        <v>91</v>
      </c>
      <c r="AY109" s="18" t="s">
        <v>173</v>
      </c>
      <c r="BE109" s="206">
        <f>IF(N109="základní",J109,0)</f>
        <v>0</v>
      </c>
      <c r="BF109" s="206">
        <f>IF(N109="snížená",J109,0)</f>
        <v>0</v>
      </c>
      <c r="BG109" s="206">
        <f>IF(N109="zákl. přenesená",J109,0)</f>
        <v>0</v>
      </c>
      <c r="BH109" s="206">
        <f>IF(N109="sníž. přenesená",J109,0)</f>
        <v>0</v>
      </c>
      <c r="BI109" s="206">
        <f>IF(N109="nulová",J109,0)</f>
        <v>0</v>
      </c>
      <c r="BJ109" s="18" t="s">
        <v>89</v>
      </c>
      <c r="BK109" s="206">
        <f>ROUND(I109*H109,2)</f>
        <v>0</v>
      </c>
      <c r="BL109" s="18" t="s">
        <v>180</v>
      </c>
      <c r="BM109" s="205" t="s">
        <v>236</v>
      </c>
    </row>
    <row r="110" spans="1:65" s="2" customFormat="1" ht="19.5" x14ac:dyDescent="0.2">
      <c r="A110" s="36"/>
      <c r="B110" s="37"/>
      <c r="C110" s="38"/>
      <c r="D110" s="209" t="s">
        <v>412</v>
      </c>
      <c r="E110" s="38"/>
      <c r="F110" s="255" t="s">
        <v>1031</v>
      </c>
      <c r="G110" s="38"/>
      <c r="H110" s="38"/>
      <c r="I110" s="117"/>
      <c r="J110" s="38"/>
      <c r="K110" s="38"/>
      <c r="L110" s="41"/>
      <c r="M110" s="256"/>
      <c r="N110" s="257"/>
      <c r="O110" s="66"/>
      <c r="P110" s="66"/>
      <c r="Q110" s="66"/>
      <c r="R110" s="66"/>
      <c r="S110" s="66"/>
      <c r="T110" s="67"/>
      <c r="U110" s="36"/>
      <c r="V110" s="36"/>
      <c r="W110" s="36"/>
      <c r="X110" s="36"/>
      <c r="Y110" s="36"/>
      <c r="Z110" s="36"/>
      <c r="AA110" s="36"/>
      <c r="AB110" s="36"/>
      <c r="AC110" s="36"/>
      <c r="AD110" s="36"/>
      <c r="AE110" s="36"/>
      <c r="AT110" s="18" t="s">
        <v>412</v>
      </c>
      <c r="AU110" s="18" t="s">
        <v>91</v>
      </c>
    </row>
    <row r="111" spans="1:65" s="13" customFormat="1" ht="11.25" x14ac:dyDescent="0.2">
      <c r="B111" s="207"/>
      <c r="C111" s="208"/>
      <c r="D111" s="209" t="s">
        <v>182</v>
      </c>
      <c r="E111" s="210" t="s">
        <v>79</v>
      </c>
      <c r="F111" s="211" t="s">
        <v>1054</v>
      </c>
      <c r="G111" s="208"/>
      <c r="H111" s="212">
        <v>3</v>
      </c>
      <c r="I111" s="213"/>
      <c r="J111" s="208"/>
      <c r="K111" s="208"/>
      <c r="L111" s="214"/>
      <c r="M111" s="215"/>
      <c r="N111" s="216"/>
      <c r="O111" s="216"/>
      <c r="P111" s="216"/>
      <c r="Q111" s="216"/>
      <c r="R111" s="216"/>
      <c r="S111" s="216"/>
      <c r="T111" s="217"/>
      <c r="AT111" s="218" t="s">
        <v>182</v>
      </c>
      <c r="AU111" s="218" t="s">
        <v>91</v>
      </c>
      <c r="AV111" s="13" t="s">
        <v>91</v>
      </c>
      <c r="AW111" s="13" t="s">
        <v>42</v>
      </c>
      <c r="AX111" s="13" t="s">
        <v>89</v>
      </c>
      <c r="AY111" s="218" t="s">
        <v>173</v>
      </c>
    </row>
    <row r="112" spans="1:65" s="2" customFormat="1" ht="16.5" customHeight="1" x14ac:dyDescent="0.2">
      <c r="A112" s="36"/>
      <c r="B112" s="37"/>
      <c r="C112" s="194" t="s">
        <v>212</v>
      </c>
      <c r="D112" s="194" t="s">
        <v>175</v>
      </c>
      <c r="E112" s="195" t="s">
        <v>1055</v>
      </c>
      <c r="F112" s="196" t="s">
        <v>1056</v>
      </c>
      <c r="G112" s="197" t="s">
        <v>1057</v>
      </c>
      <c r="H112" s="198">
        <v>228</v>
      </c>
      <c r="I112" s="199"/>
      <c r="J112" s="200">
        <f>ROUND(I112*H112,2)</f>
        <v>0</v>
      </c>
      <c r="K112" s="196" t="s">
        <v>1030</v>
      </c>
      <c r="L112" s="41"/>
      <c r="M112" s="201" t="s">
        <v>79</v>
      </c>
      <c r="N112" s="202" t="s">
        <v>51</v>
      </c>
      <c r="O112" s="66"/>
      <c r="P112" s="203">
        <f>O112*H112</f>
        <v>0</v>
      </c>
      <c r="Q112" s="203">
        <v>0</v>
      </c>
      <c r="R112" s="203">
        <f>Q112*H112</f>
        <v>0</v>
      </c>
      <c r="S112" s="203">
        <v>0</v>
      </c>
      <c r="T112" s="204">
        <f>S112*H112</f>
        <v>0</v>
      </c>
      <c r="U112" s="36"/>
      <c r="V112" s="36"/>
      <c r="W112" s="36"/>
      <c r="X112" s="36"/>
      <c r="Y112" s="36"/>
      <c r="Z112" s="36"/>
      <c r="AA112" s="36"/>
      <c r="AB112" s="36"/>
      <c r="AC112" s="36"/>
      <c r="AD112" s="36"/>
      <c r="AE112" s="36"/>
      <c r="AR112" s="205" t="s">
        <v>180</v>
      </c>
      <c r="AT112" s="205" t="s">
        <v>175</v>
      </c>
      <c r="AU112" s="205" t="s">
        <v>91</v>
      </c>
      <c r="AY112" s="18" t="s">
        <v>173</v>
      </c>
      <c r="BE112" s="206">
        <f>IF(N112="základní",J112,0)</f>
        <v>0</v>
      </c>
      <c r="BF112" s="206">
        <f>IF(N112="snížená",J112,0)</f>
        <v>0</v>
      </c>
      <c r="BG112" s="206">
        <f>IF(N112="zákl. přenesená",J112,0)</f>
        <v>0</v>
      </c>
      <c r="BH112" s="206">
        <f>IF(N112="sníž. přenesená",J112,0)</f>
        <v>0</v>
      </c>
      <c r="BI112" s="206">
        <f>IF(N112="nulová",J112,0)</f>
        <v>0</v>
      </c>
      <c r="BJ112" s="18" t="s">
        <v>89</v>
      </c>
      <c r="BK112" s="206">
        <f>ROUND(I112*H112,2)</f>
        <v>0</v>
      </c>
      <c r="BL112" s="18" t="s">
        <v>180</v>
      </c>
      <c r="BM112" s="205" t="s">
        <v>247</v>
      </c>
    </row>
    <row r="113" spans="1:65" s="2" customFormat="1" ht="19.5" x14ac:dyDescent="0.2">
      <c r="A113" s="36"/>
      <c r="B113" s="37"/>
      <c r="C113" s="38"/>
      <c r="D113" s="209" t="s">
        <v>412</v>
      </c>
      <c r="E113" s="38"/>
      <c r="F113" s="255" t="s">
        <v>1031</v>
      </c>
      <c r="G113" s="38"/>
      <c r="H113" s="38"/>
      <c r="I113" s="117"/>
      <c r="J113" s="38"/>
      <c r="K113" s="38"/>
      <c r="L113" s="41"/>
      <c r="M113" s="256"/>
      <c r="N113" s="257"/>
      <c r="O113" s="66"/>
      <c r="P113" s="66"/>
      <c r="Q113" s="66"/>
      <c r="R113" s="66"/>
      <c r="S113" s="66"/>
      <c r="T113" s="67"/>
      <c r="U113" s="36"/>
      <c r="V113" s="36"/>
      <c r="W113" s="36"/>
      <c r="X113" s="36"/>
      <c r="Y113" s="36"/>
      <c r="Z113" s="36"/>
      <c r="AA113" s="36"/>
      <c r="AB113" s="36"/>
      <c r="AC113" s="36"/>
      <c r="AD113" s="36"/>
      <c r="AE113" s="36"/>
      <c r="AT113" s="18" t="s">
        <v>412</v>
      </c>
      <c r="AU113" s="18" t="s">
        <v>91</v>
      </c>
    </row>
    <row r="114" spans="1:65" s="13" customFormat="1" ht="11.25" x14ac:dyDescent="0.2">
      <c r="B114" s="207"/>
      <c r="C114" s="208"/>
      <c r="D114" s="209" t="s">
        <v>182</v>
      </c>
      <c r="E114" s="210" t="s">
        <v>79</v>
      </c>
      <c r="F114" s="211" t="s">
        <v>1058</v>
      </c>
      <c r="G114" s="208"/>
      <c r="H114" s="212">
        <v>228</v>
      </c>
      <c r="I114" s="213"/>
      <c r="J114" s="208"/>
      <c r="K114" s="208"/>
      <c r="L114" s="214"/>
      <c r="M114" s="215"/>
      <c r="N114" s="216"/>
      <c r="O114" s="216"/>
      <c r="P114" s="216"/>
      <c r="Q114" s="216"/>
      <c r="R114" s="216"/>
      <c r="S114" s="216"/>
      <c r="T114" s="217"/>
      <c r="AT114" s="218" t="s">
        <v>182</v>
      </c>
      <c r="AU114" s="218" t="s">
        <v>91</v>
      </c>
      <c r="AV114" s="13" t="s">
        <v>91</v>
      </c>
      <c r="AW114" s="13" t="s">
        <v>42</v>
      </c>
      <c r="AX114" s="13" t="s">
        <v>89</v>
      </c>
      <c r="AY114" s="218" t="s">
        <v>173</v>
      </c>
    </row>
    <row r="115" spans="1:65" s="12" customFormat="1" ht="22.9" customHeight="1" x14ac:dyDescent="0.2">
      <c r="B115" s="178"/>
      <c r="C115" s="179"/>
      <c r="D115" s="180" t="s">
        <v>80</v>
      </c>
      <c r="E115" s="192" t="s">
        <v>1059</v>
      </c>
      <c r="F115" s="192" t="s">
        <v>1060</v>
      </c>
      <c r="G115" s="179"/>
      <c r="H115" s="179"/>
      <c r="I115" s="182"/>
      <c r="J115" s="193">
        <f>BK115</f>
        <v>0</v>
      </c>
      <c r="K115" s="179"/>
      <c r="L115" s="184"/>
      <c r="M115" s="185"/>
      <c r="N115" s="186"/>
      <c r="O115" s="186"/>
      <c r="P115" s="187">
        <f>SUM(P116:P164)</f>
        <v>0</v>
      </c>
      <c r="Q115" s="186"/>
      <c r="R115" s="187">
        <f>SUM(R116:R164)</f>
        <v>0</v>
      </c>
      <c r="S115" s="186"/>
      <c r="T115" s="188">
        <f>SUM(T116:T164)</f>
        <v>0</v>
      </c>
      <c r="AR115" s="189" t="s">
        <v>89</v>
      </c>
      <c r="AT115" s="190" t="s">
        <v>80</v>
      </c>
      <c r="AU115" s="190" t="s">
        <v>89</v>
      </c>
      <c r="AY115" s="189" t="s">
        <v>173</v>
      </c>
      <c r="BK115" s="191">
        <f>SUM(BK116:BK164)</f>
        <v>0</v>
      </c>
    </row>
    <row r="116" spans="1:65" s="2" customFormat="1" ht="16.5" customHeight="1" x14ac:dyDescent="0.2">
      <c r="A116" s="36"/>
      <c r="B116" s="37"/>
      <c r="C116" s="194" t="s">
        <v>204</v>
      </c>
      <c r="D116" s="194" t="s">
        <v>175</v>
      </c>
      <c r="E116" s="195" t="s">
        <v>1061</v>
      </c>
      <c r="F116" s="196" t="s">
        <v>1062</v>
      </c>
      <c r="G116" s="197" t="s">
        <v>1048</v>
      </c>
      <c r="H116" s="198">
        <v>22</v>
      </c>
      <c r="I116" s="199"/>
      <c r="J116" s="200">
        <f>ROUND(I116*H116,2)</f>
        <v>0</v>
      </c>
      <c r="K116" s="196" t="s">
        <v>1063</v>
      </c>
      <c r="L116" s="41"/>
      <c r="M116" s="201" t="s">
        <v>79</v>
      </c>
      <c r="N116" s="202" t="s">
        <v>51</v>
      </c>
      <c r="O116" s="66"/>
      <c r="P116" s="203">
        <f>O116*H116</f>
        <v>0</v>
      </c>
      <c r="Q116" s="203">
        <v>0</v>
      </c>
      <c r="R116" s="203">
        <f>Q116*H116</f>
        <v>0</v>
      </c>
      <c r="S116" s="203">
        <v>0</v>
      </c>
      <c r="T116" s="204">
        <f>S116*H116</f>
        <v>0</v>
      </c>
      <c r="U116" s="36"/>
      <c r="V116" s="36"/>
      <c r="W116" s="36"/>
      <c r="X116" s="36"/>
      <c r="Y116" s="36"/>
      <c r="Z116" s="36"/>
      <c r="AA116" s="36"/>
      <c r="AB116" s="36"/>
      <c r="AC116" s="36"/>
      <c r="AD116" s="36"/>
      <c r="AE116" s="36"/>
      <c r="AR116" s="205" t="s">
        <v>180</v>
      </c>
      <c r="AT116" s="205" t="s">
        <v>175</v>
      </c>
      <c r="AU116" s="205" t="s">
        <v>91</v>
      </c>
      <c r="AY116" s="18" t="s">
        <v>173</v>
      </c>
      <c r="BE116" s="206">
        <f>IF(N116="základní",J116,0)</f>
        <v>0</v>
      </c>
      <c r="BF116" s="206">
        <f>IF(N116="snížená",J116,0)</f>
        <v>0</v>
      </c>
      <c r="BG116" s="206">
        <f>IF(N116="zákl. přenesená",J116,0)</f>
        <v>0</v>
      </c>
      <c r="BH116" s="206">
        <f>IF(N116="sníž. přenesená",J116,0)</f>
        <v>0</v>
      </c>
      <c r="BI116" s="206">
        <f>IF(N116="nulová",J116,0)</f>
        <v>0</v>
      </c>
      <c r="BJ116" s="18" t="s">
        <v>89</v>
      </c>
      <c r="BK116" s="206">
        <f>ROUND(I116*H116,2)</f>
        <v>0</v>
      </c>
      <c r="BL116" s="18" t="s">
        <v>180</v>
      </c>
      <c r="BM116" s="205" t="s">
        <v>256</v>
      </c>
    </row>
    <row r="117" spans="1:65" s="2" customFormat="1" ht="58.5" x14ac:dyDescent="0.2">
      <c r="A117" s="36"/>
      <c r="B117" s="37"/>
      <c r="C117" s="38"/>
      <c r="D117" s="209" t="s">
        <v>412</v>
      </c>
      <c r="E117" s="38"/>
      <c r="F117" s="255" t="s">
        <v>1064</v>
      </c>
      <c r="G117" s="38"/>
      <c r="H117" s="38"/>
      <c r="I117" s="117"/>
      <c r="J117" s="38"/>
      <c r="K117" s="38"/>
      <c r="L117" s="41"/>
      <c r="M117" s="256"/>
      <c r="N117" s="257"/>
      <c r="O117" s="66"/>
      <c r="P117" s="66"/>
      <c r="Q117" s="66"/>
      <c r="R117" s="66"/>
      <c r="S117" s="66"/>
      <c r="T117" s="67"/>
      <c r="U117" s="36"/>
      <c r="V117" s="36"/>
      <c r="W117" s="36"/>
      <c r="X117" s="36"/>
      <c r="Y117" s="36"/>
      <c r="Z117" s="36"/>
      <c r="AA117" s="36"/>
      <c r="AB117" s="36"/>
      <c r="AC117" s="36"/>
      <c r="AD117" s="36"/>
      <c r="AE117" s="36"/>
      <c r="AT117" s="18" t="s">
        <v>412</v>
      </c>
      <c r="AU117" s="18" t="s">
        <v>91</v>
      </c>
    </row>
    <row r="118" spans="1:65" s="13" customFormat="1" ht="11.25" x14ac:dyDescent="0.2">
      <c r="B118" s="207"/>
      <c r="C118" s="208"/>
      <c r="D118" s="209" t="s">
        <v>182</v>
      </c>
      <c r="E118" s="210" t="s">
        <v>79</v>
      </c>
      <c r="F118" s="211" t="s">
        <v>1065</v>
      </c>
      <c r="G118" s="208"/>
      <c r="H118" s="212">
        <v>22</v>
      </c>
      <c r="I118" s="213"/>
      <c r="J118" s="208"/>
      <c r="K118" s="208"/>
      <c r="L118" s="214"/>
      <c r="M118" s="215"/>
      <c r="N118" s="216"/>
      <c r="O118" s="216"/>
      <c r="P118" s="216"/>
      <c r="Q118" s="216"/>
      <c r="R118" s="216"/>
      <c r="S118" s="216"/>
      <c r="T118" s="217"/>
      <c r="AT118" s="218" t="s">
        <v>182</v>
      </c>
      <c r="AU118" s="218" t="s">
        <v>91</v>
      </c>
      <c r="AV118" s="13" t="s">
        <v>91</v>
      </c>
      <c r="AW118" s="13" t="s">
        <v>42</v>
      </c>
      <c r="AX118" s="13" t="s">
        <v>89</v>
      </c>
      <c r="AY118" s="218" t="s">
        <v>173</v>
      </c>
    </row>
    <row r="119" spans="1:65" s="2" customFormat="1" ht="16.5" customHeight="1" x14ac:dyDescent="0.2">
      <c r="A119" s="36"/>
      <c r="B119" s="37"/>
      <c r="C119" s="194" t="s">
        <v>221</v>
      </c>
      <c r="D119" s="194" t="s">
        <v>175</v>
      </c>
      <c r="E119" s="195" t="s">
        <v>1066</v>
      </c>
      <c r="F119" s="196" t="s">
        <v>1067</v>
      </c>
      <c r="G119" s="197" t="s">
        <v>200</v>
      </c>
      <c r="H119" s="198">
        <v>1590</v>
      </c>
      <c r="I119" s="199"/>
      <c r="J119" s="200">
        <f>ROUND(I119*H119,2)</f>
        <v>0</v>
      </c>
      <c r="K119" s="196" t="s">
        <v>1030</v>
      </c>
      <c r="L119" s="41"/>
      <c r="M119" s="201" t="s">
        <v>79</v>
      </c>
      <c r="N119" s="202" t="s">
        <v>51</v>
      </c>
      <c r="O119" s="66"/>
      <c r="P119" s="203">
        <f>O119*H119</f>
        <v>0</v>
      </c>
      <c r="Q119" s="203">
        <v>0</v>
      </c>
      <c r="R119" s="203">
        <f>Q119*H119</f>
        <v>0</v>
      </c>
      <c r="S119" s="203">
        <v>0</v>
      </c>
      <c r="T119" s="204">
        <f>S119*H119</f>
        <v>0</v>
      </c>
      <c r="U119" s="36"/>
      <c r="V119" s="36"/>
      <c r="W119" s="36"/>
      <c r="X119" s="36"/>
      <c r="Y119" s="36"/>
      <c r="Z119" s="36"/>
      <c r="AA119" s="36"/>
      <c r="AB119" s="36"/>
      <c r="AC119" s="36"/>
      <c r="AD119" s="36"/>
      <c r="AE119" s="36"/>
      <c r="AR119" s="205" t="s">
        <v>180</v>
      </c>
      <c r="AT119" s="205" t="s">
        <v>175</v>
      </c>
      <c r="AU119" s="205" t="s">
        <v>91</v>
      </c>
      <c r="AY119" s="18" t="s">
        <v>173</v>
      </c>
      <c r="BE119" s="206">
        <f>IF(N119="základní",J119,0)</f>
        <v>0</v>
      </c>
      <c r="BF119" s="206">
        <f>IF(N119="snížená",J119,0)</f>
        <v>0</v>
      </c>
      <c r="BG119" s="206">
        <f>IF(N119="zákl. přenesená",J119,0)</f>
        <v>0</v>
      </c>
      <c r="BH119" s="206">
        <f>IF(N119="sníž. přenesená",J119,0)</f>
        <v>0</v>
      </c>
      <c r="BI119" s="206">
        <f>IF(N119="nulová",J119,0)</f>
        <v>0</v>
      </c>
      <c r="BJ119" s="18" t="s">
        <v>89</v>
      </c>
      <c r="BK119" s="206">
        <f>ROUND(I119*H119,2)</f>
        <v>0</v>
      </c>
      <c r="BL119" s="18" t="s">
        <v>180</v>
      </c>
      <c r="BM119" s="205" t="s">
        <v>268</v>
      </c>
    </row>
    <row r="120" spans="1:65" s="2" customFormat="1" ht="19.5" x14ac:dyDescent="0.2">
      <c r="A120" s="36"/>
      <c r="B120" s="37"/>
      <c r="C120" s="38"/>
      <c r="D120" s="209" t="s">
        <v>412</v>
      </c>
      <c r="E120" s="38"/>
      <c r="F120" s="255" t="s">
        <v>1031</v>
      </c>
      <c r="G120" s="38"/>
      <c r="H120" s="38"/>
      <c r="I120" s="117"/>
      <c r="J120" s="38"/>
      <c r="K120" s="38"/>
      <c r="L120" s="41"/>
      <c r="M120" s="256"/>
      <c r="N120" s="257"/>
      <c r="O120" s="66"/>
      <c r="P120" s="66"/>
      <c r="Q120" s="66"/>
      <c r="R120" s="66"/>
      <c r="S120" s="66"/>
      <c r="T120" s="67"/>
      <c r="U120" s="36"/>
      <c r="V120" s="36"/>
      <c r="W120" s="36"/>
      <c r="X120" s="36"/>
      <c r="Y120" s="36"/>
      <c r="Z120" s="36"/>
      <c r="AA120" s="36"/>
      <c r="AB120" s="36"/>
      <c r="AC120" s="36"/>
      <c r="AD120" s="36"/>
      <c r="AE120" s="36"/>
      <c r="AT120" s="18" t="s">
        <v>412</v>
      </c>
      <c r="AU120" s="18" t="s">
        <v>91</v>
      </c>
    </row>
    <row r="121" spans="1:65" s="13" customFormat="1" ht="11.25" x14ac:dyDescent="0.2">
      <c r="B121" s="207"/>
      <c r="C121" s="208"/>
      <c r="D121" s="209" t="s">
        <v>182</v>
      </c>
      <c r="E121" s="210" t="s">
        <v>79</v>
      </c>
      <c r="F121" s="211" t="s">
        <v>1068</v>
      </c>
      <c r="G121" s="208"/>
      <c r="H121" s="212">
        <v>1590</v>
      </c>
      <c r="I121" s="213"/>
      <c r="J121" s="208"/>
      <c r="K121" s="208"/>
      <c r="L121" s="214"/>
      <c r="M121" s="215"/>
      <c r="N121" s="216"/>
      <c r="O121" s="216"/>
      <c r="P121" s="216"/>
      <c r="Q121" s="216"/>
      <c r="R121" s="216"/>
      <c r="S121" s="216"/>
      <c r="T121" s="217"/>
      <c r="AT121" s="218" t="s">
        <v>182</v>
      </c>
      <c r="AU121" s="218" t="s">
        <v>91</v>
      </c>
      <c r="AV121" s="13" t="s">
        <v>91</v>
      </c>
      <c r="AW121" s="13" t="s">
        <v>42</v>
      </c>
      <c r="AX121" s="13" t="s">
        <v>89</v>
      </c>
      <c r="AY121" s="218" t="s">
        <v>173</v>
      </c>
    </row>
    <row r="122" spans="1:65" s="14" customFormat="1" ht="11.25" x14ac:dyDescent="0.2">
      <c r="B122" s="234"/>
      <c r="C122" s="235"/>
      <c r="D122" s="209" t="s">
        <v>182</v>
      </c>
      <c r="E122" s="236" t="s">
        <v>79</v>
      </c>
      <c r="F122" s="237" t="s">
        <v>1069</v>
      </c>
      <c r="G122" s="235"/>
      <c r="H122" s="236" t="s">
        <v>79</v>
      </c>
      <c r="I122" s="238"/>
      <c r="J122" s="235"/>
      <c r="K122" s="235"/>
      <c r="L122" s="239"/>
      <c r="M122" s="240"/>
      <c r="N122" s="241"/>
      <c r="O122" s="241"/>
      <c r="P122" s="241"/>
      <c r="Q122" s="241"/>
      <c r="R122" s="241"/>
      <c r="S122" s="241"/>
      <c r="T122" s="242"/>
      <c r="AT122" s="243" t="s">
        <v>182</v>
      </c>
      <c r="AU122" s="243" t="s">
        <v>91</v>
      </c>
      <c r="AV122" s="14" t="s">
        <v>89</v>
      </c>
      <c r="AW122" s="14" t="s">
        <v>42</v>
      </c>
      <c r="AX122" s="14" t="s">
        <v>81</v>
      </c>
      <c r="AY122" s="243" t="s">
        <v>173</v>
      </c>
    </row>
    <row r="123" spans="1:65" s="2" customFormat="1" ht="16.5" customHeight="1" x14ac:dyDescent="0.2">
      <c r="A123" s="36"/>
      <c r="B123" s="37"/>
      <c r="C123" s="194" t="s">
        <v>226</v>
      </c>
      <c r="D123" s="194" t="s">
        <v>175</v>
      </c>
      <c r="E123" s="195" t="s">
        <v>1070</v>
      </c>
      <c r="F123" s="196" t="s">
        <v>1071</v>
      </c>
      <c r="G123" s="197" t="s">
        <v>1048</v>
      </c>
      <c r="H123" s="198">
        <v>20</v>
      </c>
      <c r="I123" s="199"/>
      <c r="J123" s="200">
        <f>ROUND(I123*H123,2)</f>
        <v>0</v>
      </c>
      <c r="K123" s="196" t="s">
        <v>1063</v>
      </c>
      <c r="L123" s="41"/>
      <c r="M123" s="201" t="s">
        <v>79</v>
      </c>
      <c r="N123" s="202" t="s">
        <v>51</v>
      </c>
      <c r="O123" s="66"/>
      <c r="P123" s="203">
        <f>O123*H123</f>
        <v>0</v>
      </c>
      <c r="Q123" s="203">
        <v>0</v>
      </c>
      <c r="R123" s="203">
        <f>Q123*H123</f>
        <v>0</v>
      </c>
      <c r="S123" s="203">
        <v>0</v>
      </c>
      <c r="T123" s="204">
        <f>S123*H123</f>
        <v>0</v>
      </c>
      <c r="U123" s="36"/>
      <c r="V123" s="36"/>
      <c r="W123" s="36"/>
      <c r="X123" s="36"/>
      <c r="Y123" s="36"/>
      <c r="Z123" s="36"/>
      <c r="AA123" s="36"/>
      <c r="AB123" s="36"/>
      <c r="AC123" s="36"/>
      <c r="AD123" s="36"/>
      <c r="AE123" s="36"/>
      <c r="AR123" s="205" t="s">
        <v>180</v>
      </c>
      <c r="AT123" s="205" t="s">
        <v>175</v>
      </c>
      <c r="AU123" s="205" t="s">
        <v>91</v>
      </c>
      <c r="AY123" s="18" t="s">
        <v>173</v>
      </c>
      <c r="BE123" s="206">
        <f>IF(N123="základní",J123,0)</f>
        <v>0</v>
      </c>
      <c r="BF123" s="206">
        <f>IF(N123="snížená",J123,0)</f>
        <v>0</v>
      </c>
      <c r="BG123" s="206">
        <f>IF(N123="zákl. přenesená",J123,0)</f>
        <v>0</v>
      </c>
      <c r="BH123" s="206">
        <f>IF(N123="sníž. přenesená",J123,0)</f>
        <v>0</v>
      </c>
      <c r="BI123" s="206">
        <f>IF(N123="nulová",J123,0)</f>
        <v>0</v>
      </c>
      <c r="BJ123" s="18" t="s">
        <v>89</v>
      </c>
      <c r="BK123" s="206">
        <f>ROUND(I123*H123,2)</f>
        <v>0</v>
      </c>
      <c r="BL123" s="18" t="s">
        <v>180</v>
      </c>
      <c r="BM123" s="205" t="s">
        <v>279</v>
      </c>
    </row>
    <row r="124" spans="1:65" s="2" customFormat="1" ht="58.5" x14ac:dyDescent="0.2">
      <c r="A124" s="36"/>
      <c r="B124" s="37"/>
      <c r="C124" s="38"/>
      <c r="D124" s="209" t="s">
        <v>412</v>
      </c>
      <c r="E124" s="38"/>
      <c r="F124" s="255" t="s">
        <v>1064</v>
      </c>
      <c r="G124" s="38"/>
      <c r="H124" s="38"/>
      <c r="I124" s="117"/>
      <c r="J124" s="38"/>
      <c r="K124" s="38"/>
      <c r="L124" s="41"/>
      <c r="M124" s="256"/>
      <c r="N124" s="257"/>
      <c r="O124" s="66"/>
      <c r="P124" s="66"/>
      <c r="Q124" s="66"/>
      <c r="R124" s="66"/>
      <c r="S124" s="66"/>
      <c r="T124" s="67"/>
      <c r="U124" s="36"/>
      <c r="V124" s="36"/>
      <c r="W124" s="36"/>
      <c r="X124" s="36"/>
      <c r="Y124" s="36"/>
      <c r="Z124" s="36"/>
      <c r="AA124" s="36"/>
      <c r="AB124" s="36"/>
      <c r="AC124" s="36"/>
      <c r="AD124" s="36"/>
      <c r="AE124" s="36"/>
      <c r="AT124" s="18" t="s">
        <v>412</v>
      </c>
      <c r="AU124" s="18" t="s">
        <v>91</v>
      </c>
    </row>
    <row r="125" spans="1:65" s="13" customFormat="1" ht="11.25" x14ac:dyDescent="0.2">
      <c r="B125" s="207"/>
      <c r="C125" s="208"/>
      <c r="D125" s="209" t="s">
        <v>182</v>
      </c>
      <c r="E125" s="210" t="s">
        <v>79</v>
      </c>
      <c r="F125" s="211" t="s">
        <v>1072</v>
      </c>
      <c r="G125" s="208"/>
      <c r="H125" s="212">
        <v>20</v>
      </c>
      <c r="I125" s="213"/>
      <c r="J125" s="208"/>
      <c r="K125" s="208"/>
      <c r="L125" s="214"/>
      <c r="M125" s="215"/>
      <c r="N125" s="216"/>
      <c r="O125" s="216"/>
      <c r="P125" s="216"/>
      <c r="Q125" s="216"/>
      <c r="R125" s="216"/>
      <c r="S125" s="216"/>
      <c r="T125" s="217"/>
      <c r="AT125" s="218" t="s">
        <v>182</v>
      </c>
      <c r="AU125" s="218" t="s">
        <v>91</v>
      </c>
      <c r="AV125" s="13" t="s">
        <v>91</v>
      </c>
      <c r="AW125" s="13" t="s">
        <v>42</v>
      </c>
      <c r="AX125" s="13" t="s">
        <v>89</v>
      </c>
      <c r="AY125" s="218" t="s">
        <v>173</v>
      </c>
    </row>
    <row r="126" spans="1:65" s="2" customFormat="1" ht="16.5" customHeight="1" x14ac:dyDescent="0.2">
      <c r="A126" s="36"/>
      <c r="B126" s="37"/>
      <c r="C126" s="194" t="s">
        <v>230</v>
      </c>
      <c r="D126" s="194" t="s">
        <v>175</v>
      </c>
      <c r="E126" s="195" t="s">
        <v>1073</v>
      </c>
      <c r="F126" s="196" t="s">
        <v>1074</v>
      </c>
      <c r="G126" s="197" t="s">
        <v>1048</v>
      </c>
      <c r="H126" s="198">
        <v>2</v>
      </c>
      <c r="I126" s="199"/>
      <c r="J126" s="200">
        <f>ROUND(I126*H126,2)</f>
        <v>0</v>
      </c>
      <c r="K126" s="196" t="s">
        <v>1063</v>
      </c>
      <c r="L126" s="41"/>
      <c r="M126" s="201" t="s">
        <v>79</v>
      </c>
      <c r="N126" s="202" t="s">
        <v>51</v>
      </c>
      <c r="O126" s="66"/>
      <c r="P126" s="203">
        <f>O126*H126</f>
        <v>0</v>
      </c>
      <c r="Q126" s="203">
        <v>0</v>
      </c>
      <c r="R126" s="203">
        <f>Q126*H126</f>
        <v>0</v>
      </c>
      <c r="S126" s="203">
        <v>0</v>
      </c>
      <c r="T126" s="204">
        <f>S126*H126</f>
        <v>0</v>
      </c>
      <c r="U126" s="36"/>
      <c r="V126" s="36"/>
      <c r="W126" s="36"/>
      <c r="X126" s="36"/>
      <c r="Y126" s="36"/>
      <c r="Z126" s="36"/>
      <c r="AA126" s="36"/>
      <c r="AB126" s="36"/>
      <c r="AC126" s="36"/>
      <c r="AD126" s="36"/>
      <c r="AE126" s="36"/>
      <c r="AR126" s="205" t="s">
        <v>180</v>
      </c>
      <c r="AT126" s="205" t="s">
        <v>175</v>
      </c>
      <c r="AU126" s="205" t="s">
        <v>91</v>
      </c>
      <c r="AY126" s="18" t="s">
        <v>173</v>
      </c>
      <c r="BE126" s="206">
        <f>IF(N126="základní",J126,0)</f>
        <v>0</v>
      </c>
      <c r="BF126" s="206">
        <f>IF(N126="snížená",J126,0)</f>
        <v>0</v>
      </c>
      <c r="BG126" s="206">
        <f>IF(N126="zákl. přenesená",J126,0)</f>
        <v>0</v>
      </c>
      <c r="BH126" s="206">
        <f>IF(N126="sníž. přenesená",J126,0)</f>
        <v>0</v>
      </c>
      <c r="BI126" s="206">
        <f>IF(N126="nulová",J126,0)</f>
        <v>0</v>
      </c>
      <c r="BJ126" s="18" t="s">
        <v>89</v>
      </c>
      <c r="BK126" s="206">
        <f>ROUND(I126*H126,2)</f>
        <v>0</v>
      </c>
      <c r="BL126" s="18" t="s">
        <v>180</v>
      </c>
      <c r="BM126" s="205" t="s">
        <v>287</v>
      </c>
    </row>
    <row r="127" spans="1:65" s="2" customFormat="1" ht="58.5" x14ac:dyDescent="0.2">
      <c r="A127" s="36"/>
      <c r="B127" s="37"/>
      <c r="C127" s="38"/>
      <c r="D127" s="209" t="s">
        <v>412</v>
      </c>
      <c r="E127" s="38"/>
      <c r="F127" s="255" t="s">
        <v>1064</v>
      </c>
      <c r="G127" s="38"/>
      <c r="H127" s="38"/>
      <c r="I127" s="117"/>
      <c r="J127" s="38"/>
      <c r="K127" s="38"/>
      <c r="L127" s="41"/>
      <c r="M127" s="256"/>
      <c r="N127" s="257"/>
      <c r="O127" s="66"/>
      <c r="P127" s="66"/>
      <c r="Q127" s="66"/>
      <c r="R127" s="66"/>
      <c r="S127" s="66"/>
      <c r="T127" s="67"/>
      <c r="U127" s="36"/>
      <c r="V127" s="36"/>
      <c r="W127" s="36"/>
      <c r="X127" s="36"/>
      <c r="Y127" s="36"/>
      <c r="Z127" s="36"/>
      <c r="AA127" s="36"/>
      <c r="AB127" s="36"/>
      <c r="AC127" s="36"/>
      <c r="AD127" s="36"/>
      <c r="AE127" s="36"/>
      <c r="AT127" s="18" t="s">
        <v>412</v>
      </c>
      <c r="AU127" s="18" t="s">
        <v>91</v>
      </c>
    </row>
    <row r="128" spans="1:65" s="13" customFormat="1" ht="11.25" x14ac:dyDescent="0.2">
      <c r="B128" s="207"/>
      <c r="C128" s="208"/>
      <c r="D128" s="209" t="s">
        <v>182</v>
      </c>
      <c r="E128" s="210" t="s">
        <v>79</v>
      </c>
      <c r="F128" s="211" t="s">
        <v>1075</v>
      </c>
      <c r="G128" s="208"/>
      <c r="H128" s="212">
        <v>2</v>
      </c>
      <c r="I128" s="213"/>
      <c r="J128" s="208"/>
      <c r="K128" s="208"/>
      <c r="L128" s="214"/>
      <c r="M128" s="215"/>
      <c r="N128" s="216"/>
      <c r="O128" s="216"/>
      <c r="P128" s="216"/>
      <c r="Q128" s="216"/>
      <c r="R128" s="216"/>
      <c r="S128" s="216"/>
      <c r="T128" s="217"/>
      <c r="AT128" s="218" t="s">
        <v>182</v>
      </c>
      <c r="AU128" s="218" t="s">
        <v>91</v>
      </c>
      <c r="AV128" s="13" t="s">
        <v>91</v>
      </c>
      <c r="AW128" s="13" t="s">
        <v>42</v>
      </c>
      <c r="AX128" s="13" t="s">
        <v>89</v>
      </c>
      <c r="AY128" s="218" t="s">
        <v>173</v>
      </c>
    </row>
    <row r="129" spans="1:65" s="2" customFormat="1" ht="16.5" customHeight="1" x14ac:dyDescent="0.2">
      <c r="A129" s="36"/>
      <c r="B129" s="37"/>
      <c r="C129" s="194" t="s">
        <v>236</v>
      </c>
      <c r="D129" s="194" t="s">
        <v>175</v>
      </c>
      <c r="E129" s="195" t="s">
        <v>1076</v>
      </c>
      <c r="F129" s="196" t="s">
        <v>1077</v>
      </c>
      <c r="G129" s="197" t="s">
        <v>1048</v>
      </c>
      <c r="H129" s="198">
        <v>1</v>
      </c>
      <c r="I129" s="199"/>
      <c r="J129" s="200">
        <f>ROUND(I129*H129,2)</f>
        <v>0</v>
      </c>
      <c r="K129" s="196" t="s">
        <v>1063</v>
      </c>
      <c r="L129" s="41"/>
      <c r="M129" s="201" t="s">
        <v>79</v>
      </c>
      <c r="N129" s="202" t="s">
        <v>51</v>
      </c>
      <c r="O129" s="66"/>
      <c r="P129" s="203">
        <f>O129*H129</f>
        <v>0</v>
      </c>
      <c r="Q129" s="203">
        <v>0</v>
      </c>
      <c r="R129" s="203">
        <f>Q129*H129</f>
        <v>0</v>
      </c>
      <c r="S129" s="203">
        <v>0</v>
      </c>
      <c r="T129" s="204">
        <f>S129*H129</f>
        <v>0</v>
      </c>
      <c r="U129" s="36"/>
      <c r="V129" s="36"/>
      <c r="W129" s="36"/>
      <c r="X129" s="36"/>
      <c r="Y129" s="36"/>
      <c r="Z129" s="36"/>
      <c r="AA129" s="36"/>
      <c r="AB129" s="36"/>
      <c r="AC129" s="36"/>
      <c r="AD129" s="36"/>
      <c r="AE129" s="36"/>
      <c r="AR129" s="205" t="s">
        <v>180</v>
      </c>
      <c r="AT129" s="205" t="s">
        <v>175</v>
      </c>
      <c r="AU129" s="205" t="s">
        <v>91</v>
      </c>
      <c r="AY129" s="18" t="s">
        <v>173</v>
      </c>
      <c r="BE129" s="206">
        <f>IF(N129="základní",J129,0)</f>
        <v>0</v>
      </c>
      <c r="BF129" s="206">
        <f>IF(N129="snížená",J129,0)</f>
        <v>0</v>
      </c>
      <c r="BG129" s="206">
        <f>IF(N129="zákl. přenesená",J129,0)</f>
        <v>0</v>
      </c>
      <c r="BH129" s="206">
        <f>IF(N129="sníž. přenesená",J129,0)</f>
        <v>0</v>
      </c>
      <c r="BI129" s="206">
        <f>IF(N129="nulová",J129,0)</f>
        <v>0</v>
      </c>
      <c r="BJ129" s="18" t="s">
        <v>89</v>
      </c>
      <c r="BK129" s="206">
        <f>ROUND(I129*H129,2)</f>
        <v>0</v>
      </c>
      <c r="BL129" s="18" t="s">
        <v>180</v>
      </c>
      <c r="BM129" s="205" t="s">
        <v>297</v>
      </c>
    </row>
    <row r="130" spans="1:65" s="2" customFormat="1" ht="58.5" x14ac:dyDescent="0.2">
      <c r="A130" s="36"/>
      <c r="B130" s="37"/>
      <c r="C130" s="38"/>
      <c r="D130" s="209" t="s">
        <v>412</v>
      </c>
      <c r="E130" s="38"/>
      <c r="F130" s="255" t="s">
        <v>1064</v>
      </c>
      <c r="G130" s="38"/>
      <c r="H130" s="38"/>
      <c r="I130" s="117"/>
      <c r="J130" s="38"/>
      <c r="K130" s="38"/>
      <c r="L130" s="41"/>
      <c r="M130" s="256"/>
      <c r="N130" s="257"/>
      <c r="O130" s="66"/>
      <c r="P130" s="66"/>
      <c r="Q130" s="66"/>
      <c r="R130" s="66"/>
      <c r="S130" s="66"/>
      <c r="T130" s="67"/>
      <c r="U130" s="36"/>
      <c r="V130" s="36"/>
      <c r="W130" s="36"/>
      <c r="X130" s="36"/>
      <c r="Y130" s="36"/>
      <c r="Z130" s="36"/>
      <c r="AA130" s="36"/>
      <c r="AB130" s="36"/>
      <c r="AC130" s="36"/>
      <c r="AD130" s="36"/>
      <c r="AE130" s="36"/>
      <c r="AT130" s="18" t="s">
        <v>412</v>
      </c>
      <c r="AU130" s="18" t="s">
        <v>91</v>
      </c>
    </row>
    <row r="131" spans="1:65" s="13" customFormat="1" ht="11.25" x14ac:dyDescent="0.2">
      <c r="B131" s="207"/>
      <c r="C131" s="208"/>
      <c r="D131" s="209" t="s">
        <v>182</v>
      </c>
      <c r="E131" s="210" t="s">
        <v>79</v>
      </c>
      <c r="F131" s="211" t="s">
        <v>1078</v>
      </c>
      <c r="G131" s="208"/>
      <c r="H131" s="212">
        <v>1</v>
      </c>
      <c r="I131" s="213"/>
      <c r="J131" s="208"/>
      <c r="K131" s="208"/>
      <c r="L131" s="214"/>
      <c r="M131" s="215"/>
      <c r="N131" s="216"/>
      <c r="O131" s="216"/>
      <c r="P131" s="216"/>
      <c r="Q131" s="216"/>
      <c r="R131" s="216"/>
      <c r="S131" s="216"/>
      <c r="T131" s="217"/>
      <c r="AT131" s="218" t="s">
        <v>182</v>
      </c>
      <c r="AU131" s="218" t="s">
        <v>91</v>
      </c>
      <c r="AV131" s="13" t="s">
        <v>91</v>
      </c>
      <c r="AW131" s="13" t="s">
        <v>42</v>
      </c>
      <c r="AX131" s="13" t="s">
        <v>89</v>
      </c>
      <c r="AY131" s="218" t="s">
        <v>173</v>
      </c>
    </row>
    <row r="132" spans="1:65" s="2" customFormat="1" ht="16.5" customHeight="1" x14ac:dyDescent="0.2">
      <c r="A132" s="36"/>
      <c r="B132" s="37"/>
      <c r="C132" s="194" t="s">
        <v>241</v>
      </c>
      <c r="D132" s="194" t="s">
        <v>175</v>
      </c>
      <c r="E132" s="195" t="s">
        <v>1079</v>
      </c>
      <c r="F132" s="196" t="s">
        <v>1080</v>
      </c>
      <c r="G132" s="197" t="s">
        <v>1048</v>
      </c>
      <c r="H132" s="198">
        <v>1</v>
      </c>
      <c r="I132" s="199"/>
      <c r="J132" s="200">
        <f>ROUND(I132*H132,2)</f>
        <v>0</v>
      </c>
      <c r="K132" s="196" t="s">
        <v>1063</v>
      </c>
      <c r="L132" s="41"/>
      <c r="M132" s="201" t="s">
        <v>79</v>
      </c>
      <c r="N132" s="202" t="s">
        <v>51</v>
      </c>
      <c r="O132" s="66"/>
      <c r="P132" s="203">
        <f>O132*H132</f>
        <v>0</v>
      </c>
      <c r="Q132" s="203">
        <v>0</v>
      </c>
      <c r="R132" s="203">
        <f>Q132*H132</f>
        <v>0</v>
      </c>
      <c r="S132" s="203">
        <v>0</v>
      </c>
      <c r="T132" s="204">
        <f>S132*H132</f>
        <v>0</v>
      </c>
      <c r="U132" s="36"/>
      <c r="V132" s="36"/>
      <c r="W132" s="36"/>
      <c r="X132" s="36"/>
      <c r="Y132" s="36"/>
      <c r="Z132" s="36"/>
      <c r="AA132" s="36"/>
      <c r="AB132" s="36"/>
      <c r="AC132" s="36"/>
      <c r="AD132" s="36"/>
      <c r="AE132" s="36"/>
      <c r="AR132" s="205" t="s">
        <v>180</v>
      </c>
      <c r="AT132" s="205" t="s">
        <v>175</v>
      </c>
      <c r="AU132" s="205" t="s">
        <v>91</v>
      </c>
      <c r="AY132" s="18" t="s">
        <v>173</v>
      </c>
      <c r="BE132" s="206">
        <f>IF(N132="základní",J132,0)</f>
        <v>0</v>
      </c>
      <c r="BF132" s="206">
        <f>IF(N132="snížená",J132,0)</f>
        <v>0</v>
      </c>
      <c r="BG132" s="206">
        <f>IF(N132="zákl. přenesená",J132,0)</f>
        <v>0</v>
      </c>
      <c r="BH132" s="206">
        <f>IF(N132="sníž. přenesená",J132,0)</f>
        <v>0</v>
      </c>
      <c r="BI132" s="206">
        <f>IF(N132="nulová",J132,0)</f>
        <v>0</v>
      </c>
      <c r="BJ132" s="18" t="s">
        <v>89</v>
      </c>
      <c r="BK132" s="206">
        <f>ROUND(I132*H132,2)</f>
        <v>0</v>
      </c>
      <c r="BL132" s="18" t="s">
        <v>180</v>
      </c>
      <c r="BM132" s="205" t="s">
        <v>306</v>
      </c>
    </row>
    <row r="133" spans="1:65" s="2" customFormat="1" ht="58.5" x14ac:dyDescent="0.2">
      <c r="A133" s="36"/>
      <c r="B133" s="37"/>
      <c r="C133" s="38"/>
      <c r="D133" s="209" t="s">
        <v>412</v>
      </c>
      <c r="E133" s="38"/>
      <c r="F133" s="255" t="s">
        <v>1064</v>
      </c>
      <c r="G133" s="38"/>
      <c r="H133" s="38"/>
      <c r="I133" s="117"/>
      <c r="J133" s="38"/>
      <c r="K133" s="38"/>
      <c r="L133" s="41"/>
      <c r="M133" s="256"/>
      <c r="N133" s="257"/>
      <c r="O133" s="66"/>
      <c r="P133" s="66"/>
      <c r="Q133" s="66"/>
      <c r="R133" s="66"/>
      <c r="S133" s="66"/>
      <c r="T133" s="67"/>
      <c r="U133" s="36"/>
      <c r="V133" s="36"/>
      <c r="W133" s="36"/>
      <c r="X133" s="36"/>
      <c r="Y133" s="36"/>
      <c r="Z133" s="36"/>
      <c r="AA133" s="36"/>
      <c r="AB133" s="36"/>
      <c r="AC133" s="36"/>
      <c r="AD133" s="36"/>
      <c r="AE133" s="36"/>
      <c r="AT133" s="18" t="s">
        <v>412</v>
      </c>
      <c r="AU133" s="18" t="s">
        <v>91</v>
      </c>
    </row>
    <row r="134" spans="1:65" s="13" customFormat="1" ht="11.25" x14ac:dyDescent="0.2">
      <c r="B134" s="207"/>
      <c r="C134" s="208"/>
      <c r="D134" s="209" t="s">
        <v>182</v>
      </c>
      <c r="E134" s="210" t="s">
        <v>79</v>
      </c>
      <c r="F134" s="211" t="s">
        <v>1078</v>
      </c>
      <c r="G134" s="208"/>
      <c r="H134" s="212">
        <v>1</v>
      </c>
      <c r="I134" s="213"/>
      <c r="J134" s="208"/>
      <c r="K134" s="208"/>
      <c r="L134" s="214"/>
      <c r="M134" s="215"/>
      <c r="N134" s="216"/>
      <c r="O134" s="216"/>
      <c r="P134" s="216"/>
      <c r="Q134" s="216"/>
      <c r="R134" s="216"/>
      <c r="S134" s="216"/>
      <c r="T134" s="217"/>
      <c r="AT134" s="218" t="s">
        <v>182</v>
      </c>
      <c r="AU134" s="218" t="s">
        <v>91</v>
      </c>
      <c r="AV134" s="13" t="s">
        <v>91</v>
      </c>
      <c r="AW134" s="13" t="s">
        <v>42</v>
      </c>
      <c r="AX134" s="13" t="s">
        <v>89</v>
      </c>
      <c r="AY134" s="218" t="s">
        <v>173</v>
      </c>
    </row>
    <row r="135" spans="1:65" s="2" customFormat="1" ht="16.5" customHeight="1" x14ac:dyDescent="0.2">
      <c r="A135" s="36"/>
      <c r="B135" s="37"/>
      <c r="C135" s="194" t="s">
        <v>247</v>
      </c>
      <c r="D135" s="194" t="s">
        <v>175</v>
      </c>
      <c r="E135" s="195" t="s">
        <v>1081</v>
      </c>
      <c r="F135" s="196" t="s">
        <v>1082</v>
      </c>
      <c r="G135" s="197" t="s">
        <v>1048</v>
      </c>
      <c r="H135" s="198">
        <v>1</v>
      </c>
      <c r="I135" s="199"/>
      <c r="J135" s="200">
        <f>ROUND(I135*H135,2)</f>
        <v>0</v>
      </c>
      <c r="K135" s="196" t="s">
        <v>1063</v>
      </c>
      <c r="L135" s="41"/>
      <c r="M135" s="201" t="s">
        <v>79</v>
      </c>
      <c r="N135" s="202" t="s">
        <v>51</v>
      </c>
      <c r="O135" s="66"/>
      <c r="P135" s="203">
        <f>O135*H135</f>
        <v>0</v>
      </c>
      <c r="Q135" s="203">
        <v>0</v>
      </c>
      <c r="R135" s="203">
        <f>Q135*H135</f>
        <v>0</v>
      </c>
      <c r="S135" s="203">
        <v>0</v>
      </c>
      <c r="T135" s="204">
        <f>S135*H135</f>
        <v>0</v>
      </c>
      <c r="U135" s="36"/>
      <c r="V135" s="36"/>
      <c r="W135" s="36"/>
      <c r="X135" s="36"/>
      <c r="Y135" s="36"/>
      <c r="Z135" s="36"/>
      <c r="AA135" s="36"/>
      <c r="AB135" s="36"/>
      <c r="AC135" s="36"/>
      <c r="AD135" s="36"/>
      <c r="AE135" s="36"/>
      <c r="AR135" s="205" t="s">
        <v>180</v>
      </c>
      <c r="AT135" s="205" t="s">
        <v>175</v>
      </c>
      <c r="AU135" s="205" t="s">
        <v>91</v>
      </c>
      <c r="AY135" s="18" t="s">
        <v>173</v>
      </c>
      <c r="BE135" s="206">
        <f>IF(N135="základní",J135,0)</f>
        <v>0</v>
      </c>
      <c r="BF135" s="206">
        <f>IF(N135="snížená",J135,0)</f>
        <v>0</v>
      </c>
      <c r="BG135" s="206">
        <f>IF(N135="zákl. přenesená",J135,0)</f>
        <v>0</v>
      </c>
      <c r="BH135" s="206">
        <f>IF(N135="sníž. přenesená",J135,0)</f>
        <v>0</v>
      </c>
      <c r="BI135" s="206">
        <f>IF(N135="nulová",J135,0)</f>
        <v>0</v>
      </c>
      <c r="BJ135" s="18" t="s">
        <v>89</v>
      </c>
      <c r="BK135" s="206">
        <f>ROUND(I135*H135,2)</f>
        <v>0</v>
      </c>
      <c r="BL135" s="18" t="s">
        <v>180</v>
      </c>
      <c r="BM135" s="205" t="s">
        <v>318</v>
      </c>
    </row>
    <row r="136" spans="1:65" s="2" customFormat="1" ht="58.5" x14ac:dyDescent="0.2">
      <c r="A136" s="36"/>
      <c r="B136" s="37"/>
      <c r="C136" s="38"/>
      <c r="D136" s="209" t="s">
        <v>412</v>
      </c>
      <c r="E136" s="38"/>
      <c r="F136" s="255" t="s">
        <v>1064</v>
      </c>
      <c r="G136" s="38"/>
      <c r="H136" s="38"/>
      <c r="I136" s="117"/>
      <c r="J136" s="38"/>
      <c r="K136" s="38"/>
      <c r="L136" s="41"/>
      <c r="M136" s="256"/>
      <c r="N136" s="257"/>
      <c r="O136" s="66"/>
      <c r="P136" s="66"/>
      <c r="Q136" s="66"/>
      <c r="R136" s="66"/>
      <c r="S136" s="66"/>
      <c r="T136" s="67"/>
      <c r="U136" s="36"/>
      <c r="V136" s="36"/>
      <c r="W136" s="36"/>
      <c r="X136" s="36"/>
      <c r="Y136" s="36"/>
      <c r="Z136" s="36"/>
      <c r="AA136" s="36"/>
      <c r="AB136" s="36"/>
      <c r="AC136" s="36"/>
      <c r="AD136" s="36"/>
      <c r="AE136" s="36"/>
      <c r="AT136" s="18" t="s">
        <v>412</v>
      </c>
      <c r="AU136" s="18" t="s">
        <v>91</v>
      </c>
    </row>
    <row r="137" spans="1:65" s="13" customFormat="1" ht="11.25" x14ac:dyDescent="0.2">
      <c r="B137" s="207"/>
      <c r="C137" s="208"/>
      <c r="D137" s="209" t="s">
        <v>182</v>
      </c>
      <c r="E137" s="210" t="s">
        <v>79</v>
      </c>
      <c r="F137" s="211" t="s">
        <v>1078</v>
      </c>
      <c r="G137" s="208"/>
      <c r="H137" s="212">
        <v>1</v>
      </c>
      <c r="I137" s="213"/>
      <c r="J137" s="208"/>
      <c r="K137" s="208"/>
      <c r="L137" s="214"/>
      <c r="M137" s="215"/>
      <c r="N137" s="216"/>
      <c r="O137" s="216"/>
      <c r="P137" s="216"/>
      <c r="Q137" s="216"/>
      <c r="R137" s="216"/>
      <c r="S137" s="216"/>
      <c r="T137" s="217"/>
      <c r="AT137" s="218" t="s">
        <v>182</v>
      </c>
      <c r="AU137" s="218" t="s">
        <v>91</v>
      </c>
      <c r="AV137" s="13" t="s">
        <v>91</v>
      </c>
      <c r="AW137" s="13" t="s">
        <v>42</v>
      </c>
      <c r="AX137" s="13" t="s">
        <v>89</v>
      </c>
      <c r="AY137" s="218" t="s">
        <v>173</v>
      </c>
    </row>
    <row r="138" spans="1:65" s="2" customFormat="1" ht="16.5" customHeight="1" x14ac:dyDescent="0.2">
      <c r="A138" s="36"/>
      <c r="B138" s="37"/>
      <c r="C138" s="194" t="s">
        <v>8</v>
      </c>
      <c r="D138" s="194" t="s">
        <v>175</v>
      </c>
      <c r="E138" s="195" t="s">
        <v>1083</v>
      </c>
      <c r="F138" s="196" t="s">
        <v>1084</v>
      </c>
      <c r="G138" s="197" t="s">
        <v>1048</v>
      </c>
      <c r="H138" s="198">
        <v>1</v>
      </c>
      <c r="I138" s="199"/>
      <c r="J138" s="200">
        <f>ROUND(I138*H138,2)</f>
        <v>0</v>
      </c>
      <c r="K138" s="196" t="s">
        <v>1030</v>
      </c>
      <c r="L138" s="41"/>
      <c r="M138" s="201" t="s">
        <v>79</v>
      </c>
      <c r="N138" s="202" t="s">
        <v>51</v>
      </c>
      <c r="O138" s="66"/>
      <c r="P138" s="203">
        <f>O138*H138</f>
        <v>0</v>
      </c>
      <c r="Q138" s="203">
        <v>0</v>
      </c>
      <c r="R138" s="203">
        <f>Q138*H138</f>
        <v>0</v>
      </c>
      <c r="S138" s="203">
        <v>0</v>
      </c>
      <c r="T138" s="204">
        <f>S138*H138</f>
        <v>0</v>
      </c>
      <c r="U138" s="36"/>
      <c r="V138" s="36"/>
      <c r="W138" s="36"/>
      <c r="X138" s="36"/>
      <c r="Y138" s="36"/>
      <c r="Z138" s="36"/>
      <c r="AA138" s="36"/>
      <c r="AB138" s="36"/>
      <c r="AC138" s="36"/>
      <c r="AD138" s="36"/>
      <c r="AE138" s="36"/>
      <c r="AR138" s="205" t="s">
        <v>180</v>
      </c>
      <c r="AT138" s="205" t="s">
        <v>175</v>
      </c>
      <c r="AU138" s="205" t="s">
        <v>91</v>
      </c>
      <c r="AY138" s="18" t="s">
        <v>173</v>
      </c>
      <c r="BE138" s="206">
        <f>IF(N138="základní",J138,0)</f>
        <v>0</v>
      </c>
      <c r="BF138" s="206">
        <f>IF(N138="snížená",J138,0)</f>
        <v>0</v>
      </c>
      <c r="BG138" s="206">
        <f>IF(N138="zákl. přenesená",J138,0)</f>
        <v>0</v>
      </c>
      <c r="BH138" s="206">
        <f>IF(N138="sníž. přenesená",J138,0)</f>
        <v>0</v>
      </c>
      <c r="BI138" s="206">
        <f>IF(N138="nulová",J138,0)</f>
        <v>0</v>
      </c>
      <c r="BJ138" s="18" t="s">
        <v>89</v>
      </c>
      <c r="BK138" s="206">
        <f>ROUND(I138*H138,2)</f>
        <v>0</v>
      </c>
      <c r="BL138" s="18" t="s">
        <v>180</v>
      </c>
      <c r="BM138" s="205" t="s">
        <v>327</v>
      </c>
    </row>
    <row r="139" spans="1:65" s="2" customFormat="1" ht="19.5" x14ac:dyDescent="0.2">
      <c r="A139" s="36"/>
      <c r="B139" s="37"/>
      <c r="C139" s="38"/>
      <c r="D139" s="209" t="s">
        <v>412</v>
      </c>
      <c r="E139" s="38"/>
      <c r="F139" s="255" t="s">
        <v>1031</v>
      </c>
      <c r="G139" s="38"/>
      <c r="H139" s="38"/>
      <c r="I139" s="117"/>
      <c r="J139" s="38"/>
      <c r="K139" s="38"/>
      <c r="L139" s="41"/>
      <c r="M139" s="256"/>
      <c r="N139" s="257"/>
      <c r="O139" s="66"/>
      <c r="P139" s="66"/>
      <c r="Q139" s="66"/>
      <c r="R139" s="66"/>
      <c r="S139" s="66"/>
      <c r="T139" s="67"/>
      <c r="U139" s="36"/>
      <c r="V139" s="36"/>
      <c r="W139" s="36"/>
      <c r="X139" s="36"/>
      <c r="Y139" s="36"/>
      <c r="Z139" s="36"/>
      <c r="AA139" s="36"/>
      <c r="AB139" s="36"/>
      <c r="AC139" s="36"/>
      <c r="AD139" s="36"/>
      <c r="AE139" s="36"/>
      <c r="AT139" s="18" t="s">
        <v>412</v>
      </c>
      <c r="AU139" s="18" t="s">
        <v>91</v>
      </c>
    </row>
    <row r="140" spans="1:65" s="13" customFormat="1" ht="11.25" x14ac:dyDescent="0.2">
      <c r="B140" s="207"/>
      <c r="C140" s="208"/>
      <c r="D140" s="209" t="s">
        <v>182</v>
      </c>
      <c r="E140" s="210" t="s">
        <v>79</v>
      </c>
      <c r="F140" s="211" t="s">
        <v>1078</v>
      </c>
      <c r="G140" s="208"/>
      <c r="H140" s="212">
        <v>1</v>
      </c>
      <c r="I140" s="213"/>
      <c r="J140" s="208"/>
      <c r="K140" s="208"/>
      <c r="L140" s="214"/>
      <c r="M140" s="215"/>
      <c r="N140" s="216"/>
      <c r="O140" s="216"/>
      <c r="P140" s="216"/>
      <c r="Q140" s="216"/>
      <c r="R140" s="216"/>
      <c r="S140" s="216"/>
      <c r="T140" s="217"/>
      <c r="AT140" s="218" t="s">
        <v>182</v>
      </c>
      <c r="AU140" s="218" t="s">
        <v>91</v>
      </c>
      <c r="AV140" s="13" t="s">
        <v>91</v>
      </c>
      <c r="AW140" s="13" t="s">
        <v>42</v>
      </c>
      <c r="AX140" s="13" t="s">
        <v>89</v>
      </c>
      <c r="AY140" s="218" t="s">
        <v>173</v>
      </c>
    </row>
    <row r="141" spans="1:65" s="2" customFormat="1" ht="16.5" customHeight="1" x14ac:dyDescent="0.2">
      <c r="A141" s="36"/>
      <c r="B141" s="37"/>
      <c r="C141" s="194" t="s">
        <v>256</v>
      </c>
      <c r="D141" s="194" t="s">
        <v>175</v>
      </c>
      <c r="E141" s="195" t="s">
        <v>1085</v>
      </c>
      <c r="F141" s="196" t="s">
        <v>1086</v>
      </c>
      <c r="G141" s="197" t="s">
        <v>200</v>
      </c>
      <c r="H141" s="198">
        <v>6</v>
      </c>
      <c r="I141" s="199"/>
      <c r="J141" s="200">
        <f>ROUND(I141*H141,2)</f>
        <v>0</v>
      </c>
      <c r="K141" s="196" t="s">
        <v>1030</v>
      </c>
      <c r="L141" s="41"/>
      <c r="M141" s="201" t="s">
        <v>79</v>
      </c>
      <c r="N141" s="202" t="s">
        <v>51</v>
      </c>
      <c r="O141" s="66"/>
      <c r="P141" s="203">
        <f>O141*H141</f>
        <v>0</v>
      </c>
      <c r="Q141" s="203">
        <v>0</v>
      </c>
      <c r="R141" s="203">
        <f>Q141*H141</f>
        <v>0</v>
      </c>
      <c r="S141" s="203">
        <v>0</v>
      </c>
      <c r="T141" s="204">
        <f>S141*H141</f>
        <v>0</v>
      </c>
      <c r="U141" s="36"/>
      <c r="V141" s="36"/>
      <c r="W141" s="36"/>
      <c r="X141" s="36"/>
      <c r="Y141" s="36"/>
      <c r="Z141" s="36"/>
      <c r="AA141" s="36"/>
      <c r="AB141" s="36"/>
      <c r="AC141" s="36"/>
      <c r="AD141" s="36"/>
      <c r="AE141" s="36"/>
      <c r="AR141" s="205" t="s">
        <v>180</v>
      </c>
      <c r="AT141" s="205" t="s">
        <v>175</v>
      </c>
      <c r="AU141" s="205" t="s">
        <v>91</v>
      </c>
      <c r="AY141" s="18" t="s">
        <v>173</v>
      </c>
      <c r="BE141" s="206">
        <f>IF(N141="základní",J141,0)</f>
        <v>0</v>
      </c>
      <c r="BF141" s="206">
        <f>IF(N141="snížená",J141,0)</f>
        <v>0</v>
      </c>
      <c r="BG141" s="206">
        <f>IF(N141="zákl. přenesená",J141,0)</f>
        <v>0</v>
      </c>
      <c r="BH141" s="206">
        <f>IF(N141="sníž. přenesená",J141,0)</f>
        <v>0</v>
      </c>
      <c r="BI141" s="206">
        <f>IF(N141="nulová",J141,0)</f>
        <v>0</v>
      </c>
      <c r="BJ141" s="18" t="s">
        <v>89</v>
      </c>
      <c r="BK141" s="206">
        <f>ROUND(I141*H141,2)</f>
        <v>0</v>
      </c>
      <c r="BL141" s="18" t="s">
        <v>180</v>
      </c>
      <c r="BM141" s="205" t="s">
        <v>470</v>
      </c>
    </row>
    <row r="142" spans="1:65" s="2" customFormat="1" ht="19.5" x14ac:dyDescent="0.2">
      <c r="A142" s="36"/>
      <c r="B142" s="37"/>
      <c r="C142" s="38"/>
      <c r="D142" s="209" t="s">
        <v>412</v>
      </c>
      <c r="E142" s="38"/>
      <c r="F142" s="255" t="s">
        <v>1031</v>
      </c>
      <c r="G142" s="38"/>
      <c r="H142" s="38"/>
      <c r="I142" s="117"/>
      <c r="J142" s="38"/>
      <c r="K142" s="38"/>
      <c r="L142" s="41"/>
      <c r="M142" s="256"/>
      <c r="N142" s="257"/>
      <c r="O142" s="66"/>
      <c r="P142" s="66"/>
      <c r="Q142" s="66"/>
      <c r="R142" s="66"/>
      <c r="S142" s="66"/>
      <c r="T142" s="67"/>
      <c r="U142" s="36"/>
      <c r="V142" s="36"/>
      <c r="W142" s="36"/>
      <c r="X142" s="36"/>
      <c r="Y142" s="36"/>
      <c r="Z142" s="36"/>
      <c r="AA142" s="36"/>
      <c r="AB142" s="36"/>
      <c r="AC142" s="36"/>
      <c r="AD142" s="36"/>
      <c r="AE142" s="36"/>
      <c r="AT142" s="18" t="s">
        <v>412</v>
      </c>
      <c r="AU142" s="18" t="s">
        <v>91</v>
      </c>
    </row>
    <row r="143" spans="1:65" s="13" customFormat="1" ht="11.25" x14ac:dyDescent="0.2">
      <c r="B143" s="207"/>
      <c r="C143" s="208"/>
      <c r="D143" s="209" t="s">
        <v>182</v>
      </c>
      <c r="E143" s="210" t="s">
        <v>79</v>
      </c>
      <c r="F143" s="211" t="s">
        <v>1087</v>
      </c>
      <c r="G143" s="208"/>
      <c r="H143" s="212">
        <v>6</v>
      </c>
      <c r="I143" s="213"/>
      <c r="J143" s="208"/>
      <c r="K143" s="208"/>
      <c r="L143" s="214"/>
      <c r="M143" s="215"/>
      <c r="N143" s="216"/>
      <c r="O143" s="216"/>
      <c r="P143" s="216"/>
      <c r="Q143" s="216"/>
      <c r="R143" s="216"/>
      <c r="S143" s="216"/>
      <c r="T143" s="217"/>
      <c r="AT143" s="218" t="s">
        <v>182</v>
      </c>
      <c r="AU143" s="218" t="s">
        <v>91</v>
      </c>
      <c r="AV143" s="13" t="s">
        <v>91</v>
      </c>
      <c r="AW143" s="13" t="s">
        <v>42</v>
      </c>
      <c r="AX143" s="13" t="s">
        <v>89</v>
      </c>
      <c r="AY143" s="218" t="s">
        <v>173</v>
      </c>
    </row>
    <row r="144" spans="1:65" s="2" customFormat="1" ht="16.5" customHeight="1" x14ac:dyDescent="0.2">
      <c r="A144" s="36"/>
      <c r="B144" s="37"/>
      <c r="C144" s="194" t="s">
        <v>262</v>
      </c>
      <c r="D144" s="194" t="s">
        <v>175</v>
      </c>
      <c r="E144" s="195" t="s">
        <v>1088</v>
      </c>
      <c r="F144" s="196" t="s">
        <v>1089</v>
      </c>
      <c r="G144" s="197" t="s">
        <v>1048</v>
      </c>
      <c r="H144" s="198">
        <v>2</v>
      </c>
      <c r="I144" s="199"/>
      <c r="J144" s="200">
        <f>ROUND(I144*H144,2)</f>
        <v>0</v>
      </c>
      <c r="K144" s="196" t="s">
        <v>1030</v>
      </c>
      <c r="L144" s="41"/>
      <c r="M144" s="201" t="s">
        <v>79</v>
      </c>
      <c r="N144" s="202" t="s">
        <v>51</v>
      </c>
      <c r="O144" s="66"/>
      <c r="P144" s="203">
        <f>O144*H144</f>
        <v>0</v>
      </c>
      <c r="Q144" s="203">
        <v>0</v>
      </c>
      <c r="R144" s="203">
        <f>Q144*H144</f>
        <v>0</v>
      </c>
      <c r="S144" s="203">
        <v>0</v>
      </c>
      <c r="T144" s="204">
        <f>S144*H144</f>
        <v>0</v>
      </c>
      <c r="U144" s="36"/>
      <c r="V144" s="36"/>
      <c r="W144" s="36"/>
      <c r="X144" s="36"/>
      <c r="Y144" s="36"/>
      <c r="Z144" s="36"/>
      <c r="AA144" s="36"/>
      <c r="AB144" s="36"/>
      <c r="AC144" s="36"/>
      <c r="AD144" s="36"/>
      <c r="AE144" s="36"/>
      <c r="AR144" s="205" t="s">
        <v>180</v>
      </c>
      <c r="AT144" s="205" t="s">
        <v>175</v>
      </c>
      <c r="AU144" s="205" t="s">
        <v>91</v>
      </c>
      <c r="AY144" s="18" t="s">
        <v>173</v>
      </c>
      <c r="BE144" s="206">
        <f>IF(N144="základní",J144,0)</f>
        <v>0</v>
      </c>
      <c r="BF144" s="206">
        <f>IF(N144="snížená",J144,0)</f>
        <v>0</v>
      </c>
      <c r="BG144" s="206">
        <f>IF(N144="zákl. přenesená",J144,0)</f>
        <v>0</v>
      </c>
      <c r="BH144" s="206">
        <f>IF(N144="sníž. přenesená",J144,0)</f>
        <v>0</v>
      </c>
      <c r="BI144" s="206">
        <f>IF(N144="nulová",J144,0)</f>
        <v>0</v>
      </c>
      <c r="BJ144" s="18" t="s">
        <v>89</v>
      </c>
      <c r="BK144" s="206">
        <f>ROUND(I144*H144,2)</f>
        <v>0</v>
      </c>
      <c r="BL144" s="18" t="s">
        <v>180</v>
      </c>
      <c r="BM144" s="205" t="s">
        <v>478</v>
      </c>
    </row>
    <row r="145" spans="1:65" s="2" customFormat="1" ht="19.5" x14ac:dyDescent="0.2">
      <c r="A145" s="36"/>
      <c r="B145" s="37"/>
      <c r="C145" s="38"/>
      <c r="D145" s="209" t="s">
        <v>412</v>
      </c>
      <c r="E145" s="38"/>
      <c r="F145" s="255" t="s">
        <v>1031</v>
      </c>
      <c r="G145" s="38"/>
      <c r="H145" s="38"/>
      <c r="I145" s="117"/>
      <c r="J145" s="38"/>
      <c r="K145" s="38"/>
      <c r="L145" s="41"/>
      <c r="M145" s="256"/>
      <c r="N145" s="257"/>
      <c r="O145" s="66"/>
      <c r="P145" s="66"/>
      <c r="Q145" s="66"/>
      <c r="R145" s="66"/>
      <c r="S145" s="66"/>
      <c r="T145" s="67"/>
      <c r="U145" s="36"/>
      <c r="V145" s="36"/>
      <c r="W145" s="36"/>
      <c r="X145" s="36"/>
      <c r="Y145" s="36"/>
      <c r="Z145" s="36"/>
      <c r="AA145" s="36"/>
      <c r="AB145" s="36"/>
      <c r="AC145" s="36"/>
      <c r="AD145" s="36"/>
      <c r="AE145" s="36"/>
      <c r="AT145" s="18" t="s">
        <v>412</v>
      </c>
      <c r="AU145" s="18" t="s">
        <v>91</v>
      </c>
    </row>
    <row r="146" spans="1:65" s="13" customFormat="1" ht="11.25" x14ac:dyDescent="0.2">
      <c r="B146" s="207"/>
      <c r="C146" s="208"/>
      <c r="D146" s="209" t="s">
        <v>182</v>
      </c>
      <c r="E146" s="210" t="s">
        <v>79</v>
      </c>
      <c r="F146" s="211" t="s">
        <v>1075</v>
      </c>
      <c r="G146" s="208"/>
      <c r="H146" s="212">
        <v>2</v>
      </c>
      <c r="I146" s="213"/>
      <c r="J146" s="208"/>
      <c r="K146" s="208"/>
      <c r="L146" s="214"/>
      <c r="M146" s="215"/>
      <c r="N146" s="216"/>
      <c r="O146" s="216"/>
      <c r="P146" s="216"/>
      <c r="Q146" s="216"/>
      <c r="R146" s="216"/>
      <c r="S146" s="216"/>
      <c r="T146" s="217"/>
      <c r="AT146" s="218" t="s">
        <v>182</v>
      </c>
      <c r="AU146" s="218" t="s">
        <v>91</v>
      </c>
      <c r="AV146" s="13" t="s">
        <v>91</v>
      </c>
      <c r="AW146" s="13" t="s">
        <v>42</v>
      </c>
      <c r="AX146" s="13" t="s">
        <v>89</v>
      </c>
      <c r="AY146" s="218" t="s">
        <v>173</v>
      </c>
    </row>
    <row r="147" spans="1:65" s="2" customFormat="1" ht="16.5" customHeight="1" x14ac:dyDescent="0.2">
      <c r="A147" s="36"/>
      <c r="B147" s="37"/>
      <c r="C147" s="194" t="s">
        <v>268</v>
      </c>
      <c r="D147" s="194" t="s">
        <v>175</v>
      </c>
      <c r="E147" s="195" t="s">
        <v>1090</v>
      </c>
      <c r="F147" s="196" t="s">
        <v>1091</v>
      </c>
      <c r="G147" s="197" t="s">
        <v>200</v>
      </c>
      <c r="H147" s="198">
        <v>54</v>
      </c>
      <c r="I147" s="199"/>
      <c r="J147" s="200">
        <f>ROUND(I147*H147,2)</f>
        <v>0</v>
      </c>
      <c r="K147" s="196" t="s">
        <v>1030</v>
      </c>
      <c r="L147" s="41"/>
      <c r="M147" s="201" t="s">
        <v>79</v>
      </c>
      <c r="N147" s="202" t="s">
        <v>51</v>
      </c>
      <c r="O147" s="66"/>
      <c r="P147" s="203">
        <f>O147*H147</f>
        <v>0</v>
      </c>
      <c r="Q147" s="203">
        <v>0</v>
      </c>
      <c r="R147" s="203">
        <f>Q147*H147</f>
        <v>0</v>
      </c>
      <c r="S147" s="203">
        <v>0</v>
      </c>
      <c r="T147" s="204">
        <f>S147*H147</f>
        <v>0</v>
      </c>
      <c r="U147" s="36"/>
      <c r="V147" s="36"/>
      <c r="W147" s="36"/>
      <c r="X147" s="36"/>
      <c r="Y147" s="36"/>
      <c r="Z147" s="36"/>
      <c r="AA147" s="36"/>
      <c r="AB147" s="36"/>
      <c r="AC147" s="36"/>
      <c r="AD147" s="36"/>
      <c r="AE147" s="36"/>
      <c r="AR147" s="205" t="s">
        <v>180</v>
      </c>
      <c r="AT147" s="205" t="s">
        <v>175</v>
      </c>
      <c r="AU147" s="205" t="s">
        <v>91</v>
      </c>
      <c r="AY147" s="18" t="s">
        <v>173</v>
      </c>
      <c r="BE147" s="206">
        <f>IF(N147="základní",J147,0)</f>
        <v>0</v>
      </c>
      <c r="BF147" s="206">
        <f>IF(N147="snížená",J147,0)</f>
        <v>0</v>
      </c>
      <c r="BG147" s="206">
        <f>IF(N147="zákl. přenesená",J147,0)</f>
        <v>0</v>
      </c>
      <c r="BH147" s="206">
        <f>IF(N147="sníž. přenesená",J147,0)</f>
        <v>0</v>
      </c>
      <c r="BI147" s="206">
        <f>IF(N147="nulová",J147,0)</f>
        <v>0</v>
      </c>
      <c r="BJ147" s="18" t="s">
        <v>89</v>
      </c>
      <c r="BK147" s="206">
        <f>ROUND(I147*H147,2)</f>
        <v>0</v>
      </c>
      <c r="BL147" s="18" t="s">
        <v>180</v>
      </c>
      <c r="BM147" s="205" t="s">
        <v>489</v>
      </c>
    </row>
    <row r="148" spans="1:65" s="2" customFormat="1" ht="19.5" x14ac:dyDescent="0.2">
      <c r="A148" s="36"/>
      <c r="B148" s="37"/>
      <c r="C148" s="38"/>
      <c r="D148" s="209" t="s">
        <v>412</v>
      </c>
      <c r="E148" s="38"/>
      <c r="F148" s="255" t="s">
        <v>1031</v>
      </c>
      <c r="G148" s="38"/>
      <c r="H148" s="38"/>
      <c r="I148" s="117"/>
      <c r="J148" s="38"/>
      <c r="K148" s="38"/>
      <c r="L148" s="41"/>
      <c r="M148" s="256"/>
      <c r="N148" s="257"/>
      <c r="O148" s="66"/>
      <c r="P148" s="66"/>
      <c r="Q148" s="66"/>
      <c r="R148" s="66"/>
      <c r="S148" s="66"/>
      <c r="T148" s="67"/>
      <c r="U148" s="36"/>
      <c r="V148" s="36"/>
      <c r="W148" s="36"/>
      <c r="X148" s="36"/>
      <c r="Y148" s="36"/>
      <c r="Z148" s="36"/>
      <c r="AA148" s="36"/>
      <c r="AB148" s="36"/>
      <c r="AC148" s="36"/>
      <c r="AD148" s="36"/>
      <c r="AE148" s="36"/>
      <c r="AT148" s="18" t="s">
        <v>412</v>
      </c>
      <c r="AU148" s="18" t="s">
        <v>91</v>
      </c>
    </row>
    <row r="149" spans="1:65" s="13" customFormat="1" ht="11.25" x14ac:dyDescent="0.2">
      <c r="B149" s="207"/>
      <c r="C149" s="208"/>
      <c r="D149" s="209" t="s">
        <v>182</v>
      </c>
      <c r="E149" s="210" t="s">
        <v>79</v>
      </c>
      <c r="F149" s="211" t="s">
        <v>1092</v>
      </c>
      <c r="G149" s="208"/>
      <c r="H149" s="212">
        <v>54</v>
      </c>
      <c r="I149" s="213"/>
      <c r="J149" s="208"/>
      <c r="K149" s="208"/>
      <c r="L149" s="214"/>
      <c r="M149" s="215"/>
      <c r="N149" s="216"/>
      <c r="O149" s="216"/>
      <c r="P149" s="216"/>
      <c r="Q149" s="216"/>
      <c r="R149" s="216"/>
      <c r="S149" s="216"/>
      <c r="T149" s="217"/>
      <c r="AT149" s="218" t="s">
        <v>182</v>
      </c>
      <c r="AU149" s="218" t="s">
        <v>91</v>
      </c>
      <c r="AV149" s="13" t="s">
        <v>91</v>
      </c>
      <c r="AW149" s="13" t="s">
        <v>42</v>
      </c>
      <c r="AX149" s="13" t="s">
        <v>89</v>
      </c>
      <c r="AY149" s="218" t="s">
        <v>173</v>
      </c>
    </row>
    <row r="150" spans="1:65" s="2" customFormat="1" ht="16.5" customHeight="1" x14ac:dyDescent="0.2">
      <c r="A150" s="36"/>
      <c r="B150" s="37"/>
      <c r="C150" s="194" t="s">
        <v>274</v>
      </c>
      <c r="D150" s="194" t="s">
        <v>175</v>
      </c>
      <c r="E150" s="195" t="s">
        <v>1093</v>
      </c>
      <c r="F150" s="196" t="s">
        <v>1094</v>
      </c>
      <c r="G150" s="197" t="s">
        <v>200</v>
      </c>
      <c r="H150" s="198">
        <v>26</v>
      </c>
      <c r="I150" s="199"/>
      <c r="J150" s="200">
        <f>ROUND(I150*H150,2)</f>
        <v>0</v>
      </c>
      <c r="K150" s="196" t="s">
        <v>1030</v>
      </c>
      <c r="L150" s="41"/>
      <c r="M150" s="201" t="s">
        <v>79</v>
      </c>
      <c r="N150" s="202" t="s">
        <v>51</v>
      </c>
      <c r="O150" s="66"/>
      <c r="P150" s="203">
        <f>O150*H150</f>
        <v>0</v>
      </c>
      <c r="Q150" s="203">
        <v>0</v>
      </c>
      <c r="R150" s="203">
        <f>Q150*H150</f>
        <v>0</v>
      </c>
      <c r="S150" s="203">
        <v>0</v>
      </c>
      <c r="T150" s="204">
        <f>S150*H150</f>
        <v>0</v>
      </c>
      <c r="U150" s="36"/>
      <c r="V150" s="36"/>
      <c r="W150" s="36"/>
      <c r="X150" s="36"/>
      <c r="Y150" s="36"/>
      <c r="Z150" s="36"/>
      <c r="AA150" s="36"/>
      <c r="AB150" s="36"/>
      <c r="AC150" s="36"/>
      <c r="AD150" s="36"/>
      <c r="AE150" s="36"/>
      <c r="AR150" s="205" t="s">
        <v>180</v>
      </c>
      <c r="AT150" s="205" t="s">
        <v>175</v>
      </c>
      <c r="AU150" s="205" t="s">
        <v>91</v>
      </c>
      <c r="AY150" s="18" t="s">
        <v>173</v>
      </c>
      <c r="BE150" s="206">
        <f>IF(N150="základní",J150,0)</f>
        <v>0</v>
      </c>
      <c r="BF150" s="206">
        <f>IF(N150="snížená",J150,0)</f>
        <v>0</v>
      </c>
      <c r="BG150" s="206">
        <f>IF(N150="zákl. přenesená",J150,0)</f>
        <v>0</v>
      </c>
      <c r="BH150" s="206">
        <f>IF(N150="sníž. přenesená",J150,0)</f>
        <v>0</v>
      </c>
      <c r="BI150" s="206">
        <f>IF(N150="nulová",J150,0)</f>
        <v>0</v>
      </c>
      <c r="BJ150" s="18" t="s">
        <v>89</v>
      </c>
      <c r="BK150" s="206">
        <f>ROUND(I150*H150,2)</f>
        <v>0</v>
      </c>
      <c r="BL150" s="18" t="s">
        <v>180</v>
      </c>
      <c r="BM150" s="205" t="s">
        <v>499</v>
      </c>
    </row>
    <row r="151" spans="1:65" s="2" customFormat="1" ht="19.5" x14ac:dyDescent="0.2">
      <c r="A151" s="36"/>
      <c r="B151" s="37"/>
      <c r="C151" s="38"/>
      <c r="D151" s="209" t="s">
        <v>412</v>
      </c>
      <c r="E151" s="38"/>
      <c r="F151" s="255" t="s">
        <v>1031</v>
      </c>
      <c r="G151" s="38"/>
      <c r="H151" s="38"/>
      <c r="I151" s="117"/>
      <c r="J151" s="38"/>
      <c r="K151" s="38"/>
      <c r="L151" s="41"/>
      <c r="M151" s="256"/>
      <c r="N151" s="257"/>
      <c r="O151" s="66"/>
      <c r="P151" s="66"/>
      <c r="Q151" s="66"/>
      <c r="R151" s="66"/>
      <c r="S151" s="66"/>
      <c r="T151" s="67"/>
      <c r="U151" s="36"/>
      <c r="V151" s="36"/>
      <c r="W151" s="36"/>
      <c r="X151" s="36"/>
      <c r="Y151" s="36"/>
      <c r="Z151" s="36"/>
      <c r="AA151" s="36"/>
      <c r="AB151" s="36"/>
      <c r="AC151" s="36"/>
      <c r="AD151" s="36"/>
      <c r="AE151" s="36"/>
      <c r="AT151" s="18" t="s">
        <v>412</v>
      </c>
      <c r="AU151" s="18" t="s">
        <v>91</v>
      </c>
    </row>
    <row r="152" spans="1:65" s="13" customFormat="1" ht="11.25" x14ac:dyDescent="0.2">
      <c r="B152" s="207"/>
      <c r="C152" s="208"/>
      <c r="D152" s="209" t="s">
        <v>182</v>
      </c>
      <c r="E152" s="210" t="s">
        <v>79</v>
      </c>
      <c r="F152" s="211" t="s">
        <v>1095</v>
      </c>
      <c r="G152" s="208"/>
      <c r="H152" s="212">
        <v>26</v>
      </c>
      <c r="I152" s="213"/>
      <c r="J152" s="208"/>
      <c r="K152" s="208"/>
      <c r="L152" s="214"/>
      <c r="M152" s="215"/>
      <c r="N152" s="216"/>
      <c r="O152" s="216"/>
      <c r="P152" s="216"/>
      <c r="Q152" s="216"/>
      <c r="R152" s="216"/>
      <c r="S152" s="216"/>
      <c r="T152" s="217"/>
      <c r="AT152" s="218" t="s">
        <v>182</v>
      </c>
      <c r="AU152" s="218" t="s">
        <v>91</v>
      </c>
      <c r="AV152" s="13" t="s">
        <v>91</v>
      </c>
      <c r="AW152" s="13" t="s">
        <v>42</v>
      </c>
      <c r="AX152" s="13" t="s">
        <v>89</v>
      </c>
      <c r="AY152" s="218" t="s">
        <v>173</v>
      </c>
    </row>
    <row r="153" spans="1:65" s="2" customFormat="1" ht="16.5" customHeight="1" x14ac:dyDescent="0.2">
      <c r="A153" s="36"/>
      <c r="B153" s="37"/>
      <c r="C153" s="194" t="s">
        <v>279</v>
      </c>
      <c r="D153" s="194" t="s">
        <v>175</v>
      </c>
      <c r="E153" s="195" t="s">
        <v>1096</v>
      </c>
      <c r="F153" s="196" t="s">
        <v>1097</v>
      </c>
      <c r="G153" s="197" t="s">
        <v>1048</v>
      </c>
      <c r="H153" s="198">
        <v>4</v>
      </c>
      <c r="I153" s="199"/>
      <c r="J153" s="200">
        <f>ROUND(I153*H153,2)</f>
        <v>0</v>
      </c>
      <c r="K153" s="196" t="s">
        <v>1030</v>
      </c>
      <c r="L153" s="41"/>
      <c r="M153" s="201" t="s">
        <v>79</v>
      </c>
      <c r="N153" s="202" t="s">
        <v>51</v>
      </c>
      <c r="O153" s="66"/>
      <c r="P153" s="203">
        <f>O153*H153</f>
        <v>0</v>
      </c>
      <c r="Q153" s="203">
        <v>0</v>
      </c>
      <c r="R153" s="203">
        <f>Q153*H153</f>
        <v>0</v>
      </c>
      <c r="S153" s="203">
        <v>0</v>
      </c>
      <c r="T153" s="204">
        <f>S153*H153</f>
        <v>0</v>
      </c>
      <c r="U153" s="36"/>
      <c r="V153" s="36"/>
      <c r="W153" s="36"/>
      <c r="X153" s="36"/>
      <c r="Y153" s="36"/>
      <c r="Z153" s="36"/>
      <c r="AA153" s="36"/>
      <c r="AB153" s="36"/>
      <c r="AC153" s="36"/>
      <c r="AD153" s="36"/>
      <c r="AE153" s="36"/>
      <c r="AR153" s="205" t="s">
        <v>180</v>
      </c>
      <c r="AT153" s="205" t="s">
        <v>175</v>
      </c>
      <c r="AU153" s="205" t="s">
        <v>91</v>
      </c>
      <c r="AY153" s="18" t="s">
        <v>173</v>
      </c>
      <c r="BE153" s="206">
        <f>IF(N153="základní",J153,0)</f>
        <v>0</v>
      </c>
      <c r="BF153" s="206">
        <f>IF(N153="snížená",J153,0)</f>
        <v>0</v>
      </c>
      <c r="BG153" s="206">
        <f>IF(N153="zákl. přenesená",J153,0)</f>
        <v>0</v>
      </c>
      <c r="BH153" s="206">
        <f>IF(N153="sníž. přenesená",J153,0)</f>
        <v>0</v>
      </c>
      <c r="BI153" s="206">
        <f>IF(N153="nulová",J153,0)</f>
        <v>0</v>
      </c>
      <c r="BJ153" s="18" t="s">
        <v>89</v>
      </c>
      <c r="BK153" s="206">
        <f>ROUND(I153*H153,2)</f>
        <v>0</v>
      </c>
      <c r="BL153" s="18" t="s">
        <v>180</v>
      </c>
      <c r="BM153" s="205" t="s">
        <v>507</v>
      </c>
    </row>
    <row r="154" spans="1:65" s="2" customFormat="1" ht="19.5" x14ac:dyDescent="0.2">
      <c r="A154" s="36"/>
      <c r="B154" s="37"/>
      <c r="C154" s="38"/>
      <c r="D154" s="209" t="s">
        <v>412</v>
      </c>
      <c r="E154" s="38"/>
      <c r="F154" s="255" t="s">
        <v>1031</v>
      </c>
      <c r="G154" s="38"/>
      <c r="H154" s="38"/>
      <c r="I154" s="117"/>
      <c r="J154" s="38"/>
      <c r="K154" s="38"/>
      <c r="L154" s="41"/>
      <c r="M154" s="256"/>
      <c r="N154" s="257"/>
      <c r="O154" s="66"/>
      <c r="P154" s="66"/>
      <c r="Q154" s="66"/>
      <c r="R154" s="66"/>
      <c r="S154" s="66"/>
      <c r="T154" s="67"/>
      <c r="U154" s="36"/>
      <c r="V154" s="36"/>
      <c r="W154" s="36"/>
      <c r="X154" s="36"/>
      <c r="Y154" s="36"/>
      <c r="Z154" s="36"/>
      <c r="AA154" s="36"/>
      <c r="AB154" s="36"/>
      <c r="AC154" s="36"/>
      <c r="AD154" s="36"/>
      <c r="AE154" s="36"/>
      <c r="AT154" s="18" t="s">
        <v>412</v>
      </c>
      <c r="AU154" s="18" t="s">
        <v>91</v>
      </c>
    </row>
    <row r="155" spans="1:65" s="13" customFormat="1" ht="11.25" x14ac:dyDescent="0.2">
      <c r="B155" s="207"/>
      <c r="C155" s="208"/>
      <c r="D155" s="209" t="s">
        <v>182</v>
      </c>
      <c r="E155" s="210" t="s">
        <v>79</v>
      </c>
      <c r="F155" s="211" t="s">
        <v>1098</v>
      </c>
      <c r="G155" s="208"/>
      <c r="H155" s="212">
        <v>4</v>
      </c>
      <c r="I155" s="213"/>
      <c r="J155" s="208"/>
      <c r="K155" s="208"/>
      <c r="L155" s="214"/>
      <c r="M155" s="215"/>
      <c r="N155" s="216"/>
      <c r="O155" s="216"/>
      <c r="P155" s="216"/>
      <c r="Q155" s="216"/>
      <c r="R155" s="216"/>
      <c r="S155" s="216"/>
      <c r="T155" s="217"/>
      <c r="AT155" s="218" t="s">
        <v>182</v>
      </c>
      <c r="AU155" s="218" t="s">
        <v>91</v>
      </c>
      <c r="AV155" s="13" t="s">
        <v>91</v>
      </c>
      <c r="AW155" s="13" t="s">
        <v>42</v>
      </c>
      <c r="AX155" s="13" t="s">
        <v>89</v>
      </c>
      <c r="AY155" s="218" t="s">
        <v>173</v>
      </c>
    </row>
    <row r="156" spans="1:65" s="2" customFormat="1" ht="16.5" customHeight="1" x14ac:dyDescent="0.2">
      <c r="A156" s="36"/>
      <c r="B156" s="37"/>
      <c r="C156" s="194" t="s">
        <v>7</v>
      </c>
      <c r="D156" s="194" t="s">
        <v>175</v>
      </c>
      <c r="E156" s="195" t="s">
        <v>1099</v>
      </c>
      <c r="F156" s="196" t="s">
        <v>1100</v>
      </c>
      <c r="G156" s="197" t="s">
        <v>1048</v>
      </c>
      <c r="H156" s="198">
        <v>2</v>
      </c>
      <c r="I156" s="199"/>
      <c r="J156" s="200">
        <f>ROUND(I156*H156,2)</f>
        <v>0</v>
      </c>
      <c r="K156" s="196" t="s">
        <v>1030</v>
      </c>
      <c r="L156" s="41"/>
      <c r="M156" s="201" t="s">
        <v>79</v>
      </c>
      <c r="N156" s="202" t="s">
        <v>51</v>
      </c>
      <c r="O156" s="66"/>
      <c r="P156" s="203">
        <f>O156*H156</f>
        <v>0</v>
      </c>
      <c r="Q156" s="203">
        <v>0</v>
      </c>
      <c r="R156" s="203">
        <f>Q156*H156</f>
        <v>0</v>
      </c>
      <c r="S156" s="203">
        <v>0</v>
      </c>
      <c r="T156" s="204">
        <f>S156*H156</f>
        <v>0</v>
      </c>
      <c r="U156" s="36"/>
      <c r="V156" s="36"/>
      <c r="W156" s="36"/>
      <c r="X156" s="36"/>
      <c r="Y156" s="36"/>
      <c r="Z156" s="36"/>
      <c r="AA156" s="36"/>
      <c r="AB156" s="36"/>
      <c r="AC156" s="36"/>
      <c r="AD156" s="36"/>
      <c r="AE156" s="36"/>
      <c r="AR156" s="205" t="s">
        <v>180</v>
      </c>
      <c r="AT156" s="205" t="s">
        <v>175</v>
      </c>
      <c r="AU156" s="205" t="s">
        <v>91</v>
      </c>
      <c r="AY156" s="18" t="s">
        <v>173</v>
      </c>
      <c r="BE156" s="206">
        <f>IF(N156="základní",J156,0)</f>
        <v>0</v>
      </c>
      <c r="BF156" s="206">
        <f>IF(N156="snížená",J156,0)</f>
        <v>0</v>
      </c>
      <c r="BG156" s="206">
        <f>IF(N156="zákl. přenesená",J156,0)</f>
        <v>0</v>
      </c>
      <c r="BH156" s="206">
        <f>IF(N156="sníž. přenesená",J156,0)</f>
        <v>0</v>
      </c>
      <c r="BI156" s="206">
        <f>IF(N156="nulová",J156,0)</f>
        <v>0</v>
      </c>
      <c r="BJ156" s="18" t="s">
        <v>89</v>
      </c>
      <c r="BK156" s="206">
        <f>ROUND(I156*H156,2)</f>
        <v>0</v>
      </c>
      <c r="BL156" s="18" t="s">
        <v>180</v>
      </c>
      <c r="BM156" s="205" t="s">
        <v>516</v>
      </c>
    </row>
    <row r="157" spans="1:65" s="2" customFormat="1" ht="19.5" x14ac:dyDescent="0.2">
      <c r="A157" s="36"/>
      <c r="B157" s="37"/>
      <c r="C157" s="38"/>
      <c r="D157" s="209" t="s">
        <v>412</v>
      </c>
      <c r="E157" s="38"/>
      <c r="F157" s="255" t="s">
        <v>1031</v>
      </c>
      <c r="G157" s="38"/>
      <c r="H157" s="38"/>
      <c r="I157" s="117"/>
      <c r="J157" s="38"/>
      <c r="K157" s="38"/>
      <c r="L157" s="41"/>
      <c r="M157" s="256"/>
      <c r="N157" s="257"/>
      <c r="O157" s="66"/>
      <c r="P157" s="66"/>
      <c r="Q157" s="66"/>
      <c r="R157" s="66"/>
      <c r="S157" s="66"/>
      <c r="T157" s="67"/>
      <c r="U157" s="36"/>
      <c r="V157" s="36"/>
      <c r="W157" s="36"/>
      <c r="X157" s="36"/>
      <c r="Y157" s="36"/>
      <c r="Z157" s="36"/>
      <c r="AA157" s="36"/>
      <c r="AB157" s="36"/>
      <c r="AC157" s="36"/>
      <c r="AD157" s="36"/>
      <c r="AE157" s="36"/>
      <c r="AT157" s="18" t="s">
        <v>412</v>
      </c>
      <c r="AU157" s="18" t="s">
        <v>91</v>
      </c>
    </row>
    <row r="158" spans="1:65" s="13" customFormat="1" ht="11.25" x14ac:dyDescent="0.2">
      <c r="B158" s="207"/>
      <c r="C158" s="208"/>
      <c r="D158" s="209" t="s">
        <v>182</v>
      </c>
      <c r="E158" s="210" t="s">
        <v>79</v>
      </c>
      <c r="F158" s="211" t="s">
        <v>1075</v>
      </c>
      <c r="G158" s="208"/>
      <c r="H158" s="212">
        <v>2</v>
      </c>
      <c r="I158" s="213"/>
      <c r="J158" s="208"/>
      <c r="K158" s="208"/>
      <c r="L158" s="214"/>
      <c r="M158" s="215"/>
      <c r="N158" s="216"/>
      <c r="O158" s="216"/>
      <c r="P158" s="216"/>
      <c r="Q158" s="216"/>
      <c r="R158" s="216"/>
      <c r="S158" s="216"/>
      <c r="T158" s="217"/>
      <c r="AT158" s="218" t="s">
        <v>182</v>
      </c>
      <c r="AU158" s="218" t="s">
        <v>91</v>
      </c>
      <c r="AV158" s="13" t="s">
        <v>91</v>
      </c>
      <c r="AW158" s="13" t="s">
        <v>42</v>
      </c>
      <c r="AX158" s="13" t="s">
        <v>89</v>
      </c>
      <c r="AY158" s="218" t="s">
        <v>173</v>
      </c>
    </row>
    <row r="159" spans="1:65" s="2" customFormat="1" ht="16.5" customHeight="1" x14ac:dyDescent="0.2">
      <c r="A159" s="36"/>
      <c r="B159" s="37"/>
      <c r="C159" s="194" t="s">
        <v>287</v>
      </c>
      <c r="D159" s="194" t="s">
        <v>175</v>
      </c>
      <c r="E159" s="195" t="s">
        <v>1101</v>
      </c>
      <c r="F159" s="196" t="s">
        <v>1102</v>
      </c>
      <c r="G159" s="197" t="s">
        <v>200</v>
      </c>
      <c r="H159" s="198">
        <v>1590</v>
      </c>
      <c r="I159" s="199"/>
      <c r="J159" s="200">
        <f>ROUND(I159*H159,2)</f>
        <v>0</v>
      </c>
      <c r="K159" s="196" t="s">
        <v>1030</v>
      </c>
      <c r="L159" s="41"/>
      <c r="M159" s="201" t="s">
        <v>79</v>
      </c>
      <c r="N159" s="202" t="s">
        <v>51</v>
      </c>
      <c r="O159" s="66"/>
      <c r="P159" s="203">
        <f>O159*H159</f>
        <v>0</v>
      </c>
      <c r="Q159" s="203">
        <v>0</v>
      </c>
      <c r="R159" s="203">
        <f>Q159*H159</f>
        <v>0</v>
      </c>
      <c r="S159" s="203">
        <v>0</v>
      </c>
      <c r="T159" s="204">
        <f>S159*H159</f>
        <v>0</v>
      </c>
      <c r="U159" s="36"/>
      <c r="V159" s="36"/>
      <c r="W159" s="36"/>
      <c r="X159" s="36"/>
      <c r="Y159" s="36"/>
      <c r="Z159" s="36"/>
      <c r="AA159" s="36"/>
      <c r="AB159" s="36"/>
      <c r="AC159" s="36"/>
      <c r="AD159" s="36"/>
      <c r="AE159" s="36"/>
      <c r="AR159" s="205" t="s">
        <v>180</v>
      </c>
      <c r="AT159" s="205" t="s">
        <v>175</v>
      </c>
      <c r="AU159" s="205" t="s">
        <v>91</v>
      </c>
      <c r="AY159" s="18" t="s">
        <v>173</v>
      </c>
      <c r="BE159" s="206">
        <f>IF(N159="základní",J159,0)</f>
        <v>0</v>
      </c>
      <c r="BF159" s="206">
        <f>IF(N159="snížená",J159,0)</f>
        <v>0</v>
      </c>
      <c r="BG159" s="206">
        <f>IF(N159="zákl. přenesená",J159,0)</f>
        <v>0</v>
      </c>
      <c r="BH159" s="206">
        <f>IF(N159="sníž. přenesená",J159,0)</f>
        <v>0</v>
      </c>
      <c r="BI159" s="206">
        <f>IF(N159="nulová",J159,0)</f>
        <v>0</v>
      </c>
      <c r="BJ159" s="18" t="s">
        <v>89</v>
      </c>
      <c r="BK159" s="206">
        <f>ROUND(I159*H159,2)</f>
        <v>0</v>
      </c>
      <c r="BL159" s="18" t="s">
        <v>180</v>
      </c>
      <c r="BM159" s="205" t="s">
        <v>524</v>
      </c>
    </row>
    <row r="160" spans="1:65" s="2" customFormat="1" ht="19.5" x14ac:dyDescent="0.2">
      <c r="A160" s="36"/>
      <c r="B160" s="37"/>
      <c r="C160" s="38"/>
      <c r="D160" s="209" t="s">
        <v>412</v>
      </c>
      <c r="E160" s="38"/>
      <c r="F160" s="255" t="s">
        <v>1031</v>
      </c>
      <c r="G160" s="38"/>
      <c r="H160" s="38"/>
      <c r="I160" s="117"/>
      <c r="J160" s="38"/>
      <c r="K160" s="38"/>
      <c r="L160" s="41"/>
      <c r="M160" s="256"/>
      <c r="N160" s="257"/>
      <c r="O160" s="66"/>
      <c r="P160" s="66"/>
      <c r="Q160" s="66"/>
      <c r="R160" s="66"/>
      <c r="S160" s="66"/>
      <c r="T160" s="67"/>
      <c r="U160" s="36"/>
      <c r="V160" s="36"/>
      <c r="W160" s="36"/>
      <c r="X160" s="36"/>
      <c r="Y160" s="36"/>
      <c r="Z160" s="36"/>
      <c r="AA160" s="36"/>
      <c r="AB160" s="36"/>
      <c r="AC160" s="36"/>
      <c r="AD160" s="36"/>
      <c r="AE160" s="36"/>
      <c r="AT160" s="18" t="s">
        <v>412</v>
      </c>
      <c r="AU160" s="18" t="s">
        <v>91</v>
      </c>
    </row>
    <row r="161" spans="1:65" s="13" customFormat="1" ht="11.25" x14ac:dyDescent="0.2">
      <c r="B161" s="207"/>
      <c r="C161" s="208"/>
      <c r="D161" s="209" t="s">
        <v>182</v>
      </c>
      <c r="E161" s="210" t="s">
        <v>79</v>
      </c>
      <c r="F161" s="211" t="s">
        <v>1068</v>
      </c>
      <c r="G161" s="208"/>
      <c r="H161" s="212">
        <v>1590</v>
      </c>
      <c r="I161" s="213"/>
      <c r="J161" s="208"/>
      <c r="K161" s="208"/>
      <c r="L161" s="214"/>
      <c r="M161" s="215"/>
      <c r="N161" s="216"/>
      <c r="O161" s="216"/>
      <c r="P161" s="216"/>
      <c r="Q161" s="216"/>
      <c r="R161" s="216"/>
      <c r="S161" s="216"/>
      <c r="T161" s="217"/>
      <c r="AT161" s="218" t="s">
        <v>182</v>
      </c>
      <c r="AU161" s="218" t="s">
        <v>91</v>
      </c>
      <c r="AV161" s="13" t="s">
        <v>91</v>
      </c>
      <c r="AW161" s="13" t="s">
        <v>42</v>
      </c>
      <c r="AX161" s="13" t="s">
        <v>89</v>
      </c>
      <c r="AY161" s="218" t="s">
        <v>173</v>
      </c>
    </row>
    <row r="162" spans="1:65" s="2" customFormat="1" ht="16.5" customHeight="1" x14ac:dyDescent="0.2">
      <c r="A162" s="36"/>
      <c r="B162" s="37"/>
      <c r="C162" s="194" t="s">
        <v>292</v>
      </c>
      <c r="D162" s="194" t="s">
        <v>175</v>
      </c>
      <c r="E162" s="195" t="s">
        <v>1103</v>
      </c>
      <c r="F162" s="196" t="s">
        <v>1104</v>
      </c>
      <c r="G162" s="197" t="s">
        <v>1048</v>
      </c>
      <c r="H162" s="198">
        <v>6</v>
      </c>
      <c r="I162" s="199"/>
      <c r="J162" s="200">
        <f>ROUND(I162*H162,2)</f>
        <v>0</v>
      </c>
      <c r="K162" s="196" t="s">
        <v>1030</v>
      </c>
      <c r="L162" s="41"/>
      <c r="M162" s="201" t="s">
        <v>79</v>
      </c>
      <c r="N162" s="202" t="s">
        <v>51</v>
      </c>
      <c r="O162" s="66"/>
      <c r="P162" s="203">
        <f>O162*H162</f>
        <v>0</v>
      </c>
      <c r="Q162" s="203">
        <v>0</v>
      </c>
      <c r="R162" s="203">
        <f>Q162*H162</f>
        <v>0</v>
      </c>
      <c r="S162" s="203">
        <v>0</v>
      </c>
      <c r="T162" s="204">
        <f>S162*H162</f>
        <v>0</v>
      </c>
      <c r="U162" s="36"/>
      <c r="V162" s="36"/>
      <c r="W162" s="36"/>
      <c r="X162" s="36"/>
      <c r="Y162" s="36"/>
      <c r="Z162" s="36"/>
      <c r="AA162" s="36"/>
      <c r="AB162" s="36"/>
      <c r="AC162" s="36"/>
      <c r="AD162" s="36"/>
      <c r="AE162" s="36"/>
      <c r="AR162" s="205" t="s">
        <v>180</v>
      </c>
      <c r="AT162" s="205" t="s">
        <v>175</v>
      </c>
      <c r="AU162" s="205" t="s">
        <v>91</v>
      </c>
      <c r="AY162" s="18" t="s">
        <v>173</v>
      </c>
      <c r="BE162" s="206">
        <f>IF(N162="základní",J162,0)</f>
        <v>0</v>
      </c>
      <c r="BF162" s="206">
        <f>IF(N162="snížená",J162,0)</f>
        <v>0</v>
      </c>
      <c r="BG162" s="206">
        <f>IF(N162="zákl. přenesená",J162,0)</f>
        <v>0</v>
      </c>
      <c r="BH162" s="206">
        <f>IF(N162="sníž. přenesená",J162,0)</f>
        <v>0</v>
      </c>
      <c r="BI162" s="206">
        <f>IF(N162="nulová",J162,0)</f>
        <v>0</v>
      </c>
      <c r="BJ162" s="18" t="s">
        <v>89</v>
      </c>
      <c r="BK162" s="206">
        <f>ROUND(I162*H162,2)</f>
        <v>0</v>
      </c>
      <c r="BL162" s="18" t="s">
        <v>180</v>
      </c>
      <c r="BM162" s="205" t="s">
        <v>536</v>
      </c>
    </row>
    <row r="163" spans="1:65" s="2" customFormat="1" ht="19.5" x14ac:dyDescent="0.2">
      <c r="A163" s="36"/>
      <c r="B163" s="37"/>
      <c r="C163" s="38"/>
      <c r="D163" s="209" t="s">
        <v>412</v>
      </c>
      <c r="E163" s="38"/>
      <c r="F163" s="255" t="s">
        <v>1031</v>
      </c>
      <c r="G163" s="38"/>
      <c r="H163" s="38"/>
      <c r="I163" s="117"/>
      <c r="J163" s="38"/>
      <c r="K163" s="38"/>
      <c r="L163" s="41"/>
      <c r="M163" s="256"/>
      <c r="N163" s="257"/>
      <c r="O163" s="66"/>
      <c r="P163" s="66"/>
      <c r="Q163" s="66"/>
      <c r="R163" s="66"/>
      <c r="S163" s="66"/>
      <c r="T163" s="67"/>
      <c r="U163" s="36"/>
      <c r="V163" s="36"/>
      <c r="W163" s="36"/>
      <c r="X163" s="36"/>
      <c r="Y163" s="36"/>
      <c r="Z163" s="36"/>
      <c r="AA163" s="36"/>
      <c r="AB163" s="36"/>
      <c r="AC163" s="36"/>
      <c r="AD163" s="36"/>
      <c r="AE163" s="36"/>
      <c r="AT163" s="18" t="s">
        <v>412</v>
      </c>
      <c r="AU163" s="18" t="s">
        <v>91</v>
      </c>
    </row>
    <row r="164" spans="1:65" s="13" customFormat="1" ht="11.25" x14ac:dyDescent="0.2">
      <c r="B164" s="207"/>
      <c r="C164" s="208"/>
      <c r="D164" s="209" t="s">
        <v>182</v>
      </c>
      <c r="E164" s="210" t="s">
        <v>79</v>
      </c>
      <c r="F164" s="211" t="s">
        <v>1087</v>
      </c>
      <c r="G164" s="208"/>
      <c r="H164" s="212">
        <v>6</v>
      </c>
      <c r="I164" s="213"/>
      <c r="J164" s="208"/>
      <c r="K164" s="208"/>
      <c r="L164" s="214"/>
      <c r="M164" s="215"/>
      <c r="N164" s="216"/>
      <c r="O164" s="216"/>
      <c r="P164" s="216"/>
      <c r="Q164" s="216"/>
      <c r="R164" s="216"/>
      <c r="S164" s="216"/>
      <c r="T164" s="217"/>
      <c r="AT164" s="218" t="s">
        <v>182</v>
      </c>
      <c r="AU164" s="218" t="s">
        <v>91</v>
      </c>
      <c r="AV164" s="13" t="s">
        <v>91</v>
      </c>
      <c r="AW164" s="13" t="s">
        <v>42</v>
      </c>
      <c r="AX164" s="13" t="s">
        <v>89</v>
      </c>
      <c r="AY164" s="218" t="s">
        <v>173</v>
      </c>
    </row>
    <row r="165" spans="1:65" s="12" customFormat="1" ht="22.9" customHeight="1" x14ac:dyDescent="0.2">
      <c r="B165" s="178"/>
      <c r="C165" s="179"/>
      <c r="D165" s="180" t="s">
        <v>80</v>
      </c>
      <c r="E165" s="192" t="s">
        <v>1105</v>
      </c>
      <c r="F165" s="192" t="s">
        <v>1106</v>
      </c>
      <c r="G165" s="179"/>
      <c r="H165" s="179"/>
      <c r="I165" s="182"/>
      <c r="J165" s="193">
        <f>BK165</f>
        <v>0</v>
      </c>
      <c r="K165" s="179"/>
      <c r="L165" s="184"/>
      <c r="M165" s="185"/>
      <c r="N165" s="186"/>
      <c r="O165" s="186"/>
      <c r="P165" s="187">
        <f>SUM(P166:P193)</f>
        <v>0</v>
      </c>
      <c r="Q165" s="186"/>
      <c r="R165" s="187">
        <f>SUM(R166:R193)</f>
        <v>0</v>
      </c>
      <c r="S165" s="186"/>
      <c r="T165" s="188">
        <f>SUM(T166:T193)</f>
        <v>0</v>
      </c>
      <c r="AR165" s="189" t="s">
        <v>89</v>
      </c>
      <c r="AT165" s="190" t="s">
        <v>80</v>
      </c>
      <c r="AU165" s="190" t="s">
        <v>89</v>
      </c>
      <c r="AY165" s="189" t="s">
        <v>173</v>
      </c>
      <c r="BK165" s="191">
        <f>SUM(BK166:BK193)</f>
        <v>0</v>
      </c>
    </row>
    <row r="166" spans="1:65" s="2" customFormat="1" ht="16.5" customHeight="1" x14ac:dyDescent="0.2">
      <c r="A166" s="36"/>
      <c r="B166" s="37"/>
      <c r="C166" s="194" t="s">
        <v>297</v>
      </c>
      <c r="D166" s="194" t="s">
        <v>175</v>
      </c>
      <c r="E166" s="195" t="s">
        <v>1107</v>
      </c>
      <c r="F166" s="196" t="s">
        <v>1108</v>
      </c>
      <c r="G166" s="197" t="s">
        <v>1029</v>
      </c>
      <c r="H166" s="198">
        <v>11.76</v>
      </c>
      <c r="I166" s="199"/>
      <c r="J166" s="200">
        <f>ROUND(I166*H166,2)</f>
        <v>0</v>
      </c>
      <c r="K166" s="196" t="s">
        <v>1030</v>
      </c>
      <c r="L166" s="41"/>
      <c r="M166" s="201" t="s">
        <v>79</v>
      </c>
      <c r="N166" s="202" t="s">
        <v>51</v>
      </c>
      <c r="O166" s="66"/>
      <c r="P166" s="203">
        <f>O166*H166</f>
        <v>0</v>
      </c>
      <c r="Q166" s="203">
        <v>0</v>
      </c>
      <c r="R166" s="203">
        <f>Q166*H166</f>
        <v>0</v>
      </c>
      <c r="S166" s="203">
        <v>0</v>
      </c>
      <c r="T166" s="204">
        <f>S166*H166</f>
        <v>0</v>
      </c>
      <c r="U166" s="36"/>
      <c r="V166" s="36"/>
      <c r="W166" s="36"/>
      <c r="X166" s="36"/>
      <c r="Y166" s="36"/>
      <c r="Z166" s="36"/>
      <c r="AA166" s="36"/>
      <c r="AB166" s="36"/>
      <c r="AC166" s="36"/>
      <c r="AD166" s="36"/>
      <c r="AE166" s="36"/>
      <c r="AR166" s="205" t="s">
        <v>180</v>
      </c>
      <c r="AT166" s="205" t="s">
        <v>175</v>
      </c>
      <c r="AU166" s="205" t="s">
        <v>91</v>
      </c>
      <c r="AY166" s="18" t="s">
        <v>173</v>
      </c>
      <c r="BE166" s="206">
        <f>IF(N166="základní",J166,0)</f>
        <v>0</v>
      </c>
      <c r="BF166" s="206">
        <f>IF(N166="snížená",J166,0)</f>
        <v>0</v>
      </c>
      <c r="BG166" s="206">
        <f>IF(N166="zákl. přenesená",J166,0)</f>
        <v>0</v>
      </c>
      <c r="BH166" s="206">
        <f>IF(N166="sníž. přenesená",J166,0)</f>
        <v>0</v>
      </c>
      <c r="BI166" s="206">
        <f>IF(N166="nulová",J166,0)</f>
        <v>0</v>
      </c>
      <c r="BJ166" s="18" t="s">
        <v>89</v>
      </c>
      <c r="BK166" s="206">
        <f>ROUND(I166*H166,2)</f>
        <v>0</v>
      </c>
      <c r="BL166" s="18" t="s">
        <v>180</v>
      </c>
      <c r="BM166" s="205" t="s">
        <v>725</v>
      </c>
    </row>
    <row r="167" spans="1:65" s="2" customFormat="1" ht="19.5" x14ac:dyDescent="0.2">
      <c r="A167" s="36"/>
      <c r="B167" s="37"/>
      <c r="C167" s="38"/>
      <c r="D167" s="209" t="s">
        <v>412</v>
      </c>
      <c r="E167" s="38"/>
      <c r="F167" s="255" t="s">
        <v>1031</v>
      </c>
      <c r="G167" s="38"/>
      <c r="H167" s="38"/>
      <c r="I167" s="117"/>
      <c r="J167" s="38"/>
      <c r="K167" s="38"/>
      <c r="L167" s="41"/>
      <c r="M167" s="256"/>
      <c r="N167" s="257"/>
      <c r="O167" s="66"/>
      <c r="P167" s="66"/>
      <c r="Q167" s="66"/>
      <c r="R167" s="66"/>
      <c r="S167" s="66"/>
      <c r="T167" s="67"/>
      <c r="U167" s="36"/>
      <c r="V167" s="36"/>
      <c r="W167" s="36"/>
      <c r="X167" s="36"/>
      <c r="Y167" s="36"/>
      <c r="Z167" s="36"/>
      <c r="AA167" s="36"/>
      <c r="AB167" s="36"/>
      <c r="AC167" s="36"/>
      <c r="AD167" s="36"/>
      <c r="AE167" s="36"/>
      <c r="AT167" s="18" t="s">
        <v>412</v>
      </c>
      <c r="AU167" s="18" t="s">
        <v>91</v>
      </c>
    </row>
    <row r="168" spans="1:65" s="13" customFormat="1" ht="11.25" x14ac:dyDescent="0.2">
      <c r="B168" s="207"/>
      <c r="C168" s="208"/>
      <c r="D168" s="209" t="s">
        <v>182</v>
      </c>
      <c r="E168" s="210" t="s">
        <v>79</v>
      </c>
      <c r="F168" s="211" t="s">
        <v>1109</v>
      </c>
      <c r="G168" s="208"/>
      <c r="H168" s="212">
        <v>11.76</v>
      </c>
      <c r="I168" s="213"/>
      <c r="J168" s="208"/>
      <c r="K168" s="208"/>
      <c r="L168" s="214"/>
      <c r="M168" s="215"/>
      <c r="N168" s="216"/>
      <c r="O168" s="216"/>
      <c r="P168" s="216"/>
      <c r="Q168" s="216"/>
      <c r="R168" s="216"/>
      <c r="S168" s="216"/>
      <c r="T168" s="217"/>
      <c r="AT168" s="218" t="s">
        <v>182</v>
      </c>
      <c r="AU168" s="218" t="s">
        <v>91</v>
      </c>
      <c r="AV168" s="13" t="s">
        <v>91</v>
      </c>
      <c r="AW168" s="13" t="s">
        <v>42</v>
      </c>
      <c r="AX168" s="13" t="s">
        <v>89</v>
      </c>
      <c r="AY168" s="218" t="s">
        <v>173</v>
      </c>
    </row>
    <row r="169" spans="1:65" s="2" customFormat="1" ht="16.5" customHeight="1" x14ac:dyDescent="0.2">
      <c r="A169" s="36"/>
      <c r="B169" s="37"/>
      <c r="C169" s="194" t="s">
        <v>301</v>
      </c>
      <c r="D169" s="194" t="s">
        <v>175</v>
      </c>
      <c r="E169" s="195" t="s">
        <v>1110</v>
      </c>
      <c r="F169" s="196" t="s">
        <v>1111</v>
      </c>
      <c r="G169" s="197" t="s">
        <v>1048</v>
      </c>
      <c r="H169" s="198">
        <v>3</v>
      </c>
      <c r="I169" s="199"/>
      <c r="J169" s="200">
        <f>ROUND(I169*H169,2)</f>
        <v>0</v>
      </c>
      <c r="K169" s="196" t="s">
        <v>1030</v>
      </c>
      <c r="L169" s="41"/>
      <c r="M169" s="201" t="s">
        <v>79</v>
      </c>
      <c r="N169" s="202" t="s">
        <v>51</v>
      </c>
      <c r="O169" s="66"/>
      <c r="P169" s="203">
        <f>O169*H169</f>
        <v>0</v>
      </c>
      <c r="Q169" s="203">
        <v>0</v>
      </c>
      <c r="R169" s="203">
        <f>Q169*H169</f>
        <v>0</v>
      </c>
      <c r="S169" s="203">
        <v>0</v>
      </c>
      <c r="T169" s="204">
        <f>S169*H169</f>
        <v>0</v>
      </c>
      <c r="U169" s="36"/>
      <c r="V169" s="36"/>
      <c r="W169" s="36"/>
      <c r="X169" s="36"/>
      <c r="Y169" s="36"/>
      <c r="Z169" s="36"/>
      <c r="AA169" s="36"/>
      <c r="AB169" s="36"/>
      <c r="AC169" s="36"/>
      <c r="AD169" s="36"/>
      <c r="AE169" s="36"/>
      <c r="AR169" s="205" t="s">
        <v>180</v>
      </c>
      <c r="AT169" s="205" t="s">
        <v>175</v>
      </c>
      <c r="AU169" s="205" t="s">
        <v>91</v>
      </c>
      <c r="AY169" s="18" t="s">
        <v>173</v>
      </c>
      <c r="BE169" s="206">
        <f>IF(N169="základní",J169,0)</f>
        <v>0</v>
      </c>
      <c r="BF169" s="206">
        <f>IF(N169="snížená",J169,0)</f>
        <v>0</v>
      </c>
      <c r="BG169" s="206">
        <f>IF(N169="zákl. přenesená",J169,0)</f>
        <v>0</v>
      </c>
      <c r="BH169" s="206">
        <f>IF(N169="sníž. přenesená",J169,0)</f>
        <v>0</v>
      </c>
      <c r="BI169" s="206">
        <f>IF(N169="nulová",J169,0)</f>
        <v>0</v>
      </c>
      <c r="BJ169" s="18" t="s">
        <v>89</v>
      </c>
      <c r="BK169" s="206">
        <f>ROUND(I169*H169,2)</f>
        <v>0</v>
      </c>
      <c r="BL169" s="18" t="s">
        <v>180</v>
      </c>
      <c r="BM169" s="205" t="s">
        <v>729</v>
      </c>
    </row>
    <row r="170" spans="1:65" s="2" customFormat="1" ht="19.5" x14ac:dyDescent="0.2">
      <c r="A170" s="36"/>
      <c r="B170" s="37"/>
      <c r="C170" s="38"/>
      <c r="D170" s="209" t="s">
        <v>412</v>
      </c>
      <c r="E170" s="38"/>
      <c r="F170" s="255" t="s">
        <v>1031</v>
      </c>
      <c r="G170" s="38"/>
      <c r="H170" s="38"/>
      <c r="I170" s="117"/>
      <c r="J170" s="38"/>
      <c r="K170" s="38"/>
      <c r="L170" s="41"/>
      <c r="M170" s="256"/>
      <c r="N170" s="257"/>
      <c r="O170" s="66"/>
      <c r="P170" s="66"/>
      <c r="Q170" s="66"/>
      <c r="R170" s="66"/>
      <c r="S170" s="66"/>
      <c r="T170" s="67"/>
      <c r="U170" s="36"/>
      <c r="V170" s="36"/>
      <c r="W170" s="36"/>
      <c r="X170" s="36"/>
      <c r="Y170" s="36"/>
      <c r="Z170" s="36"/>
      <c r="AA170" s="36"/>
      <c r="AB170" s="36"/>
      <c r="AC170" s="36"/>
      <c r="AD170" s="36"/>
      <c r="AE170" s="36"/>
      <c r="AT170" s="18" t="s">
        <v>412</v>
      </c>
      <c r="AU170" s="18" t="s">
        <v>91</v>
      </c>
    </row>
    <row r="171" spans="1:65" s="13" customFormat="1" ht="11.25" x14ac:dyDescent="0.2">
      <c r="B171" s="207"/>
      <c r="C171" s="208"/>
      <c r="D171" s="209" t="s">
        <v>182</v>
      </c>
      <c r="E171" s="210" t="s">
        <v>79</v>
      </c>
      <c r="F171" s="211" t="s">
        <v>1112</v>
      </c>
      <c r="G171" s="208"/>
      <c r="H171" s="212">
        <v>3</v>
      </c>
      <c r="I171" s="213"/>
      <c r="J171" s="208"/>
      <c r="K171" s="208"/>
      <c r="L171" s="214"/>
      <c r="M171" s="215"/>
      <c r="N171" s="216"/>
      <c r="O171" s="216"/>
      <c r="P171" s="216"/>
      <c r="Q171" s="216"/>
      <c r="R171" s="216"/>
      <c r="S171" s="216"/>
      <c r="T171" s="217"/>
      <c r="AT171" s="218" t="s">
        <v>182</v>
      </c>
      <c r="AU171" s="218" t="s">
        <v>91</v>
      </c>
      <c r="AV171" s="13" t="s">
        <v>91</v>
      </c>
      <c r="AW171" s="13" t="s">
        <v>42</v>
      </c>
      <c r="AX171" s="13" t="s">
        <v>89</v>
      </c>
      <c r="AY171" s="218" t="s">
        <v>173</v>
      </c>
    </row>
    <row r="172" spans="1:65" s="2" customFormat="1" ht="16.5" customHeight="1" x14ac:dyDescent="0.2">
      <c r="A172" s="36"/>
      <c r="B172" s="37"/>
      <c r="C172" s="194" t="s">
        <v>306</v>
      </c>
      <c r="D172" s="194" t="s">
        <v>175</v>
      </c>
      <c r="E172" s="195" t="s">
        <v>1113</v>
      </c>
      <c r="F172" s="196" t="s">
        <v>1114</v>
      </c>
      <c r="G172" s="197" t="s">
        <v>1048</v>
      </c>
      <c r="H172" s="198">
        <v>20</v>
      </c>
      <c r="I172" s="199"/>
      <c r="J172" s="200">
        <f>ROUND(I172*H172,2)</f>
        <v>0</v>
      </c>
      <c r="K172" s="196" t="s">
        <v>1063</v>
      </c>
      <c r="L172" s="41"/>
      <c r="M172" s="201" t="s">
        <v>79</v>
      </c>
      <c r="N172" s="202" t="s">
        <v>51</v>
      </c>
      <c r="O172" s="66"/>
      <c r="P172" s="203">
        <f>O172*H172</f>
        <v>0</v>
      </c>
      <c r="Q172" s="203">
        <v>0</v>
      </c>
      <c r="R172" s="203">
        <f>Q172*H172</f>
        <v>0</v>
      </c>
      <c r="S172" s="203">
        <v>0</v>
      </c>
      <c r="T172" s="204">
        <f>S172*H172</f>
        <v>0</v>
      </c>
      <c r="U172" s="36"/>
      <c r="V172" s="36"/>
      <c r="W172" s="36"/>
      <c r="X172" s="36"/>
      <c r="Y172" s="36"/>
      <c r="Z172" s="36"/>
      <c r="AA172" s="36"/>
      <c r="AB172" s="36"/>
      <c r="AC172" s="36"/>
      <c r="AD172" s="36"/>
      <c r="AE172" s="36"/>
      <c r="AR172" s="205" t="s">
        <v>180</v>
      </c>
      <c r="AT172" s="205" t="s">
        <v>175</v>
      </c>
      <c r="AU172" s="205" t="s">
        <v>91</v>
      </c>
      <c r="AY172" s="18" t="s">
        <v>173</v>
      </c>
      <c r="BE172" s="206">
        <f>IF(N172="základní",J172,0)</f>
        <v>0</v>
      </c>
      <c r="BF172" s="206">
        <f>IF(N172="snížená",J172,0)</f>
        <v>0</v>
      </c>
      <c r="BG172" s="206">
        <f>IF(N172="zákl. přenesená",J172,0)</f>
        <v>0</v>
      </c>
      <c r="BH172" s="206">
        <f>IF(N172="sníž. přenesená",J172,0)</f>
        <v>0</v>
      </c>
      <c r="BI172" s="206">
        <f>IF(N172="nulová",J172,0)</f>
        <v>0</v>
      </c>
      <c r="BJ172" s="18" t="s">
        <v>89</v>
      </c>
      <c r="BK172" s="206">
        <f>ROUND(I172*H172,2)</f>
        <v>0</v>
      </c>
      <c r="BL172" s="18" t="s">
        <v>180</v>
      </c>
      <c r="BM172" s="205" t="s">
        <v>733</v>
      </c>
    </row>
    <row r="173" spans="1:65" s="2" customFormat="1" ht="58.5" x14ac:dyDescent="0.2">
      <c r="A173" s="36"/>
      <c r="B173" s="37"/>
      <c r="C173" s="38"/>
      <c r="D173" s="209" t="s">
        <v>412</v>
      </c>
      <c r="E173" s="38"/>
      <c r="F173" s="255" t="s">
        <v>1115</v>
      </c>
      <c r="G173" s="38"/>
      <c r="H173" s="38"/>
      <c r="I173" s="117"/>
      <c r="J173" s="38"/>
      <c r="K173" s="38"/>
      <c r="L173" s="41"/>
      <c r="M173" s="256"/>
      <c r="N173" s="257"/>
      <c r="O173" s="66"/>
      <c r="P173" s="66"/>
      <c r="Q173" s="66"/>
      <c r="R173" s="66"/>
      <c r="S173" s="66"/>
      <c r="T173" s="67"/>
      <c r="U173" s="36"/>
      <c r="V173" s="36"/>
      <c r="W173" s="36"/>
      <c r="X173" s="36"/>
      <c r="Y173" s="36"/>
      <c r="Z173" s="36"/>
      <c r="AA173" s="36"/>
      <c r="AB173" s="36"/>
      <c r="AC173" s="36"/>
      <c r="AD173" s="36"/>
      <c r="AE173" s="36"/>
      <c r="AT173" s="18" t="s">
        <v>412</v>
      </c>
      <c r="AU173" s="18" t="s">
        <v>91</v>
      </c>
    </row>
    <row r="174" spans="1:65" s="13" customFormat="1" ht="11.25" x14ac:dyDescent="0.2">
      <c r="B174" s="207"/>
      <c r="C174" s="208"/>
      <c r="D174" s="209" t="s">
        <v>182</v>
      </c>
      <c r="E174" s="210" t="s">
        <v>79</v>
      </c>
      <c r="F174" s="211" t="s">
        <v>1116</v>
      </c>
      <c r="G174" s="208"/>
      <c r="H174" s="212">
        <v>20</v>
      </c>
      <c r="I174" s="213"/>
      <c r="J174" s="208"/>
      <c r="K174" s="208"/>
      <c r="L174" s="214"/>
      <c r="M174" s="215"/>
      <c r="N174" s="216"/>
      <c r="O174" s="216"/>
      <c r="P174" s="216"/>
      <c r="Q174" s="216"/>
      <c r="R174" s="216"/>
      <c r="S174" s="216"/>
      <c r="T174" s="217"/>
      <c r="AT174" s="218" t="s">
        <v>182</v>
      </c>
      <c r="AU174" s="218" t="s">
        <v>91</v>
      </c>
      <c r="AV174" s="13" t="s">
        <v>91</v>
      </c>
      <c r="AW174" s="13" t="s">
        <v>42</v>
      </c>
      <c r="AX174" s="13" t="s">
        <v>89</v>
      </c>
      <c r="AY174" s="218" t="s">
        <v>173</v>
      </c>
    </row>
    <row r="175" spans="1:65" s="2" customFormat="1" ht="16.5" customHeight="1" x14ac:dyDescent="0.2">
      <c r="A175" s="36"/>
      <c r="B175" s="37"/>
      <c r="C175" s="194" t="s">
        <v>311</v>
      </c>
      <c r="D175" s="194" t="s">
        <v>175</v>
      </c>
      <c r="E175" s="195" t="s">
        <v>1117</v>
      </c>
      <c r="F175" s="196" t="s">
        <v>1118</v>
      </c>
      <c r="G175" s="197" t="s">
        <v>200</v>
      </c>
      <c r="H175" s="198">
        <v>65</v>
      </c>
      <c r="I175" s="199"/>
      <c r="J175" s="200">
        <f>ROUND(I175*H175,2)</f>
        <v>0</v>
      </c>
      <c r="K175" s="196" t="s">
        <v>1063</v>
      </c>
      <c r="L175" s="41"/>
      <c r="M175" s="201" t="s">
        <v>79</v>
      </c>
      <c r="N175" s="202" t="s">
        <v>51</v>
      </c>
      <c r="O175" s="66"/>
      <c r="P175" s="203">
        <f>O175*H175</f>
        <v>0</v>
      </c>
      <c r="Q175" s="203">
        <v>0</v>
      </c>
      <c r="R175" s="203">
        <f>Q175*H175</f>
        <v>0</v>
      </c>
      <c r="S175" s="203">
        <v>0</v>
      </c>
      <c r="T175" s="204">
        <f>S175*H175</f>
        <v>0</v>
      </c>
      <c r="U175" s="36"/>
      <c r="V175" s="36"/>
      <c r="W175" s="36"/>
      <c r="X175" s="36"/>
      <c r="Y175" s="36"/>
      <c r="Z175" s="36"/>
      <c r="AA175" s="36"/>
      <c r="AB175" s="36"/>
      <c r="AC175" s="36"/>
      <c r="AD175" s="36"/>
      <c r="AE175" s="36"/>
      <c r="AR175" s="205" t="s">
        <v>180</v>
      </c>
      <c r="AT175" s="205" t="s">
        <v>175</v>
      </c>
      <c r="AU175" s="205" t="s">
        <v>91</v>
      </c>
      <c r="AY175" s="18" t="s">
        <v>173</v>
      </c>
      <c r="BE175" s="206">
        <f>IF(N175="základní",J175,0)</f>
        <v>0</v>
      </c>
      <c r="BF175" s="206">
        <f>IF(N175="snížená",J175,0)</f>
        <v>0</v>
      </c>
      <c r="BG175" s="206">
        <f>IF(N175="zákl. přenesená",J175,0)</f>
        <v>0</v>
      </c>
      <c r="BH175" s="206">
        <f>IF(N175="sníž. přenesená",J175,0)</f>
        <v>0</v>
      </c>
      <c r="BI175" s="206">
        <f>IF(N175="nulová",J175,0)</f>
        <v>0</v>
      </c>
      <c r="BJ175" s="18" t="s">
        <v>89</v>
      </c>
      <c r="BK175" s="206">
        <f>ROUND(I175*H175,2)</f>
        <v>0</v>
      </c>
      <c r="BL175" s="18" t="s">
        <v>180</v>
      </c>
      <c r="BM175" s="205" t="s">
        <v>736</v>
      </c>
    </row>
    <row r="176" spans="1:65" s="2" customFormat="1" ht="58.5" x14ac:dyDescent="0.2">
      <c r="A176" s="36"/>
      <c r="B176" s="37"/>
      <c r="C176" s="38"/>
      <c r="D176" s="209" t="s">
        <v>412</v>
      </c>
      <c r="E176" s="38"/>
      <c r="F176" s="255" t="s">
        <v>1115</v>
      </c>
      <c r="G176" s="38"/>
      <c r="H176" s="38"/>
      <c r="I176" s="117"/>
      <c r="J176" s="38"/>
      <c r="K176" s="38"/>
      <c r="L176" s="41"/>
      <c r="M176" s="256"/>
      <c r="N176" s="257"/>
      <c r="O176" s="66"/>
      <c r="P176" s="66"/>
      <c r="Q176" s="66"/>
      <c r="R176" s="66"/>
      <c r="S176" s="66"/>
      <c r="T176" s="67"/>
      <c r="U176" s="36"/>
      <c r="V176" s="36"/>
      <c r="W176" s="36"/>
      <c r="X176" s="36"/>
      <c r="Y176" s="36"/>
      <c r="Z176" s="36"/>
      <c r="AA176" s="36"/>
      <c r="AB176" s="36"/>
      <c r="AC176" s="36"/>
      <c r="AD176" s="36"/>
      <c r="AE176" s="36"/>
      <c r="AT176" s="18" t="s">
        <v>412</v>
      </c>
      <c r="AU176" s="18" t="s">
        <v>91</v>
      </c>
    </row>
    <row r="177" spans="1:65" s="13" customFormat="1" ht="11.25" x14ac:dyDescent="0.2">
      <c r="B177" s="207"/>
      <c r="C177" s="208"/>
      <c r="D177" s="209" t="s">
        <v>182</v>
      </c>
      <c r="E177" s="210" t="s">
        <v>79</v>
      </c>
      <c r="F177" s="211" t="s">
        <v>1119</v>
      </c>
      <c r="G177" s="208"/>
      <c r="H177" s="212">
        <v>65</v>
      </c>
      <c r="I177" s="213"/>
      <c r="J177" s="208"/>
      <c r="K177" s="208"/>
      <c r="L177" s="214"/>
      <c r="M177" s="215"/>
      <c r="N177" s="216"/>
      <c r="O177" s="216"/>
      <c r="P177" s="216"/>
      <c r="Q177" s="216"/>
      <c r="R177" s="216"/>
      <c r="S177" s="216"/>
      <c r="T177" s="217"/>
      <c r="AT177" s="218" t="s">
        <v>182</v>
      </c>
      <c r="AU177" s="218" t="s">
        <v>91</v>
      </c>
      <c r="AV177" s="13" t="s">
        <v>91</v>
      </c>
      <c r="AW177" s="13" t="s">
        <v>42</v>
      </c>
      <c r="AX177" s="13" t="s">
        <v>89</v>
      </c>
      <c r="AY177" s="218" t="s">
        <v>173</v>
      </c>
    </row>
    <row r="178" spans="1:65" s="2" customFormat="1" ht="16.5" customHeight="1" x14ac:dyDescent="0.2">
      <c r="A178" s="36"/>
      <c r="B178" s="37"/>
      <c r="C178" s="194" t="s">
        <v>318</v>
      </c>
      <c r="D178" s="194" t="s">
        <v>175</v>
      </c>
      <c r="E178" s="195" t="s">
        <v>1120</v>
      </c>
      <c r="F178" s="196" t="s">
        <v>1121</v>
      </c>
      <c r="G178" s="197" t="s">
        <v>200</v>
      </c>
      <c r="H178" s="198">
        <v>1749</v>
      </c>
      <c r="I178" s="199"/>
      <c r="J178" s="200">
        <f>ROUND(I178*H178,2)</f>
        <v>0</v>
      </c>
      <c r="K178" s="196" t="s">
        <v>1030</v>
      </c>
      <c r="L178" s="41"/>
      <c r="M178" s="201" t="s">
        <v>79</v>
      </c>
      <c r="N178" s="202" t="s">
        <v>51</v>
      </c>
      <c r="O178" s="66"/>
      <c r="P178" s="203">
        <f>O178*H178</f>
        <v>0</v>
      </c>
      <c r="Q178" s="203">
        <v>0</v>
      </c>
      <c r="R178" s="203">
        <f>Q178*H178</f>
        <v>0</v>
      </c>
      <c r="S178" s="203">
        <v>0</v>
      </c>
      <c r="T178" s="204">
        <f>S178*H178</f>
        <v>0</v>
      </c>
      <c r="U178" s="36"/>
      <c r="V178" s="36"/>
      <c r="W178" s="36"/>
      <c r="X178" s="36"/>
      <c r="Y178" s="36"/>
      <c r="Z178" s="36"/>
      <c r="AA178" s="36"/>
      <c r="AB178" s="36"/>
      <c r="AC178" s="36"/>
      <c r="AD178" s="36"/>
      <c r="AE178" s="36"/>
      <c r="AR178" s="205" t="s">
        <v>180</v>
      </c>
      <c r="AT178" s="205" t="s">
        <v>175</v>
      </c>
      <c r="AU178" s="205" t="s">
        <v>91</v>
      </c>
      <c r="AY178" s="18" t="s">
        <v>173</v>
      </c>
      <c r="BE178" s="206">
        <f>IF(N178="základní",J178,0)</f>
        <v>0</v>
      </c>
      <c r="BF178" s="206">
        <f>IF(N178="snížená",J178,0)</f>
        <v>0</v>
      </c>
      <c r="BG178" s="206">
        <f>IF(N178="zákl. přenesená",J178,0)</f>
        <v>0</v>
      </c>
      <c r="BH178" s="206">
        <f>IF(N178="sníž. přenesená",J178,0)</f>
        <v>0</v>
      </c>
      <c r="BI178" s="206">
        <f>IF(N178="nulová",J178,0)</f>
        <v>0</v>
      </c>
      <c r="BJ178" s="18" t="s">
        <v>89</v>
      </c>
      <c r="BK178" s="206">
        <f>ROUND(I178*H178,2)</f>
        <v>0</v>
      </c>
      <c r="BL178" s="18" t="s">
        <v>180</v>
      </c>
      <c r="BM178" s="205" t="s">
        <v>739</v>
      </c>
    </row>
    <row r="179" spans="1:65" s="2" customFormat="1" ht="19.5" x14ac:dyDescent="0.2">
      <c r="A179" s="36"/>
      <c r="B179" s="37"/>
      <c r="C179" s="38"/>
      <c r="D179" s="209" t="s">
        <v>412</v>
      </c>
      <c r="E179" s="38"/>
      <c r="F179" s="255" t="s">
        <v>1031</v>
      </c>
      <c r="G179" s="38"/>
      <c r="H179" s="38"/>
      <c r="I179" s="117"/>
      <c r="J179" s="38"/>
      <c r="K179" s="38"/>
      <c r="L179" s="41"/>
      <c r="M179" s="256"/>
      <c r="N179" s="257"/>
      <c r="O179" s="66"/>
      <c r="P179" s="66"/>
      <c r="Q179" s="66"/>
      <c r="R179" s="66"/>
      <c r="S179" s="66"/>
      <c r="T179" s="67"/>
      <c r="U179" s="36"/>
      <c r="V179" s="36"/>
      <c r="W179" s="36"/>
      <c r="X179" s="36"/>
      <c r="Y179" s="36"/>
      <c r="Z179" s="36"/>
      <c r="AA179" s="36"/>
      <c r="AB179" s="36"/>
      <c r="AC179" s="36"/>
      <c r="AD179" s="36"/>
      <c r="AE179" s="36"/>
      <c r="AT179" s="18" t="s">
        <v>412</v>
      </c>
      <c r="AU179" s="18" t="s">
        <v>91</v>
      </c>
    </row>
    <row r="180" spans="1:65" s="13" customFormat="1" ht="11.25" x14ac:dyDescent="0.2">
      <c r="B180" s="207"/>
      <c r="C180" s="208"/>
      <c r="D180" s="209" t="s">
        <v>182</v>
      </c>
      <c r="E180" s="210" t="s">
        <v>79</v>
      </c>
      <c r="F180" s="211" t="s">
        <v>1122</v>
      </c>
      <c r="G180" s="208"/>
      <c r="H180" s="212">
        <v>1749</v>
      </c>
      <c r="I180" s="213"/>
      <c r="J180" s="208"/>
      <c r="K180" s="208"/>
      <c r="L180" s="214"/>
      <c r="M180" s="215"/>
      <c r="N180" s="216"/>
      <c r="O180" s="216"/>
      <c r="P180" s="216"/>
      <c r="Q180" s="216"/>
      <c r="R180" s="216"/>
      <c r="S180" s="216"/>
      <c r="T180" s="217"/>
      <c r="AT180" s="218" t="s">
        <v>182</v>
      </c>
      <c r="AU180" s="218" t="s">
        <v>91</v>
      </c>
      <c r="AV180" s="13" t="s">
        <v>91</v>
      </c>
      <c r="AW180" s="13" t="s">
        <v>42</v>
      </c>
      <c r="AX180" s="13" t="s">
        <v>89</v>
      </c>
      <c r="AY180" s="218" t="s">
        <v>173</v>
      </c>
    </row>
    <row r="181" spans="1:65" s="14" customFormat="1" ht="11.25" x14ac:dyDescent="0.2">
      <c r="B181" s="234"/>
      <c r="C181" s="235"/>
      <c r="D181" s="209" t="s">
        <v>182</v>
      </c>
      <c r="E181" s="236" t="s">
        <v>79</v>
      </c>
      <c r="F181" s="237" t="s">
        <v>1123</v>
      </c>
      <c r="G181" s="235"/>
      <c r="H181" s="236" t="s">
        <v>79</v>
      </c>
      <c r="I181" s="238"/>
      <c r="J181" s="235"/>
      <c r="K181" s="235"/>
      <c r="L181" s="239"/>
      <c r="M181" s="240"/>
      <c r="N181" s="241"/>
      <c r="O181" s="241"/>
      <c r="P181" s="241"/>
      <c r="Q181" s="241"/>
      <c r="R181" s="241"/>
      <c r="S181" s="241"/>
      <c r="T181" s="242"/>
      <c r="AT181" s="243" t="s">
        <v>182</v>
      </c>
      <c r="AU181" s="243" t="s">
        <v>91</v>
      </c>
      <c r="AV181" s="14" t="s">
        <v>89</v>
      </c>
      <c r="AW181" s="14" t="s">
        <v>42</v>
      </c>
      <c r="AX181" s="14" t="s">
        <v>81</v>
      </c>
      <c r="AY181" s="243" t="s">
        <v>173</v>
      </c>
    </row>
    <row r="182" spans="1:65" s="2" customFormat="1" ht="16.5" customHeight="1" x14ac:dyDescent="0.2">
      <c r="A182" s="36"/>
      <c r="B182" s="37"/>
      <c r="C182" s="194" t="s">
        <v>322</v>
      </c>
      <c r="D182" s="194" t="s">
        <v>175</v>
      </c>
      <c r="E182" s="195" t="s">
        <v>1124</v>
      </c>
      <c r="F182" s="196" t="s">
        <v>1125</v>
      </c>
      <c r="G182" s="197" t="s">
        <v>1048</v>
      </c>
      <c r="H182" s="198">
        <v>2</v>
      </c>
      <c r="I182" s="199"/>
      <c r="J182" s="200">
        <f>ROUND(I182*H182,2)</f>
        <v>0</v>
      </c>
      <c r="K182" s="196" t="s">
        <v>1030</v>
      </c>
      <c r="L182" s="41"/>
      <c r="M182" s="201" t="s">
        <v>79</v>
      </c>
      <c r="N182" s="202" t="s">
        <v>51</v>
      </c>
      <c r="O182" s="66"/>
      <c r="P182" s="203">
        <f>O182*H182</f>
        <v>0</v>
      </c>
      <c r="Q182" s="203">
        <v>0</v>
      </c>
      <c r="R182" s="203">
        <f>Q182*H182</f>
        <v>0</v>
      </c>
      <c r="S182" s="203">
        <v>0</v>
      </c>
      <c r="T182" s="204">
        <f>S182*H182</f>
        <v>0</v>
      </c>
      <c r="U182" s="36"/>
      <c r="V182" s="36"/>
      <c r="W182" s="36"/>
      <c r="X182" s="36"/>
      <c r="Y182" s="36"/>
      <c r="Z182" s="36"/>
      <c r="AA182" s="36"/>
      <c r="AB182" s="36"/>
      <c r="AC182" s="36"/>
      <c r="AD182" s="36"/>
      <c r="AE182" s="36"/>
      <c r="AR182" s="205" t="s">
        <v>180</v>
      </c>
      <c r="AT182" s="205" t="s">
        <v>175</v>
      </c>
      <c r="AU182" s="205" t="s">
        <v>91</v>
      </c>
      <c r="AY182" s="18" t="s">
        <v>173</v>
      </c>
      <c r="BE182" s="206">
        <f>IF(N182="základní",J182,0)</f>
        <v>0</v>
      </c>
      <c r="BF182" s="206">
        <f>IF(N182="snížená",J182,0)</f>
        <v>0</v>
      </c>
      <c r="BG182" s="206">
        <f>IF(N182="zákl. přenesená",J182,0)</f>
        <v>0</v>
      </c>
      <c r="BH182" s="206">
        <f>IF(N182="sníž. přenesená",J182,0)</f>
        <v>0</v>
      </c>
      <c r="BI182" s="206">
        <f>IF(N182="nulová",J182,0)</f>
        <v>0</v>
      </c>
      <c r="BJ182" s="18" t="s">
        <v>89</v>
      </c>
      <c r="BK182" s="206">
        <f>ROUND(I182*H182,2)</f>
        <v>0</v>
      </c>
      <c r="BL182" s="18" t="s">
        <v>180</v>
      </c>
      <c r="BM182" s="205" t="s">
        <v>742</v>
      </c>
    </row>
    <row r="183" spans="1:65" s="2" customFormat="1" ht="19.5" x14ac:dyDescent="0.2">
      <c r="A183" s="36"/>
      <c r="B183" s="37"/>
      <c r="C183" s="38"/>
      <c r="D183" s="209" t="s">
        <v>412</v>
      </c>
      <c r="E183" s="38"/>
      <c r="F183" s="255" t="s">
        <v>1031</v>
      </c>
      <c r="G183" s="38"/>
      <c r="H183" s="38"/>
      <c r="I183" s="117"/>
      <c r="J183" s="38"/>
      <c r="K183" s="38"/>
      <c r="L183" s="41"/>
      <c r="M183" s="256"/>
      <c r="N183" s="257"/>
      <c r="O183" s="66"/>
      <c r="P183" s="66"/>
      <c r="Q183" s="66"/>
      <c r="R183" s="66"/>
      <c r="S183" s="66"/>
      <c r="T183" s="67"/>
      <c r="U183" s="36"/>
      <c r="V183" s="36"/>
      <c r="W183" s="36"/>
      <c r="X183" s="36"/>
      <c r="Y183" s="36"/>
      <c r="Z183" s="36"/>
      <c r="AA183" s="36"/>
      <c r="AB183" s="36"/>
      <c r="AC183" s="36"/>
      <c r="AD183" s="36"/>
      <c r="AE183" s="36"/>
      <c r="AT183" s="18" t="s">
        <v>412</v>
      </c>
      <c r="AU183" s="18" t="s">
        <v>91</v>
      </c>
    </row>
    <row r="184" spans="1:65" s="13" customFormat="1" ht="11.25" x14ac:dyDescent="0.2">
      <c r="B184" s="207"/>
      <c r="C184" s="208"/>
      <c r="D184" s="209" t="s">
        <v>182</v>
      </c>
      <c r="E184" s="210" t="s">
        <v>79</v>
      </c>
      <c r="F184" s="211" t="s">
        <v>1126</v>
      </c>
      <c r="G184" s="208"/>
      <c r="H184" s="212">
        <v>2</v>
      </c>
      <c r="I184" s="213"/>
      <c r="J184" s="208"/>
      <c r="K184" s="208"/>
      <c r="L184" s="214"/>
      <c r="M184" s="215"/>
      <c r="N184" s="216"/>
      <c r="O184" s="216"/>
      <c r="P184" s="216"/>
      <c r="Q184" s="216"/>
      <c r="R184" s="216"/>
      <c r="S184" s="216"/>
      <c r="T184" s="217"/>
      <c r="AT184" s="218" t="s">
        <v>182</v>
      </c>
      <c r="AU184" s="218" t="s">
        <v>91</v>
      </c>
      <c r="AV184" s="13" t="s">
        <v>91</v>
      </c>
      <c r="AW184" s="13" t="s">
        <v>42</v>
      </c>
      <c r="AX184" s="13" t="s">
        <v>89</v>
      </c>
      <c r="AY184" s="218" t="s">
        <v>173</v>
      </c>
    </row>
    <row r="185" spans="1:65" s="2" customFormat="1" ht="16.5" customHeight="1" x14ac:dyDescent="0.2">
      <c r="A185" s="36"/>
      <c r="B185" s="37"/>
      <c r="C185" s="194" t="s">
        <v>327</v>
      </c>
      <c r="D185" s="194" t="s">
        <v>175</v>
      </c>
      <c r="E185" s="195" t="s">
        <v>1127</v>
      </c>
      <c r="F185" s="196" t="s">
        <v>1128</v>
      </c>
      <c r="G185" s="197" t="s">
        <v>1048</v>
      </c>
      <c r="H185" s="198">
        <v>2</v>
      </c>
      <c r="I185" s="199"/>
      <c r="J185" s="200">
        <f>ROUND(I185*H185,2)</f>
        <v>0</v>
      </c>
      <c r="K185" s="196" t="s">
        <v>1030</v>
      </c>
      <c r="L185" s="41"/>
      <c r="M185" s="201" t="s">
        <v>79</v>
      </c>
      <c r="N185" s="202" t="s">
        <v>51</v>
      </c>
      <c r="O185" s="66"/>
      <c r="P185" s="203">
        <f>O185*H185</f>
        <v>0</v>
      </c>
      <c r="Q185" s="203">
        <v>0</v>
      </c>
      <c r="R185" s="203">
        <f>Q185*H185</f>
        <v>0</v>
      </c>
      <c r="S185" s="203">
        <v>0</v>
      </c>
      <c r="T185" s="204">
        <f>S185*H185</f>
        <v>0</v>
      </c>
      <c r="U185" s="36"/>
      <c r="V185" s="36"/>
      <c r="W185" s="36"/>
      <c r="X185" s="36"/>
      <c r="Y185" s="36"/>
      <c r="Z185" s="36"/>
      <c r="AA185" s="36"/>
      <c r="AB185" s="36"/>
      <c r="AC185" s="36"/>
      <c r="AD185" s="36"/>
      <c r="AE185" s="36"/>
      <c r="AR185" s="205" t="s">
        <v>180</v>
      </c>
      <c r="AT185" s="205" t="s">
        <v>175</v>
      </c>
      <c r="AU185" s="205" t="s">
        <v>91</v>
      </c>
      <c r="AY185" s="18" t="s">
        <v>173</v>
      </c>
      <c r="BE185" s="206">
        <f>IF(N185="základní",J185,0)</f>
        <v>0</v>
      </c>
      <c r="BF185" s="206">
        <f>IF(N185="snížená",J185,0)</f>
        <v>0</v>
      </c>
      <c r="BG185" s="206">
        <f>IF(N185="zákl. přenesená",J185,0)</f>
        <v>0</v>
      </c>
      <c r="BH185" s="206">
        <f>IF(N185="sníž. přenesená",J185,0)</f>
        <v>0</v>
      </c>
      <c r="BI185" s="206">
        <f>IF(N185="nulová",J185,0)</f>
        <v>0</v>
      </c>
      <c r="BJ185" s="18" t="s">
        <v>89</v>
      </c>
      <c r="BK185" s="206">
        <f>ROUND(I185*H185,2)</f>
        <v>0</v>
      </c>
      <c r="BL185" s="18" t="s">
        <v>180</v>
      </c>
      <c r="BM185" s="205" t="s">
        <v>745</v>
      </c>
    </row>
    <row r="186" spans="1:65" s="2" customFormat="1" ht="19.5" x14ac:dyDescent="0.2">
      <c r="A186" s="36"/>
      <c r="B186" s="37"/>
      <c r="C186" s="38"/>
      <c r="D186" s="209" t="s">
        <v>412</v>
      </c>
      <c r="E186" s="38"/>
      <c r="F186" s="255" t="s">
        <v>1031</v>
      </c>
      <c r="G186" s="38"/>
      <c r="H186" s="38"/>
      <c r="I186" s="117"/>
      <c r="J186" s="38"/>
      <c r="K186" s="38"/>
      <c r="L186" s="41"/>
      <c r="M186" s="256"/>
      <c r="N186" s="257"/>
      <c r="O186" s="66"/>
      <c r="P186" s="66"/>
      <c r="Q186" s="66"/>
      <c r="R186" s="66"/>
      <c r="S186" s="66"/>
      <c r="T186" s="67"/>
      <c r="U186" s="36"/>
      <c r="V186" s="36"/>
      <c r="W186" s="36"/>
      <c r="X186" s="36"/>
      <c r="Y186" s="36"/>
      <c r="Z186" s="36"/>
      <c r="AA186" s="36"/>
      <c r="AB186" s="36"/>
      <c r="AC186" s="36"/>
      <c r="AD186" s="36"/>
      <c r="AE186" s="36"/>
      <c r="AT186" s="18" t="s">
        <v>412</v>
      </c>
      <c r="AU186" s="18" t="s">
        <v>91</v>
      </c>
    </row>
    <row r="187" spans="1:65" s="13" customFormat="1" ht="11.25" x14ac:dyDescent="0.2">
      <c r="B187" s="207"/>
      <c r="C187" s="208"/>
      <c r="D187" s="209" t="s">
        <v>182</v>
      </c>
      <c r="E187" s="210" t="s">
        <v>79</v>
      </c>
      <c r="F187" s="211" t="s">
        <v>1126</v>
      </c>
      <c r="G187" s="208"/>
      <c r="H187" s="212">
        <v>2</v>
      </c>
      <c r="I187" s="213"/>
      <c r="J187" s="208"/>
      <c r="K187" s="208"/>
      <c r="L187" s="214"/>
      <c r="M187" s="215"/>
      <c r="N187" s="216"/>
      <c r="O187" s="216"/>
      <c r="P187" s="216"/>
      <c r="Q187" s="216"/>
      <c r="R187" s="216"/>
      <c r="S187" s="216"/>
      <c r="T187" s="217"/>
      <c r="AT187" s="218" t="s">
        <v>182</v>
      </c>
      <c r="AU187" s="218" t="s">
        <v>91</v>
      </c>
      <c r="AV187" s="13" t="s">
        <v>91</v>
      </c>
      <c r="AW187" s="13" t="s">
        <v>42</v>
      </c>
      <c r="AX187" s="13" t="s">
        <v>89</v>
      </c>
      <c r="AY187" s="218" t="s">
        <v>173</v>
      </c>
    </row>
    <row r="188" spans="1:65" s="2" customFormat="1" ht="16.5" customHeight="1" x14ac:dyDescent="0.2">
      <c r="A188" s="36"/>
      <c r="B188" s="37"/>
      <c r="C188" s="194" t="s">
        <v>334</v>
      </c>
      <c r="D188" s="194" t="s">
        <v>175</v>
      </c>
      <c r="E188" s="195" t="s">
        <v>1129</v>
      </c>
      <c r="F188" s="196" t="s">
        <v>1130</v>
      </c>
      <c r="G188" s="197" t="s">
        <v>1048</v>
      </c>
      <c r="H188" s="198">
        <v>2</v>
      </c>
      <c r="I188" s="199"/>
      <c r="J188" s="200">
        <f>ROUND(I188*H188,2)</f>
        <v>0</v>
      </c>
      <c r="K188" s="196" t="s">
        <v>1030</v>
      </c>
      <c r="L188" s="41"/>
      <c r="M188" s="201" t="s">
        <v>79</v>
      </c>
      <c r="N188" s="202" t="s">
        <v>51</v>
      </c>
      <c r="O188" s="66"/>
      <c r="P188" s="203">
        <f>O188*H188</f>
        <v>0</v>
      </c>
      <c r="Q188" s="203">
        <v>0</v>
      </c>
      <c r="R188" s="203">
        <f>Q188*H188</f>
        <v>0</v>
      </c>
      <c r="S188" s="203">
        <v>0</v>
      </c>
      <c r="T188" s="204">
        <f>S188*H188</f>
        <v>0</v>
      </c>
      <c r="U188" s="36"/>
      <c r="V188" s="36"/>
      <c r="W188" s="36"/>
      <c r="X188" s="36"/>
      <c r="Y188" s="36"/>
      <c r="Z188" s="36"/>
      <c r="AA188" s="36"/>
      <c r="AB188" s="36"/>
      <c r="AC188" s="36"/>
      <c r="AD188" s="36"/>
      <c r="AE188" s="36"/>
      <c r="AR188" s="205" t="s">
        <v>180</v>
      </c>
      <c r="AT188" s="205" t="s">
        <v>175</v>
      </c>
      <c r="AU188" s="205" t="s">
        <v>91</v>
      </c>
      <c r="AY188" s="18" t="s">
        <v>173</v>
      </c>
      <c r="BE188" s="206">
        <f>IF(N188="základní",J188,0)</f>
        <v>0</v>
      </c>
      <c r="BF188" s="206">
        <f>IF(N188="snížená",J188,0)</f>
        <v>0</v>
      </c>
      <c r="BG188" s="206">
        <f>IF(N188="zákl. přenesená",J188,0)</f>
        <v>0</v>
      </c>
      <c r="BH188" s="206">
        <f>IF(N188="sníž. přenesená",J188,0)</f>
        <v>0</v>
      </c>
      <c r="BI188" s="206">
        <f>IF(N188="nulová",J188,0)</f>
        <v>0</v>
      </c>
      <c r="BJ188" s="18" t="s">
        <v>89</v>
      </c>
      <c r="BK188" s="206">
        <f>ROUND(I188*H188,2)</f>
        <v>0</v>
      </c>
      <c r="BL188" s="18" t="s">
        <v>180</v>
      </c>
      <c r="BM188" s="205" t="s">
        <v>748</v>
      </c>
    </row>
    <row r="189" spans="1:65" s="2" customFormat="1" ht="19.5" x14ac:dyDescent="0.2">
      <c r="A189" s="36"/>
      <c r="B189" s="37"/>
      <c r="C189" s="38"/>
      <c r="D189" s="209" t="s">
        <v>412</v>
      </c>
      <c r="E189" s="38"/>
      <c r="F189" s="255" t="s">
        <v>1031</v>
      </c>
      <c r="G189" s="38"/>
      <c r="H189" s="38"/>
      <c r="I189" s="117"/>
      <c r="J189" s="38"/>
      <c r="K189" s="38"/>
      <c r="L189" s="41"/>
      <c r="M189" s="256"/>
      <c r="N189" s="257"/>
      <c r="O189" s="66"/>
      <c r="P189" s="66"/>
      <c r="Q189" s="66"/>
      <c r="R189" s="66"/>
      <c r="S189" s="66"/>
      <c r="T189" s="67"/>
      <c r="U189" s="36"/>
      <c r="V189" s="36"/>
      <c r="W189" s="36"/>
      <c r="X189" s="36"/>
      <c r="Y189" s="36"/>
      <c r="Z189" s="36"/>
      <c r="AA189" s="36"/>
      <c r="AB189" s="36"/>
      <c r="AC189" s="36"/>
      <c r="AD189" s="36"/>
      <c r="AE189" s="36"/>
      <c r="AT189" s="18" t="s">
        <v>412</v>
      </c>
      <c r="AU189" s="18" t="s">
        <v>91</v>
      </c>
    </row>
    <row r="190" spans="1:65" s="13" customFormat="1" ht="11.25" x14ac:dyDescent="0.2">
      <c r="B190" s="207"/>
      <c r="C190" s="208"/>
      <c r="D190" s="209" t="s">
        <v>182</v>
      </c>
      <c r="E190" s="210" t="s">
        <v>79</v>
      </c>
      <c r="F190" s="211" t="s">
        <v>1126</v>
      </c>
      <c r="G190" s="208"/>
      <c r="H190" s="212">
        <v>2</v>
      </c>
      <c r="I190" s="213"/>
      <c r="J190" s="208"/>
      <c r="K190" s="208"/>
      <c r="L190" s="214"/>
      <c r="M190" s="215"/>
      <c r="N190" s="216"/>
      <c r="O190" s="216"/>
      <c r="P190" s="216"/>
      <c r="Q190" s="216"/>
      <c r="R190" s="216"/>
      <c r="S190" s="216"/>
      <c r="T190" s="217"/>
      <c r="AT190" s="218" t="s">
        <v>182</v>
      </c>
      <c r="AU190" s="218" t="s">
        <v>91</v>
      </c>
      <c r="AV190" s="13" t="s">
        <v>91</v>
      </c>
      <c r="AW190" s="13" t="s">
        <v>42</v>
      </c>
      <c r="AX190" s="13" t="s">
        <v>89</v>
      </c>
      <c r="AY190" s="218" t="s">
        <v>173</v>
      </c>
    </row>
    <row r="191" spans="1:65" s="2" customFormat="1" ht="16.5" customHeight="1" x14ac:dyDescent="0.2">
      <c r="A191" s="36"/>
      <c r="B191" s="37"/>
      <c r="C191" s="194" t="s">
        <v>470</v>
      </c>
      <c r="D191" s="194" t="s">
        <v>175</v>
      </c>
      <c r="E191" s="195" t="s">
        <v>1131</v>
      </c>
      <c r="F191" s="196" t="s">
        <v>1132</v>
      </c>
      <c r="G191" s="197" t="s">
        <v>1044</v>
      </c>
      <c r="H191" s="198">
        <v>235.2</v>
      </c>
      <c r="I191" s="199"/>
      <c r="J191" s="200">
        <f>ROUND(I191*H191,2)</f>
        <v>0</v>
      </c>
      <c r="K191" s="196" t="s">
        <v>1030</v>
      </c>
      <c r="L191" s="41"/>
      <c r="M191" s="201" t="s">
        <v>79</v>
      </c>
      <c r="N191" s="202" t="s">
        <v>51</v>
      </c>
      <c r="O191" s="66"/>
      <c r="P191" s="203">
        <f>O191*H191</f>
        <v>0</v>
      </c>
      <c r="Q191" s="203">
        <v>0</v>
      </c>
      <c r="R191" s="203">
        <f>Q191*H191</f>
        <v>0</v>
      </c>
      <c r="S191" s="203">
        <v>0</v>
      </c>
      <c r="T191" s="204">
        <f>S191*H191</f>
        <v>0</v>
      </c>
      <c r="U191" s="36"/>
      <c r="V191" s="36"/>
      <c r="W191" s="36"/>
      <c r="X191" s="36"/>
      <c r="Y191" s="36"/>
      <c r="Z191" s="36"/>
      <c r="AA191" s="36"/>
      <c r="AB191" s="36"/>
      <c r="AC191" s="36"/>
      <c r="AD191" s="36"/>
      <c r="AE191" s="36"/>
      <c r="AR191" s="205" t="s">
        <v>180</v>
      </c>
      <c r="AT191" s="205" t="s">
        <v>175</v>
      </c>
      <c r="AU191" s="205" t="s">
        <v>91</v>
      </c>
      <c r="AY191" s="18" t="s">
        <v>173</v>
      </c>
      <c r="BE191" s="206">
        <f>IF(N191="základní",J191,0)</f>
        <v>0</v>
      </c>
      <c r="BF191" s="206">
        <f>IF(N191="snížená",J191,0)</f>
        <v>0</v>
      </c>
      <c r="BG191" s="206">
        <f>IF(N191="zákl. přenesená",J191,0)</f>
        <v>0</v>
      </c>
      <c r="BH191" s="206">
        <f>IF(N191="sníž. přenesená",J191,0)</f>
        <v>0</v>
      </c>
      <c r="BI191" s="206">
        <f>IF(N191="nulová",J191,0)</f>
        <v>0</v>
      </c>
      <c r="BJ191" s="18" t="s">
        <v>89</v>
      </c>
      <c r="BK191" s="206">
        <f>ROUND(I191*H191,2)</f>
        <v>0</v>
      </c>
      <c r="BL191" s="18" t="s">
        <v>180</v>
      </c>
      <c r="BM191" s="205" t="s">
        <v>486</v>
      </c>
    </row>
    <row r="192" spans="1:65" s="2" customFormat="1" ht="19.5" x14ac:dyDescent="0.2">
      <c r="A192" s="36"/>
      <c r="B192" s="37"/>
      <c r="C192" s="38"/>
      <c r="D192" s="209" t="s">
        <v>412</v>
      </c>
      <c r="E192" s="38"/>
      <c r="F192" s="255" t="s">
        <v>1031</v>
      </c>
      <c r="G192" s="38"/>
      <c r="H192" s="38"/>
      <c r="I192" s="117"/>
      <c r="J192" s="38"/>
      <c r="K192" s="38"/>
      <c r="L192" s="41"/>
      <c r="M192" s="256"/>
      <c r="N192" s="257"/>
      <c r="O192" s="66"/>
      <c r="P192" s="66"/>
      <c r="Q192" s="66"/>
      <c r="R192" s="66"/>
      <c r="S192" s="66"/>
      <c r="T192" s="67"/>
      <c r="U192" s="36"/>
      <c r="V192" s="36"/>
      <c r="W192" s="36"/>
      <c r="X192" s="36"/>
      <c r="Y192" s="36"/>
      <c r="Z192" s="36"/>
      <c r="AA192" s="36"/>
      <c r="AB192" s="36"/>
      <c r="AC192" s="36"/>
      <c r="AD192" s="36"/>
      <c r="AE192" s="36"/>
      <c r="AT192" s="18" t="s">
        <v>412</v>
      </c>
      <c r="AU192" s="18" t="s">
        <v>91</v>
      </c>
    </row>
    <row r="193" spans="1:65" s="13" customFormat="1" ht="11.25" x14ac:dyDescent="0.2">
      <c r="B193" s="207"/>
      <c r="C193" s="208"/>
      <c r="D193" s="209" t="s">
        <v>182</v>
      </c>
      <c r="E193" s="210" t="s">
        <v>79</v>
      </c>
      <c r="F193" s="211" t="s">
        <v>1133</v>
      </c>
      <c r="G193" s="208"/>
      <c r="H193" s="212">
        <v>235.2</v>
      </c>
      <c r="I193" s="213"/>
      <c r="J193" s="208"/>
      <c r="K193" s="208"/>
      <c r="L193" s="214"/>
      <c r="M193" s="215"/>
      <c r="N193" s="216"/>
      <c r="O193" s="216"/>
      <c r="P193" s="216"/>
      <c r="Q193" s="216"/>
      <c r="R193" s="216"/>
      <c r="S193" s="216"/>
      <c r="T193" s="217"/>
      <c r="AT193" s="218" t="s">
        <v>182</v>
      </c>
      <c r="AU193" s="218" t="s">
        <v>91</v>
      </c>
      <c r="AV193" s="13" t="s">
        <v>91</v>
      </c>
      <c r="AW193" s="13" t="s">
        <v>42</v>
      </c>
      <c r="AX193" s="13" t="s">
        <v>89</v>
      </c>
      <c r="AY193" s="218" t="s">
        <v>173</v>
      </c>
    </row>
    <row r="194" spans="1:65" s="12" customFormat="1" ht="22.9" customHeight="1" x14ac:dyDescent="0.2">
      <c r="B194" s="178"/>
      <c r="C194" s="179"/>
      <c r="D194" s="180" t="s">
        <v>80</v>
      </c>
      <c r="E194" s="192" t="s">
        <v>1134</v>
      </c>
      <c r="F194" s="192" t="s">
        <v>1135</v>
      </c>
      <c r="G194" s="179"/>
      <c r="H194" s="179"/>
      <c r="I194" s="182"/>
      <c r="J194" s="193">
        <f>BK194</f>
        <v>0</v>
      </c>
      <c r="K194" s="179"/>
      <c r="L194" s="184"/>
      <c r="M194" s="185"/>
      <c r="N194" s="186"/>
      <c r="O194" s="186"/>
      <c r="P194" s="187">
        <f>SUM(P195:P200)</f>
        <v>0</v>
      </c>
      <c r="Q194" s="186"/>
      <c r="R194" s="187">
        <f>SUM(R195:R200)</f>
        <v>0</v>
      </c>
      <c r="S194" s="186"/>
      <c r="T194" s="188">
        <f>SUM(T195:T200)</f>
        <v>0</v>
      </c>
      <c r="AR194" s="189" t="s">
        <v>89</v>
      </c>
      <c r="AT194" s="190" t="s">
        <v>80</v>
      </c>
      <c r="AU194" s="190" t="s">
        <v>89</v>
      </c>
      <c r="AY194" s="189" t="s">
        <v>173</v>
      </c>
      <c r="BK194" s="191">
        <f>SUM(BK195:BK200)</f>
        <v>0</v>
      </c>
    </row>
    <row r="195" spans="1:65" s="2" customFormat="1" ht="24" customHeight="1" x14ac:dyDescent="0.2">
      <c r="A195" s="36"/>
      <c r="B195" s="37"/>
      <c r="C195" s="194" t="s">
        <v>474</v>
      </c>
      <c r="D195" s="194" t="s">
        <v>175</v>
      </c>
      <c r="E195" s="195" t="s">
        <v>1136</v>
      </c>
      <c r="F195" s="196" t="s">
        <v>1137</v>
      </c>
      <c r="G195" s="197" t="s">
        <v>1138</v>
      </c>
      <c r="H195" s="198">
        <v>53.55</v>
      </c>
      <c r="I195" s="199"/>
      <c r="J195" s="200">
        <f>ROUND(I195*H195,2)</f>
        <v>0</v>
      </c>
      <c r="K195" s="196" t="s">
        <v>1030</v>
      </c>
      <c r="L195" s="41"/>
      <c r="M195" s="201" t="s">
        <v>79</v>
      </c>
      <c r="N195" s="202" t="s">
        <v>51</v>
      </c>
      <c r="O195" s="66"/>
      <c r="P195" s="203">
        <f>O195*H195</f>
        <v>0</v>
      </c>
      <c r="Q195" s="203">
        <v>0</v>
      </c>
      <c r="R195" s="203">
        <f>Q195*H195</f>
        <v>0</v>
      </c>
      <c r="S195" s="203">
        <v>0</v>
      </c>
      <c r="T195" s="204">
        <f>S195*H195</f>
        <v>0</v>
      </c>
      <c r="U195" s="36"/>
      <c r="V195" s="36"/>
      <c r="W195" s="36"/>
      <c r="X195" s="36"/>
      <c r="Y195" s="36"/>
      <c r="Z195" s="36"/>
      <c r="AA195" s="36"/>
      <c r="AB195" s="36"/>
      <c r="AC195" s="36"/>
      <c r="AD195" s="36"/>
      <c r="AE195" s="36"/>
      <c r="AR195" s="205" t="s">
        <v>180</v>
      </c>
      <c r="AT195" s="205" t="s">
        <v>175</v>
      </c>
      <c r="AU195" s="205" t="s">
        <v>91</v>
      </c>
      <c r="AY195" s="18" t="s">
        <v>173</v>
      </c>
      <c r="BE195" s="206">
        <f>IF(N195="základní",J195,0)</f>
        <v>0</v>
      </c>
      <c r="BF195" s="206">
        <f>IF(N195="snížená",J195,0)</f>
        <v>0</v>
      </c>
      <c r="BG195" s="206">
        <f>IF(N195="zákl. přenesená",J195,0)</f>
        <v>0</v>
      </c>
      <c r="BH195" s="206">
        <f>IF(N195="sníž. přenesená",J195,0)</f>
        <v>0</v>
      </c>
      <c r="BI195" s="206">
        <f>IF(N195="nulová",J195,0)</f>
        <v>0</v>
      </c>
      <c r="BJ195" s="18" t="s">
        <v>89</v>
      </c>
      <c r="BK195" s="206">
        <f>ROUND(I195*H195,2)</f>
        <v>0</v>
      </c>
      <c r="BL195" s="18" t="s">
        <v>180</v>
      </c>
      <c r="BM195" s="205" t="s">
        <v>754</v>
      </c>
    </row>
    <row r="196" spans="1:65" s="2" customFormat="1" ht="19.5" x14ac:dyDescent="0.2">
      <c r="A196" s="36"/>
      <c r="B196" s="37"/>
      <c r="C196" s="38"/>
      <c r="D196" s="209" t="s">
        <v>412</v>
      </c>
      <c r="E196" s="38"/>
      <c r="F196" s="255" t="s">
        <v>1139</v>
      </c>
      <c r="G196" s="38"/>
      <c r="H196" s="38"/>
      <c r="I196" s="117"/>
      <c r="J196" s="38"/>
      <c r="K196" s="38"/>
      <c r="L196" s="41"/>
      <c r="M196" s="256"/>
      <c r="N196" s="257"/>
      <c r="O196" s="66"/>
      <c r="P196" s="66"/>
      <c r="Q196" s="66"/>
      <c r="R196" s="66"/>
      <c r="S196" s="66"/>
      <c r="T196" s="67"/>
      <c r="U196" s="36"/>
      <c r="V196" s="36"/>
      <c r="W196" s="36"/>
      <c r="X196" s="36"/>
      <c r="Y196" s="36"/>
      <c r="Z196" s="36"/>
      <c r="AA196" s="36"/>
      <c r="AB196" s="36"/>
      <c r="AC196" s="36"/>
      <c r="AD196" s="36"/>
      <c r="AE196" s="36"/>
      <c r="AT196" s="18" t="s">
        <v>412</v>
      </c>
      <c r="AU196" s="18" t="s">
        <v>91</v>
      </c>
    </row>
    <row r="197" spans="1:65" s="13" customFormat="1" ht="11.25" x14ac:dyDescent="0.2">
      <c r="B197" s="207"/>
      <c r="C197" s="208"/>
      <c r="D197" s="209" t="s">
        <v>182</v>
      </c>
      <c r="E197" s="210" t="s">
        <v>79</v>
      </c>
      <c r="F197" s="211" t="s">
        <v>1140</v>
      </c>
      <c r="G197" s="208"/>
      <c r="H197" s="212">
        <v>53.55</v>
      </c>
      <c r="I197" s="213"/>
      <c r="J197" s="208"/>
      <c r="K197" s="208"/>
      <c r="L197" s="214"/>
      <c r="M197" s="215"/>
      <c r="N197" s="216"/>
      <c r="O197" s="216"/>
      <c r="P197" s="216"/>
      <c r="Q197" s="216"/>
      <c r="R197" s="216"/>
      <c r="S197" s="216"/>
      <c r="T197" s="217"/>
      <c r="AT197" s="218" t="s">
        <v>182</v>
      </c>
      <c r="AU197" s="218" t="s">
        <v>91</v>
      </c>
      <c r="AV197" s="13" t="s">
        <v>91</v>
      </c>
      <c r="AW197" s="13" t="s">
        <v>42</v>
      </c>
      <c r="AX197" s="13" t="s">
        <v>89</v>
      </c>
      <c r="AY197" s="218" t="s">
        <v>173</v>
      </c>
    </row>
    <row r="198" spans="1:65" s="2" customFormat="1" ht="24" customHeight="1" x14ac:dyDescent="0.2">
      <c r="A198" s="36"/>
      <c r="B198" s="37"/>
      <c r="C198" s="194" t="s">
        <v>478</v>
      </c>
      <c r="D198" s="194" t="s">
        <v>175</v>
      </c>
      <c r="E198" s="195" t="s">
        <v>1141</v>
      </c>
      <c r="F198" s="196" t="s">
        <v>1142</v>
      </c>
      <c r="G198" s="197" t="s">
        <v>1138</v>
      </c>
      <c r="H198" s="198">
        <v>24.696000000000002</v>
      </c>
      <c r="I198" s="199"/>
      <c r="J198" s="200">
        <f>ROUND(I198*H198,2)</f>
        <v>0</v>
      </c>
      <c r="K198" s="196" t="s">
        <v>1030</v>
      </c>
      <c r="L198" s="41"/>
      <c r="M198" s="201" t="s">
        <v>79</v>
      </c>
      <c r="N198" s="202" t="s">
        <v>51</v>
      </c>
      <c r="O198" s="66"/>
      <c r="P198" s="203">
        <f>O198*H198</f>
        <v>0</v>
      </c>
      <c r="Q198" s="203">
        <v>0</v>
      </c>
      <c r="R198" s="203">
        <f>Q198*H198</f>
        <v>0</v>
      </c>
      <c r="S198" s="203">
        <v>0</v>
      </c>
      <c r="T198" s="204">
        <f>S198*H198</f>
        <v>0</v>
      </c>
      <c r="U198" s="36"/>
      <c r="V198" s="36"/>
      <c r="W198" s="36"/>
      <c r="X198" s="36"/>
      <c r="Y198" s="36"/>
      <c r="Z198" s="36"/>
      <c r="AA198" s="36"/>
      <c r="AB198" s="36"/>
      <c r="AC198" s="36"/>
      <c r="AD198" s="36"/>
      <c r="AE198" s="36"/>
      <c r="AR198" s="205" t="s">
        <v>180</v>
      </c>
      <c r="AT198" s="205" t="s">
        <v>175</v>
      </c>
      <c r="AU198" s="205" t="s">
        <v>91</v>
      </c>
      <c r="AY198" s="18" t="s">
        <v>173</v>
      </c>
      <c r="BE198" s="206">
        <f>IF(N198="základní",J198,0)</f>
        <v>0</v>
      </c>
      <c r="BF198" s="206">
        <f>IF(N198="snížená",J198,0)</f>
        <v>0</v>
      </c>
      <c r="BG198" s="206">
        <f>IF(N198="zákl. přenesená",J198,0)</f>
        <v>0</v>
      </c>
      <c r="BH198" s="206">
        <f>IF(N198="sníž. přenesená",J198,0)</f>
        <v>0</v>
      </c>
      <c r="BI198" s="206">
        <f>IF(N198="nulová",J198,0)</f>
        <v>0</v>
      </c>
      <c r="BJ198" s="18" t="s">
        <v>89</v>
      </c>
      <c r="BK198" s="206">
        <f>ROUND(I198*H198,2)</f>
        <v>0</v>
      </c>
      <c r="BL198" s="18" t="s">
        <v>180</v>
      </c>
      <c r="BM198" s="205" t="s">
        <v>757</v>
      </c>
    </row>
    <row r="199" spans="1:65" s="2" customFormat="1" ht="19.5" x14ac:dyDescent="0.2">
      <c r="A199" s="36"/>
      <c r="B199" s="37"/>
      <c r="C199" s="38"/>
      <c r="D199" s="209" t="s">
        <v>412</v>
      </c>
      <c r="E199" s="38"/>
      <c r="F199" s="255" t="s">
        <v>1031</v>
      </c>
      <c r="G199" s="38"/>
      <c r="H199" s="38"/>
      <c r="I199" s="117"/>
      <c r="J199" s="38"/>
      <c r="K199" s="38"/>
      <c r="L199" s="41"/>
      <c r="M199" s="256"/>
      <c r="N199" s="257"/>
      <c r="O199" s="66"/>
      <c r="P199" s="66"/>
      <c r="Q199" s="66"/>
      <c r="R199" s="66"/>
      <c r="S199" s="66"/>
      <c r="T199" s="67"/>
      <c r="U199" s="36"/>
      <c r="V199" s="36"/>
      <c r="W199" s="36"/>
      <c r="X199" s="36"/>
      <c r="Y199" s="36"/>
      <c r="Z199" s="36"/>
      <c r="AA199" s="36"/>
      <c r="AB199" s="36"/>
      <c r="AC199" s="36"/>
      <c r="AD199" s="36"/>
      <c r="AE199" s="36"/>
      <c r="AT199" s="18" t="s">
        <v>412</v>
      </c>
      <c r="AU199" s="18" t="s">
        <v>91</v>
      </c>
    </row>
    <row r="200" spans="1:65" s="13" customFormat="1" ht="11.25" x14ac:dyDescent="0.2">
      <c r="B200" s="207"/>
      <c r="C200" s="208"/>
      <c r="D200" s="209" t="s">
        <v>182</v>
      </c>
      <c r="E200" s="210" t="s">
        <v>79</v>
      </c>
      <c r="F200" s="211" t="s">
        <v>1143</v>
      </c>
      <c r="G200" s="208"/>
      <c r="H200" s="212">
        <v>24.696000000000002</v>
      </c>
      <c r="I200" s="213"/>
      <c r="J200" s="208"/>
      <c r="K200" s="208"/>
      <c r="L200" s="214"/>
      <c r="M200" s="215"/>
      <c r="N200" s="216"/>
      <c r="O200" s="216"/>
      <c r="P200" s="216"/>
      <c r="Q200" s="216"/>
      <c r="R200" s="216"/>
      <c r="S200" s="216"/>
      <c r="T200" s="217"/>
      <c r="AT200" s="218" t="s">
        <v>182</v>
      </c>
      <c r="AU200" s="218" t="s">
        <v>91</v>
      </c>
      <c r="AV200" s="13" t="s">
        <v>91</v>
      </c>
      <c r="AW200" s="13" t="s">
        <v>42</v>
      </c>
      <c r="AX200" s="13" t="s">
        <v>89</v>
      </c>
      <c r="AY200" s="218" t="s">
        <v>173</v>
      </c>
    </row>
    <row r="201" spans="1:65" s="12" customFormat="1" ht="22.9" customHeight="1" x14ac:dyDescent="0.2">
      <c r="B201" s="178"/>
      <c r="C201" s="179"/>
      <c r="D201" s="180" t="s">
        <v>80</v>
      </c>
      <c r="E201" s="192" t="s">
        <v>1144</v>
      </c>
      <c r="F201" s="192" t="s">
        <v>1145</v>
      </c>
      <c r="G201" s="179"/>
      <c r="H201" s="179"/>
      <c r="I201" s="182"/>
      <c r="J201" s="193">
        <f>BK201</f>
        <v>0</v>
      </c>
      <c r="K201" s="179"/>
      <c r="L201" s="184"/>
      <c r="M201" s="185"/>
      <c r="N201" s="186"/>
      <c r="O201" s="186"/>
      <c r="P201" s="187">
        <f>SUM(P202:P213)</f>
        <v>0</v>
      </c>
      <c r="Q201" s="186"/>
      <c r="R201" s="187">
        <f>SUM(R202:R213)</f>
        <v>0</v>
      </c>
      <c r="S201" s="186"/>
      <c r="T201" s="188">
        <f>SUM(T202:T213)</f>
        <v>0</v>
      </c>
      <c r="AR201" s="189" t="s">
        <v>89</v>
      </c>
      <c r="AT201" s="190" t="s">
        <v>80</v>
      </c>
      <c r="AU201" s="190" t="s">
        <v>89</v>
      </c>
      <c r="AY201" s="189" t="s">
        <v>173</v>
      </c>
      <c r="BK201" s="191">
        <f>SUM(BK202:BK213)</f>
        <v>0</v>
      </c>
    </row>
    <row r="202" spans="1:65" s="2" customFormat="1" ht="16.5" customHeight="1" x14ac:dyDescent="0.2">
      <c r="A202" s="36"/>
      <c r="B202" s="37"/>
      <c r="C202" s="194" t="s">
        <v>483</v>
      </c>
      <c r="D202" s="194" t="s">
        <v>175</v>
      </c>
      <c r="E202" s="195" t="s">
        <v>1146</v>
      </c>
      <c r="F202" s="196" t="s">
        <v>1147</v>
      </c>
      <c r="G202" s="197" t="s">
        <v>1048</v>
      </c>
      <c r="H202" s="198">
        <v>1</v>
      </c>
      <c r="I202" s="199"/>
      <c r="J202" s="200">
        <f>ROUND(I202*H202,2)</f>
        <v>0</v>
      </c>
      <c r="K202" s="196" t="s">
        <v>1030</v>
      </c>
      <c r="L202" s="41"/>
      <c r="M202" s="201" t="s">
        <v>79</v>
      </c>
      <c r="N202" s="202" t="s">
        <v>51</v>
      </c>
      <c r="O202" s="66"/>
      <c r="P202" s="203">
        <f>O202*H202</f>
        <v>0</v>
      </c>
      <c r="Q202" s="203">
        <v>0</v>
      </c>
      <c r="R202" s="203">
        <f>Q202*H202</f>
        <v>0</v>
      </c>
      <c r="S202" s="203">
        <v>0</v>
      </c>
      <c r="T202" s="204">
        <f>S202*H202</f>
        <v>0</v>
      </c>
      <c r="U202" s="36"/>
      <c r="V202" s="36"/>
      <c r="W202" s="36"/>
      <c r="X202" s="36"/>
      <c r="Y202" s="36"/>
      <c r="Z202" s="36"/>
      <c r="AA202" s="36"/>
      <c r="AB202" s="36"/>
      <c r="AC202" s="36"/>
      <c r="AD202" s="36"/>
      <c r="AE202" s="36"/>
      <c r="AR202" s="205" t="s">
        <v>180</v>
      </c>
      <c r="AT202" s="205" t="s">
        <v>175</v>
      </c>
      <c r="AU202" s="205" t="s">
        <v>91</v>
      </c>
      <c r="AY202" s="18" t="s">
        <v>173</v>
      </c>
      <c r="BE202" s="206">
        <f>IF(N202="základní",J202,0)</f>
        <v>0</v>
      </c>
      <c r="BF202" s="206">
        <f>IF(N202="snížená",J202,0)</f>
        <v>0</v>
      </c>
      <c r="BG202" s="206">
        <f>IF(N202="zákl. přenesená",J202,0)</f>
        <v>0</v>
      </c>
      <c r="BH202" s="206">
        <f>IF(N202="sníž. přenesená",J202,0)</f>
        <v>0</v>
      </c>
      <c r="BI202" s="206">
        <f>IF(N202="nulová",J202,0)</f>
        <v>0</v>
      </c>
      <c r="BJ202" s="18" t="s">
        <v>89</v>
      </c>
      <c r="BK202" s="206">
        <f>ROUND(I202*H202,2)</f>
        <v>0</v>
      </c>
      <c r="BL202" s="18" t="s">
        <v>180</v>
      </c>
      <c r="BM202" s="205" t="s">
        <v>761</v>
      </c>
    </row>
    <row r="203" spans="1:65" s="2" customFormat="1" ht="19.5" x14ac:dyDescent="0.2">
      <c r="A203" s="36"/>
      <c r="B203" s="37"/>
      <c r="C203" s="38"/>
      <c r="D203" s="209" t="s">
        <v>412</v>
      </c>
      <c r="E203" s="38"/>
      <c r="F203" s="255" t="s">
        <v>1031</v>
      </c>
      <c r="G203" s="38"/>
      <c r="H203" s="38"/>
      <c r="I203" s="117"/>
      <c r="J203" s="38"/>
      <c r="K203" s="38"/>
      <c r="L203" s="41"/>
      <c r="M203" s="256"/>
      <c r="N203" s="257"/>
      <c r="O203" s="66"/>
      <c r="P203" s="66"/>
      <c r="Q203" s="66"/>
      <c r="R203" s="66"/>
      <c r="S203" s="66"/>
      <c r="T203" s="67"/>
      <c r="U203" s="36"/>
      <c r="V203" s="36"/>
      <c r="W203" s="36"/>
      <c r="X203" s="36"/>
      <c r="Y203" s="36"/>
      <c r="Z203" s="36"/>
      <c r="AA203" s="36"/>
      <c r="AB203" s="36"/>
      <c r="AC203" s="36"/>
      <c r="AD203" s="36"/>
      <c r="AE203" s="36"/>
      <c r="AT203" s="18" t="s">
        <v>412</v>
      </c>
      <c r="AU203" s="18" t="s">
        <v>91</v>
      </c>
    </row>
    <row r="204" spans="1:65" s="13" customFormat="1" ht="11.25" x14ac:dyDescent="0.2">
      <c r="B204" s="207"/>
      <c r="C204" s="208"/>
      <c r="D204" s="209" t="s">
        <v>182</v>
      </c>
      <c r="E204" s="210" t="s">
        <v>79</v>
      </c>
      <c r="F204" s="211" t="s">
        <v>1148</v>
      </c>
      <c r="G204" s="208"/>
      <c r="H204" s="212">
        <v>1</v>
      </c>
      <c r="I204" s="213"/>
      <c r="J204" s="208"/>
      <c r="K204" s="208"/>
      <c r="L204" s="214"/>
      <c r="M204" s="215"/>
      <c r="N204" s="216"/>
      <c r="O204" s="216"/>
      <c r="P204" s="216"/>
      <c r="Q204" s="216"/>
      <c r="R204" s="216"/>
      <c r="S204" s="216"/>
      <c r="T204" s="217"/>
      <c r="AT204" s="218" t="s">
        <v>182</v>
      </c>
      <c r="AU204" s="218" t="s">
        <v>91</v>
      </c>
      <c r="AV204" s="13" t="s">
        <v>91</v>
      </c>
      <c r="AW204" s="13" t="s">
        <v>42</v>
      </c>
      <c r="AX204" s="13" t="s">
        <v>89</v>
      </c>
      <c r="AY204" s="218" t="s">
        <v>173</v>
      </c>
    </row>
    <row r="205" spans="1:65" s="2" customFormat="1" ht="16.5" customHeight="1" x14ac:dyDescent="0.2">
      <c r="A205" s="36"/>
      <c r="B205" s="37"/>
      <c r="C205" s="194" t="s">
        <v>489</v>
      </c>
      <c r="D205" s="194" t="s">
        <v>175</v>
      </c>
      <c r="E205" s="195" t="s">
        <v>1149</v>
      </c>
      <c r="F205" s="196" t="s">
        <v>1150</v>
      </c>
      <c r="G205" s="197" t="s">
        <v>1048</v>
      </c>
      <c r="H205" s="198">
        <v>1</v>
      </c>
      <c r="I205" s="199"/>
      <c r="J205" s="200">
        <f>ROUND(I205*H205,2)</f>
        <v>0</v>
      </c>
      <c r="K205" s="196" t="s">
        <v>1030</v>
      </c>
      <c r="L205" s="41"/>
      <c r="M205" s="201" t="s">
        <v>79</v>
      </c>
      <c r="N205" s="202" t="s">
        <v>51</v>
      </c>
      <c r="O205" s="66"/>
      <c r="P205" s="203">
        <f>O205*H205</f>
        <v>0</v>
      </c>
      <c r="Q205" s="203">
        <v>0</v>
      </c>
      <c r="R205" s="203">
        <f>Q205*H205</f>
        <v>0</v>
      </c>
      <c r="S205" s="203">
        <v>0</v>
      </c>
      <c r="T205" s="204">
        <f>S205*H205</f>
        <v>0</v>
      </c>
      <c r="U205" s="36"/>
      <c r="V205" s="36"/>
      <c r="W205" s="36"/>
      <c r="X205" s="36"/>
      <c r="Y205" s="36"/>
      <c r="Z205" s="36"/>
      <c r="AA205" s="36"/>
      <c r="AB205" s="36"/>
      <c r="AC205" s="36"/>
      <c r="AD205" s="36"/>
      <c r="AE205" s="36"/>
      <c r="AR205" s="205" t="s">
        <v>180</v>
      </c>
      <c r="AT205" s="205" t="s">
        <v>175</v>
      </c>
      <c r="AU205" s="205" t="s">
        <v>91</v>
      </c>
      <c r="AY205" s="18" t="s">
        <v>173</v>
      </c>
      <c r="BE205" s="206">
        <f>IF(N205="základní",J205,0)</f>
        <v>0</v>
      </c>
      <c r="BF205" s="206">
        <f>IF(N205="snížená",J205,0)</f>
        <v>0</v>
      </c>
      <c r="BG205" s="206">
        <f>IF(N205="zákl. přenesená",J205,0)</f>
        <v>0</v>
      </c>
      <c r="BH205" s="206">
        <f>IF(N205="sníž. přenesená",J205,0)</f>
        <v>0</v>
      </c>
      <c r="BI205" s="206">
        <f>IF(N205="nulová",J205,0)</f>
        <v>0</v>
      </c>
      <c r="BJ205" s="18" t="s">
        <v>89</v>
      </c>
      <c r="BK205" s="206">
        <f>ROUND(I205*H205,2)</f>
        <v>0</v>
      </c>
      <c r="BL205" s="18" t="s">
        <v>180</v>
      </c>
      <c r="BM205" s="205" t="s">
        <v>764</v>
      </c>
    </row>
    <row r="206" spans="1:65" s="2" customFormat="1" ht="19.5" x14ac:dyDescent="0.2">
      <c r="A206" s="36"/>
      <c r="B206" s="37"/>
      <c r="C206" s="38"/>
      <c r="D206" s="209" t="s">
        <v>412</v>
      </c>
      <c r="E206" s="38"/>
      <c r="F206" s="255" t="s">
        <v>1031</v>
      </c>
      <c r="G206" s="38"/>
      <c r="H206" s="38"/>
      <c r="I206" s="117"/>
      <c r="J206" s="38"/>
      <c r="K206" s="38"/>
      <c r="L206" s="41"/>
      <c r="M206" s="256"/>
      <c r="N206" s="257"/>
      <c r="O206" s="66"/>
      <c r="P206" s="66"/>
      <c r="Q206" s="66"/>
      <c r="R206" s="66"/>
      <c r="S206" s="66"/>
      <c r="T206" s="67"/>
      <c r="U206" s="36"/>
      <c r="V206" s="36"/>
      <c r="W206" s="36"/>
      <c r="X206" s="36"/>
      <c r="Y206" s="36"/>
      <c r="Z206" s="36"/>
      <c r="AA206" s="36"/>
      <c r="AB206" s="36"/>
      <c r="AC206" s="36"/>
      <c r="AD206" s="36"/>
      <c r="AE206" s="36"/>
      <c r="AT206" s="18" t="s">
        <v>412</v>
      </c>
      <c r="AU206" s="18" t="s">
        <v>91</v>
      </c>
    </row>
    <row r="207" spans="1:65" s="13" customFormat="1" ht="11.25" x14ac:dyDescent="0.2">
      <c r="B207" s="207"/>
      <c r="C207" s="208"/>
      <c r="D207" s="209" t="s">
        <v>182</v>
      </c>
      <c r="E207" s="210" t="s">
        <v>79</v>
      </c>
      <c r="F207" s="211" t="s">
        <v>1148</v>
      </c>
      <c r="G207" s="208"/>
      <c r="H207" s="212">
        <v>1</v>
      </c>
      <c r="I207" s="213"/>
      <c r="J207" s="208"/>
      <c r="K207" s="208"/>
      <c r="L207" s="214"/>
      <c r="M207" s="215"/>
      <c r="N207" s="216"/>
      <c r="O207" s="216"/>
      <c r="P207" s="216"/>
      <c r="Q207" s="216"/>
      <c r="R207" s="216"/>
      <c r="S207" s="216"/>
      <c r="T207" s="217"/>
      <c r="AT207" s="218" t="s">
        <v>182</v>
      </c>
      <c r="AU207" s="218" t="s">
        <v>91</v>
      </c>
      <c r="AV207" s="13" t="s">
        <v>91</v>
      </c>
      <c r="AW207" s="13" t="s">
        <v>42</v>
      </c>
      <c r="AX207" s="13" t="s">
        <v>89</v>
      </c>
      <c r="AY207" s="218" t="s">
        <v>173</v>
      </c>
    </row>
    <row r="208" spans="1:65" s="2" customFormat="1" ht="16.5" customHeight="1" x14ac:dyDescent="0.2">
      <c r="A208" s="36"/>
      <c r="B208" s="37"/>
      <c r="C208" s="194" t="s">
        <v>494</v>
      </c>
      <c r="D208" s="194" t="s">
        <v>175</v>
      </c>
      <c r="E208" s="195" t="s">
        <v>1151</v>
      </c>
      <c r="F208" s="196" t="s">
        <v>1152</v>
      </c>
      <c r="G208" s="197" t="s">
        <v>1048</v>
      </c>
      <c r="H208" s="198">
        <v>1</v>
      </c>
      <c r="I208" s="199"/>
      <c r="J208" s="200">
        <f>ROUND(I208*H208,2)</f>
        <v>0</v>
      </c>
      <c r="K208" s="196" t="s">
        <v>1030</v>
      </c>
      <c r="L208" s="41"/>
      <c r="M208" s="201" t="s">
        <v>79</v>
      </c>
      <c r="N208" s="202" t="s">
        <v>51</v>
      </c>
      <c r="O208" s="66"/>
      <c r="P208" s="203">
        <f>O208*H208</f>
        <v>0</v>
      </c>
      <c r="Q208" s="203">
        <v>0</v>
      </c>
      <c r="R208" s="203">
        <f>Q208*H208</f>
        <v>0</v>
      </c>
      <c r="S208" s="203">
        <v>0</v>
      </c>
      <c r="T208" s="204">
        <f>S208*H208</f>
        <v>0</v>
      </c>
      <c r="U208" s="36"/>
      <c r="V208" s="36"/>
      <c r="W208" s="36"/>
      <c r="X208" s="36"/>
      <c r="Y208" s="36"/>
      <c r="Z208" s="36"/>
      <c r="AA208" s="36"/>
      <c r="AB208" s="36"/>
      <c r="AC208" s="36"/>
      <c r="AD208" s="36"/>
      <c r="AE208" s="36"/>
      <c r="AR208" s="205" t="s">
        <v>180</v>
      </c>
      <c r="AT208" s="205" t="s">
        <v>175</v>
      </c>
      <c r="AU208" s="205" t="s">
        <v>91</v>
      </c>
      <c r="AY208" s="18" t="s">
        <v>173</v>
      </c>
      <c r="BE208" s="206">
        <f>IF(N208="základní",J208,0)</f>
        <v>0</v>
      </c>
      <c r="BF208" s="206">
        <f>IF(N208="snížená",J208,0)</f>
        <v>0</v>
      </c>
      <c r="BG208" s="206">
        <f>IF(N208="zákl. přenesená",J208,0)</f>
        <v>0</v>
      </c>
      <c r="BH208" s="206">
        <f>IF(N208="sníž. přenesená",J208,0)</f>
        <v>0</v>
      </c>
      <c r="BI208" s="206">
        <f>IF(N208="nulová",J208,0)</f>
        <v>0</v>
      </c>
      <c r="BJ208" s="18" t="s">
        <v>89</v>
      </c>
      <c r="BK208" s="206">
        <f>ROUND(I208*H208,2)</f>
        <v>0</v>
      </c>
      <c r="BL208" s="18" t="s">
        <v>180</v>
      </c>
      <c r="BM208" s="205" t="s">
        <v>767</v>
      </c>
    </row>
    <row r="209" spans="1:65" s="2" customFormat="1" ht="19.5" x14ac:dyDescent="0.2">
      <c r="A209" s="36"/>
      <c r="B209" s="37"/>
      <c r="C209" s="38"/>
      <c r="D209" s="209" t="s">
        <v>412</v>
      </c>
      <c r="E209" s="38"/>
      <c r="F209" s="255" t="s">
        <v>1031</v>
      </c>
      <c r="G209" s="38"/>
      <c r="H209" s="38"/>
      <c r="I209" s="117"/>
      <c r="J209" s="38"/>
      <c r="K209" s="38"/>
      <c r="L209" s="41"/>
      <c r="M209" s="256"/>
      <c r="N209" s="257"/>
      <c r="O209" s="66"/>
      <c r="P209" s="66"/>
      <c r="Q209" s="66"/>
      <c r="R209" s="66"/>
      <c r="S209" s="66"/>
      <c r="T209" s="67"/>
      <c r="U209" s="36"/>
      <c r="V209" s="36"/>
      <c r="W209" s="36"/>
      <c r="X209" s="36"/>
      <c r="Y209" s="36"/>
      <c r="Z209" s="36"/>
      <c r="AA209" s="36"/>
      <c r="AB209" s="36"/>
      <c r="AC209" s="36"/>
      <c r="AD209" s="36"/>
      <c r="AE209" s="36"/>
      <c r="AT209" s="18" t="s">
        <v>412</v>
      </c>
      <c r="AU209" s="18" t="s">
        <v>91</v>
      </c>
    </row>
    <row r="210" spans="1:65" s="13" customFormat="1" ht="11.25" x14ac:dyDescent="0.2">
      <c r="B210" s="207"/>
      <c r="C210" s="208"/>
      <c r="D210" s="209" t="s">
        <v>182</v>
      </c>
      <c r="E210" s="210" t="s">
        <v>79</v>
      </c>
      <c r="F210" s="211" t="s">
        <v>1148</v>
      </c>
      <c r="G210" s="208"/>
      <c r="H210" s="212">
        <v>1</v>
      </c>
      <c r="I210" s="213"/>
      <c r="J210" s="208"/>
      <c r="K210" s="208"/>
      <c r="L210" s="214"/>
      <c r="M210" s="215"/>
      <c r="N210" s="216"/>
      <c r="O210" s="216"/>
      <c r="P210" s="216"/>
      <c r="Q210" s="216"/>
      <c r="R210" s="216"/>
      <c r="S210" s="216"/>
      <c r="T210" s="217"/>
      <c r="AT210" s="218" t="s">
        <v>182</v>
      </c>
      <c r="AU210" s="218" t="s">
        <v>91</v>
      </c>
      <c r="AV210" s="13" t="s">
        <v>91</v>
      </c>
      <c r="AW210" s="13" t="s">
        <v>42</v>
      </c>
      <c r="AX210" s="13" t="s">
        <v>89</v>
      </c>
      <c r="AY210" s="218" t="s">
        <v>173</v>
      </c>
    </row>
    <row r="211" spans="1:65" s="2" customFormat="1" ht="16.5" customHeight="1" x14ac:dyDescent="0.2">
      <c r="A211" s="36"/>
      <c r="B211" s="37"/>
      <c r="C211" s="194" t="s">
        <v>499</v>
      </c>
      <c r="D211" s="194" t="s">
        <v>175</v>
      </c>
      <c r="E211" s="195" t="s">
        <v>1153</v>
      </c>
      <c r="F211" s="196" t="s">
        <v>1154</v>
      </c>
      <c r="G211" s="197" t="s">
        <v>1155</v>
      </c>
      <c r="H211" s="198">
        <v>16</v>
      </c>
      <c r="I211" s="199"/>
      <c r="J211" s="200">
        <f>ROUND(I211*H211,2)</f>
        <v>0</v>
      </c>
      <c r="K211" s="196" t="s">
        <v>1030</v>
      </c>
      <c r="L211" s="41"/>
      <c r="M211" s="201" t="s">
        <v>79</v>
      </c>
      <c r="N211" s="202" t="s">
        <v>51</v>
      </c>
      <c r="O211" s="66"/>
      <c r="P211" s="203">
        <f>O211*H211</f>
        <v>0</v>
      </c>
      <c r="Q211" s="203">
        <v>0</v>
      </c>
      <c r="R211" s="203">
        <f>Q211*H211</f>
        <v>0</v>
      </c>
      <c r="S211" s="203">
        <v>0</v>
      </c>
      <c r="T211" s="204">
        <f>S211*H211</f>
        <v>0</v>
      </c>
      <c r="U211" s="36"/>
      <c r="V211" s="36"/>
      <c r="W211" s="36"/>
      <c r="X211" s="36"/>
      <c r="Y211" s="36"/>
      <c r="Z211" s="36"/>
      <c r="AA211" s="36"/>
      <c r="AB211" s="36"/>
      <c r="AC211" s="36"/>
      <c r="AD211" s="36"/>
      <c r="AE211" s="36"/>
      <c r="AR211" s="205" t="s">
        <v>180</v>
      </c>
      <c r="AT211" s="205" t="s">
        <v>175</v>
      </c>
      <c r="AU211" s="205" t="s">
        <v>91</v>
      </c>
      <c r="AY211" s="18" t="s">
        <v>173</v>
      </c>
      <c r="BE211" s="206">
        <f>IF(N211="základní",J211,0)</f>
        <v>0</v>
      </c>
      <c r="BF211" s="206">
        <f>IF(N211="snížená",J211,0)</f>
        <v>0</v>
      </c>
      <c r="BG211" s="206">
        <f>IF(N211="zákl. přenesená",J211,0)</f>
        <v>0</v>
      </c>
      <c r="BH211" s="206">
        <f>IF(N211="sníž. přenesená",J211,0)</f>
        <v>0</v>
      </c>
      <c r="BI211" s="206">
        <f>IF(N211="nulová",J211,0)</f>
        <v>0</v>
      </c>
      <c r="BJ211" s="18" t="s">
        <v>89</v>
      </c>
      <c r="BK211" s="206">
        <f>ROUND(I211*H211,2)</f>
        <v>0</v>
      </c>
      <c r="BL211" s="18" t="s">
        <v>180</v>
      </c>
      <c r="BM211" s="205" t="s">
        <v>770</v>
      </c>
    </row>
    <row r="212" spans="1:65" s="2" customFormat="1" ht="19.5" x14ac:dyDescent="0.2">
      <c r="A212" s="36"/>
      <c r="B212" s="37"/>
      <c r="C212" s="38"/>
      <c r="D212" s="209" t="s">
        <v>412</v>
      </c>
      <c r="E212" s="38"/>
      <c r="F212" s="255" t="s">
        <v>1031</v>
      </c>
      <c r="G212" s="38"/>
      <c r="H212" s="38"/>
      <c r="I212" s="117"/>
      <c r="J212" s="38"/>
      <c r="K212" s="38"/>
      <c r="L212" s="41"/>
      <c r="M212" s="256"/>
      <c r="N212" s="257"/>
      <c r="O212" s="66"/>
      <c r="P212" s="66"/>
      <c r="Q212" s="66"/>
      <c r="R212" s="66"/>
      <c r="S212" s="66"/>
      <c r="T212" s="67"/>
      <c r="U212" s="36"/>
      <c r="V212" s="36"/>
      <c r="W212" s="36"/>
      <c r="X212" s="36"/>
      <c r="Y212" s="36"/>
      <c r="Z212" s="36"/>
      <c r="AA212" s="36"/>
      <c r="AB212" s="36"/>
      <c r="AC212" s="36"/>
      <c r="AD212" s="36"/>
      <c r="AE212" s="36"/>
      <c r="AT212" s="18" t="s">
        <v>412</v>
      </c>
      <c r="AU212" s="18" t="s">
        <v>91</v>
      </c>
    </row>
    <row r="213" spans="1:65" s="13" customFormat="1" ht="11.25" x14ac:dyDescent="0.2">
      <c r="B213" s="207"/>
      <c r="C213" s="208"/>
      <c r="D213" s="209" t="s">
        <v>182</v>
      </c>
      <c r="E213" s="210" t="s">
        <v>79</v>
      </c>
      <c r="F213" s="211" t="s">
        <v>1156</v>
      </c>
      <c r="G213" s="208"/>
      <c r="H213" s="212">
        <v>16</v>
      </c>
      <c r="I213" s="213"/>
      <c r="J213" s="208"/>
      <c r="K213" s="208"/>
      <c r="L213" s="214"/>
      <c r="M213" s="269"/>
      <c r="N213" s="270"/>
      <c r="O213" s="270"/>
      <c r="P213" s="270"/>
      <c r="Q213" s="270"/>
      <c r="R213" s="270"/>
      <c r="S213" s="270"/>
      <c r="T213" s="271"/>
      <c r="AT213" s="218" t="s">
        <v>182</v>
      </c>
      <c r="AU213" s="218" t="s">
        <v>91</v>
      </c>
      <c r="AV213" s="13" t="s">
        <v>91</v>
      </c>
      <c r="AW213" s="13" t="s">
        <v>42</v>
      </c>
      <c r="AX213" s="13" t="s">
        <v>89</v>
      </c>
      <c r="AY213" s="218" t="s">
        <v>173</v>
      </c>
    </row>
    <row r="214" spans="1:65" s="2" customFormat="1" ht="6.95" customHeight="1" x14ac:dyDescent="0.2">
      <c r="A214" s="36"/>
      <c r="B214" s="49"/>
      <c r="C214" s="50"/>
      <c r="D214" s="50"/>
      <c r="E214" s="50"/>
      <c r="F214" s="50"/>
      <c r="G214" s="50"/>
      <c r="H214" s="50"/>
      <c r="I214" s="144"/>
      <c r="J214" s="50"/>
      <c r="K214" s="50"/>
      <c r="L214" s="41"/>
      <c r="M214" s="36"/>
      <c r="O214" s="36"/>
      <c r="P214" s="36"/>
      <c r="Q214" s="36"/>
      <c r="R214" s="36"/>
      <c r="S214" s="36"/>
      <c r="T214" s="36"/>
      <c r="U214" s="36"/>
      <c r="V214" s="36"/>
      <c r="W214" s="36"/>
      <c r="X214" s="36"/>
      <c r="Y214" s="36"/>
      <c r="Z214" s="36"/>
      <c r="AA214" s="36"/>
      <c r="AB214" s="36"/>
      <c r="AC214" s="36"/>
      <c r="AD214" s="36"/>
      <c r="AE214" s="36"/>
    </row>
  </sheetData>
  <sheetProtection algorithmName="SHA-512" hashValue="GO5n3QoBbk/IdYPjD9KbDxQAlegdN3FH/yxnJRmFe//nNnWWTB2WSVJSve9UrTyLuJyVJaQlC8Sy11bN9yzNgQ==" saltValue="FOF4I8IvZ4K9YmUCBAK6suETDY9VZbxVQ3u2CLNiTlAMxGVb9X2ftuYoIxtlZh3w7U7F6xy+2+MRwzEN/hNYTw==" spinCount="100000" sheet="1" objects="1" scenarios="1" formatColumns="0" formatRows="0" autoFilter="0"/>
  <autoFilter ref="C85:K213"/>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15"/>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113</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1" customFormat="1" ht="12" hidden="1" customHeight="1" x14ac:dyDescent="0.2">
      <c r="B8" s="21"/>
      <c r="D8" s="116" t="s">
        <v>145</v>
      </c>
      <c r="I8" s="110"/>
      <c r="L8" s="21"/>
    </row>
    <row r="9" spans="1:46" s="2" customFormat="1" ht="16.5" hidden="1" customHeight="1" x14ac:dyDescent="0.2">
      <c r="A9" s="36"/>
      <c r="B9" s="41"/>
      <c r="C9" s="36"/>
      <c r="D9" s="36"/>
      <c r="E9" s="316" t="s">
        <v>1157</v>
      </c>
      <c r="F9" s="319"/>
      <c r="G9" s="319"/>
      <c r="H9" s="319"/>
      <c r="I9" s="117"/>
      <c r="J9" s="36"/>
      <c r="K9" s="36"/>
      <c r="L9" s="118"/>
      <c r="S9" s="36"/>
      <c r="T9" s="36"/>
      <c r="U9" s="36"/>
      <c r="V9" s="36"/>
      <c r="W9" s="36"/>
      <c r="X9" s="36"/>
      <c r="Y9" s="36"/>
      <c r="Z9" s="36"/>
      <c r="AA9" s="36"/>
      <c r="AB9" s="36"/>
      <c r="AC9" s="36"/>
      <c r="AD9" s="36"/>
      <c r="AE9" s="36"/>
    </row>
    <row r="10" spans="1:46" s="2" customFormat="1" ht="12" hidden="1" customHeight="1" x14ac:dyDescent="0.2">
      <c r="A10" s="36"/>
      <c r="B10" s="41"/>
      <c r="C10" s="36"/>
      <c r="D10" s="116" t="s">
        <v>1158</v>
      </c>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6.5" hidden="1" customHeight="1" x14ac:dyDescent="0.2">
      <c r="A11" s="36"/>
      <c r="B11" s="41"/>
      <c r="C11" s="36"/>
      <c r="D11" s="36"/>
      <c r="E11" s="318" t="s">
        <v>1159</v>
      </c>
      <c r="F11" s="319"/>
      <c r="G11" s="319"/>
      <c r="H11" s="319"/>
      <c r="I11" s="117"/>
      <c r="J11" s="36"/>
      <c r="K11" s="36"/>
      <c r="L11" s="118"/>
      <c r="S11" s="36"/>
      <c r="T11" s="36"/>
      <c r="U11" s="36"/>
      <c r="V11" s="36"/>
      <c r="W11" s="36"/>
      <c r="X11" s="36"/>
      <c r="Y11" s="36"/>
      <c r="Z11" s="36"/>
      <c r="AA11" s="36"/>
      <c r="AB11" s="36"/>
      <c r="AC11" s="36"/>
      <c r="AD11" s="36"/>
      <c r="AE11" s="36"/>
    </row>
    <row r="12" spans="1:46" s="2" customFormat="1" ht="11.25" hidden="1" x14ac:dyDescent="0.2">
      <c r="A12" s="36"/>
      <c r="B12" s="41"/>
      <c r="C12" s="36"/>
      <c r="D12" s="36"/>
      <c r="E12" s="36"/>
      <c r="F12" s="36"/>
      <c r="G12" s="36"/>
      <c r="H12" s="36"/>
      <c r="I12" s="117"/>
      <c r="J12" s="36"/>
      <c r="K12" s="36"/>
      <c r="L12" s="118"/>
      <c r="S12" s="36"/>
      <c r="T12" s="36"/>
      <c r="U12" s="36"/>
      <c r="V12" s="36"/>
      <c r="W12" s="36"/>
      <c r="X12" s="36"/>
      <c r="Y12" s="36"/>
      <c r="Z12" s="36"/>
      <c r="AA12" s="36"/>
      <c r="AB12" s="36"/>
      <c r="AC12" s="36"/>
      <c r="AD12" s="36"/>
      <c r="AE12" s="36"/>
    </row>
    <row r="13" spans="1:46" s="2" customFormat="1" ht="12" hidden="1" customHeight="1" x14ac:dyDescent="0.2">
      <c r="A13" s="36"/>
      <c r="B13" s="41"/>
      <c r="C13" s="36"/>
      <c r="D13" s="116" t="s">
        <v>18</v>
      </c>
      <c r="E13" s="36"/>
      <c r="F13" s="105" t="s">
        <v>79</v>
      </c>
      <c r="G13" s="36"/>
      <c r="H13" s="36"/>
      <c r="I13" s="119" t="s">
        <v>20</v>
      </c>
      <c r="J13" s="105" t="s">
        <v>79</v>
      </c>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22</v>
      </c>
      <c r="E14" s="36"/>
      <c r="F14" s="105" t="s">
        <v>23</v>
      </c>
      <c r="G14" s="36"/>
      <c r="H14" s="36"/>
      <c r="I14" s="119" t="s">
        <v>24</v>
      </c>
      <c r="J14" s="120" t="str">
        <f>'Rekapitulace stavby'!AN8</f>
        <v>11. 11. 2019</v>
      </c>
      <c r="K14" s="36"/>
      <c r="L14" s="118"/>
      <c r="S14" s="36"/>
      <c r="T14" s="36"/>
      <c r="U14" s="36"/>
      <c r="V14" s="36"/>
      <c r="W14" s="36"/>
      <c r="X14" s="36"/>
      <c r="Y14" s="36"/>
      <c r="Z14" s="36"/>
      <c r="AA14" s="36"/>
      <c r="AB14" s="36"/>
      <c r="AC14" s="36"/>
      <c r="AD14" s="36"/>
      <c r="AE14" s="36"/>
    </row>
    <row r="15" spans="1:46" s="2" customFormat="1" ht="10.9" hidden="1" customHeight="1" x14ac:dyDescent="0.2">
      <c r="A15" s="36"/>
      <c r="B15" s="41"/>
      <c r="C15" s="36"/>
      <c r="D15" s="36"/>
      <c r="E15" s="36"/>
      <c r="F15" s="36"/>
      <c r="G15" s="36"/>
      <c r="H15" s="36"/>
      <c r="I15" s="117"/>
      <c r="J15" s="36"/>
      <c r="K15" s="36"/>
      <c r="L15" s="118"/>
      <c r="S15" s="36"/>
      <c r="T15" s="36"/>
      <c r="U15" s="36"/>
      <c r="V15" s="36"/>
      <c r="W15" s="36"/>
      <c r="X15" s="36"/>
      <c r="Y15" s="36"/>
      <c r="Z15" s="36"/>
      <c r="AA15" s="36"/>
      <c r="AB15" s="36"/>
      <c r="AC15" s="36"/>
      <c r="AD15" s="36"/>
      <c r="AE15" s="36"/>
    </row>
    <row r="16" spans="1:46" s="2" customFormat="1" ht="12" hidden="1" customHeight="1" x14ac:dyDescent="0.2">
      <c r="A16" s="36"/>
      <c r="B16" s="41"/>
      <c r="C16" s="36"/>
      <c r="D16" s="116" t="s">
        <v>30</v>
      </c>
      <c r="E16" s="36"/>
      <c r="F16" s="36"/>
      <c r="G16" s="36"/>
      <c r="H16" s="36"/>
      <c r="I16" s="119" t="s">
        <v>31</v>
      </c>
      <c r="J16" s="105" t="s">
        <v>32</v>
      </c>
      <c r="K16" s="36"/>
      <c r="L16" s="118"/>
      <c r="S16" s="36"/>
      <c r="T16" s="36"/>
      <c r="U16" s="36"/>
      <c r="V16" s="36"/>
      <c r="W16" s="36"/>
      <c r="X16" s="36"/>
      <c r="Y16" s="36"/>
      <c r="Z16" s="36"/>
      <c r="AA16" s="36"/>
      <c r="AB16" s="36"/>
      <c r="AC16" s="36"/>
      <c r="AD16" s="36"/>
      <c r="AE16" s="36"/>
    </row>
    <row r="17" spans="1:31" s="2" customFormat="1" ht="18" hidden="1" customHeight="1" x14ac:dyDescent="0.2">
      <c r="A17" s="36"/>
      <c r="B17" s="41"/>
      <c r="C17" s="36"/>
      <c r="D17" s="36"/>
      <c r="E17" s="105" t="s">
        <v>33</v>
      </c>
      <c r="F17" s="36"/>
      <c r="G17" s="36"/>
      <c r="H17" s="36"/>
      <c r="I17" s="119" t="s">
        <v>34</v>
      </c>
      <c r="J17" s="105" t="s">
        <v>35</v>
      </c>
      <c r="K17" s="36"/>
      <c r="L17" s="118"/>
      <c r="S17" s="36"/>
      <c r="T17" s="36"/>
      <c r="U17" s="36"/>
      <c r="V17" s="36"/>
      <c r="W17" s="36"/>
      <c r="X17" s="36"/>
      <c r="Y17" s="36"/>
      <c r="Z17" s="36"/>
      <c r="AA17" s="36"/>
      <c r="AB17" s="36"/>
      <c r="AC17" s="36"/>
      <c r="AD17" s="36"/>
      <c r="AE17" s="36"/>
    </row>
    <row r="18" spans="1:31" s="2" customFormat="1" ht="6.95" hidden="1" customHeight="1" x14ac:dyDescent="0.2">
      <c r="A18" s="36"/>
      <c r="B18" s="41"/>
      <c r="C18" s="36"/>
      <c r="D18" s="36"/>
      <c r="E18" s="36"/>
      <c r="F18" s="36"/>
      <c r="G18" s="36"/>
      <c r="H18" s="36"/>
      <c r="I18" s="117"/>
      <c r="J18" s="36"/>
      <c r="K18" s="36"/>
      <c r="L18" s="118"/>
      <c r="S18" s="36"/>
      <c r="T18" s="36"/>
      <c r="U18" s="36"/>
      <c r="V18" s="36"/>
      <c r="W18" s="36"/>
      <c r="X18" s="36"/>
      <c r="Y18" s="36"/>
      <c r="Z18" s="36"/>
      <c r="AA18" s="36"/>
      <c r="AB18" s="36"/>
      <c r="AC18" s="36"/>
      <c r="AD18" s="36"/>
      <c r="AE18" s="36"/>
    </row>
    <row r="19" spans="1:31" s="2" customFormat="1" ht="12" hidden="1" customHeight="1" x14ac:dyDescent="0.2">
      <c r="A19" s="36"/>
      <c r="B19" s="41"/>
      <c r="C19" s="36"/>
      <c r="D19" s="116" t="s">
        <v>36</v>
      </c>
      <c r="E19" s="36"/>
      <c r="F19" s="36"/>
      <c r="G19" s="36"/>
      <c r="H19" s="36"/>
      <c r="I19" s="119" t="s">
        <v>31</v>
      </c>
      <c r="J19" s="31" t="str">
        <f>'Rekapitulace stavby'!AN13</f>
        <v>Vyplň údaj</v>
      </c>
      <c r="K19" s="36"/>
      <c r="L19" s="118"/>
      <c r="S19" s="36"/>
      <c r="T19" s="36"/>
      <c r="U19" s="36"/>
      <c r="V19" s="36"/>
      <c r="W19" s="36"/>
      <c r="X19" s="36"/>
      <c r="Y19" s="36"/>
      <c r="Z19" s="36"/>
      <c r="AA19" s="36"/>
      <c r="AB19" s="36"/>
      <c r="AC19" s="36"/>
      <c r="AD19" s="36"/>
      <c r="AE19" s="36"/>
    </row>
    <row r="20" spans="1:31" s="2" customFormat="1" ht="18" hidden="1" customHeight="1" x14ac:dyDescent="0.2">
      <c r="A20" s="36"/>
      <c r="B20" s="41"/>
      <c r="C20" s="36"/>
      <c r="D20" s="36"/>
      <c r="E20" s="320" t="str">
        <f>'Rekapitulace stavby'!E14</f>
        <v>Vyplň údaj</v>
      </c>
      <c r="F20" s="321"/>
      <c r="G20" s="321"/>
      <c r="H20" s="321"/>
      <c r="I20" s="119" t="s">
        <v>34</v>
      </c>
      <c r="J20" s="31" t="str">
        <f>'Rekapitulace stavby'!AN14</f>
        <v>Vyplň údaj</v>
      </c>
      <c r="K20" s="36"/>
      <c r="L20" s="118"/>
      <c r="S20" s="36"/>
      <c r="T20" s="36"/>
      <c r="U20" s="36"/>
      <c r="V20" s="36"/>
      <c r="W20" s="36"/>
      <c r="X20" s="36"/>
      <c r="Y20" s="36"/>
      <c r="Z20" s="36"/>
      <c r="AA20" s="36"/>
      <c r="AB20" s="36"/>
      <c r="AC20" s="36"/>
      <c r="AD20" s="36"/>
      <c r="AE20" s="36"/>
    </row>
    <row r="21" spans="1:31" s="2" customFormat="1" ht="6.95" hidden="1" customHeight="1" x14ac:dyDescent="0.2">
      <c r="A21" s="36"/>
      <c r="B21" s="41"/>
      <c r="C21" s="36"/>
      <c r="D21" s="36"/>
      <c r="E21" s="36"/>
      <c r="F21" s="36"/>
      <c r="G21" s="36"/>
      <c r="H21" s="36"/>
      <c r="I21" s="117"/>
      <c r="J21" s="36"/>
      <c r="K21" s="36"/>
      <c r="L21" s="118"/>
      <c r="S21" s="36"/>
      <c r="T21" s="36"/>
      <c r="U21" s="36"/>
      <c r="V21" s="36"/>
      <c r="W21" s="36"/>
      <c r="X21" s="36"/>
      <c r="Y21" s="36"/>
      <c r="Z21" s="36"/>
      <c r="AA21" s="36"/>
      <c r="AB21" s="36"/>
      <c r="AC21" s="36"/>
      <c r="AD21" s="36"/>
      <c r="AE21" s="36"/>
    </row>
    <row r="22" spans="1:31" s="2" customFormat="1" ht="12" hidden="1" customHeight="1" x14ac:dyDescent="0.2">
      <c r="A22" s="36"/>
      <c r="B22" s="41"/>
      <c r="C22" s="36"/>
      <c r="D22" s="116" t="s">
        <v>38</v>
      </c>
      <c r="E22" s="36"/>
      <c r="F22" s="36"/>
      <c r="G22" s="36"/>
      <c r="H22" s="36"/>
      <c r="I22" s="119" t="s">
        <v>31</v>
      </c>
      <c r="J22" s="105" t="s">
        <v>39</v>
      </c>
      <c r="K22" s="36"/>
      <c r="L22" s="118"/>
      <c r="S22" s="36"/>
      <c r="T22" s="36"/>
      <c r="U22" s="36"/>
      <c r="V22" s="36"/>
      <c r="W22" s="36"/>
      <c r="X22" s="36"/>
      <c r="Y22" s="36"/>
      <c r="Z22" s="36"/>
      <c r="AA22" s="36"/>
      <c r="AB22" s="36"/>
      <c r="AC22" s="36"/>
      <c r="AD22" s="36"/>
      <c r="AE22" s="36"/>
    </row>
    <row r="23" spans="1:31" s="2" customFormat="1" ht="18" hidden="1" customHeight="1" x14ac:dyDescent="0.2">
      <c r="A23" s="36"/>
      <c r="B23" s="41"/>
      <c r="C23" s="36"/>
      <c r="D23" s="36"/>
      <c r="E23" s="105" t="s">
        <v>40</v>
      </c>
      <c r="F23" s="36"/>
      <c r="G23" s="36"/>
      <c r="H23" s="36"/>
      <c r="I23" s="119" t="s">
        <v>34</v>
      </c>
      <c r="J23" s="105" t="s">
        <v>41</v>
      </c>
      <c r="K23" s="36"/>
      <c r="L23" s="118"/>
      <c r="S23" s="36"/>
      <c r="T23" s="36"/>
      <c r="U23" s="36"/>
      <c r="V23" s="36"/>
      <c r="W23" s="36"/>
      <c r="X23" s="36"/>
      <c r="Y23" s="36"/>
      <c r="Z23" s="36"/>
      <c r="AA23" s="36"/>
      <c r="AB23" s="36"/>
      <c r="AC23" s="36"/>
      <c r="AD23" s="36"/>
      <c r="AE23" s="36"/>
    </row>
    <row r="24" spans="1:31" s="2" customFormat="1" ht="6.95" hidden="1" customHeight="1" x14ac:dyDescent="0.2">
      <c r="A24" s="36"/>
      <c r="B24" s="41"/>
      <c r="C24" s="36"/>
      <c r="D24" s="36"/>
      <c r="E24" s="36"/>
      <c r="F24" s="36"/>
      <c r="G24" s="36"/>
      <c r="H24" s="36"/>
      <c r="I24" s="117"/>
      <c r="J24" s="36"/>
      <c r="K24" s="36"/>
      <c r="L24" s="118"/>
      <c r="S24" s="36"/>
      <c r="T24" s="36"/>
      <c r="U24" s="36"/>
      <c r="V24" s="36"/>
      <c r="W24" s="36"/>
      <c r="X24" s="36"/>
      <c r="Y24" s="36"/>
      <c r="Z24" s="36"/>
      <c r="AA24" s="36"/>
      <c r="AB24" s="36"/>
      <c r="AC24" s="36"/>
      <c r="AD24" s="36"/>
      <c r="AE24" s="36"/>
    </row>
    <row r="25" spans="1:31" s="2" customFormat="1" ht="12" hidden="1" customHeight="1" x14ac:dyDescent="0.2">
      <c r="A25" s="36"/>
      <c r="B25" s="41"/>
      <c r="C25" s="36"/>
      <c r="D25" s="116" t="s">
        <v>43</v>
      </c>
      <c r="E25" s="36"/>
      <c r="F25" s="36"/>
      <c r="G25" s="36"/>
      <c r="H25" s="36"/>
      <c r="I25" s="119" t="s">
        <v>31</v>
      </c>
      <c r="J25" s="105" t="s">
        <v>79</v>
      </c>
      <c r="K25" s="36"/>
      <c r="L25" s="118"/>
      <c r="S25" s="36"/>
      <c r="T25" s="36"/>
      <c r="U25" s="36"/>
      <c r="V25" s="36"/>
      <c r="W25" s="36"/>
      <c r="X25" s="36"/>
      <c r="Y25" s="36"/>
      <c r="Z25" s="36"/>
      <c r="AA25" s="36"/>
      <c r="AB25" s="36"/>
      <c r="AC25" s="36"/>
      <c r="AD25" s="36"/>
      <c r="AE25" s="36"/>
    </row>
    <row r="26" spans="1:31" s="2" customFormat="1" ht="18" hidden="1" customHeight="1" x14ac:dyDescent="0.2">
      <c r="A26" s="36"/>
      <c r="B26" s="41"/>
      <c r="C26" s="36"/>
      <c r="D26" s="36"/>
      <c r="E26" s="105" t="s">
        <v>1160</v>
      </c>
      <c r="F26" s="36"/>
      <c r="G26" s="36"/>
      <c r="H26" s="36"/>
      <c r="I26" s="119" t="s">
        <v>34</v>
      </c>
      <c r="J26" s="105" t="s">
        <v>79</v>
      </c>
      <c r="K26" s="36"/>
      <c r="L26" s="118"/>
      <c r="S26" s="36"/>
      <c r="T26" s="36"/>
      <c r="U26" s="36"/>
      <c r="V26" s="36"/>
      <c r="W26" s="36"/>
      <c r="X26" s="36"/>
      <c r="Y26" s="36"/>
      <c r="Z26" s="36"/>
      <c r="AA26" s="36"/>
      <c r="AB26" s="36"/>
      <c r="AC26" s="36"/>
      <c r="AD26" s="36"/>
      <c r="AE26" s="36"/>
    </row>
    <row r="27" spans="1:31" s="2" customFormat="1" ht="6.95" hidden="1" customHeight="1" x14ac:dyDescent="0.2">
      <c r="A27" s="36"/>
      <c r="B27" s="41"/>
      <c r="C27" s="36"/>
      <c r="D27" s="36"/>
      <c r="E27" s="36"/>
      <c r="F27" s="36"/>
      <c r="G27" s="36"/>
      <c r="H27" s="36"/>
      <c r="I27" s="117"/>
      <c r="J27" s="36"/>
      <c r="K27" s="36"/>
      <c r="L27" s="118"/>
      <c r="S27" s="36"/>
      <c r="T27" s="36"/>
      <c r="U27" s="36"/>
      <c r="V27" s="36"/>
      <c r="W27" s="36"/>
      <c r="X27" s="36"/>
      <c r="Y27" s="36"/>
      <c r="Z27" s="36"/>
      <c r="AA27" s="36"/>
      <c r="AB27" s="36"/>
      <c r="AC27" s="36"/>
      <c r="AD27" s="36"/>
      <c r="AE27" s="36"/>
    </row>
    <row r="28" spans="1:31" s="2" customFormat="1" ht="12" hidden="1" customHeight="1" x14ac:dyDescent="0.2">
      <c r="A28" s="36"/>
      <c r="B28" s="41"/>
      <c r="C28" s="36"/>
      <c r="D28" s="116" t="s">
        <v>44</v>
      </c>
      <c r="E28" s="36"/>
      <c r="F28" s="36"/>
      <c r="G28" s="36"/>
      <c r="H28" s="36"/>
      <c r="I28" s="117"/>
      <c r="J28" s="36"/>
      <c r="K28" s="36"/>
      <c r="L28" s="118"/>
      <c r="S28" s="36"/>
      <c r="T28" s="36"/>
      <c r="U28" s="36"/>
      <c r="V28" s="36"/>
      <c r="W28" s="36"/>
      <c r="X28" s="36"/>
      <c r="Y28" s="36"/>
      <c r="Z28" s="36"/>
      <c r="AA28" s="36"/>
      <c r="AB28" s="36"/>
      <c r="AC28" s="36"/>
      <c r="AD28" s="36"/>
      <c r="AE28" s="36"/>
    </row>
    <row r="29" spans="1:31" s="8" customFormat="1" ht="51" hidden="1" customHeight="1" x14ac:dyDescent="0.2">
      <c r="A29" s="121"/>
      <c r="B29" s="122"/>
      <c r="C29" s="121"/>
      <c r="D29" s="121"/>
      <c r="E29" s="322" t="s">
        <v>45</v>
      </c>
      <c r="F29" s="322"/>
      <c r="G29" s="322"/>
      <c r="H29" s="322"/>
      <c r="I29" s="123"/>
      <c r="J29" s="121"/>
      <c r="K29" s="121"/>
      <c r="L29" s="124"/>
      <c r="S29" s="121"/>
      <c r="T29" s="121"/>
      <c r="U29" s="121"/>
      <c r="V29" s="121"/>
      <c r="W29" s="121"/>
      <c r="X29" s="121"/>
      <c r="Y29" s="121"/>
      <c r="Z29" s="121"/>
      <c r="AA29" s="121"/>
      <c r="AB29" s="121"/>
      <c r="AC29" s="121"/>
      <c r="AD29" s="121"/>
      <c r="AE29" s="121"/>
    </row>
    <row r="30" spans="1:31" s="2" customFormat="1" ht="6.95" hidden="1" customHeight="1" x14ac:dyDescent="0.2">
      <c r="A30" s="36"/>
      <c r="B30" s="41"/>
      <c r="C30" s="36"/>
      <c r="D30" s="36"/>
      <c r="E30" s="36"/>
      <c r="F30" s="36"/>
      <c r="G30" s="36"/>
      <c r="H30" s="36"/>
      <c r="I30" s="117"/>
      <c r="J30" s="36"/>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25.35" hidden="1" customHeight="1" x14ac:dyDescent="0.2">
      <c r="A32" s="36"/>
      <c r="B32" s="41"/>
      <c r="C32" s="36"/>
      <c r="D32" s="127" t="s">
        <v>46</v>
      </c>
      <c r="E32" s="36"/>
      <c r="F32" s="36"/>
      <c r="G32" s="36"/>
      <c r="H32" s="36"/>
      <c r="I32" s="117"/>
      <c r="J32" s="128">
        <f>ROUND(J91, 2)</f>
        <v>0</v>
      </c>
      <c r="K32" s="36"/>
      <c r="L32" s="118"/>
      <c r="S32" s="36"/>
      <c r="T32" s="36"/>
      <c r="U32" s="36"/>
      <c r="V32" s="36"/>
      <c r="W32" s="36"/>
      <c r="X32" s="36"/>
      <c r="Y32" s="36"/>
      <c r="Z32" s="36"/>
      <c r="AA32" s="36"/>
      <c r="AB32" s="36"/>
      <c r="AC32" s="36"/>
      <c r="AD32" s="36"/>
      <c r="AE32" s="36"/>
    </row>
    <row r="33" spans="1:31" s="2" customFormat="1" ht="6.95" hidden="1" customHeight="1" x14ac:dyDescent="0.2">
      <c r="A33" s="36"/>
      <c r="B33" s="41"/>
      <c r="C33" s="36"/>
      <c r="D33" s="125"/>
      <c r="E33" s="125"/>
      <c r="F33" s="125"/>
      <c r="G33" s="125"/>
      <c r="H33" s="125"/>
      <c r="I33" s="126"/>
      <c r="J33" s="125"/>
      <c r="K33" s="125"/>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36"/>
      <c r="F34" s="129" t="s">
        <v>48</v>
      </c>
      <c r="G34" s="36"/>
      <c r="H34" s="36"/>
      <c r="I34" s="130" t="s">
        <v>47</v>
      </c>
      <c r="J34" s="129" t="s">
        <v>49</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131" t="s">
        <v>50</v>
      </c>
      <c r="E35" s="116" t="s">
        <v>51</v>
      </c>
      <c r="F35" s="132">
        <f>ROUND((SUM(BE91:BE114)),  2)</f>
        <v>0</v>
      </c>
      <c r="G35" s="36"/>
      <c r="H35" s="36"/>
      <c r="I35" s="133">
        <v>0.21</v>
      </c>
      <c r="J35" s="132">
        <f>ROUND(((SUM(BE91:BE114))*I35),  2)</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52</v>
      </c>
      <c r="F36" s="132">
        <f>ROUND((SUM(BF91:BF114)),  2)</f>
        <v>0</v>
      </c>
      <c r="G36" s="36"/>
      <c r="H36" s="36"/>
      <c r="I36" s="133">
        <v>0.15</v>
      </c>
      <c r="J36" s="132">
        <f>ROUND(((SUM(BF91:BF114))*I36),  2)</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53</v>
      </c>
      <c r="F37" s="132">
        <f>ROUND((SUM(BG91:BG114)),  2)</f>
        <v>0</v>
      </c>
      <c r="G37" s="36"/>
      <c r="H37" s="36"/>
      <c r="I37" s="133">
        <v>0.21</v>
      </c>
      <c r="J37" s="132">
        <f>0</f>
        <v>0</v>
      </c>
      <c r="K37" s="36"/>
      <c r="L37" s="118"/>
      <c r="S37" s="36"/>
      <c r="T37" s="36"/>
      <c r="U37" s="36"/>
      <c r="V37" s="36"/>
      <c r="W37" s="36"/>
      <c r="X37" s="36"/>
      <c r="Y37" s="36"/>
      <c r="Z37" s="36"/>
      <c r="AA37" s="36"/>
      <c r="AB37" s="36"/>
      <c r="AC37" s="36"/>
      <c r="AD37" s="36"/>
      <c r="AE37" s="36"/>
    </row>
    <row r="38" spans="1:31" s="2" customFormat="1" ht="14.45" hidden="1" customHeight="1" x14ac:dyDescent="0.2">
      <c r="A38" s="36"/>
      <c r="B38" s="41"/>
      <c r="C38" s="36"/>
      <c r="D38" s="36"/>
      <c r="E38" s="116" t="s">
        <v>54</v>
      </c>
      <c r="F38" s="132">
        <f>ROUND((SUM(BH91:BH114)),  2)</f>
        <v>0</v>
      </c>
      <c r="G38" s="36"/>
      <c r="H38" s="36"/>
      <c r="I38" s="133">
        <v>0.15</v>
      </c>
      <c r="J38" s="132">
        <f>0</f>
        <v>0</v>
      </c>
      <c r="K38" s="36"/>
      <c r="L38" s="118"/>
      <c r="S38" s="36"/>
      <c r="T38" s="36"/>
      <c r="U38" s="36"/>
      <c r="V38" s="36"/>
      <c r="W38" s="36"/>
      <c r="X38" s="36"/>
      <c r="Y38" s="36"/>
      <c r="Z38" s="36"/>
      <c r="AA38" s="36"/>
      <c r="AB38" s="36"/>
      <c r="AC38" s="36"/>
      <c r="AD38" s="36"/>
      <c r="AE38" s="36"/>
    </row>
    <row r="39" spans="1:31" s="2" customFormat="1" ht="14.45" hidden="1" customHeight="1" x14ac:dyDescent="0.2">
      <c r="A39" s="36"/>
      <c r="B39" s="41"/>
      <c r="C39" s="36"/>
      <c r="D39" s="36"/>
      <c r="E39" s="116" t="s">
        <v>55</v>
      </c>
      <c r="F39" s="132">
        <f>ROUND((SUM(BI91:BI114)),  2)</f>
        <v>0</v>
      </c>
      <c r="G39" s="36"/>
      <c r="H39" s="36"/>
      <c r="I39" s="133">
        <v>0</v>
      </c>
      <c r="J39" s="132">
        <f>0</f>
        <v>0</v>
      </c>
      <c r="K39" s="36"/>
      <c r="L39" s="118"/>
      <c r="S39" s="36"/>
      <c r="T39" s="36"/>
      <c r="U39" s="36"/>
      <c r="V39" s="36"/>
      <c r="W39" s="36"/>
      <c r="X39" s="36"/>
      <c r="Y39" s="36"/>
      <c r="Z39" s="36"/>
      <c r="AA39" s="36"/>
      <c r="AB39" s="36"/>
      <c r="AC39" s="36"/>
      <c r="AD39" s="36"/>
      <c r="AE39" s="36"/>
    </row>
    <row r="40" spans="1:31" s="2" customFormat="1" ht="6.95" hidden="1" customHeight="1" x14ac:dyDescent="0.2">
      <c r="A40" s="36"/>
      <c r="B40" s="41"/>
      <c r="C40" s="36"/>
      <c r="D40" s="36"/>
      <c r="E40" s="36"/>
      <c r="F40" s="36"/>
      <c r="G40" s="36"/>
      <c r="H40" s="36"/>
      <c r="I40" s="117"/>
      <c r="J40" s="36"/>
      <c r="K40" s="36"/>
      <c r="L40" s="118"/>
      <c r="S40" s="36"/>
      <c r="T40" s="36"/>
      <c r="U40" s="36"/>
      <c r="V40" s="36"/>
      <c r="W40" s="36"/>
      <c r="X40" s="36"/>
      <c r="Y40" s="36"/>
      <c r="Z40" s="36"/>
      <c r="AA40" s="36"/>
      <c r="AB40" s="36"/>
      <c r="AC40" s="36"/>
      <c r="AD40" s="36"/>
      <c r="AE40" s="36"/>
    </row>
    <row r="41" spans="1:31" s="2" customFormat="1" ht="25.35" hidden="1" customHeight="1" x14ac:dyDescent="0.2">
      <c r="A41" s="36"/>
      <c r="B41" s="41"/>
      <c r="C41" s="134"/>
      <c r="D41" s="135" t="s">
        <v>56</v>
      </c>
      <c r="E41" s="136"/>
      <c r="F41" s="136"/>
      <c r="G41" s="137" t="s">
        <v>57</v>
      </c>
      <c r="H41" s="138" t="s">
        <v>58</v>
      </c>
      <c r="I41" s="139"/>
      <c r="J41" s="140">
        <f>SUM(J32:J39)</f>
        <v>0</v>
      </c>
      <c r="K41" s="141"/>
      <c r="L41" s="118"/>
      <c r="S41" s="36"/>
      <c r="T41" s="36"/>
      <c r="U41" s="36"/>
      <c r="V41" s="36"/>
      <c r="W41" s="36"/>
      <c r="X41" s="36"/>
      <c r="Y41" s="36"/>
      <c r="Z41" s="36"/>
      <c r="AA41" s="36"/>
      <c r="AB41" s="36"/>
      <c r="AC41" s="36"/>
      <c r="AD41" s="36"/>
      <c r="AE41" s="36"/>
    </row>
    <row r="42" spans="1:31" s="2" customFormat="1" ht="14.45" hidden="1" customHeight="1" x14ac:dyDescent="0.2">
      <c r="A42" s="36"/>
      <c r="B42" s="142"/>
      <c r="C42" s="143"/>
      <c r="D42" s="143"/>
      <c r="E42" s="143"/>
      <c r="F42" s="143"/>
      <c r="G42" s="143"/>
      <c r="H42" s="143"/>
      <c r="I42" s="144"/>
      <c r="J42" s="143"/>
      <c r="K42" s="143"/>
      <c r="L42" s="118"/>
      <c r="S42" s="36"/>
      <c r="T42" s="36"/>
      <c r="U42" s="36"/>
      <c r="V42" s="36"/>
      <c r="W42" s="36"/>
      <c r="X42" s="36"/>
      <c r="Y42" s="36"/>
      <c r="Z42" s="36"/>
      <c r="AA42" s="36"/>
      <c r="AB42" s="36"/>
      <c r="AC42" s="36"/>
      <c r="AD42" s="36"/>
      <c r="AE42" s="36"/>
    </row>
    <row r="43" spans="1:31" ht="11.25" hidden="1" x14ac:dyDescent="0.2"/>
    <row r="44" spans="1:31" ht="11.25" hidden="1" x14ac:dyDescent="0.2"/>
    <row r="45" spans="1:31" ht="11.25" hidden="1" x14ac:dyDescent="0.2"/>
    <row r="46" spans="1:31" s="2" customFormat="1" ht="6.95" customHeight="1" x14ac:dyDescent="0.2">
      <c r="A46" s="36"/>
      <c r="B46" s="145"/>
      <c r="C46" s="146"/>
      <c r="D46" s="146"/>
      <c r="E46" s="146"/>
      <c r="F46" s="146"/>
      <c r="G46" s="146"/>
      <c r="H46" s="146"/>
      <c r="I46" s="147"/>
      <c r="J46" s="146"/>
      <c r="K46" s="146"/>
      <c r="L46" s="118"/>
      <c r="S46" s="36"/>
      <c r="T46" s="36"/>
      <c r="U46" s="36"/>
      <c r="V46" s="36"/>
      <c r="W46" s="36"/>
      <c r="X46" s="36"/>
      <c r="Y46" s="36"/>
      <c r="Z46" s="36"/>
      <c r="AA46" s="36"/>
      <c r="AB46" s="36"/>
      <c r="AC46" s="36"/>
      <c r="AD46" s="36"/>
      <c r="AE46" s="36"/>
    </row>
    <row r="47" spans="1:31" s="2" customFormat="1" ht="24.95" customHeight="1" x14ac:dyDescent="0.2">
      <c r="A47" s="36"/>
      <c r="B47" s="37"/>
      <c r="C47" s="24" t="s">
        <v>147</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6.95" customHeight="1" x14ac:dyDescent="0.2">
      <c r="A48" s="36"/>
      <c r="B48" s="37"/>
      <c r="C48" s="38"/>
      <c r="D48" s="38"/>
      <c r="E48" s="38"/>
      <c r="F48" s="38"/>
      <c r="G48" s="38"/>
      <c r="H48" s="38"/>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16</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323" t="str">
        <f>E7</f>
        <v>PJD na ul. Výškovická - 1. úsek (ul. Čujkovova - ul. Svornosti)</v>
      </c>
      <c r="F50" s="324"/>
      <c r="G50" s="324"/>
      <c r="H50" s="324"/>
      <c r="I50" s="117"/>
      <c r="J50" s="38"/>
      <c r="K50" s="38"/>
      <c r="L50" s="118"/>
      <c r="S50" s="36"/>
      <c r="T50" s="36"/>
      <c r="U50" s="36"/>
      <c r="V50" s="36"/>
      <c r="W50" s="36"/>
      <c r="X50" s="36"/>
      <c r="Y50" s="36"/>
      <c r="Z50" s="36"/>
      <c r="AA50" s="36"/>
      <c r="AB50" s="36"/>
      <c r="AC50" s="36"/>
      <c r="AD50" s="36"/>
      <c r="AE50" s="36"/>
    </row>
    <row r="51" spans="1:47" s="1" customFormat="1" ht="12" customHeight="1" x14ac:dyDescent="0.2">
      <c r="B51" s="22"/>
      <c r="C51" s="30" t="s">
        <v>145</v>
      </c>
      <c r="D51" s="23"/>
      <c r="E51" s="23"/>
      <c r="F51" s="23"/>
      <c r="G51" s="23"/>
      <c r="H51" s="23"/>
      <c r="I51" s="110"/>
      <c r="J51" s="23"/>
      <c r="K51" s="23"/>
      <c r="L51" s="21"/>
    </row>
    <row r="52" spans="1:47" s="2" customFormat="1" ht="16.5" customHeight="1" x14ac:dyDescent="0.2">
      <c r="A52" s="36"/>
      <c r="B52" s="37"/>
      <c r="C52" s="38"/>
      <c r="D52" s="38"/>
      <c r="E52" s="323" t="s">
        <v>1157</v>
      </c>
      <c r="F52" s="325"/>
      <c r="G52" s="325"/>
      <c r="H52" s="325"/>
      <c r="I52" s="117"/>
      <c r="J52" s="38"/>
      <c r="K52" s="38"/>
      <c r="L52" s="118"/>
      <c r="S52" s="36"/>
      <c r="T52" s="36"/>
      <c r="U52" s="36"/>
      <c r="V52" s="36"/>
      <c r="W52" s="36"/>
      <c r="X52" s="36"/>
      <c r="Y52" s="36"/>
      <c r="Z52" s="36"/>
      <c r="AA52" s="36"/>
      <c r="AB52" s="36"/>
      <c r="AC52" s="36"/>
      <c r="AD52" s="36"/>
      <c r="AE52" s="36"/>
    </row>
    <row r="53" spans="1:47" s="2" customFormat="1" ht="12" customHeight="1" x14ac:dyDescent="0.2">
      <c r="A53" s="36"/>
      <c r="B53" s="37"/>
      <c r="C53" s="30" t="s">
        <v>1158</v>
      </c>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16.5" customHeight="1" x14ac:dyDescent="0.2">
      <c r="A54" s="36"/>
      <c r="B54" s="37"/>
      <c r="C54" s="38"/>
      <c r="D54" s="38"/>
      <c r="E54" s="292" t="str">
        <f>E11</f>
        <v>SO 410 - Ochrana kabelů VN ČEZ</v>
      </c>
      <c r="F54" s="325"/>
      <c r="G54" s="325"/>
      <c r="H54" s="325"/>
      <c r="I54" s="117"/>
      <c r="J54" s="38"/>
      <c r="K54" s="38"/>
      <c r="L54" s="118"/>
      <c r="S54" s="36"/>
      <c r="T54" s="36"/>
      <c r="U54" s="36"/>
      <c r="V54" s="36"/>
      <c r="W54" s="36"/>
      <c r="X54" s="36"/>
      <c r="Y54" s="36"/>
      <c r="Z54" s="36"/>
      <c r="AA54" s="36"/>
      <c r="AB54" s="36"/>
      <c r="AC54" s="36"/>
      <c r="AD54" s="36"/>
      <c r="AE54" s="36"/>
    </row>
    <row r="55" spans="1:47" s="2" customFormat="1" ht="6.95" customHeight="1" x14ac:dyDescent="0.2">
      <c r="A55" s="36"/>
      <c r="B55" s="37"/>
      <c r="C55" s="38"/>
      <c r="D55" s="38"/>
      <c r="E55" s="38"/>
      <c r="F55" s="38"/>
      <c r="G55" s="38"/>
      <c r="H55" s="38"/>
      <c r="I55" s="117"/>
      <c r="J55" s="38"/>
      <c r="K55" s="38"/>
      <c r="L55" s="118"/>
      <c r="S55" s="36"/>
      <c r="T55" s="36"/>
      <c r="U55" s="36"/>
      <c r="V55" s="36"/>
      <c r="W55" s="36"/>
      <c r="X55" s="36"/>
      <c r="Y55" s="36"/>
      <c r="Z55" s="36"/>
      <c r="AA55" s="36"/>
      <c r="AB55" s="36"/>
      <c r="AC55" s="36"/>
      <c r="AD55" s="36"/>
      <c r="AE55" s="36"/>
    </row>
    <row r="56" spans="1:47" s="2" customFormat="1" ht="12" customHeight="1" x14ac:dyDescent="0.2">
      <c r="A56" s="36"/>
      <c r="B56" s="37"/>
      <c r="C56" s="30" t="s">
        <v>22</v>
      </c>
      <c r="D56" s="38"/>
      <c r="E56" s="38"/>
      <c r="F56" s="28" t="str">
        <f>F14</f>
        <v>Ostrava</v>
      </c>
      <c r="G56" s="38"/>
      <c r="H56" s="38"/>
      <c r="I56" s="119" t="s">
        <v>24</v>
      </c>
      <c r="J56" s="61" t="str">
        <f>IF(J14="","",J14)</f>
        <v>11. 11. 2019</v>
      </c>
      <c r="K56" s="38"/>
      <c r="L56" s="118"/>
      <c r="S56" s="36"/>
      <c r="T56" s="36"/>
      <c r="U56" s="36"/>
      <c r="V56" s="36"/>
      <c r="W56" s="36"/>
      <c r="X56" s="36"/>
      <c r="Y56" s="36"/>
      <c r="Z56" s="36"/>
      <c r="AA56" s="36"/>
      <c r="AB56" s="36"/>
      <c r="AC56" s="36"/>
      <c r="AD56" s="36"/>
      <c r="AE56" s="36"/>
    </row>
    <row r="57" spans="1:47" s="2" customFormat="1" ht="6.95" customHeight="1" x14ac:dyDescent="0.2">
      <c r="A57" s="36"/>
      <c r="B57" s="37"/>
      <c r="C57" s="38"/>
      <c r="D57" s="38"/>
      <c r="E57" s="38"/>
      <c r="F57" s="38"/>
      <c r="G57" s="38"/>
      <c r="H57" s="38"/>
      <c r="I57" s="117"/>
      <c r="J57" s="38"/>
      <c r="K57" s="38"/>
      <c r="L57" s="118"/>
      <c r="S57" s="36"/>
      <c r="T57" s="36"/>
      <c r="U57" s="36"/>
      <c r="V57" s="36"/>
      <c r="W57" s="36"/>
      <c r="X57" s="36"/>
      <c r="Y57" s="36"/>
      <c r="Z57" s="36"/>
      <c r="AA57" s="36"/>
      <c r="AB57" s="36"/>
      <c r="AC57" s="36"/>
      <c r="AD57" s="36"/>
      <c r="AE57" s="36"/>
    </row>
    <row r="58" spans="1:47" s="2" customFormat="1" ht="27.95" customHeight="1" x14ac:dyDescent="0.2">
      <c r="A58" s="36"/>
      <c r="B58" s="37"/>
      <c r="C58" s="30" t="s">
        <v>30</v>
      </c>
      <c r="D58" s="38"/>
      <c r="E58" s="38"/>
      <c r="F58" s="28" t="str">
        <f>E17</f>
        <v>Dopravní podnik Ostrava a.s.</v>
      </c>
      <c r="G58" s="38"/>
      <c r="H58" s="38"/>
      <c r="I58" s="119" t="s">
        <v>38</v>
      </c>
      <c r="J58" s="34" t="str">
        <f>E23</f>
        <v>METROPROJEKT Praha a.s.</v>
      </c>
      <c r="K58" s="38"/>
      <c r="L58" s="118"/>
      <c r="S58" s="36"/>
      <c r="T58" s="36"/>
      <c r="U58" s="36"/>
      <c r="V58" s="36"/>
      <c r="W58" s="36"/>
      <c r="X58" s="36"/>
      <c r="Y58" s="36"/>
      <c r="Z58" s="36"/>
      <c r="AA58" s="36"/>
      <c r="AB58" s="36"/>
      <c r="AC58" s="36"/>
      <c r="AD58" s="36"/>
      <c r="AE58" s="36"/>
    </row>
    <row r="59" spans="1:47" s="2" customFormat="1" ht="15.2" customHeight="1" x14ac:dyDescent="0.2">
      <c r="A59" s="36"/>
      <c r="B59" s="37"/>
      <c r="C59" s="30" t="s">
        <v>36</v>
      </c>
      <c r="D59" s="38"/>
      <c r="E59" s="38"/>
      <c r="F59" s="28" t="str">
        <f>IF(E20="","",E20)</f>
        <v>Vyplň údaj</v>
      </c>
      <c r="G59" s="38"/>
      <c r="H59" s="38"/>
      <c r="I59" s="119" t="s">
        <v>43</v>
      </c>
      <c r="J59" s="34" t="str">
        <f>E26</f>
        <v>ALMAPRO s.r.o.</v>
      </c>
      <c r="K59" s="38"/>
      <c r="L59" s="118"/>
      <c r="S59" s="36"/>
      <c r="T59" s="36"/>
      <c r="U59" s="36"/>
      <c r="V59" s="36"/>
      <c r="W59" s="36"/>
      <c r="X59" s="36"/>
      <c r="Y59" s="36"/>
      <c r="Z59" s="36"/>
      <c r="AA59" s="36"/>
      <c r="AB59" s="36"/>
      <c r="AC59" s="36"/>
      <c r="AD59" s="36"/>
      <c r="AE59" s="36"/>
    </row>
    <row r="60" spans="1:47" s="2" customFormat="1" ht="10.35" customHeight="1" x14ac:dyDescent="0.2">
      <c r="A60" s="36"/>
      <c r="B60" s="37"/>
      <c r="C60" s="38"/>
      <c r="D60" s="38"/>
      <c r="E60" s="38"/>
      <c r="F60" s="38"/>
      <c r="G60" s="38"/>
      <c r="H60" s="38"/>
      <c r="I60" s="117"/>
      <c r="J60" s="38"/>
      <c r="K60" s="38"/>
      <c r="L60" s="118"/>
      <c r="S60" s="36"/>
      <c r="T60" s="36"/>
      <c r="U60" s="36"/>
      <c r="V60" s="36"/>
      <c r="W60" s="36"/>
      <c r="X60" s="36"/>
      <c r="Y60" s="36"/>
      <c r="Z60" s="36"/>
      <c r="AA60" s="36"/>
      <c r="AB60" s="36"/>
      <c r="AC60" s="36"/>
      <c r="AD60" s="36"/>
      <c r="AE60" s="36"/>
    </row>
    <row r="61" spans="1:47" s="2" customFormat="1" ht="29.25" customHeight="1" x14ac:dyDescent="0.2">
      <c r="A61" s="36"/>
      <c r="B61" s="37"/>
      <c r="C61" s="148" t="s">
        <v>148</v>
      </c>
      <c r="D61" s="149"/>
      <c r="E61" s="149"/>
      <c r="F61" s="149"/>
      <c r="G61" s="149"/>
      <c r="H61" s="149"/>
      <c r="I61" s="150"/>
      <c r="J61" s="151" t="s">
        <v>149</v>
      </c>
      <c r="K61" s="149"/>
      <c r="L61" s="118"/>
      <c r="S61" s="36"/>
      <c r="T61" s="36"/>
      <c r="U61" s="36"/>
      <c r="V61" s="36"/>
      <c r="W61" s="36"/>
      <c r="X61" s="36"/>
      <c r="Y61" s="36"/>
      <c r="Z61" s="36"/>
      <c r="AA61" s="36"/>
      <c r="AB61" s="36"/>
      <c r="AC61" s="36"/>
      <c r="AD61" s="36"/>
      <c r="AE61" s="36"/>
    </row>
    <row r="62" spans="1:47" s="2" customFormat="1" ht="10.35" customHeight="1" x14ac:dyDescent="0.2">
      <c r="A62" s="36"/>
      <c r="B62" s="37"/>
      <c r="C62" s="38"/>
      <c r="D62" s="38"/>
      <c r="E62" s="38"/>
      <c r="F62" s="38"/>
      <c r="G62" s="38"/>
      <c r="H62" s="38"/>
      <c r="I62" s="117"/>
      <c r="J62" s="38"/>
      <c r="K62" s="38"/>
      <c r="L62" s="118"/>
      <c r="S62" s="36"/>
      <c r="T62" s="36"/>
      <c r="U62" s="36"/>
      <c r="V62" s="36"/>
      <c r="W62" s="36"/>
      <c r="X62" s="36"/>
      <c r="Y62" s="36"/>
      <c r="Z62" s="36"/>
      <c r="AA62" s="36"/>
      <c r="AB62" s="36"/>
      <c r="AC62" s="36"/>
      <c r="AD62" s="36"/>
      <c r="AE62" s="36"/>
    </row>
    <row r="63" spans="1:47" s="2" customFormat="1" ht="22.9" customHeight="1" x14ac:dyDescent="0.2">
      <c r="A63" s="36"/>
      <c r="B63" s="37"/>
      <c r="C63" s="152" t="s">
        <v>78</v>
      </c>
      <c r="D63" s="38"/>
      <c r="E63" s="38"/>
      <c r="F63" s="38"/>
      <c r="G63" s="38"/>
      <c r="H63" s="38"/>
      <c r="I63" s="117"/>
      <c r="J63" s="79">
        <f>J91</f>
        <v>0</v>
      </c>
      <c r="K63" s="38"/>
      <c r="L63" s="118"/>
      <c r="S63" s="36"/>
      <c r="T63" s="36"/>
      <c r="U63" s="36"/>
      <c r="V63" s="36"/>
      <c r="W63" s="36"/>
      <c r="X63" s="36"/>
      <c r="Y63" s="36"/>
      <c r="Z63" s="36"/>
      <c r="AA63" s="36"/>
      <c r="AB63" s="36"/>
      <c r="AC63" s="36"/>
      <c r="AD63" s="36"/>
      <c r="AE63" s="36"/>
      <c r="AU63" s="18" t="s">
        <v>150</v>
      </c>
    </row>
    <row r="64" spans="1:47" s="9" customFormat="1" ht="24.95" customHeight="1" x14ac:dyDescent="0.2">
      <c r="B64" s="153"/>
      <c r="C64" s="154"/>
      <c r="D64" s="155" t="s">
        <v>151</v>
      </c>
      <c r="E64" s="156"/>
      <c r="F64" s="156"/>
      <c r="G64" s="156"/>
      <c r="H64" s="156"/>
      <c r="I64" s="157"/>
      <c r="J64" s="158">
        <f>J92</f>
        <v>0</v>
      </c>
      <c r="K64" s="154"/>
      <c r="L64" s="159"/>
    </row>
    <row r="65" spans="1:31" s="10" customFormat="1" ht="19.899999999999999" customHeight="1" x14ac:dyDescent="0.2">
      <c r="B65" s="160"/>
      <c r="C65" s="99"/>
      <c r="D65" s="161" t="s">
        <v>156</v>
      </c>
      <c r="E65" s="162"/>
      <c r="F65" s="162"/>
      <c r="G65" s="162"/>
      <c r="H65" s="162"/>
      <c r="I65" s="163"/>
      <c r="J65" s="164">
        <f>J93</f>
        <v>0</v>
      </c>
      <c r="K65" s="99"/>
      <c r="L65" s="165"/>
    </row>
    <row r="66" spans="1:31" s="9" customFormat="1" ht="24.95" customHeight="1" x14ac:dyDescent="0.2">
      <c r="B66" s="153"/>
      <c r="C66" s="154"/>
      <c r="D66" s="155" t="s">
        <v>341</v>
      </c>
      <c r="E66" s="156"/>
      <c r="F66" s="156"/>
      <c r="G66" s="156"/>
      <c r="H66" s="156"/>
      <c r="I66" s="157"/>
      <c r="J66" s="158">
        <f>J101</f>
        <v>0</v>
      </c>
      <c r="K66" s="154"/>
      <c r="L66" s="159"/>
    </row>
    <row r="67" spans="1:31" s="10" customFormat="1" ht="19.899999999999999" customHeight="1" x14ac:dyDescent="0.2">
      <c r="B67" s="160"/>
      <c r="C67" s="99"/>
      <c r="D67" s="161" t="s">
        <v>965</v>
      </c>
      <c r="E67" s="162"/>
      <c r="F67" s="162"/>
      <c r="G67" s="162"/>
      <c r="H67" s="162"/>
      <c r="I67" s="163"/>
      <c r="J67" s="164">
        <f>J102</f>
        <v>0</v>
      </c>
      <c r="K67" s="99"/>
      <c r="L67" s="165"/>
    </row>
    <row r="68" spans="1:31" s="10" customFormat="1" ht="19.899999999999999" customHeight="1" x14ac:dyDescent="0.2">
      <c r="B68" s="160"/>
      <c r="C68" s="99"/>
      <c r="D68" s="161" t="s">
        <v>968</v>
      </c>
      <c r="E68" s="162"/>
      <c r="F68" s="162"/>
      <c r="G68" s="162"/>
      <c r="H68" s="162"/>
      <c r="I68" s="163"/>
      <c r="J68" s="164">
        <f>J104</f>
        <v>0</v>
      </c>
      <c r="K68" s="99"/>
      <c r="L68" s="165"/>
    </row>
    <row r="69" spans="1:31" s="9" customFormat="1" ht="24.95" customHeight="1" x14ac:dyDescent="0.2">
      <c r="B69" s="153"/>
      <c r="C69" s="154"/>
      <c r="D69" s="155" t="s">
        <v>1161</v>
      </c>
      <c r="E69" s="156"/>
      <c r="F69" s="156"/>
      <c r="G69" s="156"/>
      <c r="H69" s="156"/>
      <c r="I69" s="157"/>
      <c r="J69" s="158">
        <f>J111</f>
        <v>0</v>
      </c>
      <c r="K69" s="154"/>
      <c r="L69" s="159"/>
    </row>
    <row r="70" spans="1:31" s="2" customFormat="1" ht="21.75" customHeight="1" x14ac:dyDescent="0.2">
      <c r="A70" s="36"/>
      <c r="B70" s="37"/>
      <c r="C70" s="38"/>
      <c r="D70" s="38"/>
      <c r="E70" s="38"/>
      <c r="F70" s="38"/>
      <c r="G70" s="38"/>
      <c r="H70" s="38"/>
      <c r="I70" s="117"/>
      <c r="J70" s="38"/>
      <c r="K70" s="38"/>
      <c r="L70" s="118"/>
      <c r="S70" s="36"/>
      <c r="T70" s="36"/>
      <c r="U70" s="36"/>
      <c r="V70" s="36"/>
      <c r="W70" s="36"/>
      <c r="X70" s="36"/>
      <c r="Y70" s="36"/>
      <c r="Z70" s="36"/>
      <c r="AA70" s="36"/>
      <c r="AB70" s="36"/>
      <c r="AC70" s="36"/>
      <c r="AD70" s="36"/>
      <c r="AE70" s="36"/>
    </row>
    <row r="71" spans="1:31" s="2" customFormat="1" ht="6.95" customHeight="1" x14ac:dyDescent="0.2">
      <c r="A71" s="36"/>
      <c r="B71" s="49"/>
      <c r="C71" s="50"/>
      <c r="D71" s="50"/>
      <c r="E71" s="50"/>
      <c r="F71" s="50"/>
      <c r="G71" s="50"/>
      <c r="H71" s="50"/>
      <c r="I71" s="144"/>
      <c r="J71" s="50"/>
      <c r="K71" s="50"/>
      <c r="L71" s="118"/>
      <c r="S71" s="36"/>
      <c r="T71" s="36"/>
      <c r="U71" s="36"/>
      <c r="V71" s="36"/>
      <c r="W71" s="36"/>
      <c r="X71" s="36"/>
      <c r="Y71" s="36"/>
      <c r="Z71" s="36"/>
      <c r="AA71" s="36"/>
      <c r="AB71" s="36"/>
      <c r="AC71" s="36"/>
      <c r="AD71" s="36"/>
      <c r="AE71" s="36"/>
    </row>
    <row r="75" spans="1:31" s="2" customFormat="1" ht="6.95" customHeight="1" x14ac:dyDescent="0.2">
      <c r="A75" s="36"/>
      <c r="B75" s="51"/>
      <c r="C75" s="52"/>
      <c r="D75" s="52"/>
      <c r="E75" s="52"/>
      <c r="F75" s="52"/>
      <c r="G75" s="52"/>
      <c r="H75" s="52"/>
      <c r="I75" s="147"/>
      <c r="J75" s="52"/>
      <c r="K75" s="52"/>
      <c r="L75" s="118"/>
      <c r="S75" s="36"/>
      <c r="T75" s="36"/>
      <c r="U75" s="36"/>
      <c r="V75" s="36"/>
      <c r="W75" s="36"/>
      <c r="X75" s="36"/>
      <c r="Y75" s="36"/>
      <c r="Z75" s="36"/>
      <c r="AA75" s="36"/>
      <c r="AB75" s="36"/>
      <c r="AC75" s="36"/>
      <c r="AD75" s="36"/>
      <c r="AE75" s="36"/>
    </row>
    <row r="76" spans="1:31" s="2" customFormat="1" ht="24.95" customHeight="1" x14ac:dyDescent="0.2">
      <c r="A76" s="36"/>
      <c r="B76" s="37"/>
      <c r="C76" s="24" t="s">
        <v>158</v>
      </c>
      <c r="D76" s="38"/>
      <c r="E76" s="38"/>
      <c r="F76" s="38"/>
      <c r="G76" s="38"/>
      <c r="H76" s="38"/>
      <c r="I76" s="117"/>
      <c r="J76" s="38"/>
      <c r="K76" s="38"/>
      <c r="L76" s="118"/>
      <c r="S76" s="36"/>
      <c r="T76" s="36"/>
      <c r="U76" s="36"/>
      <c r="V76" s="36"/>
      <c r="W76" s="36"/>
      <c r="X76" s="36"/>
      <c r="Y76" s="36"/>
      <c r="Z76" s="36"/>
      <c r="AA76" s="36"/>
      <c r="AB76" s="36"/>
      <c r="AC76" s="36"/>
      <c r="AD76" s="36"/>
      <c r="AE76" s="36"/>
    </row>
    <row r="77" spans="1:31" s="2" customFormat="1" ht="6.95" customHeight="1" x14ac:dyDescent="0.2">
      <c r="A77" s="36"/>
      <c r="B77" s="37"/>
      <c r="C77" s="38"/>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2" customHeight="1" x14ac:dyDescent="0.2">
      <c r="A78" s="36"/>
      <c r="B78" s="37"/>
      <c r="C78" s="30" t="s">
        <v>16</v>
      </c>
      <c r="D78" s="38"/>
      <c r="E78" s="38"/>
      <c r="F78" s="38"/>
      <c r="G78" s="38"/>
      <c r="H78" s="38"/>
      <c r="I78" s="117"/>
      <c r="J78" s="38"/>
      <c r="K78" s="38"/>
      <c r="L78" s="118"/>
      <c r="S78" s="36"/>
      <c r="T78" s="36"/>
      <c r="U78" s="36"/>
      <c r="V78" s="36"/>
      <c r="W78" s="36"/>
      <c r="X78" s="36"/>
      <c r="Y78" s="36"/>
      <c r="Z78" s="36"/>
      <c r="AA78" s="36"/>
      <c r="AB78" s="36"/>
      <c r="AC78" s="36"/>
      <c r="AD78" s="36"/>
      <c r="AE78" s="36"/>
    </row>
    <row r="79" spans="1:31" s="2" customFormat="1" ht="16.5" customHeight="1" x14ac:dyDescent="0.2">
      <c r="A79" s="36"/>
      <c r="B79" s="37"/>
      <c r="C79" s="38"/>
      <c r="D79" s="38"/>
      <c r="E79" s="323" t="str">
        <f>E7</f>
        <v>PJD na ul. Výškovická - 1. úsek (ul. Čujkovova - ul. Svornosti)</v>
      </c>
      <c r="F79" s="324"/>
      <c r="G79" s="324"/>
      <c r="H79" s="324"/>
      <c r="I79" s="117"/>
      <c r="J79" s="38"/>
      <c r="K79" s="38"/>
      <c r="L79" s="118"/>
      <c r="S79" s="36"/>
      <c r="T79" s="36"/>
      <c r="U79" s="36"/>
      <c r="V79" s="36"/>
      <c r="W79" s="36"/>
      <c r="X79" s="36"/>
      <c r="Y79" s="36"/>
      <c r="Z79" s="36"/>
      <c r="AA79" s="36"/>
      <c r="AB79" s="36"/>
      <c r="AC79" s="36"/>
      <c r="AD79" s="36"/>
      <c r="AE79" s="36"/>
    </row>
    <row r="80" spans="1:31" s="1" customFormat="1" ht="12" customHeight="1" x14ac:dyDescent="0.2">
      <c r="B80" s="22"/>
      <c r="C80" s="30" t="s">
        <v>145</v>
      </c>
      <c r="D80" s="23"/>
      <c r="E80" s="23"/>
      <c r="F80" s="23"/>
      <c r="G80" s="23"/>
      <c r="H80" s="23"/>
      <c r="I80" s="110"/>
      <c r="J80" s="23"/>
      <c r="K80" s="23"/>
      <c r="L80" s="21"/>
    </row>
    <row r="81" spans="1:65" s="2" customFormat="1" ht="16.5" customHeight="1" x14ac:dyDescent="0.2">
      <c r="A81" s="36"/>
      <c r="B81" s="37"/>
      <c r="C81" s="38"/>
      <c r="D81" s="38"/>
      <c r="E81" s="323" t="s">
        <v>1157</v>
      </c>
      <c r="F81" s="325"/>
      <c r="G81" s="325"/>
      <c r="H81" s="325"/>
      <c r="I81" s="117"/>
      <c r="J81" s="38"/>
      <c r="K81" s="38"/>
      <c r="L81" s="118"/>
      <c r="S81" s="36"/>
      <c r="T81" s="36"/>
      <c r="U81" s="36"/>
      <c r="V81" s="36"/>
      <c r="W81" s="36"/>
      <c r="X81" s="36"/>
      <c r="Y81" s="36"/>
      <c r="Z81" s="36"/>
      <c r="AA81" s="36"/>
      <c r="AB81" s="36"/>
      <c r="AC81" s="36"/>
      <c r="AD81" s="36"/>
      <c r="AE81" s="36"/>
    </row>
    <row r="82" spans="1:65" s="2" customFormat="1" ht="12" customHeight="1" x14ac:dyDescent="0.2">
      <c r="A82" s="36"/>
      <c r="B82" s="37"/>
      <c r="C82" s="30" t="s">
        <v>1158</v>
      </c>
      <c r="D82" s="38"/>
      <c r="E82" s="38"/>
      <c r="F82" s="38"/>
      <c r="G82" s="38"/>
      <c r="H82" s="38"/>
      <c r="I82" s="117"/>
      <c r="J82" s="38"/>
      <c r="K82" s="38"/>
      <c r="L82" s="118"/>
      <c r="S82" s="36"/>
      <c r="T82" s="36"/>
      <c r="U82" s="36"/>
      <c r="V82" s="36"/>
      <c r="W82" s="36"/>
      <c r="X82" s="36"/>
      <c r="Y82" s="36"/>
      <c r="Z82" s="36"/>
      <c r="AA82" s="36"/>
      <c r="AB82" s="36"/>
      <c r="AC82" s="36"/>
      <c r="AD82" s="36"/>
      <c r="AE82" s="36"/>
    </row>
    <row r="83" spans="1:65" s="2" customFormat="1" ht="16.5" customHeight="1" x14ac:dyDescent="0.2">
      <c r="A83" s="36"/>
      <c r="B83" s="37"/>
      <c r="C83" s="38"/>
      <c r="D83" s="38"/>
      <c r="E83" s="292" t="str">
        <f>E11</f>
        <v>SO 410 - Ochrana kabelů VN ČEZ</v>
      </c>
      <c r="F83" s="325"/>
      <c r="G83" s="325"/>
      <c r="H83" s="325"/>
      <c r="I83" s="117"/>
      <c r="J83" s="38"/>
      <c r="K83" s="38"/>
      <c r="L83" s="118"/>
      <c r="S83" s="36"/>
      <c r="T83" s="36"/>
      <c r="U83" s="36"/>
      <c r="V83" s="36"/>
      <c r="W83" s="36"/>
      <c r="X83" s="36"/>
      <c r="Y83" s="36"/>
      <c r="Z83" s="36"/>
      <c r="AA83" s="36"/>
      <c r="AB83" s="36"/>
      <c r="AC83" s="36"/>
      <c r="AD83" s="36"/>
      <c r="AE83" s="36"/>
    </row>
    <row r="84" spans="1:65" s="2" customFormat="1" ht="6.95" customHeight="1" x14ac:dyDescent="0.2">
      <c r="A84" s="36"/>
      <c r="B84" s="37"/>
      <c r="C84" s="38"/>
      <c r="D84" s="38"/>
      <c r="E84" s="38"/>
      <c r="F84" s="38"/>
      <c r="G84" s="38"/>
      <c r="H84" s="38"/>
      <c r="I84" s="117"/>
      <c r="J84" s="38"/>
      <c r="K84" s="38"/>
      <c r="L84" s="118"/>
      <c r="S84" s="36"/>
      <c r="T84" s="36"/>
      <c r="U84" s="36"/>
      <c r="V84" s="36"/>
      <c r="W84" s="36"/>
      <c r="X84" s="36"/>
      <c r="Y84" s="36"/>
      <c r="Z84" s="36"/>
      <c r="AA84" s="36"/>
      <c r="AB84" s="36"/>
      <c r="AC84" s="36"/>
      <c r="AD84" s="36"/>
      <c r="AE84" s="36"/>
    </row>
    <row r="85" spans="1:65" s="2" customFormat="1" ht="12" customHeight="1" x14ac:dyDescent="0.2">
      <c r="A85" s="36"/>
      <c r="B85" s="37"/>
      <c r="C85" s="30" t="s">
        <v>22</v>
      </c>
      <c r="D85" s="38"/>
      <c r="E85" s="38"/>
      <c r="F85" s="28" t="str">
        <f>F14</f>
        <v>Ostrava</v>
      </c>
      <c r="G85" s="38"/>
      <c r="H85" s="38"/>
      <c r="I85" s="119" t="s">
        <v>24</v>
      </c>
      <c r="J85" s="61" t="str">
        <f>IF(J14="","",J14)</f>
        <v>11. 11. 2019</v>
      </c>
      <c r="K85" s="38"/>
      <c r="L85" s="118"/>
      <c r="S85" s="36"/>
      <c r="T85" s="36"/>
      <c r="U85" s="36"/>
      <c r="V85" s="36"/>
      <c r="W85" s="36"/>
      <c r="X85" s="36"/>
      <c r="Y85" s="36"/>
      <c r="Z85" s="36"/>
      <c r="AA85" s="36"/>
      <c r="AB85" s="36"/>
      <c r="AC85" s="36"/>
      <c r="AD85" s="36"/>
      <c r="AE85" s="36"/>
    </row>
    <row r="86" spans="1:65" s="2" customFormat="1" ht="6.95" customHeight="1" x14ac:dyDescent="0.2">
      <c r="A86" s="36"/>
      <c r="B86" s="37"/>
      <c r="C86" s="38"/>
      <c r="D86" s="38"/>
      <c r="E86" s="38"/>
      <c r="F86" s="38"/>
      <c r="G86" s="38"/>
      <c r="H86" s="38"/>
      <c r="I86" s="117"/>
      <c r="J86" s="38"/>
      <c r="K86" s="38"/>
      <c r="L86" s="118"/>
      <c r="S86" s="36"/>
      <c r="T86" s="36"/>
      <c r="U86" s="36"/>
      <c r="V86" s="36"/>
      <c r="W86" s="36"/>
      <c r="X86" s="36"/>
      <c r="Y86" s="36"/>
      <c r="Z86" s="36"/>
      <c r="AA86" s="36"/>
      <c r="AB86" s="36"/>
      <c r="AC86" s="36"/>
      <c r="AD86" s="36"/>
      <c r="AE86" s="36"/>
    </row>
    <row r="87" spans="1:65" s="2" customFormat="1" ht="27.95" customHeight="1" x14ac:dyDescent="0.2">
      <c r="A87" s="36"/>
      <c r="B87" s="37"/>
      <c r="C87" s="30" t="s">
        <v>30</v>
      </c>
      <c r="D87" s="38"/>
      <c r="E87" s="38"/>
      <c r="F87" s="28" t="str">
        <f>E17</f>
        <v>Dopravní podnik Ostrava a.s.</v>
      </c>
      <c r="G87" s="38"/>
      <c r="H87" s="38"/>
      <c r="I87" s="119" t="s">
        <v>38</v>
      </c>
      <c r="J87" s="34" t="str">
        <f>E23</f>
        <v>METROPROJEKT Praha a.s.</v>
      </c>
      <c r="K87" s="38"/>
      <c r="L87" s="118"/>
      <c r="S87" s="36"/>
      <c r="T87" s="36"/>
      <c r="U87" s="36"/>
      <c r="V87" s="36"/>
      <c r="W87" s="36"/>
      <c r="X87" s="36"/>
      <c r="Y87" s="36"/>
      <c r="Z87" s="36"/>
      <c r="AA87" s="36"/>
      <c r="AB87" s="36"/>
      <c r="AC87" s="36"/>
      <c r="AD87" s="36"/>
      <c r="AE87" s="36"/>
    </row>
    <row r="88" spans="1:65" s="2" customFormat="1" ht="15.2" customHeight="1" x14ac:dyDescent="0.2">
      <c r="A88" s="36"/>
      <c r="B88" s="37"/>
      <c r="C88" s="30" t="s">
        <v>36</v>
      </c>
      <c r="D88" s="38"/>
      <c r="E88" s="38"/>
      <c r="F88" s="28" t="str">
        <f>IF(E20="","",E20)</f>
        <v>Vyplň údaj</v>
      </c>
      <c r="G88" s="38"/>
      <c r="H88" s="38"/>
      <c r="I88" s="119" t="s">
        <v>43</v>
      </c>
      <c r="J88" s="34" t="str">
        <f>E26</f>
        <v>ALMAPRO s.r.o.</v>
      </c>
      <c r="K88" s="38"/>
      <c r="L88" s="118"/>
      <c r="S88" s="36"/>
      <c r="T88" s="36"/>
      <c r="U88" s="36"/>
      <c r="V88" s="36"/>
      <c r="W88" s="36"/>
      <c r="X88" s="36"/>
      <c r="Y88" s="36"/>
      <c r="Z88" s="36"/>
      <c r="AA88" s="36"/>
      <c r="AB88" s="36"/>
      <c r="AC88" s="36"/>
      <c r="AD88" s="36"/>
      <c r="AE88" s="36"/>
    </row>
    <row r="89" spans="1:65" s="2" customFormat="1" ht="10.35" customHeight="1" x14ac:dyDescent="0.2">
      <c r="A89" s="36"/>
      <c r="B89" s="37"/>
      <c r="C89" s="38"/>
      <c r="D89" s="38"/>
      <c r="E89" s="38"/>
      <c r="F89" s="38"/>
      <c r="G89" s="38"/>
      <c r="H89" s="38"/>
      <c r="I89" s="117"/>
      <c r="J89" s="38"/>
      <c r="K89" s="38"/>
      <c r="L89" s="118"/>
      <c r="S89" s="36"/>
      <c r="T89" s="36"/>
      <c r="U89" s="36"/>
      <c r="V89" s="36"/>
      <c r="W89" s="36"/>
      <c r="X89" s="36"/>
      <c r="Y89" s="36"/>
      <c r="Z89" s="36"/>
      <c r="AA89" s="36"/>
      <c r="AB89" s="36"/>
      <c r="AC89" s="36"/>
      <c r="AD89" s="36"/>
      <c r="AE89" s="36"/>
    </row>
    <row r="90" spans="1:65" s="11" customFormat="1" ht="29.25" customHeight="1" x14ac:dyDescent="0.2">
      <c r="A90" s="166"/>
      <c r="B90" s="167"/>
      <c r="C90" s="168" t="s">
        <v>159</v>
      </c>
      <c r="D90" s="169" t="s">
        <v>65</v>
      </c>
      <c r="E90" s="169" t="s">
        <v>61</v>
      </c>
      <c r="F90" s="169" t="s">
        <v>62</v>
      </c>
      <c r="G90" s="169" t="s">
        <v>160</v>
      </c>
      <c r="H90" s="169" t="s">
        <v>161</v>
      </c>
      <c r="I90" s="170" t="s">
        <v>162</v>
      </c>
      <c r="J90" s="169" t="s">
        <v>149</v>
      </c>
      <c r="K90" s="171" t="s">
        <v>163</v>
      </c>
      <c r="L90" s="172"/>
      <c r="M90" s="70" t="s">
        <v>79</v>
      </c>
      <c r="N90" s="71" t="s">
        <v>50</v>
      </c>
      <c r="O90" s="71" t="s">
        <v>164</v>
      </c>
      <c r="P90" s="71" t="s">
        <v>165</v>
      </c>
      <c r="Q90" s="71" t="s">
        <v>166</v>
      </c>
      <c r="R90" s="71" t="s">
        <v>167</v>
      </c>
      <c r="S90" s="71" t="s">
        <v>168</v>
      </c>
      <c r="T90" s="72" t="s">
        <v>169</v>
      </c>
      <c r="U90" s="166"/>
      <c r="V90" s="166"/>
      <c r="W90" s="166"/>
      <c r="X90" s="166"/>
      <c r="Y90" s="166"/>
      <c r="Z90" s="166"/>
      <c r="AA90" s="166"/>
      <c r="AB90" s="166"/>
      <c r="AC90" s="166"/>
      <c r="AD90" s="166"/>
      <c r="AE90" s="166"/>
    </row>
    <row r="91" spans="1:65" s="2" customFormat="1" ht="22.9" customHeight="1" x14ac:dyDescent="0.25">
      <c r="A91" s="36"/>
      <c r="B91" s="37"/>
      <c r="C91" s="77" t="s">
        <v>170</v>
      </c>
      <c r="D91" s="38"/>
      <c r="E91" s="38"/>
      <c r="F91" s="38"/>
      <c r="G91" s="38"/>
      <c r="H91" s="38"/>
      <c r="I91" s="117"/>
      <c r="J91" s="173">
        <f>BK91</f>
        <v>0</v>
      </c>
      <c r="K91" s="38"/>
      <c r="L91" s="41"/>
      <c r="M91" s="73"/>
      <c r="N91" s="174"/>
      <c r="O91" s="74"/>
      <c r="P91" s="175">
        <f>P92+P101+P111</f>
        <v>0</v>
      </c>
      <c r="Q91" s="74"/>
      <c r="R91" s="175">
        <f>R92+R101+R111</f>
        <v>2.9331899999999997</v>
      </c>
      <c r="S91" s="74"/>
      <c r="T91" s="176">
        <f>T92+T101+T111</f>
        <v>0</v>
      </c>
      <c r="U91" s="36"/>
      <c r="V91" s="36"/>
      <c r="W91" s="36"/>
      <c r="X91" s="36"/>
      <c r="Y91" s="36"/>
      <c r="Z91" s="36"/>
      <c r="AA91" s="36"/>
      <c r="AB91" s="36"/>
      <c r="AC91" s="36"/>
      <c r="AD91" s="36"/>
      <c r="AE91" s="36"/>
      <c r="AT91" s="18" t="s">
        <v>80</v>
      </c>
      <c r="AU91" s="18" t="s">
        <v>150</v>
      </c>
      <c r="BK91" s="177">
        <f>BK92+BK101+BK111</f>
        <v>0</v>
      </c>
    </row>
    <row r="92" spans="1:65" s="12" customFormat="1" ht="25.9" customHeight="1" x14ac:dyDescent="0.2">
      <c r="B92" s="178"/>
      <c r="C92" s="179"/>
      <c r="D92" s="180" t="s">
        <v>80</v>
      </c>
      <c r="E92" s="181" t="s">
        <v>171</v>
      </c>
      <c r="F92" s="181" t="s">
        <v>172</v>
      </c>
      <c r="G92" s="179"/>
      <c r="H92" s="179"/>
      <c r="I92" s="182"/>
      <c r="J92" s="183">
        <f>BK92</f>
        <v>0</v>
      </c>
      <c r="K92" s="179"/>
      <c r="L92" s="184"/>
      <c r="M92" s="185"/>
      <c r="N92" s="186"/>
      <c r="O92" s="186"/>
      <c r="P92" s="187">
        <f>P93</f>
        <v>0</v>
      </c>
      <c r="Q92" s="186"/>
      <c r="R92" s="187">
        <f>R93</f>
        <v>0</v>
      </c>
      <c r="S92" s="186"/>
      <c r="T92" s="188">
        <f>T93</f>
        <v>0</v>
      </c>
      <c r="AR92" s="189" t="s">
        <v>89</v>
      </c>
      <c r="AT92" s="190" t="s">
        <v>80</v>
      </c>
      <c r="AU92" s="190" t="s">
        <v>81</v>
      </c>
      <c r="AY92" s="189" t="s">
        <v>173</v>
      </c>
      <c r="BK92" s="191">
        <f>BK93</f>
        <v>0</v>
      </c>
    </row>
    <row r="93" spans="1:65" s="12" customFormat="1" ht="22.9" customHeight="1" x14ac:dyDescent="0.2">
      <c r="B93" s="178"/>
      <c r="C93" s="179"/>
      <c r="D93" s="180" t="s">
        <v>80</v>
      </c>
      <c r="E93" s="192" t="s">
        <v>316</v>
      </c>
      <c r="F93" s="192" t="s">
        <v>317</v>
      </c>
      <c r="G93" s="179"/>
      <c r="H93" s="179"/>
      <c r="I93" s="182"/>
      <c r="J93" s="193">
        <f>BK93</f>
        <v>0</v>
      </c>
      <c r="K93" s="179"/>
      <c r="L93" s="184"/>
      <c r="M93" s="185"/>
      <c r="N93" s="186"/>
      <c r="O93" s="186"/>
      <c r="P93" s="187">
        <f>SUM(P94:P100)</f>
        <v>0</v>
      </c>
      <c r="Q93" s="186"/>
      <c r="R93" s="187">
        <f>SUM(R94:R100)</f>
        <v>0</v>
      </c>
      <c r="S93" s="186"/>
      <c r="T93" s="188">
        <f>SUM(T94:T100)</f>
        <v>0</v>
      </c>
      <c r="AR93" s="189" t="s">
        <v>89</v>
      </c>
      <c r="AT93" s="190" t="s">
        <v>80</v>
      </c>
      <c r="AU93" s="190" t="s">
        <v>89</v>
      </c>
      <c r="AY93" s="189" t="s">
        <v>173</v>
      </c>
      <c r="BK93" s="191">
        <f>SUM(BK94:BK100)</f>
        <v>0</v>
      </c>
    </row>
    <row r="94" spans="1:65" s="2" customFormat="1" ht="24" customHeight="1" x14ac:dyDescent="0.2">
      <c r="A94" s="36"/>
      <c r="B94" s="37"/>
      <c r="C94" s="194" t="s">
        <v>89</v>
      </c>
      <c r="D94" s="194" t="s">
        <v>175</v>
      </c>
      <c r="E94" s="195" t="s">
        <v>319</v>
      </c>
      <c r="F94" s="196" t="s">
        <v>320</v>
      </c>
      <c r="G94" s="197" t="s">
        <v>203</v>
      </c>
      <c r="H94" s="198">
        <v>2.34</v>
      </c>
      <c r="I94" s="199"/>
      <c r="J94" s="200">
        <f>ROUND(I94*H94,2)</f>
        <v>0</v>
      </c>
      <c r="K94" s="196" t="s">
        <v>179</v>
      </c>
      <c r="L94" s="41"/>
      <c r="M94" s="201" t="s">
        <v>79</v>
      </c>
      <c r="N94" s="202" t="s">
        <v>51</v>
      </c>
      <c r="O94" s="66"/>
      <c r="P94" s="203">
        <f>O94*H94</f>
        <v>0</v>
      </c>
      <c r="Q94" s="203">
        <v>0</v>
      </c>
      <c r="R94" s="203">
        <f>Q94*H94</f>
        <v>0</v>
      </c>
      <c r="S94" s="203">
        <v>0</v>
      </c>
      <c r="T94" s="204">
        <f>S94*H94</f>
        <v>0</v>
      </c>
      <c r="U94" s="36"/>
      <c r="V94" s="36"/>
      <c r="W94" s="36"/>
      <c r="X94" s="36"/>
      <c r="Y94" s="36"/>
      <c r="Z94" s="36"/>
      <c r="AA94" s="36"/>
      <c r="AB94" s="36"/>
      <c r="AC94" s="36"/>
      <c r="AD94" s="36"/>
      <c r="AE94" s="36"/>
      <c r="AR94" s="205" t="s">
        <v>180</v>
      </c>
      <c r="AT94" s="205" t="s">
        <v>175</v>
      </c>
      <c r="AU94" s="205" t="s">
        <v>91</v>
      </c>
      <c r="AY94" s="18" t="s">
        <v>173</v>
      </c>
      <c r="BE94" s="206">
        <f>IF(N94="základní",J94,0)</f>
        <v>0</v>
      </c>
      <c r="BF94" s="206">
        <f>IF(N94="snížená",J94,0)</f>
        <v>0</v>
      </c>
      <c r="BG94" s="206">
        <f>IF(N94="zákl. přenesená",J94,0)</f>
        <v>0</v>
      </c>
      <c r="BH94" s="206">
        <f>IF(N94="sníž. přenesená",J94,0)</f>
        <v>0</v>
      </c>
      <c r="BI94" s="206">
        <f>IF(N94="nulová",J94,0)</f>
        <v>0</v>
      </c>
      <c r="BJ94" s="18" t="s">
        <v>89</v>
      </c>
      <c r="BK94" s="206">
        <f>ROUND(I94*H94,2)</f>
        <v>0</v>
      </c>
      <c r="BL94" s="18" t="s">
        <v>180</v>
      </c>
      <c r="BM94" s="205" t="s">
        <v>1162</v>
      </c>
    </row>
    <row r="95" spans="1:65" s="13" customFormat="1" ht="11.25" x14ac:dyDescent="0.2">
      <c r="B95" s="207"/>
      <c r="C95" s="208"/>
      <c r="D95" s="209" t="s">
        <v>182</v>
      </c>
      <c r="E95" s="210" t="s">
        <v>79</v>
      </c>
      <c r="F95" s="211" t="s">
        <v>1163</v>
      </c>
      <c r="G95" s="208"/>
      <c r="H95" s="212">
        <v>2.34</v>
      </c>
      <c r="I95" s="213"/>
      <c r="J95" s="208"/>
      <c r="K95" s="208"/>
      <c r="L95" s="214"/>
      <c r="M95" s="215"/>
      <c r="N95" s="216"/>
      <c r="O95" s="216"/>
      <c r="P95" s="216"/>
      <c r="Q95" s="216"/>
      <c r="R95" s="216"/>
      <c r="S95" s="216"/>
      <c r="T95" s="217"/>
      <c r="AT95" s="218" t="s">
        <v>182</v>
      </c>
      <c r="AU95" s="218" t="s">
        <v>91</v>
      </c>
      <c r="AV95" s="13" t="s">
        <v>91</v>
      </c>
      <c r="AW95" s="13" t="s">
        <v>42</v>
      </c>
      <c r="AX95" s="13" t="s">
        <v>89</v>
      </c>
      <c r="AY95" s="218" t="s">
        <v>173</v>
      </c>
    </row>
    <row r="96" spans="1:65" s="2" customFormat="1" ht="24" customHeight="1" x14ac:dyDescent="0.2">
      <c r="A96" s="36"/>
      <c r="B96" s="37"/>
      <c r="C96" s="194" t="s">
        <v>91</v>
      </c>
      <c r="D96" s="194" t="s">
        <v>175</v>
      </c>
      <c r="E96" s="195" t="s">
        <v>323</v>
      </c>
      <c r="F96" s="196" t="s">
        <v>324</v>
      </c>
      <c r="G96" s="197" t="s">
        <v>203</v>
      </c>
      <c r="H96" s="198">
        <v>56.16</v>
      </c>
      <c r="I96" s="199"/>
      <c r="J96" s="200">
        <f>ROUND(I96*H96,2)</f>
        <v>0</v>
      </c>
      <c r="K96" s="196" t="s">
        <v>179</v>
      </c>
      <c r="L96" s="41"/>
      <c r="M96" s="201" t="s">
        <v>79</v>
      </c>
      <c r="N96" s="202" t="s">
        <v>51</v>
      </c>
      <c r="O96" s="66"/>
      <c r="P96" s="203">
        <f>O96*H96</f>
        <v>0</v>
      </c>
      <c r="Q96" s="203">
        <v>0</v>
      </c>
      <c r="R96" s="203">
        <f>Q96*H96</f>
        <v>0</v>
      </c>
      <c r="S96" s="203">
        <v>0</v>
      </c>
      <c r="T96" s="204">
        <f>S96*H96</f>
        <v>0</v>
      </c>
      <c r="U96" s="36"/>
      <c r="V96" s="36"/>
      <c r="W96" s="36"/>
      <c r="X96" s="36"/>
      <c r="Y96" s="36"/>
      <c r="Z96" s="36"/>
      <c r="AA96" s="36"/>
      <c r="AB96" s="36"/>
      <c r="AC96" s="36"/>
      <c r="AD96" s="36"/>
      <c r="AE96" s="36"/>
      <c r="AR96" s="205" t="s">
        <v>180</v>
      </c>
      <c r="AT96" s="205" t="s">
        <v>175</v>
      </c>
      <c r="AU96" s="205" t="s">
        <v>91</v>
      </c>
      <c r="AY96" s="18" t="s">
        <v>173</v>
      </c>
      <c r="BE96" s="206">
        <f>IF(N96="základní",J96,0)</f>
        <v>0</v>
      </c>
      <c r="BF96" s="206">
        <f>IF(N96="snížená",J96,0)</f>
        <v>0</v>
      </c>
      <c r="BG96" s="206">
        <f>IF(N96="zákl. přenesená",J96,0)</f>
        <v>0</v>
      </c>
      <c r="BH96" s="206">
        <f>IF(N96="sníž. přenesená",J96,0)</f>
        <v>0</v>
      </c>
      <c r="BI96" s="206">
        <f>IF(N96="nulová",J96,0)</f>
        <v>0</v>
      </c>
      <c r="BJ96" s="18" t="s">
        <v>89</v>
      </c>
      <c r="BK96" s="206">
        <f>ROUND(I96*H96,2)</f>
        <v>0</v>
      </c>
      <c r="BL96" s="18" t="s">
        <v>180</v>
      </c>
      <c r="BM96" s="205" t="s">
        <v>1164</v>
      </c>
    </row>
    <row r="97" spans="1:65" s="13" customFormat="1" ht="11.25" x14ac:dyDescent="0.2">
      <c r="B97" s="207"/>
      <c r="C97" s="208"/>
      <c r="D97" s="209" t="s">
        <v>182</v>
      </c>
      <c r="E97" s="208"/>
      <c r="F97" s="211" t="s">
        <v>1165</v>
      </c>
      <c r="G97" s="208"/>
      <c r="H97" s="212">
        <v>56.16</v>
      </c>
      <c r="I97" s="213"/>
      <c r="J97" s="208"/>
      <c r="K97" s="208"/>
      <c r="L97" s="214"/>
      <c r="M97" s="215"/>
      <c r="N97" s="216"/>
      <c r="O97" s="216"/>
      <c r="P97" s="216"/>
      <c r="Q97" s="216"/>
      <c r="R97" s="216"/>
      <c r="S97" s="216"/>
      <c r="T97" s="217"/>
      <c r="AT97" s="218" t="s">
        <v>182</v>
      </c>
      <c r="AU97" s="218" t="s">
        <v>91</v>
      </c>
      <c r="AV97" s="13" t="s">
        <v>91</v>
      </c>
      <c r="AW97" s="13" t="s">
        <v>4</v>
      </c>
      <c r="AX97" s="13" t="s">
        <v>89</v>
      </c>
      <c r="AY97" s="218" t="s">
        <v>173</v>
      </c>
    </row>
    <row r="98" spans="1:65" s="2" customFormat="1" ht="16.5" customHeight="1" x14ac:dyDescent="0.2">
      <c r="A98" s="36"/>
      <c r="B98" s="37"/>
      <c r="C98" s="194" t="s">
        <v>189</v>
      </c>
      <c r="D98" s="194" t="s">
        <v>175</v>
      </c>
      <c r="E98" s="195" t="s">
        <v>1166</v>
      </c>
      <c r="F98" s="196" t="s">
        <v>1167</v>
      </c>
      <c r="G98" s="197" t="s">
        <v>203</v>
      </c>
      <c r="H98" s="198">
        <v>2.34</v>
      </c>
      <c r="I98" s="199"/>
      <c r="J98" s="200">
        <f>ROUND(I98*H98,2)</f>
        <v>0</v>
      </c>
      <c r="K98" s="196" t="s">
        <v>179</v>
      </c>
      <c r="L98" s="41"/>
      <c r="M98" s="201" t="s">
        <v>79</v>
      </c>
      <c r="N98" s="202" t="s">
        <v>51</v>
      </c>
      <c r="O98" s="66"/>
      <c r="P98" s="203">
        <f>O98*H98</f>
        <v>0</v>
      </c>
      <c r="Q98" s="203">
        <v>0</v>
      </c>
      <c r="R98" s="203">
        <f>Q98*H98</f>
        <v>0</v>
      </c>
      <c r="S98" s="203">
        <v>0</v>
      </c>
      <c r="T98" s="204">
        <f>S98*H98</f>
        <v>0</v>
      </c>
      <c r="U98" s="36"/>
      <c r="V98" s="36"/>
      <c r="W98" s="36"/>
      <c r="X98" s="36"/>
      <c r="Y98" s="36"/>
      <c r="Z98" s="36"/>
      <c r="AA98" s="36"/>
      <c r="AB98" s="36"/>
      <c r="AC98" s="36"/>
      <c r="AD98" s="36"/>
      <c r="AE98" s="36"/>
      <c r="AR98" s="205" t="s">
        <v>180</v>
      </c>
      <c r="AT98" s="205" t="s">
        <v>175</v>
      </c>
      <c r="AU98" s="205" t="s">
        <v>91</v>
      </c>
      <c r="AY98" s="18" t="s">
        <v>173</v>
      </c>
      <c r="BE98" s="206">
        <f>IF(N98="základní",J98,0)</f>
        <v>0</v>
      </c>
      <c r="BF98" s="206">
        <f>IF(N98="snížená",J98,0)</f>
        <v>0</v>
      </c>
      <c r="BG98" s="206">
        <f>IF(N98="zákl. přenesená",J98,0)</f>
        <v>0</v>
      </c>
      <c r="BH98" s="206">
        <f>IF(N98="sníž. přenesená",J98,0)</f>
        <v>0</v>
      </c>
      <c r="BI98" s="206">
        <f>IF(N98="nulová",J98,0)</f>
        <v>0</v>
      </c>
      <c r="BJ98" s="18" t="s">
        <v>89</v>
      </c>
      <c r="BK98" s="206">
        <f>ROUND(I98*H98,2)</f>
        <v>0</v>
      </c>
      <c r="BL98" s="18" t="s">
        <v>180</v>
      </c>
      <c r="BM98" s="205" t="s">
        <v>1168</v>
      </c>
    </row>
    <row r="99" spans="1:65" s="13" customFormat="1" ht="11.25" x14ac:dyDescent="0.2">
      <c r="B99" s="207"/>
      <c r="C99" s="208"/>
      <c r="D99" s="209" t="s">
        <v>182</v>
      </c>
      <c r="E99" s="210" t="s">
        <v>79</v>
      </c>
      <c r="F99" s="211" t="s">
        <v>1169</v>
      </c>
      <c r="G99" s="208"/>
      <c r="H99" s="212">
        <v>2.34</v>
      </c>
      <c r="I99" s="213"/>
      <c r="J99" s="208"/>
      <c r="K99" s="208"/>
      <c r="L99" s="214"/>
      <c r="M99" s="215"/>
      <c r="N99" s="216"/>
      <c r="O99" s="216"/>
      <c r="P99" s="216"/>
      <c r="Q99" s="216"/>
      <c r="R99" s="216"/>
      <c r="S99" s="216"/>
      <c r="T99" s="217"/>
      <c r="AT99" s="218" t="s">
        <v>182</v>
      </c>
      <c r="AU99" s="218" t="s">
        <v>91</v>
      </c>
      <c r="AV99" s="13" t="s">
        <v>91</v>
      </c>
      <c r="AW99" s="13" t="s">
        <v>42</v>
      </c>
      <c r="AX99" s="13" t="s">
        <v>89</v>
      </c>
      <c r="AY99" s="218" t="s">
        <v>173</v>
      </c>
    </row>
    <row r="100" spans="1:65" s="2" customFormat="1" ht="24" customHeight="1" x14ac:dyDescent="0.2">
      <c r="A100" s="36"/>
      <c r="B100" s="37"/>
      <c r="C100" s="194" t="s">
        <v>180</v>
      </c>
      <c r="D100" s="194" t="s">
        <v>175</v>
      </c>
      <c r="E100" s="195" t="s">
        <v>1170</v>
      </c>
      <c r="F100" s="196" t="s">
        <v>1171</v>
      </c>
      <c r="G100" s="197" t="s">
        <v>203</v>
      </c>
      <c r="H100" s="198">
        <v>2.34</v>
      </c>
      <c r="I100" s="199"/>
      <c r="J100" s="200">
        <f>ROUND(I100*H100,2)</f>
        <v>0</v>
      </c>
      <c r="K100" s="196" t="s">
        <v>179</v>
      </c>
      <c r="L100" s="41"/>
      <c r="M100" s="201" t="s">
        <v>79</v>
      </c>
      <c r="N100" s="202" t="s">
        <v>51</v>
      </c>
      <c r="O100" s="66"/>
      <c r="P100" s="203">
        <f>O100*H100</f>
        <v>0</v>
      </c>
      <c r="Q100" s="203">
        <v>0</v>
      </c>
      <c r="R100" s="203">
        <f>Q100*H100</f>
        <v>0</v>
      </c>
      <c r="S100" s="203">
        <v>0</v>
      </c>
      <c r="T100" s="204">
        <f>S100*H100</f>
        <v>0</v>
      </c>
      <c r="U100" s="36"/>
      <c r="V100" s="36"/>
      <c r="W100" s="36"/>
      <c r="X100" s="36"/>
      <c r="Y100" s="36"/>
      <c r="Z100" s="36"/>
      <c r="AA100" s="36"/>
      <c r="AB100" s="36"/>
      <c r="AC100" s="36"/>
      <c r="AD100" s="36"/>
      <c r="AE100" s="36"/>
      <c r="AR100" s="205" t="s">
        <v>180</v>
      </c>
      <c r="AT100" s="205" t="s">
        <v>175</v>
      </c>
      <c r="AU100" s="205" t="s">
        <v>91</v>
      </c>
      <c r="AY100" s="18" t="s">
        <v>173</v>
      </c>
      <c r="BE100" s="206">
        <f>IF(N100="základní",J100,0)</f>
        <v>0</v>
      </c>
      <c r="BF100" s="206">
        <f>IF(N100="snížená",J100,0)</f>
        <v>0</v>
      </c>
      <c r="BG100" s="206">
        <f>IF(N100="zákl. přenesená",J100,0)</f>
        <v>0</v>
      </c>
      <c r="BH100" s="206">
        <f>IF(N100="sníž. přenesená",J100,0)</f>
        <v>0</v>
      </c>
      <c r="BI100" s="206">
        <f>IF(N100="nulová",J100,0)</f>
        <v>0</v>
      </c>
      <c r="BJ100" s="18" t="s">
        <v>89</v>
      </c>
      <c r="BK100" s="206">
        <f>ROUND(I100*H100,2)</f>
        <v>0</v>
      </c>
      <c r="BL100" s="18" t="s">
        <v>180</v>
      </c>
      <c r="BM100" s="205" t="s">
        <v>1172</v>
      </c>
    </row>
    <row r="101" spans="1:65" s="12" customFormat="1" ht="25.9" customHeight="1" x14ac:dyDescent="0.2">
      <c r="B101" s="178"/>
      <c r="C101" s="179"/>
      <c r="D101" s="180" t="s">
        <v>80</v>
      </c>
      <c r="E101" s="181" t="s">
        <v>200</v>
      </c>
      <c r="F101" s="181" t="s">
        <v>528</v>
      </c>
      <c r="G101" s="179"/>
      <c r="H101" s="179"/>
      <c r="I101" s="182"/>
      <c r="J101" s="183">
        <f>BK101</f>
        <v>0</v>
      </c>
      <c r="K101" s="179"/>
      <c r="L101" s="184"/>
      <c r="M101" s="185"/>
      <c r="N101" s="186"/>
      <c r="O101" s="186"/>
      <c r="P101" s="187">
        <f>P102+P104</f>
        <v>0</v>
      </c>
      <c r="Q101" s="186"/>
      <c r="R101" s="187">
        <f>R102+R104</f>
        <v>2.9331899999999997</v>
      </c>
      <c r="S101" s="186"/>
      <c r="T101" s="188">
        <f>T102+T104</f>
        <v>0</v>
      </c>
      <c r="AR101" s="189" t="s">
        <v>189</v>
      </c>
      <c r="AT101" s="190" t="s">
        <v>80</v>
      </c>
      <c r="AU101" s="190" t="s">
        <v>81</v>
      </c>
      <c r="AY101" s="189" t="s">
        <v>173</v>
      </c>
      <c r="BK101" s="191">
        <f>BK102+BK104</f>
        <v>0</v>
      </c>
    </row>
    <row r="102" spans="1:65" s="12" customFormat="1" ht="22.9" customHeight="1" x14ac:dyDescent="0.2">
      <c r="B102" s="178"/>
      <c r="C102" s="179"/>
      <c r="D102" s="180" t="s">
        <v>80</v>
      </c>
      <c r="E102" s="192" t="s">
        <v>969</v>
      </c>
      <c r="F102" s="192" t="s">
        <v>970</v>
      </c>
      <c r="G102" s="179"/>
      <c r="H102" s="179"/>
      <c r="I102" s="182"/>
      <c r="J102" s="193">
        <f>BK102</f>
        <v>0</v>
      </c>
      <c r="K102" s="179"/>
      <c r="L102" s="184"/>
      <c r="M102" s="185"/>
      <c r="N102" s="186"/>
      <c r="O102" s="186"/>
      <c r="P102" s="187">
        <f>P103</f>
        <v>0</v>
      </c>
      <c r="Q102" s="186"/>
      <c r="R102" s="187">
        <f>R103</f>
        <v>0</v>
      </c>
      <c r="S102" s="186"/>
      <c r="T102" s="188">
        <f>T103</f>
        <v>0</v>
      </c>
      <c r="AR102" s="189" t="s">
        <v>189</v>
      </c>
      <c r="AT102" s="190" t="s">
        <v>80</v>
      </c>
      <c r="AU102" s="190" t="s">
        <v>89</v>
      </c>
      <c r="AY102" s="189" t="s">
        <v>173</v>
      </c>
      <c r="BK102" s="191">
        <f>BK103</f>
        <v>0</v>
      </c>
    </row>
    <row r="103" spans="1:65" s="2" customFormat="1" ht="24" customHeight="1" x14ac:dyDescent="0.2">
      <c r="A103" s="36"/>
      <c r="B103" s="37"/>
      <c r="C103" s="194" t="s">
        <v>199</v>
      </c>
      <c r="D103" s="194" t="s">
        <v>175</v>
      </c>
      <c r="E103" s="195" t="s">
        <v>1173</v>
      </c>
      <c r="F103" s="196" t="s">
        <v>1174</v>
      </c>
      <c r="G103" s="197" t="s">
        <v>447</v>
      </c>
      <c r="H103" s="198">
        <v>1</v>
      </c>
      <c r="I103" s="199"/>
      <c r="J103" s="200">
        <f>ROUND(I103*H103,2)</f>
        <v>0</v>
      </c>
      <c r="K103" s="196" t="s">
        <v>179</v>
      </c>
      <c r="L103" s="41"/>
      <c r="M103" s="201" t="s">
        <v>79</v>
      </c>
      <c r="N103" s="202" t="s">
        <v>51</v>
      </c>
      <c r="O103" s="66"/>
      <c r="P103" s="203">
        <f>O103*H103</f>
        <v>0</v>
      </c>
      <c r="Q103" s="203">
        <v>0</v>
      </c>
      <c r="R103" s="203">
        <f>Q103*H103</f>
        <v>0</v>
      </c>
      <c r="S103" s="203">
        <v>0</v>
      </c>
      <c r="T103" s="204">
        <f>S103*H103</f>
        <v>0</v>
      </c>
      <c r="U103" s="36"/>
      <c r="V103" s="36"/>
      <c r="W103" s="36"/>
      <c r="X103" s="36"/>
      <c r="Y103" s="36"/>
      <c r="Z103" s="36"/>
      <c r="AA103" s="36"/>
      <c r="AB103" s="36"/>
      <c r="AC103" s="36"/>
      <c r="AD103" s="36"/>
      <c r="AE103" s="36"/>
      <c r="AR103" s="205" t="s">
        <v>486</v>
      </c>
      <c r="AT103" s="205" t="s">
        <v>175</v>
      </c>
      <c r="AU103" s="205" t="s">
        <v>91</v>
      </c>
      <c r="AY103" s="18" t="s">
        <v>173</v>
      </c>
      <c r="BE103" s="206">
        <f>IF(N103="základní",J103,0)</f>
        <v>0</v>
      </c>
      <c r="BF103" s="206">
        <f>IF(N103="snížená",J103,0)</f>
        <v>0</v>
      </c>
      <c r="BG103" s="206">
        <f>IF(N103="zákl. přenesená",J103,0)</f>
        <v>0</v>
      </c>
      <c r="BH103" s="206">
        <f>IF(N103="sníž. přenesená",J103,0)</f>
        <v>0</v>
      </c>
      <c r="BI103" s="206">
        <f>IF(N103="nulová",J103,0)</f>
        <v>0</v>
      </c>
      <c r="BJ103" s="18" t="s">
        <v>89</v>
      </c>
      <c r="BK103" s="206">
        <f>ROUND(I103*H103,2)</f>
        <v>0</v>
      </c>
      <c r="BL103" s="18" t="s">
        <v>486</v>
      </c>
      <c r="BM103" s="205" t="s">
        <v>1175</v>
      </c>
    </row>
    <row r="104" spans="1:65" s="12" customFormat="1" ht="22.9" customHeight="1" x14ac:dyDescent="0.2">
      <c r="B104" s="178"/>
      <c r="C104" s="179"/>
      <c r="D104" s="180" t="s">
        <v>80</v>
      </c>
      <c r="E104" s="192" t="s">
        <v>992</v>
      </c>
      <c r="F104" s="192" t="s">
        <v>993</v>
      </c>
      <c r="G104" s="179"/>
      <c r="H104" s="179"/>
      <c r="I104" s="182"/>
      <c r="J104" s="193">
        <f>BK104</f>
        <v>0</v>
      </c>
      <c r="K104" s="179"/>
      <c r="L104" s="184"/>
      <c r="M104" s="185"/>
      <c r="N104" s="186"/>
      <c r="O104" s="186"/>
      <c r="P104" s="187">
        <f>SUM(P105:P110)</f>
        <v>0</v>
      </c>
      <c r="Q104" s="186"/>
      <c r="R104" s="187">
        <f>SUM(R105:R110)</f>
        <v>2.9331899999999997</v>
      </c>
      <c r="S104" s="186"/>
      <c r="T104" s="188">
        <f>SUM(T105:T110)</f>
        <v>0</v>
      </c>
      <c r="AR104" s="189" t="s">
        <v>189</v>
      </c>
      <c r="AT104" s="190" t="s">
        <v>80</v>
      </c>
      <c r="AU104" s="190" t="s">
        <v>89</v>
      </c>
      <c r="AY104" s="189" t="s">
        <v>173</v>
      </c>
      <c r="BK104" s="191">
        <f>SUM(BK105:BK110)</f>
        <v>0</v>
      </c>
    </row>
    <row r="105" spans="1:65" s="2" customFormat="1" ht="36" customHeight="1" x14ac:dyDescent="0.2">
      <c r="A105" s="36"/>
      <c r="B105" s="37"/>
      <c r="C105" s="194" t="s">
        <v>207</v>
      </c>
      <c r="D105" s="194" t="s">
        <v>175</v>
      </c>
      <c r="E105" s="195" t="s">
        <v>1176</v>
      </c>
      <c r="F105" s="196" t="s">
        <v>1177</v>
      </c>
      <c r="G105" s="197" t="s">
        <v>186</v>
      </c>
      <c r="H105" s="198">
        <v>13</v>
      </c>
      <c r="I105" s="199"/>
      <c r="J105" s="200">
        <f>ROUND(I105*H105,2)</f>
        <v>0</v>
      </c>
      <c r="K105" s="196" t="s">
        <v>179</v>
      </c>
      <c r="L105" s="41"/>
      <c r="M105" s="201" t="s">
        <v>79</v>
      </c>
      <c r="N105" s="202" t="s">
        <v>51</v>
      </c>
      <c r="O105" s="66"/>
      <c r="P105" s="203">
        <f>O105*H105</f>
        <v>0</v>
      </c>
      <c r="Q105" s="203">
        <v>0</v>
      </c>
      <c r="R105" s="203">
        <f>Q105*H105</f>
        <v>0</v>
      </c>
      <c r="S105" s="203">
        <v>0</v>
      </c>
      <c r="T105" s="204">
        <f>S105*H105</f>
        <v>0</v>
      </c>
      <c r="U105" s="36"/>
      <c r="V105" s="36"/>
      <c r="W105" s="36"/>
      <c r="X105" s="36"/>
      <c r="Y105" s="36"/>
      <c r="Z105" s="36"/>
      <c r="AA105" s="36"/>
      <c r="AB105" s="36"/>
      <c r="AC105" s="36"/>
      <c r="AD105" s="36"/>
      <c r="AE105" s="36"/>
      <c r="AR105" s="205" t="s">
        <v>486</v>
      </c>
      <c r="AT105" s="205" t="s">
        <v>175</v>
      </c>
      <c r="AU105" s="205" t="s">
        <v>91</v>
      </c>
      <c r="AY105" s="18" t="s">
        <v>173</v>
      </c>
      <c r="BE105" s="206">
        <f>IF(N105="základní",J105,0)</f>
        <v>0</v>
      </c>
      <c r="BF105" s="206">
        <f>IF(N105="snížená",J105,0)</f>
        <v>0</v>
      </c>
      <c r="BG105" s="206">
        <f>IF(N105="zákl. přenesená",J105,0)</f>
        <v>0</v>
      </c>
      <c r="BH105" s="206">
        <f>IF(N105="sníž. přenesená",J105,0)</f>
        <v>0</v>
      </c>
      <c r="BI105" s="206">
        <f>IF(N105="nulová",J105,0)</f>
        <v>0</v>
      </c>
      <c r="BJ105" s="18" t="s">
        <v>89</v>
      </c>
      <c r="BK105" s="206">
        <f>ROUND(I105*H105,2)</f>
        <v>0</v>
      </c>
      <c r="BL105" s="18" t="s">
        <v>486</v>
      </c>
      <c r="BM105" s="205" t="s">
        <v>1178</v>
      </c>
    </row>
    <row r="106" spans="1:65" s="2" customFormat="1" ht="16.5" customHeight="1" x14ac:dyDescent="0.2">
      <c r="A106" s="36"/>
      <c r="B106" s="37"/>
      <c r="C106" s="194" t="s">
        <v>212</v>
      </c>
      <c r="D106" s="194" t="s">
        <v>175</v>
      </c>
      <c r="E106" s="195" t="s">
        <v>1179</v>
      </c>
      <c r="F106" s="196" t="s">
        <v>1180</v>
      </c>
      <c r="G106" s="197" t="s">
        <v>196</v>
      </c>
      <c r="H106" s="198">
        <v>8.7100000000000009</v>
      </c>
      <c r="I106" s="199"/>
      <c r="J106" s="200">
        <f>ROUND(I106*H106,2)</f>
        <v>0</v>
      </c>
      <c r="K106" s="196" t="s">
        <v>179</v>
      </c>
      <c r="L106" s="41"/>
      <c r="M106" s="201" t="s">
        <v>79</v>
      </c>
      <c r="N106" s="202" t="s">
        <v>51</v>
      </c>
      <c r="O106" s="66"/>
      <c r="P106" s="203">
        <f>O106*H106</f>
        <v>0</v>
      </c>
      <c r="Q106" s="203">
        <v>0</v>
      </c>
      <c r="R106" s="203">
        <f>Q106*H106</f>
        <v>0</v>
      </c>
      <c r="S106" s="203">
        <v>0</v>
      </c>
      <c r="T106" s="204">
        <f>S106*H106</f>
        <v>0</v>
      </c>
      <c r="U106" s="36"/>
      <c r="V106" s="36"/>
      <c r="W106" s="36"/>
      <c r="X106" s="36"/>
      <c r="Y106" s="36"/>
      <c r="Z106" s="36"/>
      <c r="AA106" s="36"/>
      <c r="AB106" s="36"/>
      <c r="AC106" s="36"/>
      <c r="AD106" s="36"/>
      <c r="AE106" s="36"/>
      <c r="AR106" s="205" t="s">
        <v>486</v>
      </c>
      <c r="AT106" s="205" t="s">
        <v>175</v>
      </c>
      <c r="AU106" s="205" t="s">
        <v>91</v>
      </c>
      <c r="AY106" s="18" t="s">
        <v>173</v>
      </c>
      <c r="BE106" s="206">
        <f>IF(N106="základní",J106,0)</f>
        <v>0</v>
      </c>
      <c r="BF106" s="206">
        <f>IF(N106="snížená",J106,0)</f>
        <v>0</v>
      </c>
      <c r="BG106" s="206">
        <f>IF(N106="zákl. přenesená",J106,0)</f>
        <v>0</v>
      </c>
      <c r="BH106" s="206">
        <f>IF(N106="sníž. přenesená",J106,0)</f>
        <v>0</v>
      </c>
      <c r="BI106" s="206">
        <f>IF(N106="nulová",J106,0)</f>
        <v>0</v>
      </c>
      <c r="BJ106" s="18" t="s">
        <v>89</v>
      </c>
      <c r="BK106" s="206">
        <f>ROUND(I106*H106,2)</f>
        <v>0</v>
      </c>
      <c r="BL106" s="18" t="s">
        <v>486</v>
      </c>
      <c r="BM106" s="205" t="s">
        <v>1181</v>
      </c>
    </row>
    <row r="107" spans="1:65" s="13" customFormat="1" ht="11.25" x14ac:dyDescent="0.2">
      <c r="B107" s="207"/>
      <c r="C107" s="208"/>
      <c r="D107" s="209" t="s">
        <v>182</v>
      </c>
      <c r="E107" s="210" t="s">
        <v>79</v>
      </c>
      <c r="F107" s="211" t="s">
        <v>1182</v>
      </c>
      <c r="G107" s="208"/>
      <c r="H107" s="212">
        <v>8.7100000000000009</v>
      </c>
      <c r="I107" s="213"/>
      <c r="J107" s="208"/>
      <c r="K107" s="208"/>
      <c r="L107" s="214"/>
      <c r="M107" s="215"/>
      <c r="N107" s="216"/>
      <c r="O107" s="216"/>
      <c r="P107" s="216"/>
      <c r="Q107" s="216"/>
      <c r="R107" s="216"/>
      <c r="S107" s="216"/>
      <c r="T107" s="217"/>
      <c r="AT107" s="218" t="s">
        <v>182</v>
      </c>
      <c r="AU107" s="218" t="s">
        <v>91</v>
      </c>
      <c r="AV107" s="13" t="s">
        <v>91</v>
      </c>
      <c r="AW107" s="13" t="s">
        <v>42</v>
      </c>
      <c r="AX107" s="13" t="s">
        <v>89</v>
      </c>
      <c r="AY107" s="218" t="s">
        <v>173</v>
      </c>
    </row>
    <row r="108" spans="1:65" s="2" customFormat="1" ht="24" customHeight="1" x14ac:dyDescent="0.2">
      <c r="A108" s="36"/>
      <c r="B108" s="37"/>
      <c r="C108" s="194" t="s">
        <v>204</v>
      </c>
      <c r="D108" s="194" t="s">
        <v>175</v>
      </c>
      <c r="E108" s="195" t="s">
        <v>1183</v>
      </c>
      <c r="F108" s="196" t="s">
        <v>1184</v>
      </c>
      <c r="G108" s="197" t="s">
        <v>186</v>
      </c>
      <c r="H108" s="198">
        <v>13</v>
      </c>
      <c r="I108" s="199"/>
      <c r="J108" s="200">
        <f>ROUND(I108*H108,2)</f>
        <v>0</v>
      </c>
      <c r="K108" s="196" t="s">
        <v>179</v>
      </c>
      <c r="L108" s="41"/>
      <c r="M108" s="201" t="s">
        <v>79</v>
      </c>
      <c r="N108" s="202" t="s">
        <v>51</v>
      </c>
      <c r="O108" s="66"/>
      <c r="P108" s="203">
        <f>O108*H108</f>
        <v>0</v>
      </c>
      <c r="Q108" s="203">
        <v>0.22563</v>
      </c>
      <c r="R108" s="203">
        <f>Q108*H108</f>
        <v>2.9331899999999997</v>
      </c>
      <c r="S108" s="203">
        <v>0</v>
      </c>
      <c r="T108" s="204">
        <f>S108*H108</f>
        <v>0</v>
      </c>
      <c r="U108" s="36"/>
      <c r="V108" s="36"/>
      <c r="W108" s="36"/>
      <c r="X108" s="36"/>
      <c r="Y108" s="36"/>
      <c r="Z108" s="36"/>
      <c r="AA108" s="36"/>
      <c r="AB108" s="36"/>
      <c r="AC108" s="36"/>
      <c r="AD108" s="36"/>
      <c r="AE108" s="36"/>
      <c r="AR108" s="205" t="s">
        <v>486</v>
      </c>
      <c r="AT108" s="205" t="s">
        <v>175</v>
      </c>
      <c r="AU108" s="205" t="s">
        <v>91</v>
      </c>
      <c r="AY108" s="18" t="s">
        <v>173</v>
      </c>
      <c r="BE108" s="206">
        <f>IF(N108="základní",J108,0)</f>
        <v>0</v>
      </c>
      <c r="BF108" s="206">
        <f>IF(N108="snížená",J108,0)</f>
        <v>0</v>
      </c>
      <c r="BG108" s="206">
        <f>IF(N108="zákl. přenesená",J108,0)</f>
        <v>0</v>
      </c>
      <c r="BH108" s="206">
        <f>IF(N108="sníž. přenesená",J108,0)</f>
        <v>0</v>
      </c>
      <c r="BI108" s="206">
        <f>IF(N108="nulová",J108,0)</f>
        <v>0</v>
      </c>
      <c r="BJ108" s="18" t="s">
        <v>89</v>
      </c>
      <c r="BK108" s="206">
        <f>ROUND(I108*H108,2)</f>
        <v>0</v>
      </c>
      <c r="BL108" s="18" t="s">
        <v>486</v>
      </c>
      <c r="BM108" s="205" t="s">
        <v>1185</v>
      </c>
    </row>
    <row r="109" spans="1:65" s="2" customFormat="1" ht="24" customHeight="1" x14ac:dyDescent="0.2">
      <c r="A109" s="36"/>
      <c r="B109" s="37"/>
      <c r="C109" s="194" t="s">
        <v>221</v>
      </c>
      <c r="D109" s="194" t="s">
        <v>175</v>
      </c>
      <c r="E109" s="195" t="s">
        <v>1186</v>
      </c>
      <c r="F109" s="196" t="s">
        <v>1187</v>
      </c>
      <c r="G109" s="197" t="s">
        <v>186</v>
      </c>
      <c r="H109" s="198">
        <v>13</v>
      </c>
      <c r="I109" s="199"/>
      <c r="J109" s="200">
        <f>ROUND(I109*H109,2)</f>
        <v>0</v>
      </c>
      <c r="K109" s="196" t="s">
        <v>179</v>
      </c>
      <c r="L109" s="41"/>
      <c r="M109" s="201" t="s">
        <v>79</v>
      </c>
      <c r="N109" s="202" t="s">
        <v>51</v>
      </c>
      <c r="O109" s="66"/>
      <c r="P109" s="203">
        <f>O109*H109</f>
        <v>0</v>
      </c>
      <c r="Q109" s="203">
        <v>0</v>
      </c>
      <c r="R109" s="203">
        <f>Q109*H109</f>
        <v>0</v>
      </c>
      <c r="S109" s="203">
        <v>0</v>
      </c>
      <c r="T109" s="204">
        <f>S109*H109</f>
        <v>0</v>
      </c>
      <c r="U109" s="36"/>
      <c r="V109" s="36"/>
      <c r="W109" s="36"/>
      <c r="X109" s="36"/>
      <c r="Y109" s="36"/>
      <c r="Z109" s="36"/>
      <c r="AA109" s="36"/>
      <c r="AB109" s="36"/>
      <c r="AC109" s="36"/>
      <c r="AD109" s="36"/>
      <c r="AE109" s="36"/>
      <c r="AR109" s="205" t="s">
        <v>486</v>
      </c>
      <c r="AT109" s="205" t="s">
        <v>175</v>
      </c>
      <c r="AU109" s="205" t="s">
        <v>91</v>
      </c>
      <c r="AY109" s="18" t="s">
        <v>173</v>
      </c>
      <c r="BE109" s="206">
        <f>IF(N109="základní",J109,0)</f>
        <v>0</v>
      </c>
      <c r="BF109" s="206">
        <f>IF(N109="snížená",J109,0)</f>
        <v>0</v>
      </c>
      <c r="BG109" s="206">
        <f>IF(N109="zákl. přenesená",J109,0)</f>
        <v>0</v>
      </c>
      <c r="BH109" s="206">
        <f>IF(N109="sníž. přenesená",J109,0)</f>
        <v>0</v>
      </c>
      <c r="BI109" s="206">
        <f>IF(N109="nulová",J109,0)</f>
        <v>0</v>
      </c>
      <c r="BJ109" s="18" t="s">
        <v>89</v>
      </c>
      <c r="BK109" s="206">
        <f>ROUND(I109*H109,2)</f>
        <v>0</v>
      </c>
      <c r="BL109" s="18" t="s">
        <v>486</v>
      </c>
      <c r="BM109" s="205" t="s">
        <v>1188</v>
      </c>
    </row>
    <row r="110" spans="1:65" s="2" customFormat="1" ht="16.5" customHeight="1" x14ac:dyDescent="0.2">
      <c r="A110" s="36"/>
      <c r="B110" s="37"/>
      <c r="C110" s="219" t="s">
        <v>226</v>
      </c>
      <c r="D110" s="219" t="s">
        <v>200</v>
      </c>
      <c r="E110" s="220" t="s">
        <v>1189</v>
      </c>
      <c r="F110" s="221" t="s">
        <v>1190</v>
      </c>
      <c r="G110" s="222" t="s">
        <v>186</v>
      </c>
      <c r="H110" s="223">
        <v>13</v>
      </c>
      <c r="I110" s="224"/>
      <c r="J110" s="225">
        <f>ROUND(I110*H110,2)</f>
        <v>0</v>
      </c>
      <c r="K110" s="221" t="s">
        <v>79</v>
      </c>
      <c r="L110" s="226"/>
      <c r="M110" s="227" t="s">
        <v>79</v>
      </c>
      <c r="N110" s="228" t="s">
        <v>51</v>
      </c>
      <c r="O110" s="66"/>
      <c r="P110" s="203">
        <f>O110*H110</f>
        <v>0</v>
      </c>
      <c r="Q110" s="203">
        <v>0</v>
      </c>
      <c r="R110" s="203">
        <f>Q110*H110</f>
        <v>0</v>
      </c>
      <c r="S110" s="203">
        <v>0</v>
      </c>
      <c r="T110" s="204">
        <f>S110*H110</f>
        <v>0</v>
      </c>
      <c r="U110" s="36"/>
      <c r="V110" s="36"/>
      <c r="W110" s="36"/>
      <c r="X110" s="36"/>
      <c r="Y110" s="36"/>
      <c r="Z110" s="36"/>
      <c r="AA110" s="36"/>
      <c r="AB110" s="36"/>
      <c r="AC110" s="36"/>
      <c r="AD110" s="36"/>
      <c r="AE110" s="36"/>
      <c r="AR110" s="205" t="s">
        <v>492</v>
      </c>
      <c r="AT110" s="205" t="s">
        <v>200</v>
      </c>
      <c r="AU110" s="205" t="s">
        <v>91</v>
      </c>
      <c r="AY110" s="18" t="s">
        <v>173</v>
      </c>
      <c r="BE110" s="206">
        <f>IF(N110="základní",J110,0)</f>
        <v>0</v>
      </c>
      <c r="BF110" s="206">
        <f>IF(N110="snížená",J110,0)</f>
        <v>0</v>
      </c>
      <c r="BG110" s="206">
        <f>IF(N110="zákl. přenesená",J110,0)</f>
        <v>0</v>
      </c>
      <c r="BH110" s="206">
        <f>IF(N110="sníž. přenesená",J110,0)</f>
        <v>0</v>
      </c>
      <c r="BI110" s="206">
        <f>IF(N110="nulová",J110,0)</f>
        <v>0</v>
      </c>
      <c r="BJ110" s="18" t="s">
        <v>89</v>
      </c>
      <c r="BK110" s="206">
        <f>ROUND(I110*H110,2)</f>
        <v>0</v>
      </c>
      <c r="BL110" s="18" t="s">
        <v>486</v>
      </c>
      <c r="BM110" s="205" t="s">
        <v>1191</v>
      </c>
    </row>
    <row r="111" spans="1:65" s="12" customFormat="1" ht="25.9" customHeight="1" x14ac:dyDescent="0.2">
      <c r="B111" s="178"/>
      <c r="C111" s="179"/>
      <c r="D111" s="180" t="s">
        <v>80</v>
      </c>
      <c r="E111" s="181" t="s">
        <v>1192</v>
      </c>
      <c r="F111" s="181" t="s">
        <v>1193</v>
      </c>
      <c r="G111" s="179"/>
      <c r="H111" s="179"/>
      <c r="I111" s="182"/>
      <c r="J111" s="183">
        <f>BK111</f>
        <v>0</v>
      </c>
      <c r="K111" s="179"/>
      <c r="L111" s="184"/>
      <c r="M111" s="185"/>
      <c r="N111" s="186"/>
      <c r="O111" s="186"/>
      <c r="P111" s="187">
        <f>SUM(P112:P114)</f>
        <v>0</v>
      </c>
      <c r="Q111" s="186"/>
      <c r="R111" s="187">
        <f>SUM(R112:R114)</f>
        <v>0</v>
      </c>
      <c r="S111" s="186"/>
      <c r="T111" s="188">
        <f>SUM(T112:T114)</f>
        <v>0</v>
      </c>
      <c r="AR111" s="189" t="s">
        <v>180</v>
      </c>
      <c r="AT111" s="190" t="s">
        <v>80</v>
      </c>
      <c r="AU111" s="190" t="s">
        <v>81</v>
      </c>
      <c r="AY111" s="189" t="s">
        <v>173</v>
      </c>
      <c r="BK111" s="191">
        <f>SUM(BK112:BK114)</f>
        <v>0</v>
      </c>
    </row>
    <row r="112" spans="1:65" s="2" customFormat="1" ht="16.5" customHeight="1" x14ac:dyDescent="0.2">
      <c r="A112" s="36"/>
      <c r="B112" s="37"/>
      <c r="C112" s="194" t="s">
        <v>230</v>
      </c>
      <c r="D112" s="194" t="s">
        <v>175</v>
      </c>
      <c r="E112" s="195" t="s">
        <v>1194</v>
      </c>
      <c r="F112" s="196" t="s">
        <v>1195</v>
      </c>
      <c r="G112" s="197" t="s">
        <v>1196</v>
      </c>
      <c r="H112" s="198">
        <v>4</v>
      </c>
      <c r="I112" s="199"/>
      <c r="J112" s="200">
        <f>ROUND(I112*H112,2)</f>
        <v>0</v>
      </c>
      <c r="K112" s="196" t="s">
        <v>179</v>
      </c>
      <c r="L112" s="41"/>
      <c r="M112" s="201" t="s">
        <v>79</v>
      </c>
      <c r="N112" s="202" t="s">
        <v>51</v>
      </c>
      <c r="O112" s="66"/>
      <c r="P112" s="203">
        <f>O112*H112</f>
        <v>0</v>
      </c>
      <c r="Q112" s="203">
        <v>0</v>
      </c>
      <c r="R112" s="203">
        <f>Q112*H112</f>
        <v>0</v>
      </c>
      <c r="S112" s="203">
        <v>0</v>
      </c>
      <c r="T112" s="204">
        <f>S112*H112</f>
        <v>0</v>
      </c>
      <c r="U112" s="36"/>
      <c r="V112" s="36"/>
      <c r="W112" s="36"/>
      <c r="X112" s="36"/>
      <c r="Y112" s="36"/>
      <c r="Z112" s="36"/>
      <c r="AA112" s="36"/>
      <c r="AB112" s="36"/>
      <c r="AC112" s="36"/>
      <c r="AD112" s="36"/>
      <c r="AE112" s="36"/>
      <c r="AR112" s="205" t="s">
        <v>1197</v>
      </c>
      <c r="AT112" s="205" t="s">
        <v>175</v>
      </c>
      <c r="AU112" s="205" t="s">
        <v>89</v>
      </c>
      <c r="AY112" s="18" t="s">
        <v>173</v>
      </c>
      <c r="BE112" s="206">
        <f>IF(N112="základní",J112,0)</f>
        <v>0</v>
      </c>
      <c r="BF112" s="206">
        <f>IF(N112="snížená",J112,0)</f>
        <v>0</v>
      </c>
      <c r="BG112" s="206">
        <f>IF(N112="zákl. přenesená",J112,0)</f>
        <v>0</v>
      </c>
      <c r="BH112" s="206">
        <f>IF(N112="sníž. přenesená",J112,0)</f>
        <v>0</v>
      </c>
      <c r="BI112" s="206">
        <f>IF(N112="nulová",J112,0)</f>
        <v>0</v>
      </c>
      <c r="BJ112" s="18" t="s">
        <v>89</v>
      </c>
      <c r="BK112" s="206">
        <f>ROUND(I112*H112,2)</f>
        <v>0</v>
      </c>
      <c r="BL112" s="18" t="s">
        <v>1197</v>
      </c>
      <c r="BM112" s="205" t="s">
        <v>1198</v>
      </c>
    </row>
    <row r="113" spans="1:65" s="2" customFormat="1" ht="16.5" customHeight="1" x14ac:dyDescent="0.2">
      <c r="A113" s="36"/>
      <c r="B113" s="37"/>
      <c r="C113" s="194" t="s">
        <v>236</v>
      </c>
      <c r="D113" s="194" t="s">
        <v>175</v>
      </c>
      <c r="E113" s="195" t="s">
        <v>1199</v>
      </c>
      <c r="F113" s="196" t="s">
        <v>1200</v>
      </c>
      <c r="G113" s="197" t="s">
        <v>1196</v>
      </c>
      <c r="H113" s="198">
        <v>1</v>
      </c>
      <c r="I113" s="199"/>
      <c r="J113" s="200">
        <f>ROUND(I113*H113,2)</f>
        <v>0</v>
      </c>
      <c r="K113" s="196" t="s">
        <v>179</v>
      </c>
      <c r="L113" s="41"/>
      <c r="M113" s="201" t="s">
        <v>79</v>
      </c>
      <c r="N113" s="202" t="s">
        <v>51</v>
      </c>
      <c r="O113" s="66"/>
      <c r="P113" s="203">
        <f>O113*H113</f>
        <v>0</v>
      </c>
      <c r="Q113" s="203">
        <v>0</v>
      </c>
      <c r="R113" s="203">
        <f>Q113*H113</f>
        <v>0</v>
      </c>
      <c r="S113" s="203">
        <v>0</v>
      </c>
      <c r="T113" s="204">
        <f>S113*H113</f>
        <v>0</v>
      </c>
      <c r="U113" s="36"/>
      <c r="V113" s="36"/>
      <c r="W113" s="36"/>
      <c r="X113" s="36"/>
      <c r="Y113" s="36"/>
      <c r="Z113" s="36"/>
      <c r="AA113" s="36"/>
      <c r="AB113" s="36"/>
      <c r="AC113" s="36"/>
      <c r="AD113" s="36"/>
      <c r="AE113" s="36"/>
      <c r="AR113" s="205" t="s">
        <v>1197</v>
      </c>
      <c r="AT113" s="205" t="s">
        <v>175</v>
      </c>
      <c r="AU113" s="205" t="s">
        <v>89</v>
      </c>
      <c r="AY113" s="18" t="s">
        <v>173</v>
      </c>
      <c r="BE113" s="206">
        <f>IF(N113="základní",J113,0)</f>
        <v>0</v>
      </c>
      <c r="BF113" s="206">
        <f>IF(N113="snížená",J113,0)</f>
        <v>0</v>
      </c>
      <c r="BG113" s="206">
        <f>IF(N113="zákl. přenesená",J113,0)</f>
        <v>0</v>
      </c>
      <c r="BH113" s="206">
        <f>IF(N113="sníž. přenesená",J113,0)</f>
        <v>0</v>
      </c>
      <c r="BI113" s="206">
        <f>IF(N113="nulová",J113,0)</f>
        <v>0</v>
      </c>
      <c r="BJ113" s="18" t="s">
        <v>89</v>
      </c>
      <c r="BK113" s="206">
        <f>ROUND(I113*H113,2)</f>
        <v>0</v>
      </c>
      <c r="BL113" s="18" t="s">
        <v>1197</v>
      </c>
      <c r="BM113" s="205" t="s">
        <v>1201</v>
      </c>
    </row>
    <row r="114" spans="1:65" s="2" customFormat="1" ht="16.5" customHeight="1" x14ac:dyDescent="0.2">
      <c r="A114" s="36"/>
      <c r="B114" s="37"/>
      <c r="C114" s="194" t="s">
        <v>241</v>
      </c>
      <c r="D114" s="194" t="s">
        <v>175</v>
      </c>
      <c r="E114" s="195" t="s">
        <v>1202</v>
      </c>
      <c r="F114" s="196" t="s">
        <v>1203</v>
      </c>
      <c r="G114" s="197" t="s">
        <v>1196</v>
      </c>
      <c r="H114" s="198">
        <v>2</v>
      </c>
      <c r="I114" s="199"/>
      <c r="J114" s="200">
        <f>ROUND(I114*H114,2)</f>
        <v>0</v>
      </c>
      <c r="K114" s="196" t="s">
        <v>179</v>
      </c>
      <c r="L114" s="41"/>
      <c r="M114" s="229" t="s">
        <v>79</v>
      </c>
      <c r="N114" s="230" t="s">
        <v>51</v>
      </c>
      <c r="O114" s="231"/>
      <c r="P114" s="232">
        <f>O114*H114</f>
        <v>0</v>
      </c>
      <c r="Q114" s="232">
        <v>0</v>
      </c>
      <c r="R114" s="232">
        <f>Q114*H114</f>
        <v>0</v>
      </c>
      <c r="S114" s="232">
        <v>0</v>
      </c>
      <c r="T114" s="233">
        <f>S114*H114</f>
        <v>0</v>
      </c>
      <c r="U114" s="36"/>
      <c r="V114" s="36"/>
      <c r="W114" s="36"/>
      <c r="X114" s="36"/>
      <c r="Y114" s="36"/>
      <c r="Z114" s="36"/>
      <c r="AA114" s="36"/>
      <c r="AB114" s="36"/>
      <c r="AC114" s="36"/>
      <c r="AD114" s="36"/>
      <c r="AE114" s="36"/>
      <c r="AR114" s="205" t="s">
        <v>1197</v>
      </c>
      <c r="AT114" s="205" t="s">
        <v>175</v>
      </c>
      <c r="AU114" s="205" t="s">
        <v>89</v>
      </c>
      <c r="AY114" s="18" t="s">
        <v>173</v>
      </c>
      <c r="BE114" s="206">
        <f>IF(N114="základní",J114,0)</f>
        <v>0</v>
      </c>
      <c r="BF114" s="206">
        <f>IF(N114="snížená",J114,0)</f>
        <v>0</v>
      </c>
      <c r="BG114" s="206">
        <f>IF(N114="zákl. přenesená",J114,0)</f>
        <v>0</v>
      </c>
      <c r="BH114" s="206">
        <f>IF(N114="sníž. přenesená",J114,0)</f>
        <v>0</v>
      </c>
      <c r="BI114" s="206">
        <f>IF(N114="nulová",J114,0)</f>
        <v>0</v>
      </c>
      <c r="BJ114" s="18" t="s">
        <v>89</v>
      </c>
      <c r="BK114" s="206">
        <f>ROUND(I114*H114,2)</f>
        <v>0</v>
      </c>
      <c r="BL114" s="18" t="s">
        <v>1197</v>
      </c>
      <c r="BM114" s="205" t="s">
        <v>1204</v>
      </c>
    </row>
    <row r="115" spans="1:65" s="2" customFormat="1" ht="6.95" customHeight="1" x14ac:dyDescent="0.2">
      <c r="A115" s="36"/>
      <c r="B115" s="49"/>
      <c r="C115" s="50"/>
      <c r="D115" s="50"/>
      <c r="E115" s="50"/>
      <c r="F115" s="50"/>
      <c r="G115" s="50"/>
      <c r="H115" s="50"/>
      <c r="I115" s="144"/>
      <c r="J115" s="50"/>
      <c r="K115" s="50"/>
      <c r="L115" s="41"/>
      <c r="M115" s="36"/>
      <c r="O115" s="36"/>
      <c r="P115" s="36"/>
      <c r="Q115" s="36"/>
      <c r="R115" s="36"/>
      <c r="S115" s="36"/>
      <c r="T115" s="36"/>
      <c r="U115" s="36"/>
      <c r="V115" s="36"/>
      <c r="W115" s="36"/>
      <c r="X115" s="36"/>
      <c r="Y115" s="36"/>
      <c r="Z115" s="36"/>
      <c r="AA115" s="36"/>
      <c r="AB115" s="36"/>
      <c r="AC115" s="36"/>
      <c r="AD115" s="36"/>
      <c r="AE115" s="36"/>
    </row>
  </sheetData>
  <sheetProtection algorithmName="SHA-512" hashValue="9hRfDIiYbWomuh+fTfzlVIssMdO5HxfXCkQFb8gkyonX1491rjTc7q4NjJUXRc2SWoJ/WKDDCNMs9JleXEC31w==" saltValue="7kJBm89pSfniD8LlEOvIrliNlO7Jw2uM1dsBXMCH8RUL4KEq1QFEA7qwfinmhJhOyx1UUapoVipgqVYPzxVt3A==" spinCount="100000" sheet="1" objects="1" scenarios="1" formatColumns="0" formatRows="0" autoFilter="0"/>
  <autoFilter ref="C90:K114"/>
  <mergeCells count="12">
    <mergeCell ref="E83:H83"/>
    <mergeCell ref="L2:V2"/>
    <mergeCell ref="E50:H50"/>
    <mergeCell ref="E52:H52"/>
    <mergeCell ref="E54:H54"/>
    <mergeCell ref="E79:H79"/>
    <mergeCell ref="E81:H8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13"/>
  <sheetViews>
    <sheetView showGridLines="0" workbookViewId="0"/>
  </sheetViews>
  <sheetFormatPr defaultRowHeight="12.75" x14ac:dyDescent="0.2"/>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0"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I2" s="110"/>
      <c r="L2" s="283"/>
      <c r="M2" s="283"/>
      <c r="N2" s="283"/>
      <c r="O2" s="283"/>
      <c r="P2" s="283"/>
      <c r="Q2" s="283"/>
      <c r="R2" s="283"/>
      <c r="S2" s="283"/>
      <c r="T2" s="283"/>
      <c r="U2" s="283"/>
      <c r="V2" s="283"/>
      <c r="AT2" s="18" t="s">
        <v>116</v>
      </c>
    </row>
    <row r="3" spans="1:46" s="1" customFormat="1" ht="6.95" hidden="1" customHeight="1" x14ac:dyDescent="0.2">
      <c r="B3" s="111"/>
      <c r="C3" s="112"/>
      <c r="D3" s="112"/>
      <c r="E3" s="112"/>
      <c r="F3" s="112"/>
      <c r="G3" s="112"/>
      <c r="H3" s="112"/>
      <c r="I3" s="113"/>
      <c r="J3" s="112"/>
      <c r="K3" s="112"/>
      <c r="L3" s="21"/>
      <c r="AT3" s="18" t="s">
        <v>91</v>
      </c>
    </row>
    <row r="4" spans="1:46" s="1" customFormat="1" ht="24.95" hidden="1" customHeight="1" x14ac:dyDescent="0.2">
      <c r="B4" s="21"/>
      <c r="D4" s="114" t="s">
        <v>144</v>
      </c>
      <c r="I4" s="110"/>
      <c r="L4" s="21"/>
      <c r="M4" s="115" t="s">
        <v>10</v>
      </c>
      <c r="AT4" s="18" t="s">
        <v>4</v>
      </c>
    </row>
    <row r="5" spans="1:46" s="1" customFormat="1" ht="6.95" hidden="1" customHeight="1" x14ac:dyDescent="0.2">
      <c r="B5" s="21"/>
      <c r="I5" s="110"/>
      <c r="L5" s="21"/>
    </row>
    <row r="6" spans="1:46" s="1" customFormat="1" ht="12" hidden="1" customHeight="1" x14ac:dyDescent="0.2">
      <c r="B6" s="21"/>
      <c r="D6" s="116" t="s">
        <v>16</v>
      </c>
      <c r="I6" s="110"/>
      <c r="L6" s="21"/>
    </row>
    <row r="7" spans="1:46" s="1" customFormat="1" ht="16.5" hidden="1" customHeight="1" x14ac:dyDescent="0.2">
      <c r="B7" s="21"/>
      <c r="E7" s="316" t="str">
        <f>'Rekapitulace stavby'!K6</f>
        <v>PJD na ul. Výškovická - 1. úsek (ul. Čujkovova - ul. Svornosti)</v>
      </c>
      <c r="F7" s="317"/>
      <c r="G7" s="317"/>
      <c r="H7" s="317"/>
      <c r="I7" s="110"/>
      <c r="L7" s="21"/>
    </row>
    <row r="8" spans="1:46" s="1" customFormat="1" ht="12" hidden="1" customHeight="1" x14ac:dyDescent="0.2">
      <c r="B8" s="21"/>
      <c r="D8" s="116" t="s">
        <v>145</v>
      </c>
      <c r="I8" s="110"/>
      <c r="L8" s="21"/>
    </row>
    <row r="9" spans="1:46" s="2" customFormat="1" ht="16.5" hidden="1" customHeight="1" x14ac:dyDescent="0.2">
      <c r="A9" s="36"/>
      <c r="B9" s="41"/>
      <c r="C9" s="36"/>
      <c r="D9" s="36"/>
      <c r="E9" s="316" t="s">
        <v>1157</v>
      </c>
      <c r="F9" s="319"/>
      <c r="G9" s="319"/>
      <c r="H9" s="319"/>
      <c r="I9" s="117"/>
      <c r="J9" s="36"/>
      <c r="K9" s="36"/>
      <c r="L9" s="118"/>
      <c r="S9" s="36"/>
      <c r="T9" s="36"/>
      <c r="U9" s="36"/>
      <c r="V9" s="36"/>
      <c r="W9" s="36"/>
      <c r="X9" s="36"/>
      <c r="Y9" s="36"/>
      <c r="Z9" s="36"/>
      <c r="AA9" s="36"/>
      <c r="AB9" s="36"/>
      <c r="AC9" s="36"/>
      <c r="AD9" s="36"/>
      <c r="AE9" s="36"/>
    </row>
    <row r="10" spans="1:46" s="2" customFormat="1" ht="12" hidden="1" customHeight="1" x14ac:dyDescent="0.2">
      <c r="A10" s="36"/>
      <c r="B10" s="41"/>
      <c r="C10" s="36"/>
      <c r="D10" s="116" t="s">
        <v>1158</v>
      </c>
      <c r="E10" s="36"/>
      <c r="F10" s="36"/>
      <c r="G10" s="36"/>
      <c r="H10" s="36"/>
      <c r="I10" s="117"/>
      <c r="J10" s="36"/>
      <c r="K10" s="36"/>
      <c r="L10" s="118"/>
      <c r="S10" s="36"/>
      <c r="T10" s="36"/>
      <c r="U10" s="36"/>
      <c r="V10" s="36"/>
      <c r="W10" s="36"/>
      <c r="X10" s="36"/>
      <c r="Y10" s="36"/>
      <c r="Z10" s="36"/>
      <c r="AA10" s="36"/>
      <c r="AB10" s="36"/>
      <c r="AC10" s="36"/>
      <c r="AD10" s="36"/>
      <c r="AE10" s="36"/>
    </row>
    <row r="11" spans="1:46" s="2" customFormat="1" ht="16.5" hidden="1" customHeight="1" x14ac:dyDescent="0.2">
      <c r="A11" s="36"/>
      <c r="B11" s="41"/>
      <c r="C11" s="36"/>
      <c r="D11" s="36"/>
      <c r="E11" s="318" t="s">
        <v>1205</v>
      </c>
      <c r="F11" s="319"/>
      <c r="G11" s="319"/>
      <c r="H11" s="319"/>
      <c r="I11" s="117"/>
      <c r="J11" s="36"/>
      <c r="K11" s="36"/>
      <c r="L11" s="118"/>
      <c r="S11" s="36"/>
      <c r="T11" s="36"/>
      <c r="U11" s="36"/>
      <c r="V11" s="36"/>
      <c r="W11" s="36"/>
      <c r="X11" s="36"/>
      <c r="Y11" s="36"/>
      <c r="Z11" s="36"/>
      <c r="AA11" s="36"/>
      <c r="AB11" s="36"/>
      <c r="AC11" s="36"/>
      <c r="AD11" s="36"/>
      <c r="AE11" s="36"/>
    </row>
    <row r="12" spans="1:46" s="2" customFormat="1" ht="11.25" hidden="1" x14ac:dyDescent="0.2">
      <c r="A12" s="36"/>
      <c r="B12" s="41"/>
      <c r="C12" s="36"/>
      <c r="D12" s="36"/>
      <c r="E12" s="36"/>
      <c r="F12" s="36"/>
      <c r="G12" s="36"/>
      <c r="H12" s="36"/>
      <c r="I12" s="117"/>
      <c r="J12" s="36"/>
      <c r="K12" s="36"/>
      <c r="L12" s="118"/>
      <c r="S12" s="36"/>
      <c r="T12" s="36"/>
      <c r="U12" s="36"/>
      <c r="V12" s="36"/>
      <c r="W12" s="36"/>
      <c r="X12" s="36"/>
      <c r="Y12" s="36"/>
      <c r="Z12" s="36"/>
      <c r="AA12" s="36"/>
      <c r="AB12" s="36"/>
      <c r="AC12" s="36"/>
      <c r="AD12" s="36"/>
      <c r="AE12" s="36"/>
    </row>
    <row r="13" spans="1:46" s="2" customFormat="1" ht="12" hidden="1" customHeight="1" x14ac:dyDescent="0.2">
      <c r="A13" s="36"/>
      <c r="B13" s="41"/>
      <c r="C13" s="36"/>
      <c r="D13" s="116" t="s">
        <v>18</v>
      </c>
      <c r="E13" s="36"/>
      <c r="F13" s="105" t="s">
        <v>79</v>
      </c>
      <c r="G13" s="36"/>
      <c r="H13" s="36"/>
      <c r="I13" s="119" t="s">
        <v>20</v>
      </c>
      <c r="J13" s="105" t="s">
        <v>79</v>
      </c>
      <c r="K13" s="36"/>
      <c r="L13" s="118"/>
      <c r="S13" s="36"/>
      <c r="T13" s="36"/>
      <c r="U13" s="36"/>
      <c r="V13" s="36"/>
      <c r="W13" s="36"/>
      <c r="X13" s="36"/>
      <c r="Y13" s="36"/>
      <c r="Z13" s="36"/>
      <c r="AA13" s="36"/>
      <c r="AB13" s="36"/>
      <c r="AC13" s="36"/>
      <c r="AD13" s="36"/>
      <c r="AE13" s="36"/>
    </row>
    <row r="14" spans="1:46" s="2" customFormat="1" ht="12" hidden="1" customHeight="1" x14ac:dyDescent="0.2">
      <c r="A14" s="36"/>
      <c r="B14" s="41"/>
      <c r="C14" s="36"/>
      <c r="D14" s="116" t="s">
        <v>22</v>
      </c>
      <c r="E14" s="36"/>
      <c r="F14" s="105" t="s">
        <v>23</v>
      </c>
      <c r="G14" s="36"/>
      <c r="H14" s="36"/>
      <c r="I14" s="119" t="s">
        <v>24</v>
      </c>
      <c r="J14" s="120" t="str">
        <f>'Rekapitulace stavby'!AN8</f>
        <v>11. 11. 2019</v>
      </c>
      <c r="K14" s="36"/>
      <c r="L14" s="118"/>
      <c r="S14" s="36"/>
      <c r="T14" s="36"/>
      <c r="U14" s="36"/>
      <c r="V14" s="36"/>
      <c r="W14" s="36"/>
      <c r="X14" s="36"/>
      <c r="Y14" s="36"/>
      <c r="Z14" s="36"/>
      <c r="AA14" s="36"/>
      <c r="AB14" s="36"/>
      <c r="AC14" s="36"/>
      <c r="AD14" s="36"/>
      <c r="AE14" s="36"/>
    </row>
    <row r="15" spans="1:46" s="2" customFormat="1" ht="10.9" hidden="1" customHeight="1" x14ac:dyDescent="0.2">
      <c r="A15" s="36"/>
      <c r="B15" s="41"/>
      <c r="C15" s="36"/>
      <c r="D15" s="36"/>
      <c r="E15" s="36"/>
      <c r="F15" s="36"/>
      <c r="G15" s="36"/>
      <c r="H15" s="36"/>
      <c r="I15" s="117"/>
      <c r="J15" s="36"/>
      <c r="K15" s="36"/>
      <c r="L15" s="118"/>
      <c r="S15" s="36"/>
      <c r="T15" s="36"/>
      <c r="U15" s="36"/>
      <c r="V15" s="36"/>
      <c r="W15" s="36"/>
      <c r="X15" s="36"/>
      <c r="Y15" s="36"/>
      <c r="Z15" s="36"/>
      <c r="AA15" s="36"/>
      <c r="AB15" s="36"/>
      <c r="AC15" s="36"/>
      <c r="AD15" s="36"/>
      <c r="AE15" s="36"/>
    </row>
    <row r="16" spans="1:46" s="2" customFormat="1" ht="12" hidden="1" customHeight="1" x14ac:dyDescent="0.2">
      <c r="A16" s="36"/>
      <c r="B16" s="41"/>
      <c r="C16" s="36"/>
      <c r="D16" s="116" t="s">
        <v>30</v>
      </c>
      <c r="E16" s="36"/>
      <c r="F16" s="36"/>
      <c r="G16" s="36"/>
      <c r="H16" s="36"/>
      <c r="I16" s="119" t="s">
        <v>31</v>
      </c>
      <c r="J16" s="105" t="s">
        <v>32</v>
      </c>
      <c r="K16" s="36"/>
      <c r="L16" s="118"/>
      <c r="S16" s="36"/>
      <c r="T16" s="36"/>
      <c r="U16" s="36"/>
      <c r="V16" s="36"/>
      <c r="W16" s="36"/>
      <c r="X16" s="36"/>
      <c r="Y16" s="36"/>
      <c r="Z16" s="36"/>
      <c r="AA16" s="36"/>
      <c r="AB16" s="36"/>
      <c r="AC16" s="36"/>
      <c r="AD16" s="36"/>
      <c r="AE16" s="36"/>
    </row>
    <row r="17" spans="1:31" s="2" customFormat="1" ht="18" hidden="1" customHeight="1" x14ac:dyDescent="0.2">
      <c r="A17" s="36"/>
      <c r="B17" s="41"/>
      <c r="C17" s="36"/>
      <c r="D17" s="36"/>
      <c r="E17" s="105" t="s">
        <v>33</v>
      </c>
      <c r="F17" s="36"/>
      <c r="G17" s="36"/>
      <c r="H17" s="36"/>
      <c r="I17" s="119" t="s">
        <v>34</v>
      </c>
      <c r="J17" s="105" t="s">
        <v>35</v>
      </c>
      <c r="K17" s="36"/>
      <c r="L17" s="118"/>
      <c r="S17" s="36"/>
      <c r="T17" s="36"/>
      <c r="U17" s="36"/>
      <c r="V17" s="36"/>
      <c r="W17" s="36"/>
      <c r="X17" s="36"/>
      <c r="Y17" s="36"/>
      <c r="Z17" s="36"/>
      <c r="AA17" s="36"/>
      <c r="AB17" s="36"/>
      <c r="AC17" s="36"/>
      <c r="AD17" s="36"/>
      <c r="AE17" s="36"/>
    </row>
    <row r="18" spans="1:31" s="2" customFormat="1" ht="6.95" hidden="1" customHeight="1" x14ac:dyDescent="0.2">
      <c r="A18" s="36"/>
      <c r="B18" s="41"/>
      <c r="C18" s="36"/>
      <c r="D18" s="36"/>
      <c r="E18" s="36"/>
      <c r="F18" s="36"/>
      <c r="G18" s="36"/>
      <c r="H18" s="36"/>
      <c r="I18" s="117"/>
      <c r="J18" s="36"/>
      <c r="K18" s="36"/>
      <c r="L18" s="118"/>
      <c r="S18" s="36"/>
      <c r="T18" s="36"/>
      <c r="U18" s="36"/>
      <c r="V18" s="36"/>
      <c r="W18" s="36"/>
      <c r="X18" s="36"/>
      <c r="Y18" s="36"/>
      <c r="Z18" s="36"/>
      <c r="AA18" s="36"/>
      <c r="AB18" s="36"/>
      <c r="AC18" s="36"/>
      <c r="AD18" s="36"/>
      <c r="AE18" s="36"/>
    </row>
    <row r="19" spans="1:31" s="2" customFormat="1" ht="12" hidden="1" customHeight="1" x14ac:dyDescent="0.2">
      <c r="A19" s="36"/>
      <c r="B19" s="41"/>
      <c r="C19" s="36"/>
      <c r="D19" s="116" t="s">
        <v>36</v>
      </c>
      <c r="E19" s="36"/>
      <c r="F19" s="36"/>
      <c r="G19" s="36"/>
      <c r="H19" s="36"/>
      <c r="I19" s="119" t="s">
        <v>31</v>
      </c>
      <c r="J19" s="31" t="str">
        <f>'Rekapitulace stavby'!AN13</f>
        <v>Vyplň údaj</v>
      </c>
      <c r="K19" s="36"/>
      <c r="L19" s="118"/>
      <c r="S19" s="36"/>
      <c r="T19" s="36"/>
      <c r="U19" s="36"/>
      <c r="V19" s="36"/>
      <c r="W19" s="36"/>
      <c r="X19" s="36"/>
      <c r="Y19" s="36"/>
      <c r="Z19" s="36"/>
      <c r="AA19" s="36"/>
      <c r="AB19" s="36"/>
      <c r="AC19" s="36"/>
      <c r="AD19" s="36"/>
      <c r="AE19" s="36"/>
    </row>
    <row r="20" spans="1:31" s="2" customFormat="1" ht="18" hidden="1" customHeight="1" x14ac:dyDescent="0.2">
      <c r="A20" s="36"/>
      <c r="B20" s="41"/>
      <c r="C20" s="36"/>
      <c r="D20" s="36"/>
      <c r="E20" s="320" t="str">
        <f>'Rekapitulace stavby'!E14</f>
        <v>Vyplň údaj</v>
      </c>
      <c r="F20" s="321"/>
      <c r="G20" s="321"/>
      <c r="H20" s="321"/>
      <c r="I20" s="119" t="s">
        <v>34</v>
      </c>
      <c r="J20" s="31" t="str">
        <f>'Rekapitulace stavby'!AN14</f>
        <v>Vyplň údaj</v>
      </c>
      <c r="K20" s="36"/>
      <c r="L20" s="118"/>
      <c r="S20" s="36"/>
      <c r="T20" s="36"/>
      <c r="U20" s="36"/>
      <c r="V20" s="36"/>
      <c r="W20" s="36"/>
      <c r="X20" s="36"/>
      <c r="Y20" s="36"/>
      <c r="Z20" s="36"/>
      <c r="AA20" s="36"/>
      <c r="AB20" s="36"/>
      <c r="AC20" s="36"/>
      <c r="AD20" s="36"/>
      <c r="AE20" s="36"/>
    </row>
    <row r="21" spans="1:31" s="2" customFormat="1" ht="6.95" hidden="1" customHeight="1" x14ac:dyDescent="0.2">
      <c r="A21" s="36"/>
      <c r="B21" s="41"/>
      <c r="C21" s="36"/>
      <c r="D21" s="36"/>
      <c r="E21" s="36"/>
      <c r="F21" s="36"/>
      <c r="G21" s="36"/>
      <c r="H21" s="36"/>
      <c r="I21" s="117"/>
      <c r="J21" s="36"/>
      <c r="K21" s="36"/>
      <c r="L21" s="118"/>
      <c r="S21" s="36"/>
      <c r="T21" s="36"/>
      <c r="U21" s="36"/>
      <c r="V21" s="36"/>
      <c r="W21" s="36"/>
      <c r="X21" s="36"/>
      <c r="Y21" s="36"/>
      <c r="Z21" s="36"/>
      <c r="AA21" s="36"/>
      <c r="AB21" s="36"/>
      <c r="AC21" s="36"/>
      <c r="AD21" s="36"/>
      <c r="AE21" s="36"/>
    </row>
    <row r="22" spans="1:31" s="2" customFormat="1" ht="12" hidden="1" customHeight="1" x14ac:dyDescent="0.2">
      <c r="A22" s="36"/>
      <c r="B22" s="41"/>
      <c r="C22" s="36"/>
      <c r="D22" s="116" t="s">
        <v>38</v>
      </c>
      <c r="E22" s="36"/>
      <c r="F22" s="36"/>
      <c r="G22" s="36"/>
      <c r="H22" s="36"/>
      <c r="I22" s="119" t="s">
        <v>31</v>
      </c>
      <c r="J22" s="105" t="s">
        <v>39</v>
      </c>
      <c r="K22" s="36"/>
      <c r="L22" s="118"/>
      <c r="S22" s="36"/>
      <c r="T22" s="36"/>
      <c r="U22" s="36"/>
      <c r="V22" s="36"/>
      <c r="W22" s="36"/>
      <c r="X22" s="36"/>
      <c r="Y22" s="36"/>
      <c r="Z22" s="36"/>
      <c r="AA22" s="36"/>
      <c r="AB22" s="36"/>
      <c r="AC22" s="36"/>
      <c r="AD22" s="36"/>
      <c r="AE22" s="36"/>
    </row>
    <row r="23" spans="1:31" s="2" customFormat="1" ht="18" hidden="1" customHeight="1" x14ac:dyDescent="0.2">
      <c r="A23" s="36"/>
      <c r="B23" s="41"/>
      <c r="C23" s="36"/>
      <c r="D23" s="36"/>
      <c r="E23" s="105" t="s">
        <v>40</v>
      </c>
      <c r="F23" s="36"/>
      <c r="G23" s="36"/>
      <c r="H23" s="36"/>
      <c r="I23" s="119" t="s">
        <v>34</v>
      </c>
      <c r="J23" s="105" t="s">
        <v>41</v>
      </c>
      <c r="K23" s="36"/>
      <c r="L23" s="118"/>
      <c r="S23" s="36"/>
      <c r="T23" s="36"/>
      <c r="U23" s="36"/>
      <c r="V23" s="36"/>
      <c r="W23" s="36"/>
      <c r="X23" s="36"/>
      <c r="Y23" s="36"/>
      <c r="Z23" s="36"/>
      <c r="AA23" s="36"/>
      <c r="AB23" s="36"/>
      <c r="AC23" s="36"/>
      <c r="AD23" s="36"/>
      <c r="AE23" s="36"/>
    </row>
    <row r="24" spans="1:31" s="2" customFormat="1" ht="6.95" hidden="1" customHeight="1" x14ac:dyDescent="0.2">
      <c r="A24" s="36"/>
      <c r="B24" s="41"/>
      <c r="C24" s="36"/>
      <c r="D24" s="36"/>
      <c r="E24" s="36"/>
      <c r="F24" s="36"/>
      <c r="G24" s="36"/>
      <c r="H24" s="36"/>
      <c r="I24" s="117"/>
      <c r="J24" s="36"/>
      <c r="K24" s="36"/>
      <c r="L24" s="118"/>
      <c r="S24" s="36"/>
      <c r="T24" s="36"/>
      <c r="U24" s="36"/>
      <c r="V24" s="36"/>
      <c r="W24" s="36"/>
      <c r="X24" s="36"/>
      <c r="Y24" s="36"/>
      <c r="Z24" s="36"/>
      <c r="AA24" s="36"/>
      <c r="AB24" s="36"/>
      <c r="AC24" s="36"/>
      <c r="AD24" s="36"/>
      <c r="AE24" s="36"/>
    </row>
    <row r="25" spans="1:31" s="2" customFormat="1" ht="12" hidden="1" customHeight="1" x14ac:dyDescent="0.2">
      <c r="A25" s="36"/>
      <c r="B25" s="41"/>
      <c r="C25" s="36"/>
      <c r="D25" s="116" t="s">
        <v>43</v>
      </c>
      <c r="E25" s="36"/>
      <c r="F25" s="36"/>
      <c r="G25" s="36"/>
      <c r="H25" s="36"/>
      <c r="I25" s="119" t="s">
        <v>31</v>
      </c>
      <c r="J25" s="105" t="s">
        <v>79</v>
      </c>
      <c r="K25" s="36"/>
      <c r="L25" s="118"/>
      <c r="S25" s="36"/>
      <c r="T25" s="36"/>
      <c r="U25" s="36"/>
      <c r="V25" s="36"/>
      <c r="W25" s="36"/>
      <c r="X25" s="36"/>
      <c r="Y25" s="36"/>
      <c r="Z25" s="36"/>
      <c r="AA25" s="36"/>
      <c r="AB25" s="36"/>
      <c r="AC25" s="36"/>
      <c r="AD25" s="36"/>
      <c r="AE25" s="36"/>
    </row>
    <row r="26" spans="1:31" s="2" customFormat="1" ht="18" hidden="1" customHeight="1" x14ac:dyDescent="0.2">
      <c r="A26" s="36"/>
      <c r="B26" s="41"/>
      <c r="C26" s="36"/>
      <c r="D26" s="36"/>
      <c r="E26" s="105" t="s">
        <v>1160</v>
      </c>
      <c r="F26" s="36"/>
      <c r="G26" s="36"/>
      <c r="H26" s="36"/>
      <c r="I26" s="119" t="s">
        <v>34</v>
      </c>
      <c r="J26" s="105" t="s">
        <v>79</v>
      </c>
      <c r="K26" s="36"/>
      <c r="L26" s="118"/>
      <c r="S26" s="36"/>
      <c r="T26" s="36"/>
      <c r="U26" s="36"/>
      <c r="V26" s="36"/>
      <c r="W26" s="36"/>
      <c r="X26" s="36"/>
      <c r="Y26" s="36"/>
      <c r="Z26" s="36"/>
      <c r="AA26" s="36"/>
      <c r="AB26" s="36"/>
      <c r="AC26" s="36"/>
      <c r="AD26" s="36"/>
      <c r="AE26" s="36"/>
    </row>
    <row r="27" spans="1:31" s="2" customFormat="1" ht="6.95" hidden="1" customHeight="1" x14ac:dyDescent="0.2">
      <c r="A27" s="36"/>
      <c r="B27" s="41"/>
      <c r="C27" s="36"/>
      <c r="D27" s="36"/>
      <c r="E27" s="36"/>
      <c r="F27" s="36"/>
      <c r="G27" s="36"/>
      <c r="H27" s="36"/>
      <c r="I27" s="117"/>
      <c r="J27" s="36"/>
      <c r="K27" s="36"/>
      <c r="L27" s="118"/>
      <c r="S27" s="36"/>
      <c r="T27" s="36"/>
      <c r="U27" s="36"/>
      <c r="V27" s="36"/>
      <c r="W27" s="36"/>
      <c r="X27" s="36"/>
      <c r="Y27" s="36"/>
      <c r="Z27" s="36"/>
      <c r="AA27" s="36"/>
      <c r="AB27" s="36"/>
      <c r="AC27" s="36"/>
      <c r="AD27" s="36"/>
      <c r="AE27" s="36"/>
    </row>
    <row r="28" spans="1:31" s="2" customFormat="1" ht="12" hidden="1" customHeight="1" x14ac:dyDescent="0.2">
      <c r="A28" s="36"/>
      <c r="B28" s="41"/>
      <c r="C28" s="36"/>
      <c r="D28" s="116" t="s">
        <v>44</v>
      </c>
      <c r="E28" s="36"/>
      <c r="F28" s="36"/>
      <c r="G28" s="36"/>
      <c r="H28" s="36"/>
      <c r="I28" s="117"/>
      <c r="J28" s="36"/>
      <c r="K28" s="36"/>
      <c r="L28" s="118"/>
      <c r="S28" s="36"/>
      <c r="T28" s="36"/>
      <c r="U28" s="36"/>
      <c r="V28" s="36"/>
      <c r="W28" s="36"/>
      <c r="X28" s="36"/>
      <c r="Y28" s="36"/>
      <c r="Z28" s="36"/>
      <c r="AA28" s="36"/>
      <c r="AB28" s="36"/>
      <c r="AC28" s="36"/>
      <c r="AD28" s="36"/>
      <c r="AE28" s="36"/>
    </row>
    <row r="29" spans="1:31" s="8" customFormat="1" ht="51" hidden="1" customHeight="1" x14ac:dyDescent="0.2">
      <c r="A29" s="121"/>
      <c r="B29" s="122"/>
      <c r="C29" s="121"/>
      <c r="D29" s="121"/>
      <c r="E29" s="322" t="s">
        <v>45</v>
      </c>
      <c r="F29" s="322"/>
      <c r="G29" s="322"/>
      <c r="H29" s="322"/>
      <c r="I29" s="123"/>
      <c r="J29" s="121"/>
      <c r="K29" s="121"/>
      <c r="L29" s="124"/>
      <c r="S29" s="121"/>
      <c r="T29" s="121"/>
      <c r="U29" s="121"/>
      <c r="V29" s="121"/>
      <c r="W29" s="121"/>
      <c r="X29" s="121"/>
      <c r="Y29" s="121"/>
      <c r="Z29" s="121"/>
      <c r="AA29" s="121"/>
      <c r="AB29" s="121"/>
      <c r="AC29" s="121"/>
      <c r="AD29" s="121"/>
      <c r="AE29" s="121"/>
    </row>
    <row r="30" spans="1:31" s="2" customFormat="1" ht="6.95" hidden="1" customHeight="1" x14ac:dyDescent="0.2">
      <c r="A30" s="36"/>
      <c r="B30" s="41"/>
      <c r="C30" s="36"/>
      <c r="D30" s="36"/>
      <c r="E30" s="36"/>
      <c r="F30" s="36"/>
      <c r="G30" s="36"/>
      <c r="H30" s="36"/>
      <c r="I30" s="117"/>
      <c r="J30" s="36"/>
      <c r="K30" s="36"/>
      <c r="L30" s="118"/>
      <c r="S30" s="36"/>
      <c r="T30" s="36"/>
      <c r="U30" s="36"/>
      <c r="V30" s="36"/>
      <c r="W30" s="36"/>
      <c r="X30" s="36"/>
      <c r="Y30" s="36"/>
      <c r="Z30" s="36"/>
      <c r="AA30" s="36"/>
      <c r="AB30" s="36"/>
      <c r="AC30" s="36"/>
      <c r="AD30" s="36"/>
      <c r="AE30" s="36"/>
    </row>
    <row r="31" spans="1:31" s="2" customFormat="1" ht="6.95" hidden="1" customHeight="1" x14ac:dyDescent="0.2">
      <c r="A31" s="36"/>
      <c r="B31" s="41"/>
      <c r="C31" s="36"/>
      <c r="D31" s="125"/>
      <c r="E31" s="125"/>
      <c r="F31" s="125"/>
      <c r="G31" s="125"/>
      <c r="H31" s="125"/>
      <c r="I31" s="126"/>
      <c r="J31" s="125"/>
      <c r="K31" s="125"/>
      <c r="L31" s="118"/>
      <c r="S31" s="36"/>
      <c r="T31" s="36"/>
      <c r="U31" s="36"/>
      <c r="V31" s="36"/>
      <c r="W31" s="36"/>
      <c r="X31" s="36"/>
      <c r="Y31" s="36"/>
      <c r="Z31" s="36"/>
      <c r="AA31" s="36"/>
      <c r="AB31" s="36"/>
      <c r="AC31" s="36"/>
      <c r="AD31" s="36"/>
      <c r="AE31" s="36"/>
    </row>
    <row r="32" spans="1:31" s="2" customFormat="1" ht="25.35" hidden="1" customHeight="1" x14ac:dyDescent="0.2">
      <c r="A32" s="36"/>
      <c r="B32" s="41"/>
      <c r="C32" s="36"/>
      <c r="D32" s="127" t="s">
        <v>46</v>
      </c>
      <c r="E32" s="36"/>
      <c r="F32" s="36"/>
      <c r="G32" s="36"/>
      <c r="H32" s="36"/>
      <c r="I32" s="117"/>
      <c r="J32" s="128">
        <f>ROUND(J91, 2)</f>
        <v>0</v>
      </c>
      <c r="K32" s="36"/>
      <c r="L32" s="118"/>
      <c r="S32" s="36"/>
      <c r="T32" s="36"/>
      <c r="U32" s="36"/>
      <c r="V32" s="36"/>
      <c r="W32" s="36"/>
      <c r="X32" s="36"/>
      <c r="Y32" s="36"/>
      <c r="Z32" s="36"/>
      <c r="AA32" s="36"/>
      <c r="AB32" s="36"/>
      <c r="AC32" s="36"/>
      <c r="AD32" s="36"/>
      <c r="AE32" s="36"/>
    </row>
    <row r="33" spans="1:31" s="2" customFormat="1" ht="6.95" hidden="1" customHeight="1" x14ac:dyDescent="0.2">
      <c r="A33" s="36"/>
      <c r="B33" s="41"/>
      <c r="C33" s="36"/>
      <c r="D33" s="125"/>
      <c r="E33" s="125"/>
      <c r="F33" s="125"/>
      <c r="G33" s="125"/>
      <c r="H33" s="125"/>
      <c r="I33" s="126"/>
      <c r="J33" s="125"/>
      <c r="K33" s="125"/>
      <c r="L33" s="118"/>
      <c r="S33" s="36"/>
      <c r="T33" s="36"/>
      <c r="U33" s="36"/>
      <c r="V33" s="36"/>
      <c r="W33" s="36"/>
      <c r="X33" s="36"/>
      <c r="Y33" s="36"/>
      <c r="Z33" s="36"/>
      <c r="AA33" s="36"/>
      <c r="AB33" s="36"/>
      <c r="AC33" s="36"/>
      <c r="AD33" s="36"/>
      <c r="AE33" s="36"/>
    </row>
    <row r="34" spans="1:31" s="2" customFormat="1" ht="14.45" hidden="1" customHeight="1" x14ac:dyDescent="0.2">
      <c r="A34" s="36"/>
      <c r="B34" s="41"/>
      <c r="C34" s="36"/>
      <c r="D34" s="36"/>
      <c r="E34" s="36"/>
      <c r="F34" s="129" t="s">
        <v>48</v>
      </c>
      <c r="G34" s="36"/>
      <c r="H34" s="36"/>
      <c r="I34" s="130" t="s">
        <v>47</v>
      </c>
      <c r="J34" s="129" t="s">
        <v>49</v>
      </c>
      <c r="K34" s="36"/>
      <c r="L34" s="118"/>
      <c r="S34" s="36"/>
      <c r="T34" s="36"/>
      <c r="U34" s="36"/>
      <c r="V34" s="36"/>
      <c r="W34" s="36"/>
      <c r="X34" s="36"/>
      <c r="Y34" s="36"/>
      <c r="Z34" s="36"/>
      <c r="AA34" s="36"/>
      <c r="AB34" s="36"/>
      <c r="AC34" s="36"/>
      <c r="AD34" s="36"/>
      <c r="AE34" s="36"/>
    </row>
    <row r="35" spans="1:31" s="2" customFormat="1" ht="14.45" hidden="1" customHeight="1" x14ac:dyDescent="0.2">
      <c r="A35" s="36"/>
      <c r="B35" s="41"/>
      <c r="C35" s="36"/>
      <c r="D35" s="131" t="s">
        <v>50</v>
      </c>
      <c r="E35" s="116" t="s">
        <v>51</v>
      </c>
      <c r="F35" s="132">
        <f>ROUND((SUM(BE91:BE112)),  2)</f>
        <v>0</v>
      </c>
      <c r="G35" s="36"/>
      <c r="H35" s="36"/>
      <c r="I35" s="133">
        <v>0.21</v>
      </c>
      <c r="J35" s="132">
        <f>ROUND(((SUM(BE91:BE112))*I35),  2)</f>
        <v>0</v>
      </c>
      <c r="K35" s="36"/>
      <c r="L35" s="118"/>
      <c r="S35" s="36"/>
      <c r="T35" s="36"/>
      <c r="U35" s="36"/>
      <c r="V35" s="36"/>
      <c r="W35" s="36"/>
      <c r="X35" s="36"/>
      <c r="Y35" s="36"/>
      <c r="Z35" s="36"/>
      <c r="AA35" s="36"/>
      <c r="AB35" s="36"/>
      <c r="AC35" s="36"/>
      <c r="AD35" s="36"/>
      <c r="AE35" s="36"/>
    </row>
    <row r="36" spans="1:31" s="2" customFormat="1" ht="14.45" hidden="1" customHeight="1" x14ac:dyDescent="0.2">
      <c r="A36" s="36"/>
      <c r="B36" s="41"/>
      <c r="C36" s="36"/>
      <c r="D36" s="36"/>
      <c r="E36" s="116" t="s">
        <v>52</v>
      </c>
      <c r="F36" s="132">
        <f>ROUND((SUM(BF91:BF112)),  2)</f>
        <v>0</v>
      </c>
      <c r="G36" s="36"/>
      <c r="H36" s="36"/>
      <c r="I36" s="133">
        <v>0.15</v>
      </c>
      <c r="J36" s="132">
        <f>ROUND(((SUM(BF91:BF112))*I36),  2)</f>
        <v>0</v>
      </c>
      <c r="K36" s="36"/>
      <c r="L36" s="118"/>
      <c r="S36" s="36"/>
      <c r="T36" s="36"/>
      <c r="U36" s="36"/>
      <c r="V36" s="36"/>
      <c r="W36" s="36"/>
      <c r="X36" s="36"/>
      <c r="Y36" s="36"/>
      <c r="Z36" s="36"/>
      <c r="AA36" s="36"/>
      <c r="AB36" s="36"/>
      <c r="AC36" s="36"/>
      <c r="AD36" s="36"/>
      <c r="AE36" s="36"/>
    </row>
    <row r="37" spans="1:31" s="2" customFormat="1" ht="14.45" hidden="1" customHeight="1" x14ac:dyDescent="0.2">
      <c r="A37" s="36"/>
      <c r="B37" s="41"/>
      <c r="C37" s="36"/>
      <c r="D37" s="36"/>
      <c r="E37" s="116" t="s">
        <v>53</v>
      </c>
      <c r="F37" s="132">
        <f>ROUND((SUM(BG91:BG112)),  2)</f>
        <v>0</v>
      </c>
      <c r="G37" s="36"/>
      <c r="H37" s="36"/>
      <c r="I37" s="133">
        <v>0.21</v>
      </c>
      <c r="J37" s="132">
        <f>0</f>
        <v>0</v>
      </c>
      <c r="K37" s="36"/>
      <c r="L37" s="118"/>
      <c r="S37" s="36"/>
      <c r="T37" s="36"/>
      <c r="U37" s="36"/>
      <c r="V37" s="36"/>
      <c r="W37" s="36"/>
      <c r="X37" s="36"/>
      <c r="Y37" s="36"/>
      <c r="Z37" s="36"/>
      <c r="AA37" s="36"/>
      <c r="AB37" s="36"/>
      <c r="AC37" s="36"/>
      <c r="AD37" s="36"/>
      <c r="AE37" s="36"/>
    </row>
    <row r="38" spans="1:31" s="2" customFormat="1" ht="14.45" hidden="1" customHeight="1" x14ac:dyDescent="0.2">
      <c r="A38" s="36"/>
      <c r="B38" s="41"/>
      <c r="C38" s="36"/>
      <c r="D38" s="36"/>
      <c r="E38" s="116" t="s">
        <v>54</v>
      </c>
      <c r="F38" s="132">
        <f>ROUND((SUM(BH91:BH112)),  2)</f>
        <v>0</v>
      </c>
      <c r="G38" s="36"/>
      <c r="H38" s="36"/>
      <c r="I38" s="133">
        <v>0.15</v>
      </c>
      <c r="J38" s="132">
        <f>0</f>
        <v>0</v>
      </c>
      <c r="K38" s="36"/>
      <c r="L38" s="118"/>
      <c r="S38" s="36"/>
      <c r="T38" s="36"/>
      <c r="U38" s="36"/>
      <c r="V38" s="36"/>
      <c r="W38" s="36"/>
      <c r="X38" s="36"/>
      <c r="Y38" s="36"/>
      <c r="Z38" s="36"/>
      <c r="AA38" s="36"/>
      <c r="AB38" s="36"/>
      <c r="AC38" s="36"/>
      <c r="AD38" s="36"/>
      <c r="AE38" s="36"/>
    </row>
    <row r="39" spans="1:31" s="2" customFormat="1" ht="14.45" hidden="1" customHeight="1" x14ac:dyDescent="0.2">
      <c r="A39" s="36"/>
      <c r="B39" s="41"/>
      <c r="C39" s="36"/>
      <c r="D39" s="36"/>
      <c r="E39" s="116" t="s">
        <v>55</v>
      </c>
      <c r="F39" s="132">
        <f>ROUND((SUM(BI91:BI112)),  2)</f>
        <v>0</v>
      </c>
      <c r="G39" s="36"/>
      <c r="H39" s="36"/>
      <c r="I39" s="133">
        <v>0</v>
      </c>
      <c r="J39" s="132">
        <f>0</f>
        <v>0</v>
      </c>
      <c r="K39" s="36"/>
      <c r="L39" s="118"/>
      <c r="S39" s="36"/>
      <c r="T39" s="36"/>
      <c r="U39" s="36"/>
      <c r="V39" s="36"/>
      <c r="W39" s="36"/>
      <c r="X39" s="36"/>
      <c r="Y39" s="36"/>
      <c r="Z39" s="36"/>
      <c r="AA39" s="36"/>
      <c r="AB39" s="36"/>
      <c r="AC39" s="36"/>
      <c r="AD39" s="36"/>
      <c r="AE39" s="36"/>
    </row>
    <row r="40" spans="1:31" s="2" customFormat="1" ht="6.95" hidden="1" customHeight="1" x14ac:dyDescent="0.2">
      <c r="A40" s="36"/>
      <c r="B40" s="41"/>
      <c r="C40" s="36"/>
      <c r="D40" s="36"/>
      <c r="E40" s="36"/>
      <c r="F40" s="36"/>
      <c r="G40" s="36"/>
      <c r="H40" s="36"/>
      <c r="I40" s="117"/>
      <c r="J40" s="36"/>
      <c r="K40" s="36"/>
      <c r="L40" s="118"/>
      <c r="S40" s="36"/>
      <c r="T40" s="36"/>
      <c r="U40" s="36"/>
      <c r="V40" s="36"/>
      <c r="W40" s="36"/>
      <c r="X40" s="36"/>
      <c r="Y40" s="36"/>
      <c r="Z40" s="36"/>
      <c r="AA40" s="36"/>
      <c r="AB40" s="36"/>
      <c r="AC40" s="36"/>
      <c r="AD40" s="36"/>
      <c r="AE40" s="36"/>
    </row>
    <row r="41" spans="1:31" s="2" customFormat="1" ht="25.35" hidden="1" customHeight="1" x14ac:dyDescent="0.2">
      <c r="A41" s="36"/>
      <c r="B41" s="41"/>
      <c r="C41" s="134"/>
      <c r="D41" s="135" t="s">
        <v>56</v>
      </c>
      <c r="E41" s="136"/>
      <c r="F41" s="136"/>
      <c r="G41" s="137" t="s">
        <v>57</v>
      </c>
      <c r="H41" s="138" t="s">
        <v>58</v>
      </c>
      <c r="I41" s="139"/>
      <c r="J41" s="140">
        <f>SUM(J32:J39)</f>
        <v>0</v>
      </c>
      <c r="K41" s="141"/>
      <c r="L41" s="118"/>
      <c r="S41" s="36"/>
      <c r="T41" s="36"/>
      <c r="U41" s="36"/>
      <c r="V41" s="36"/>
      <c r="W41" s="36"/>
      <c r="X41" s="36"/>
      <c r="Y41" s="36"/>
      <c r="Z41" s="36"/>
      <c r="AA41" s="36"/>
      <c r="AB41" s="36"/>
      <c r="AC41" s="36"/>
      <c r="AD41" s="36"/>
      <c r="AE41" s="36"/>
    </row>
    <row r="42" spans="1:31" s="2" customFormat="1" ht="14.45" hidden="1" customHeight="1" x14ac:dyDescent="0.2">
      <c r="A42" s="36"/>
      <c r="B42" s="142"/>
      <c r="C42" s="143"/>
      <c r="D42" s="143"/>
      <c r="E42" s="143"/>
      <c r="F42" s="143"/>
      <c r="G42" s="143"/>
      <c r="H42" s="143"/>
      <c r="I42" s="144"/>
      <c r="J42" s="143"/>
      <c r="K42" s="143"/>
      <c r="L42" s="118"/>
      <c r="S42" s="36"/>
      <c r="T42" s="36"/>
      <c r="U42" s="36"/>
      <c r="V42" s="36"/>
      <c r="W42" s="36"/>
      <c r="X42" s="36"/>
      <c r="Y42" s="36"/>
      <c r="Z42" s="36"/>
      <c r="AA42" s="36"/>
      <c r="AB42" s="36"/>
      <c r="AC42" s="36"/>
      <c r="AD42" s="36"/>
      <c r="AE42" s="36"/>
    </row>
    <row r="43" spans="1:31" ht="11.25" hidden="1" x14ac:dyDescent="0.2"/>
    <row r="44" spans="1:31" ht="11.25" hidden="1" x14ac:dyDescent="0.2"/>
    <row r="45" spans="1:31" ht="11.25" hidden="1" x14ac:dyDescent="0.2"/>
    <row r="46" spans="1:31" s="2" customFormat="1" ht="6.95" customHeight="1" x14ac:dyDescent="0.2">
      <c r="A46" s="36"/>
      <c r="B46" s="145"/>
      <c r="C46" s="146"/>
      <c r="D46" s="146"/>
      <c r="E46" s="146"/>
      <c r="F46" s="146"/>
      <c r="G46" s="146"/>
      <c r="H46" s="146"/>
      <c r="I46" s="147"/>
      <c r="J46" s="146"/>
      <c r="K46" s="146"/>
      <c r="L46" s="118"/>
      <c r="S46" s="36"/>
      <c r="T46" s="36"/>
      <c r="U46" s="36"/>
      <c r="V46" s="36"/>
      <c r="W46" s="36"/>
      <c r="X46" s="36"/>
      <c r="Y46" s="36"/>
      <c r="Z46" s="36"/>
      <c r="AA46" s="36"/>
      <c r="AB46" s="36"/>
      <c r="AC46" s="36"/>
      <c r="AD46" s="36"/>
      <c r="AE46" s="36"/>
    </row>
    <row r="47" spans="1:31" s="2" customFormat="1" ht="24.95" customHeight="1" x14ac:dyDescent="0.2">
      <c r="A47" s="36"/>
      <c r="B47" s="37"/>
      <c r="C47" s="24" t="s">
        <v>147</v>
      </c>
      <c r="D47" s="38"/>
      <c r="E47" s="38"/>
      <c r="F47" s="38"/>
      <c r="G47" s="38"/>
      <c r="H47" s="38"/>
      <c r="I47" s="117"/>
      <c r="J47" s="38"/>
      <c r="K47" s="38"/>
      <c r="L47" s="118"/>
      <c r="S47" s="36"/>
      <c r="T47" s="36"/>
      <c r="U47" s="36"/>
      <c r="V47" s="36"/>
      <c r="W47" s="36"/>
      <c r="X47" s="36"/>
      <c r="Y47" s="36"/>
      <c r="Z47" s="36"/>
      <c r="AA47" s="36"/>
      <c r="AB47" s="36"/>
      <c r="AC47" s="36"/>
      <c r="AD47" s="36"/>
      <c r="AE47" s="36"/>
    </row>
    <row r="48" spans="1:31" s="2" customFormat="1" ht="6.95" customHeight="1" x14ac:dyDescent="0.2">
      <c r="A48" s="36"/>
      <c r="B48" s="37"/>
      <c r="C48" s="38"/>
      <c r="D48" s="38"/>
      <c r="E48" s="38"/>
      <c r="F48" s="38"/>
      <c r="G48" s="38"/>
      <c r="H48" s="38"/>
      <c r="I48" s="117"/>
      <c r="J48" s="38"/>
      <c r="K48" s="38"/>
      <c r="L48" s="118"/>
      <c r="S48" s="36"/>
      <c r="T48" s="36"/>
      <c r="U48" s="36"/>
      <c r="V48" s="36"/>
      <c r="W48" s="36"/>
      <c r="X48" s="36"/>
      <c r="Y48" s="36"/>
      <c r="Z48" s="36"/>
      <c r="AA48" s="36"/>
      <c r="AB48" s="36"/>
      <c r="AC48" s="36"/>
      <c r="AD48" s="36"/>
      <c r="AE48" s="36"/>
    </row>
    <row r="49" spans="1:47" s="2" customFormat="1" ht="12" customHeight="1" x14ac:dyDescent="0.2">
      <c r="A49" s="36"/>
      <c r="B49" s="37"/>
      <c r="C49" s="30" t="s">
        <v>16</v>
      </c>
      <c r="D49" s="38"/>
      <c r="E49" s="38"/>
      <c r="F49" s="38"/>
      <c r="G49" s="38"/>
      <c r="H49" s="38"/>
      <c r="I49" s="117"/>
      <c r="J49" s="38"/>
      <c r="K49" s="38"/>
      <c r="L49" s="118"/>
      <c r="S49" s="36"/>
      <c r="T49" s="36"/>
      <c r="U49" s="36"/>
      <c r="V49" s="36"/>
      <c r="W49" s="36"/>
      <c r="X49" s="36"/>
      <c r="Y49" s="36"/>
      <c r="Z49" s="36"/>
      <c r="AA49" s="36"/>
      <c r="AB49" s="36"/>
      <c r="AC49" s="36"/>
      <c r="AD49" s="36"/>
      <c r="AE49" s="36"/>
    </row>
    <row r="50" spans="1:47" s="2" customFormat="1" ht="16.5" customHeight="1" x14ac:dyDescent="0.2">
      <c r="A50" s="36"/>
      <c r="B50" s="37"/>
      <c r="C50" s="38"/>
      <c r="D50" s="38"/>
      <c r="E50" s="323" t="str">
        <f>E7</f>
        <v>PJD na ul. Výškovická - 1. úsek (ul. Čujkovova - ul. Svornosti)</v>
      </c>
      <c r="F50" s="324"/>
      <c r="G50" s="324"/>
      <c r="H50" s="324"/>
      <c r="I50" s="117"/>
      <c r="J50" s="38"/>
      <c r="K50" s="38"/>
      <c r="L50" s="118"/>
      <c r="S50" s="36"/>
      <c r="T50" s="36"/>
      <c r="U50" s="36"/>
      <c r="V50" s="36"/>
      <c r="W50" s="36"/>
      <c r="X50" s="36"/>
      <c r="Y50" s="36"/>
      <c r="Z50" s="36"/>
      <c r="AA50" s="36"/>
      <c r="AB50" s="36"/>
      <c r="AC50" s="36"/>
      <c r="AD50" s="36"/>
      <c r="AE50" s="36"/>
    </row>
    <row r="51" spans="1:47" s="1" customFormat="1" ht="12" customHeight="1" x14ac:dyDescent="0.2">
      <c r="B51" s="22"/>
      <c r="C51" s="30" t="s">
        <v>145</v>
      </c>
      <c r="D51" s="23"/>
      <c r="E51" s="23"/>
      <c r="F51" s="23"/>
      <c r="G51" s="23"/>
      <c r="H51" s="23"/>
      <c r="I51" s="110"/>
      <c r="J51" s="23"/>
      <c r="K51" s="23"/>
      <c r="L51" s="21"/>
    </row>
    <row r="52" spans="1:47" s="2" customFormat="1" ht="16.5" customHeight="1" x14ac:dyDescent="0.2">
      <c r="A52" s="36"/>
      <c r="B52" s="37"/>
      <c r="C52" s="38"/>
      <c r="D52" s="38"/>
      <c r="E52" s="323" t="s">
        <v>1157</v>
      </c>
      <c r="F52" s="325"/>
      <c r="G52" s="325"/>
      <c r="H52" s="325"/>
      <c r="I52" s="117"/>
      <c r="J52" s="38"/>
      <c r="K52" s="38"/>
      <c r="L52" s="118"/>
      <c r="S52" s="36"/>
      <c r="T52" s="36"/>
      <c r="U52" s="36"/>
      <c r="V52" s="36"/>
      <c r="W52" s="36"/>
      <c r="X52" s="36"/>
      <c r="Y52" s="36"/>
      <c r="Z52" s="36"/>
      <c r="AA52" s="36"/>
      <c r="AB52" s="36"/>
      <c r="AC52" s="36"/>
      <c r="AD52" s="36"/>
      <c r="AE52" s="36"/>
    </row>
    <row r="53" spans="1:47" s="2" customFormat="1" ht="12" customHeight="1" x14ac:dyDescent="0.2">
      <c r="A53" s="36"/>
      <c r="B53" s="37"/>
      <c r="C53" s="30" t="s">
        <v>1158</v>
      </c>
      <c r="D53" s="38"/>
      <c r="E53" s="38"/>
      <c r="F53" s="38"/>
      <c r="G53" s="38"/>
      <c r="H53" s="38"/>
      <c r="I53" s="117"/>
      <c r="J53" s="38"/>
      <c r="K53" s="38"/>
      <c r="L53" s="118"/>
      <c r="S53" s="36"/>
      <c r="T53" s="36"/>
      <c r="U53" s="36"/>
      <c r="V53" s="36"/>
      <c r="W53" s="36"/>
      <c r="X53" s="36"/>
      <c r="Y53" s="36"/>
      <c r="Z53" s="36"/>
      <c r="AA53" s="36"/>
      <c r="AB53" s="36"/>
      <c r="AC53" s="36"/>
      <c r="AD53" s="36"/>
      <c r="AE53" s="36"/>
    </row>
    <row r="54" spans="1:47" s="2" customFormat="1" ht="16.5" customHeight="1" x14ac:dyDescent="0.2">
      <c r="A54" s="36"/>
      <c r="B54" s="37"/>
      <c r="C54" s="38"/>
      <c r="D54" s="38"/>
      <c r="E54" s="292" t="str">
        <f>E11</f>
        <v>SO 420 - Ochrana kabelů NN ČEZ</v>
      </c>
      <c r="F54" s="325"/>
      <c r="G54" s="325"/>
      <c r="H54" s="325"/>
      <c r="I54" s="117"/>
      <c r="J54" s="38"/>
      <c r="K54" s="38"/>
      <c r="L54" s="118"/>
      <c r="S54" s="36"/>
      <c r="T54" s="36"/>
      <c r="U54" s="36"/>
      <c r="V54" s="36"/>
      <c r="W54" s="36"/>
      <c r="X54" s="36"/>
      <c r="Y54" s="36"/>
      <c r="Z54" s="36"/>
      <c r="AA54" s="36"/>
      <c r="AB54" s="36"/>
      <c r="AC54" s="36"/>
      <c r="AD54" s="36"/>
      <c r="AE54" s="36"/>
    </row>
    <row r="55" spans="1:47" s="2" customFormat="1" ht="6.95" customHeight="1" x14ac:dyDescent="0.2">
      <c r="A55" s="36"/>
      <c r="B55" s="37"/>
      <c r="C55" s="38"/>
      <c r="D55" s="38"/>
      <c r="E55" s="38"/>
      <c r="F55" s="38"/>
      <c r="G55" s="38"/>
      <c r="H55" s="38"/>
      <c r="I55" s="117"/>
      <c r="J55" s="38"/>
      <c r="K55" s="38"/>
      <c r="L55" s="118"/>
      <c r="S55" s="36"/>
      <c r="T55" s="36"/>
      <c r="U55" s="36"/>
      <c r="V55" s="36"/>
      <c r="W55" s="36"/>
      <c r="X55" s="36"/>
      <c r="Y55" s="36"/>
      <c r="Z55" s="36"/>
      <c r="AA55" s="36"/>
      <c r="AB55" s="36"/>
      <c r="AC55" s="36"/>
      <c r="AD55" s="36"/>
      <c r="AE55" s="36"/>
    </row>
    <row r="56" spans="1:47" s="2" customFormat="1" ht="12" customHeight="1" x14ac:dyDescent="0.2">
      <c r="A56" s="36"/>
      <c r="B56" s="37"/>
      <c r="C56" s="30" t="s">
        <v>22</v>
      </c>
      <c r="D56" s="38"/>
      <c r="E56" s="38"/>
      <c r="F56" s="28" t="str">
        <f>F14</f>
        <v>Ostrava</v>
      </c>
      <c r="G56" s="38"/>
      <c r="H56" s="38"/>
      <c r="I56" s="119" t="s">
        <v>24</v>
      </c>
      <c r="J56" s="61" t="str">
        <f>IF(J14="","",J14)</f>
        <v>11. 11. 2019</v>
      </c>
      <c r="K56" s="38"/>
      <c r="L56" s="118"/>
      <c r="S56" s="36"/>
      <c r="T56" s="36"/>
      <c r="U56" s="36"/>
      <c r="V56" s="36"/>
      <c r="W56" s="36"/>
      <c r="X56" s="36"/>
      <c r="Y56" s="36"/>
      <c r="Z56" s="36"/>
      <c r="AA56" s="36"/>
      <c r="AB56" s="36"/>
      <c r="AC56" s="36"/>
      <c r="AD56" s="36"/>
      <c r="AE56" s="36"/>
    </row>
    <row r="57" spans="1:47" s="2" customFormat="1" ht="6.95" customHeight="1" x14ac:dyDescent="0.2">
      <c r="A57" s="36"/>
      <c r="B57" s="37"/>
      <c r="C57" s="38"/>
      <c r="D57" s="38"/>
      <c r="E57" s="38"/>
      <c r="F57" s="38"/>
      <c r="G57" s="38"/>
      <c r="H57" s="38"/>
      <c r="I57" s="117"/>
      <c r="J57" s="38"/>
      <c r="K57" s="38"/>
      <c r="L57" s="118"/>
      <c r="S57" s="36"/>
      <c r="T57" s="36"/>
      <c r="U57" s="36"/>
      <c r="V57" s="36"/>
      <c r="W57" s="36"/>
      <c r="X57" s="36"/>
      <c r="Y57" s="36"/>
      <c r="Z57" s="36"/>
      <c r="AA57" s="36"/>
      <c r="AB57" s="36"/>
      <c r="AC57" s="36"/>
      <c r="AD57" s="36"/>
      <c r="AE57" s="36"/>
    </row>
    <row r="58" spans="1:47" s="2" customFormat="1" ht="27.95" customHeight="1" x14ac:dyDescent="0.2">
      <c r="A58" s="36"/>
      <c r="B58" s="37"/>
      <c r="C58" s="30" t="s">
        <v>30</v>
      </c>
      <c r="D58" s="38"/>
      <c r="E58" s="38"/>
      <c r="F58" s="28" t="str">
        <f>E17</f>
        <v>Dopravní podnik Ostrava a.s.</v>
      </c>
      <c r="G58" s="38"/>
      <c r="H58" s="38"/>
      <c r="I58" s="119" t="s">
        <v>38</v>
      </c>
      <c r="J58" s="34" t="str">
        <f>E23</f>
        <v>METROPROJEKT Praha a.s.</v>
      </c>
      <c r="K58" s="38"/>
      <c r="L58" s="118"/>
      <c r="S58" s="36"/>
      <c r="T58" s="36"/>
      <c r="U58" s="36"/>
      <c r="V58" s="36"/>
      <c r="W58" s="36"/>
      <c r="X58" s="36"/>
      <c r="Y58" s="36"/>
      <c r="Z58" s="36"/>
      <c r="AA58" s="36"/>
      <c r="AB58" s="36"/>
      <c r="AC58" s="36"/>
      <c r="AD58" s="36"/>
      <c r="AE58" s="36"/>
    </row>
    <row r="59" spans="1:47" s="2" customFormat="1" ht="15.2" customHeight="1" x14ac:dyDescent="0.2">
      <c r="A59" s="36"/>
      <c r="B59" s="37"/>
      <c r="C59" s="30" t="s">
        <v>36</v>
      </c>
      <c r="D59" s="38"/>
      <c r="E59" s="38"/>
      <c r="F59" s="28" t="str">
        <f>IF(E20="","",E20)</f>
        <v>Vyplň údaj</v>
      </c>
      <c r="G59" s="38"/>
      <c r="H59" s="38"/>
      <c r="I59" s="119" t="s">
        <v>43</v>
      </c>
      <c r="J59" s="34" t="str">
        <f>E26</f>
        <v>ALMAPRO s.r.o.</v>
      </c>
      <c r="K59" s="38"/>
      <c r="L59" s="118"/>
      <c r="S59" s="36"/>
      <c r="T59" s="36"/>
      <c r="U59" s="36"/>
      <c r="V59" s="36"/>
      <c r="W59" s="36"/>
      <c r="X59" s="36"/>
      <c r="Y59" s="36"/>
      <c r="Z59" s="36"/>
      <c r="AA59" s="36"/>
      <c r="AB59" s="36"/>
      <c r="AC59" s="36"/>
      <c r="AD59" s="36"/>
      <c r="AE59" s="36"/>
    </row>
    <row r="60" spans="1:47" s="2" customFormat="1" ht="10.35" customHeight="1" x14ac:dyDescent="0.2">
      <c r="A60" s="36"/>
      <c r="B60" s="37"/>
      <c r="C60" s="38"/>
      <c r="D60" s="38"/>
      <c r="E60" s="38"/>
      <c r="F60" s="38"/>
      <c r="G60" s="38"/>
      <c r="H60" s="38"/>
      <c r="I60" s="117"/>
      <c r="J60" s="38"/>
      <c r="K60" s="38"/>
      <c r="L60" s="118"/>
      <c r="S60" s="36"/>
      <c r="T60" s="36"/>
      <c r="U60" s="36"/>
      <c r="V60" s="36"/>
      <c r="W60" s="36"/>
      <c r="X60" s="36"/>
      <c r="Y60" s="36"/>
      <c r="Z60" s="36"/>
      <c r="AA60" s="36"/>
      <c r="AB60" s="36"/>
      <c r="AC60" s="36"/>
      <c r="AD60" s="36"/>
      <c r="AE60" s="36"/>
    </row>
    <row r="61" spans="1:47" s="2" customFormat="1" ht="29.25" customHeight="1" x14ac:dyDescent="0.2">
      <c r="A61" s="36"/>
      <c r="B61" s="37"/>
      <c r="C61" s="148" t="s">
        <v>148</v>
      </c>
      <c r="D61" s="149"/>
      <c r="E61" s="149"/>
      <c r="F61" s="149"/>
      <c r="G61" s="149"/>
      <c r="H61" s="149"/>
      <c r="I61" s="150"/>
      <c r="J61" s="151" t="s">
        <v>149</v>
      </c>
      <c r="K61" s="149"/>
      <c r="L61" s="118"/>
      <c r="S61" s="36"/>
      <c r="T61" s="36"/>
      <c r="U61" s="36"/>
      <c r="V61" s="36"/>
      <c r="W61" s="36"/>
      <c r="X61" s="36"/>
      <c r="Y61" s="36"/>
      <c r="Z61" s="36"/>
      <c r="AA61" s="36"/>
      <c r="AB61" s="36"/>
      <c r="AC61" s="36"/>
      <c r="AD61" s="36"/>
      <c r="AE61" s="36"/>
    </row>
    <row r="62" spans="1:47" s="2" customFormat="1" ht="10.35" customHeight="1" x14ac:dyDescent="0.2">
      <c r="A62" s="36"/>
      <c r="B62" s="37"/>
      <c r="C62" s="38"/>
      <c r="D62" s="38"/>
      <c r="E62" s="38"/>
      <c r="F62" s="38"/>
      <c r="G62" s="38"/>
      <c r="H62" s="38"/>
      <c r="I62" s="117"/>
      <c r="J62" s="38"/>
      <c r="K62" s="38"/>
      <c r="L62" s="118"/>
      <c r="S62" s="36"/>
      <c r="T62" s="36"/>
      <c r="U62" s="36"/>
      <c r="V62" s="36"/>
      <c r="W62" s="36"/>
      <c r="X62" s="36"/>
      <c r="Y62" s="36"/>
      <c r="Z62" s="36"/>
      <c r="AA62" s="36"/>
      <c r="AB62" s="36"/>
      <c r="AC62" s="36"/>
      <c r="AD62" s="36"/>
      <c r="AE62" s="36"/>
    </row>
    <row r="63" spans="1:47" s="2" customFormat="1" ht="22.9" customHeight="1" x14ac:dyDescent="0.2">
      <c r="A63" s="36"/>
      <c r="B63" s="37"/>
      <c r="C63" s="152" t="s">
        <v>78</v>
      </c>
      <c r="D63" s="38"/>
      <c r="E63" s="38"/>
      <c r="F63" s="38"/>
      <c r="G63" s="38"/>
      <c r="H63" s="38"/>
      <c r="I63" s="117"/>
      <c r="J63" s="79">
        <f>J91</f>
        <v>0</v>
      </c>
      <c r="K63" s="38"/>
      <c r="L63" s="118"/>
      <c r="S63" s="36"/>
      <c r="T63" s="36"/>
      <c r="U63" s="36"/>
      <c r="V63" s="36"/>
      <c r="W63" s="36"/>
      <c r="X63" s="36"/>
      <c r="Y63" s="36"/>
      <c r="Z63" s="36"/>
      <c r="AA63" s="36"/>
      <c r="AB63" s="36"/>
      <c r="AC63" s="36"/>
      <c r="AD63" s="36"/>
      <c r="AE63" s="36"/>
      <c r="AU63" s="18" t="s">
        <v>150</v>
      </c>
    </row>
    <row r="64" spans="1:47" s="9" customFormat="1" ht="24.95" customHeight="1" x14ac:dyDescent="0.2">
      <c r="B64" s="153"/>
      <c r="C64" s="154"/>
      <c r="D64" s="155" t="s">
        <v>151</v>
      </c>
      <c r="E64" s="156"/>
      <c r="F64" s="156"/>
      <c r="G64" s="156"/>
      <c r="H64" s="156"/>
      <c r="I64" s="157"/>
      <c r="J64" s="158">
        <f>J92</f>
        <v>0</v>
      </c>
      <c r="K64" s="154"/>
      <c r="L64" s="159"/>
    </row>
    <row r="65" spans="1:31" s="10" customFormat="1" ht="19.899999999999999" customHeight="1" x14ac:dyDescent="0.2">
      <c r="B65" s="160"/>
      <c r="C65" s="99"/>
      <c r="D65" s="161" t="s">
        <v>156</v>
      </c>
      <c r="E65" s="162"/>
      <c r="F65" s="162"/>
      <c r="G65" s="162"/>
      <c r="H65" s="162"/>
      <c r="I65" s="163"/>
      <c r="J65" s="164">
        <f>J93</f>
        <v>0</v>
      </c>
      <c r="K65" s="99"/>
      <c r="L65" s="165"/>
    </row>
    <row r="66" spans="1:31" s="9" customFormat="1" ht="24.95" customHeight="1" x14ac:dyDescent="0.2">
      <c r="B66" s="153"/>
      <c r="C66" s="154"/>
      <c r="D66" s="155" t="s">
        <v>341</v>
      </c>
      <c r="E66" s="156"/>
      <c r="F66" s="156"/>
      <c r="G66" s="156"/>
      <c r="H66" s="156"/>
      <c r="I66" s="157"/>
      <c r="J66" s="158">
        <f>J100</f>
        <v>0</v>
      </c>
      <c r="K66" s="154"/>
      <c r="L66" s="159"/>
    </row>
    <row r="67" spans="1:31" s="10" customFormat="1" ht="19.899999999999999" customHeight="1" x14ac:dyDescent="0.2">
      <c r="B67" s="160"/>
      <c r="C67" s="99"/>
      <c r="D67" s="161" t="s">
        <v>965</v>
      </c>
      <c r="E67" s="162"/>
      <c r="F67" s="162"/>
      <c r="G67" s="162"/>
      <c r="H67" s="162"/>
      <c r="I67" s="163"/>
      <c r="J67" s="164">
        <f>J101</f>
        <v>0</v>
      </c>
      <c r="K67" s="99"/>
      <c r="L67" s="165"/>
    </row>
    <row r="68" spans="1:31" s="10" customFormat="1" ht="19.899999999999999" customHeight="1" x14ac:dyDescent="0.2">
      <c r="B68" s="160"/>
      <c r="C68" s="99"/>
      <c r="D68" s="161" t="s">
        <v>968</v>
      </c>
      <c r="E68" s="162"/>
      <c r="F68" s="162"/>
      <c r="G68" s="162"/>
      <c r="H68" s="162"/>
      <c r="I68" s="163"/>
      <c r="J68" s="164">
        <f>J103</f>
        <v>0</v>
      </c>
      <c r="K68" s="99"/>
      <c r="L68" s="165"/>
    </row>
    <row r="69" spans="1:31" s="9" customFormat="1" ht="24.95" customHeight="1" x14ac:dyDescent="0.2">
      <c r="B69" s="153"/>
      <c r="C69" s="154"/>
      <c r="D69" s="155" t="s">
        <v>1161</v>
      </c>
      <c r="E69" s="156"/>
      <c r="F69" s="156"/>
      <c r="G69" s="156"/>
      <c r="H69" s="156"/>
      <c r="I69" s="157"/>
      <c r="J69" s="158">
        <f>J109</f>
        <v>0</v>
      </c>
      <c r="K69" s="154"/>
      <c r="L69" s="159"/>
    </row>
    <row r="70" spans="1:31" s="2" customFormat="1" ht="21.75" customHeight="1" x14ac:dyDescent="0.2">
      <c r="A70" s="36"/>
      <c r="B70" s="37"/>
      <c r="C70" s="38"/>
      <c r="D70" s="38"/>
      <c r="E70" s="38"/>
      <c r="F70" s="38"/>
      <c r="G70" s="38"/>
      <c r="H70" s="38"/>
      <c r="I70" s="117"/>
      <c r="J70" s="38"/>
      <c r="K70" s="38"/>
      <c r="L70" s="118"/>
      <c r="S70" s="36"/>
      <c r="T70" s="36"/>
      <c r="U70" s="36"/>
      <c r="V70" s="36"/>
      <c r="W70" s="36"/>
      <c r="X70" s="36"/>
      <c r="Y70" s="36"/>
      <c r="Z70" s="36"/>
      <c r="AA70" s="36"/>
      <c r="AB70" s="36"/>
      <c r="AC70" s="36"/>
      <c r="AD70" s="36"/>
      <c r="AE70" s="36"/>
    </row>
    <row r="71" spans="1:31" s="2" customFormat="1" ht="6.95" customHeight="1" x14ac:dyDescent="0.2">
      <c r="A71" s="36"/>
      <c r="B71" s="49"/>
      <c r="C71" s="50"/>
      <c r="D71" s="50"/>
      <c r="E71" s="50"/>
      <c r="F71" s="50"/>
      <c r="G71" s="50"/>
      <c r="H71" s="50"/>
      <c r="I71" s="144"/>
      <c r="J71" s="50"/>
      <c r="K71" s="50"/>
      <c r="L71" s="118"/>
      <c r="S71" s="36"/>
      <c r="T71" s="36"/>
      <c r="U71" s="36"/>
      <c r="V71" s="36"/>
      <c r="W71" s="36"/>
      <c r="X71" s="36"/>
      <c r="Y71" s="36"/>
      <c r="Z71" s="36"/>
      <c r="AA71" s="36"/>
      <c r="AB71" s="36"/>
      <c r="AC71" s="36"/>
      <c r="AD71" s="36"/>
      <c r="AE71" s="36"/>
    </row>
    <row r="75" spans="1:31" s="2" customFormat="1" ht="6.95" customHeight="1" x14ac:dyDescent="0.2">
      <c r="A75" s="36"/>
      <c r="B75" s="51"/>
      <c r="C75" s="52"/>
      <c r="D75" s="52"/>
      <c r="E75" s="52"/>
      <c r="F75" s="52"/>
      <c r="G75" s="52"/>
      <c r="H75" s="52"/>
      <c r="I75" s="147"/>
      <c r="J75" s="52"/>
      <c r="K75" s="52"/>
      <c r="L75" s="118"/>
      <c r="S75" s="36"/>
      <c r="T75" s="36"/>
      <c r="U75" s="36"/>
      <c r="V75" s="36"/>
      <c r="W75" s="36"/>
      <c r="X75" s="36"/>
      <c r="Y75" s="36"/>
      <c r="Z75" s="36"/>
      <c r="AA75" s="36"/>
      <c r="AB75" s="36"/>
      <c r="AC75" s="36"/>
      <c r="AD75" s="36"/>
      <c r="AE75" s="36"/>
    </row>
    <row r="76" spans="1:31" s="2" customFormat="1" ht="24.95" customHeight="1" x14ac:dyDescent="0.2">
      <c r="A76" s="36"/>
      <c r="B76" s="37"/>
      <c r="C76" s="24" t="s">
        <v>158</v>
      </c>
      <c r="D76" s="38"/>
      <c r="E76" s="38"/>
      <c r="F76" s="38"/>
      <c r="G76" s="38"/>
      <c r="H76" s="38"/>
      <c r="I76" s="117"/>
      <c r="J76" s="38"/>
      <c r="K76" s="38"/>
      <c r="L76" s="118"/>
      <c r="S76" s="36"/>
      <c r="T76" s="36"/>
      <c r="U76" s="36"/>
      <c r="V76" s="36"/>
      <c r="W76" s="36"/>
      <c r="X76" s="36"/>
      <c r="Y76" s="36"/>
      <c r="Z76" s="36"/>
      <c r="AA76" s="36"/>
      <c r="AB76" s="36"/>
      <c r="AC76" s="36"/>
      <c r="AD76" s="36"/>
      <c r="AE76" s="36"/>
    </row>
    <row r="77" spans="1:31" s="2" customFormat="1" ht="6.95" customHeight="1" x14ac:dyDescent="0.2">
      <c r="A77" s="36"/>
      <c r="B77" s="37"/>
      <c r="C77" s="38"/>
      <c r="D77" s="38"/>
      <c r="E77" s="38"/>
      <c r="F77" s="38"/>
      <c r="G77" s="38"/>
      <c r="H77" s="38"/>
      <c r="I77" s="117"/>
      <c r="J77" s="38"/>
      <c r="K77" s="38"/>
      <c r="L77" s="118"/>
      <c r="S77" s="36"/>
      <c r="T77" s="36"/>
      <c r="U77" s="36"/>
      <c r="V77" s="36"/>
      <c r="W77" s="36"/>
      <c r="X77" s="36"/>
      <c r="Y77" s="36"/>
      <c r="Z77" s="36"/>
      <c r="AA77" s="36"/>
      <c r="AB77" s="36"/>
      <c r="AC77" s="36"/>
      <c r="AD77" s="36"/>
      <c r="AE77" s="36"/>
    </row>
    <row r="78" spans="1:31" s="2" customFormat="1" ht="12" customHeight="1" x14ac:dyDescent="0.2">
      <c r="A78" s="36"/>
      <c r="B78" s="37"/>
      <c r="C78" s="30" t="s">
        <v>16</v>
      </c>
      <c r="D78" s="38"/>
      <c r="E78" s="38"/>
      <c r="F78" s="38"/>
      <c r="G78" s="38"/>
      <c r="H78" s="38"/>
      <c r="I78" s="117"/>
      <c r="J78" s="38"/>
      <c r="K78" s="38"/>
      <c r="L78" s="118"/>
      <c r="S78" s="36"/>
      <c r="T78" s="36"/>
      <c r="U78" s="36"/>
      <c r="V78" s="36"/>
      <c r="W78" s="36"/>
      <c r="X78" s="36"/>
      <c r="Y78" s="36"/>
      <c r="Z78" s="36"/>
      <c r="AA78" s="36"/>
      <c r="AB78" s="36"/>
      <c r="AC78" s="36"/>
      <c r="AD78" s="36"/>
      <c r="AE78" s="36"/>
    </row>
    <row r="79" spans="1:31" s="2" customFormat="1" ht="16.5" customHeight="1" x14ac:dyDescent="0.2">
      <c r="A79" s="36"/>
      <c r="B79" s="37"/>
      <c r="C79" s="38"/>
      <c r="D79" s="38"/>
      <c r="E79" s="323" t="str">
        <f>E7</f>
        <v>PJD na ul. Výškovická - 1. úsek (ul. Čujkovova - ul. Svornosti)</v>
      </c>
      <c r="F79" s="324"/>
      <c r="G79" s="324"/>
      <c r="H79" s="324"/>
      <c r="I79" s="117"/>
      <c r="J79" s="38"/>
      <c r="K79" s="38"/>
      <c r="L79" s="118"/>
      <c r="S79" s="36"/>
      <c r="T79" s="36"/>
      <c r="U79" s="36"/>
      <c r="V79" s="36"/>
      <c r="W79" s="36"/>
      <c r="X79" s="36"/>
      <c r="Y79" s="36"/>
      <c r="Z79" s="36"/>
      <c r="AA79" s="36"/>
      <c r="AB79" s="36"/>
      <c r="AC79" s="36"/>
      <c r="AD79" s="36"/>
      <c r="AE79" s="36"/>
    </row>
    <row r="80" spans="1:31" s="1" customFormat="1" ht="12" customHeight="1" x14ac:dyDescent="0.2">
      <c r="B80" s="22"/>
      <c r="C80" s="30" t="s">
        <v>145</v>
      </c>
      <c r="D80" s="23"/>
      <c r="E80" s="23"/>
      <c r="F80" s="23"/>
      <c r="G80" s="23"/>
      <c r="H80" s="23"/>
      <c r="I80" s="110"/>
      <c r="J80" s="23"/>
      <c r="K80" s="23"/>
      <c r="L80" s="21"/>
    </row>
    <row r="81" spans="1:65" s="2" customFormat="1" ht="16.5" customHeight="1" x14ac:dyDescent="0.2">
      <c r="A81" s="36"/>
      <c r="B81" s="37"/>
      <c r="C81" s="38"/>
      <c r="D81" s="38"/>
      <c r="E81" s="323" t="s">
        <v>1157</v>
      </c>
      <c r="F81" s="325"/>
      <c r="G81" s="325"/>
      <c r="H81" s="325"/>
      <c r="I81" s="117"/>
      <c r="J81" s="38"/>
      <c r="K81" s="38"/>
      <c r="L81" s="118"/>
      <c r="S81" s="36"/>
      <c r="T81" s="36"/>
      <c r="U81" s="36"/>
      <c r="V81" s="36"/>
      <c r="W81" s="36"/>
      <c r="X81" s="36"/>
      <c r="Y81" s="36"/>
      <c r="Z81" s="36"/>
      <c r="AA81" s="36"/>
      <c r="AB81" s="36"/>
      <c r="AC81" s="36"/>
      <c r="AD81" s="36"/>
      <c r="AE81" s="36"/>
    </row>
    <row r="82" spans="1:65" s="2" customFormat="1" ht="12" customHeight="1" x14ac:dyDescent="0.2">
      <c r="A82" s="36"/>
      <c r="B82" s="37"/>
      <c r="C82" s="30" t="s">
        <v>1158</v>
      </c>
      <c r="D82" s="38"/>
      <c r="E82" s="38"/>
      <c r="F82" s="38"/>
      <c r="G82" s="38"/>
      <c r="H82" s="38"/>
      <c r="I82" s="117"/>
      <c r="J82" s="38"/>
      <c r="K82" s="38"/>
      <c r="L82" s="118"/>
      <c r="S82" s="36"/>
      <c r="T82" s="36"/>
      <c r="U82" s="36"/>
      <c r="V82" s="36"/>
      <c r="W82" s="36"/>
      <c r="X82" s="36"/>
      <c r="Y82" s="36"/>
      <c r="Z82" s="36"/>
      <c r="AA82" s="36"/>
      <c r="AB82" s="36"/>
      <c r="AC82" s="36"/>
      <c r="AD82" s="36"/>
      <c r="AE82" s="36"/>
    </row>
    <row r="83" spans="1:65" s="2" customFormat="1" ht="16.5" customHeight="1" x14ac:dyDescent="0.2">
      <c r="A83" s="36"/>
      <c r="B83" s="37"/>
      <c r="C83" s="38"/>
      <c r="D83" s="38"/>
      <c r="E83" s="292" t="str">
        <f>E11</f>
        <v>SO 420 - Ochrana kabelů NN ČEZ</v>
      </c>
      <c r="F83" s="325"/>
      <c r="G83" s="325"/>
      <c r="H83" s="325"/>
      <c r="I83" s="117"/>
      <c r="J83" s="38"/>
      <c r="K83" s="38"/>
      <c r="L83" s="118"/>
      <c r="S83" s="36"/>
      <c r="T83" s="36"/>
      <c r="U83" s="36"/>
      <c r="V83" s="36"/>
      <c r="W83" s="36"/>
      <c r="X83" s="36"/>
      <c r="Y83" s="36"/>
      <c r="Z83" s="36"/>
      <c r="AA83" s="36"/>
      <c r="AB83" s="36"/>
      <c r="AC83" s="36"/>
      <c r="AD83" s="36"/>
      <c r="AE83" s="36"/>
    </row>
    <row r="84" spans="1:65" s="2" customFormat="1" ht="6.95" customHeight="1" x14ac:dyDescent="0.2">
      <c r="A84" s="36"/>
      <c r="B84" s="37"/>
      <c r="C84" s="38"/>
      <c r="D84" s="38"/>
      <c r="E84" s="38"/>
      <c r="F84" s="38"/>
      <c r="G84" s="38"/>
      <c r="H84" s="38"/>
      <c r="I84" s="117"/>
      <c r="J84" s="38"/>
      <c r="K84" s="38"/>
      <c r="L84" s="118"/>
      <c r="S84" s="36"/>
      <c r="T84" s="36"/>
      <c r="U84" s="36"/>
      <c r="V84" s="36"/>
      <c r="W84" s="36"/>
      <c r="X84" s="36"/>
      <c r="Y84" s="36"/>
      <c r="Z84" s="36"/>
      <c r="AA84" s="36"/>
      <c r="AB84" s="36"/>
      <c r="AC84" s="36"/>
      <c r="AD84" s="36"/>
      <c r="AE84" s="36"/>
    </row>
    <row r="85" spans="1:65" s="2" customFormat="1" ht="12" customHeight="1" x14ac:dyDescent="0.2">
      <c r="A85" s="36"/>
      <c r="B85" s="37"/>
      <c r="C85" s="30" t="s">
        <v>22</v>
      </c>
      <c r="D85" s="38"/>
      <c r="E85" s="38"/>
      <c r="F85" s="28" t="str">
        <f>F14</f>
        <v>Ostrava</v>
      </c>
      <c r="G85" s="38"/>
      <c r="H85" s="38"/>
      <c r="I85" s="119" t="s">
        <v>24</v>
      </c>
      <c r="J85" s="61" t="str">
        <f>IF(J14="","",J14)</f>
        <v>11. 11. 2019</v>
      </c>
      <c r="K85" s="38"/>
      <c r="L85" s="118"/>
      <c r="S85" s="36"/>
      <c r="T85" s="36"/>
      <c r="U85" s="36"/>
      <c r="V85" s="36"/>
      <c r="W85" s="36"/>
      <c r="X85" s="36"/>
      <c r="Y85" s="36"/>
      <c r="Z85" s="36"/>
      <c r="AA85" s="36"/>
      <c r="AB85" s="36"/>
      <c r="AC85" s="36"/>
      <c r="AD85" s="36"/>
      <c r="AE85" s="36"/>
    </row>
    <row r="86" spans="1:65" s="2" customFormat="1" ht="6.95" customHeight="1" x14ac:dyDescent="0.2">
      <c r="A86" s="36"/>
      <c r="B86" s="37"/>
      <c r="C86" s="38"/>
      <c r="D86" s="38"/>
      <c r="E86" s="38"/>
      <c r="F86" s="38"/>
      <c r="G86" s="38"/>
      <c r="H86" s="38"/>
      <c r="I86" s="117"/>
      <c r="J86" s="38"/>
      <c r="K86" s="38"/>
      <c r="L86" s="118"/>
      <c r="S86" s="36"/>
      <c r="T86" s="36"/>
      <c r="U86" s="36"/>
      <c r="V86" s="36"/>
      <c r="W86" s="36"/>
      <c r="X86" s="36"/>
      <c r="Y86" s="36"/>
      <c r="Z86" s="36"/>
      <c r="AA86" s="36"/>
      <c r="AB86" s="36"/>
      <c r="AC86" s="36"/>
      <c r="AD86" s="36"/>
      <c r="AE86" s="36"/>
    </row>
    <row r="87" spans="1:65" s="2" customFormat="1" ht="27.95" customHeight="1" x14ac:dyDescent="0.2">
      <c r="A87" s="36"/>
      <c r="B87" s="37"/>
      <c r="C87" s="30" t="s">
        <v>30</v>
      </c>
      <c r="D87" s="38"/>
      <c r="E87" s="38"/>
      <c r="F87" s="28" t="str">
        <f>E17</f>
        <v>Dopravní podnik Ostrava a.s.</v>
      </c>
      <c r="G87" s="38"/>
      <c r="H87" s="38"/>
      <c r="I87" s="119" t="s">
        <v>38</v>
      </c>
      <c r="J87" s="34" t="str">
        <f>E23</f>
        <v>METROPROJEKT Praha a.s.</v>
      </c>
      <c r="K87" s="38"/>
      <c r="L87" s="118"/>
      <c r="S87" s="36"/>
      <c r="T87" s="36"/>
      <c r="U87" s="36"/>
      <c r="V87" s="36"/>
      <c r="W87" s="36"/>
      <c r="X87" s="36"/>
      <c r="Y87" s="36"/>
      <c r="Z87" s="36"/>
      <c r="AA87" s="36"/>
      <c r="AB87" s="36"/>
      <c r="AC87" s="36"/>
      <c r="AD87" s="36"/>
      <c r="AE87" s="36"/>
    </row>
    <row r="88" spans="1:65" s="2" customFormat="1" ht="15.2" customHeight="1" x14ac:dyDescent="0.2">
      <c r="A88" s="36"/>
      <c r="B88" s="37"/>
      <c r="C88" s="30" t="s">
        <v>36</v>
      </c>
      <c r="D88" s="38"/>
      <c r="E88" s="38"/>
      <c r="F88" s="28" t="str">
        <f>IF(E20="","",E20)</f>
        <v>Vyplň údaj</v>
      </c>
      <c r="G88" s="38"/>
      <c r="H88" s="38"/>
      <c r="I88" s="119" t="s">
        <v>43</v>
      </c>
      <c r="J88" s="34" t="str">
        <f>E26</f>
        <v>ALMAPRO s.r.o.</v>
      </c>
      <c r="K88" s="38"/>
      <c r="L88" s="118"/>
      <c r="S88" s="36"/>
      <c r="T88" s="36"/>
      <c r="U88" s="36"/>
      <c r="V88" s="36"/>
      <c r="W88" s="36"/>
      <c r="X88" s="36"/>
      <c r="Y88" s="36"/>
      <c r="Z88" s="36"/>
      <c r="AA88" s="36"/>
      <c r="AB88" s="36"/>
      <c r="AC88" s="36"/>
      <c r="AD88" s="36"/>
      <c r="AE88" s="36"/>
    </row>
    <row r="89" spans="1:65" s="2" customFormat="1" ht="10.35" customHeight="1" x14ac:dyDescent="0.2">
      <c r="A89" s="36"/>
      <c r="B89" s="37"/>
      <c r="C89" s="38"/>
      <c r="D89" s="38"/>
      <c r="E89" s="38"/>
      <c r="F89" s="38"/>
      <c r="G89" s="38"/>
      <c r="H89" s="38"/>
      <c r="I89" s="117"/>
      <c r="J89" s="38"/>
      <c r="K89" s="38"/>
      <c r="L89" s="118"/>
      <c r="S89" s="36"/>
      <c r="T89" s="36"/>
      <c r="U89" s="36"/>
      <c r="V89" s="36"/>
      <c r="W89" s="36"/>
      <c r="X89" s="36"/>
      <c r="Y89" s="36"/>
      <c r="Z89" s="36"/>
      <c r="AA89" s="36"/>
      <c r="AB89" s="36"/>
      <c r="AC89" s="36"/>
      <c r="AD89" s="36"/>
      <c r="AE89" s="36"/>
    </row>
    <row r="90" spans="1:65" s="11" customFormat="1" ht="29.25" customHeight="1" x14ac:dyDescent="0.2">
      <c r="A90" s="166"/>
      <c r="B90" s="167"/>
      <c r="C90" s="168" t="s">
        <v>159</v>
      </c>
      <c r="D90" s="169" t="s">
        <v>65</v>
      </c>
      <c r="E90" s="169" t="s">
        <v>61</v>
      </c>
      <c r="F90" s="169" t="s">
        <v>62</v>
      </c>
      <c r="G90" s="169" t="s">
        <v>160</v>
      </c>
      <c r="H90" s="169" t="s">
        <v>161</v>
      </c>
      <c r="I90" s="170" t="s">
        <v>162</v>
      </c>
      <c r="J90" s="169" t="s">
        <v>149</v>
      </c>
      <c r="K90" s="171" t="s">
        <v>163</v>
      </c>
      <c r="L90" s="172"/>
      <c r="M90" s="70" t="s">
        <v>79</v>
      </c>
      <c r="N90" s="71" t="s">
        <v>50</v>
      </c>
      <c r="O90" s="71" t="s">
        <v>164</v>
      </c>
      <c r="P90" s="71" t="s">
        <v>165</v>
      </c>
      <c r="Q90" s="71" t="s">
        <v>166</v>
      </c>
      <c r="R90" s="71" t="s">
        <v>167</v>
      </c>
      <c r="S90" s="71" t="s">
        <v>168</v>
      </c>
      <c r="T90" s="72" t="s">
        <v>169</v>
      </c>
      <c r="U90" s="166"/>
      <c r="V90" s="166"/>
      <c r="W90" s="166"/>
      <c r="X90" s="166"/>
      <c r="Y90" s="166"/>
      <c r="Z90" s="166"/>
      <c r="AA90" s="166"/>
      <c r="AB90" s="166"/>
      <c r="AC90" s="166"/>
      <c r="AD90" s="166"/>
      <c r="AE90" s="166"/>
    </row>
    <row r="91" spans="1:65" s="2" customFormat="1" ht="22.9" customHeight="1" x14ac:dyDescent="0.25">
      <c r="A91" s="36"/>
      <c r="B91" s="37"/>
      <c r="C91" s="77" t="s">
        <v>170</v>
      </c>
      <c r="D91" s="38"/>
      <c r="E91" s="38"/>
      <c r="F91" s="38"/>
      <c r="G91" s="38"/>
      <c r="H91" s="38"/>
      <c r="I91" s="117"/>
      <c r="J91" s="173">
        <f>BK91</f>
        <v>0</v>
      </c>
      <c r="K91" s="38"/>
      <c r="L91" s="41"/>
      <c r="M91" s="73"/>
      <c r="N91" s="174"/>
      <c r="O91" s="74"/>
      <c r="P91" s="175">
        <f>P92+P100+P109</f>
        <v>0</v>
      </c>
      <c r="Q91" s="74"/>
      <c r="R91" s="175">
        <f>R92+R100+R109</f>
        <v>2.9331899999999997</v>
      </c>
      <c r="S91" s="74"/>
      <c r="T91" s="176">
        <f>T92+T100+T109</f>
        <v>0</v>
      </c>
      <c r="U91" s="36"/>
      <c r="V91" s="36"/>
      <c r="W91" s="36"/>
      <c r="X91" s="36"/>
      <c r="Y91" s="36"/>
      <c r="Z91" s="36"/>
      <c r="AA91" s="36"/>
      <c r="AB91" s="36"/>
      <c r="AC91" s="36"/>
      <c r="AD91" s="36"/>
      <c r="AE91" s="36"/>
      <c r="AT91" s="18" t="s">
        <v>80</v>
      </c>
      <c r="AU91" s="18" t="s">
        <v>150</v>
      </c>
      <c r="BK91" s="177">
        <f>BK92+BK100+BK109</f>
        <v>0</v>
      </c>
    </row>
    <row r="92" spans="1:65" s="12" customFormat="1" ht="25.9" customHeight="1" x14ac:dyDescent="0.2">
      <c r="B92" s="178"/>
      <c r="C92" s="179"/>
      <c r="D92" s="180" t="s">
        <v>80</v>
      </c>
      <c r="E92" s="181" t="s">
        <v>171</v>
      </c>
      <c r="F92" s="181" t="s">
        <v>172</v>
      </c>
      <c r="G92" s="179"/>
      <c r="H92" s="179"/>
      <c r="I92" s="182"/>
      <c r="J92" s="183">
        <f>BK92</f>
        <v>0</v>
      </c>
      <c r="K92" s="179"/>
      <c r="L92" s="184"/>
      <c r="M92" s="185"/>
      <c r="N92" s="186"/>
      <c r="O92" s="186"/>
      <c r="P92" s="187">
        <f>P93</f>
        <v>0</v>
      </c>
      <c r="Q92" s="186"/>
      <c r="R92" s="187">
        <f>R93</f>
        <v>0</v>
      </c>
      <c r="S92" s="186"/>
      <c r="T92" s="188">
        <f>T93</f>
        <v>0</v>
      </c>
      <c r="AR92" s="189" t="s">
        <v>89</v>
      </c>
      <c r="AT92" s="190" t="s">
        <v>80</v>
      </c>
      <c r="AU92" s="190" t="s">
        <v>81</v>
      </c>
      <c r="AY92" s="189" t="s">
        <v>173</v>
      </c>
      <c r="BK92" s="191">
        <f>BK93</f>
        <v>0</v>
      </c>
    </row>
    <row r="93" spans="1:65" s="12" customFormat="1" ht="22.9" customHeight="1" x14ac:dyDescent="0.2">
      <c r="B93" s="178"/>
      <c r="C93" s="179"/>
      <c r="D93" s="180" t="s">
        <v>80</v>
      </c>
      <c r="E93" s="192" t="s">
        <v>316</v>
      </c>
      <c r="F93" s="192" t="s">
        <v>317</v>
      </c>
      <c r="G93" s="179"/>
      <c r="H93" s="179"/>
      <c r="I93" s="182"/>
      <c r="J93" s="193">
        <f>BK93</f>
        <v>0</v>
      </c>
      <c r="K93" s="179"/>
      <c r="L93" s="184"/>
      <c r="M93" s="185"/>
      <c r="N93" s="186"/>
      <c r="O93" s="186"/>
      <c r="P93" s="187">
        <f>SUM(P94:P99)</f>
        <v>0</v>
      </c>
      <c r="Q93" s="186"/>
      <c r="R93" s="187">
        <f>SUM(R94:R99)</f>
        <v>0</v>
      </c>
      <c r="S93" s="186"/>
      <c r="T93" s="188">
        <f>SUM(T94:T99)</f>
        <v>0</v>
      </c>
      <c r="AR93" s="189" t="s">
        <v>89</v>
      </c>
      <c r="AT93" s="190" t="s">
        <v>80</v>
      </c>
      <c r="AU93" s="190" t="s">
        <v>89</v>
      </c>
      <c r="AY93" s="189" t="s">
        <v>173</v>
      </c>
      <c r="BK93" s="191">
        <f>SUM(BK94:BK99)</f>
        <v>0</v>
      </c>
    </row>
    <row r="94" spans="1:65" s="2" customFormat="1" ht="24" customHeight="1" x14ac:dyDescent="0.2">
      <c r="A94" s="36"/>
      <c r="B94" s="37"/>
      <c r="C94" s="194" t="s">
        <v>89</v>
      </c>
      <c r="D94" s="194" t="s">
        <v>175</v>
      </c>
      <c r="E94" s="195" t="s">
        <v>319</v>
      </c>
      <c r="F94" s="196" t="s">
        <v>320</v>
      </c>
      <c r="G94" s="197" t="s">
        <v>203</v>
      </c>
      <c r="H94" s="198">
        <v>1.456</v>
      </c>
      <c r="I94" s="199"/>
      <c r="J94" s="200">
        <f>ROUND(I94*H94,2)</f>
        <v>0</v>
      </c>
      <c r="K94" s="196" t="s">
        <v>179</v>
      </c>
      <c r="L94" s="41"/>
      <c r="M94" s="201" t="s">
        <v>79</v>
      </c>
      <c r="N94" s="202" t="s">
        <v>51</v>
      </c>
      <c r="O94" s="66"/>
      <c r="P94" s="203">
        <f>O94*H94</f>
        <v>0</v>
      </c>
      <c r="Q94" s="203">
        <v>0</v>
      </c>
      <c r="R94" s="203">
        <f>Q94*H94</f>
        <v>0</v>
      </c>
      <c r="S94" s="203">
        <v>0</v>
      </c>
      <c r="T94" s="204">
        <f>S94*H94</f>
        <v>0</v>
      </c>
      <c r="U94" s="36"/>
      <c r="V94" s="36"/>
      <c r="W94" s="36"/>
      <c r="X94" s="36"/>
      <c r="Y94" s="36"/>
      <c r="Z94" s="36"/>
      <c r="AA94" s="36"/>
      <c r="AB94" s="36"/>
      <c r="AC94" s="36"/>
      <c r="AD94" s="36"/>
      <c r="AE94" s="36"/>
      <c r="AR94" s="205" t="s">
        <v>180</v>
      </c>
      <c r="AT94" s="205" t="s">
        <v>175</v>
      </c>
      <c r="AU94" s="205" t="s">
        <v>91</v>
      </c>
      <c r="AY94" s="18" t="s">
        <v>173</v>
      </c>
      <c r="BE94" s="206">
        <f>IF(N94="základní",J94,0)</f>
        <v>0</v>
      </c>
      <c r="BF94" s="206">
        <f>IF(N94="snížená",J94,0)</f>
        <v>0</v>
      </c>
      <c r="BG94" s="206">
        <f>IF(N94="zákl. přenesená",J94,0)</f>
        <v>0</v>
      </c>
      <c r="BH94" s="206">
        <f>IF(N94="sníž. přenesená",J94,0)</f>
        <v>0</v>
      </c>
      <c r="BI94" s="206">
        <f>IF(N94="nulová",J94,0)</f>
        <v>0</v>
      </c>
      <c r="BJ94" s="18" t="s">
        <v>89</v>
      </c>
      <c r="BK94" s="206">
        <f>ROUND(I94*H94,2)</f>
        <v>0</v>
      </c>
      <c r="BL94" s="18" t="s">
        <v>180</v>
      </c>
      <c r="BM94" s="205" t="s">
        <v>1206</v>
      </c>
    </row>
    <row r="95" spans="1:65" s="13" customFormat="1" ht="11.25" x14ac:dyDescent="0.2">
      <c r="B95" s="207"/>
      <c r="C95" s="208"/>
      <c r="D95" s="209" t="s">
        <v>182</v>
      </c>
      <c r="E95" s="210" t="s">
        <v>79</v>
      </c>
      <c r="F95" s="211" t="s">
        <v>1207</v>
      </c>
      <c r="G95" s="208"/>
      <c r="H95" s="212">
        <v>1.456</v>
      </c>
      <c r="I95" s="213"/>
      <c r="J95" s="208"/>
      <c r="K95" s="208"/>
      <c r="L95" s="214"/>
      <c r="M95" s="215"/>
      <c r="N95" s="216"/>
      <c r="O95" s="216"/>
      <c r="P95" s="216"/>
      <c r="Q95" s="216"/>
      <c r="R95" s="216"/>
      <c r="S95" s="216"/>
      <c r="T95" s="217"/>
      <c r="AT95" s="218" t="s">
        <v>182</v>
      </c>
      <c r="AU95" s="218" t="s">
        <v>91</v>
      </c>
      <c r="AV95" s="13" t="s">
        <v>91</v>
      </c>
      <c r="AW95" s="13" t="s">
        <v>42</v>
      </c>
      <c r="AX95" s="13" t="s">
        <v>89</v>
      </c>
      <c r="AY95" s="218" t="s">
        <v>173</v>
      </c>
    </row>
    <row r="96" spans="1:65" s="2" customFormat="1" ht="24" customHeight="1" x14ac:dyDescent="0.2">
      <c r="A96" s="36"/>
      <c r="B96" s="37"/>
      <c r="C96" s="194" t="s">
        <v>91</v>
      </c>
      <c r="D96" s="194" t="s">
        <v>175</v>
      </c>
      <c r="E96" s="195" t="s">
        <v>323</v>
      </c>
      <c r="F96" s="196" t="s">
        <v>324</v>
      </c>
      <c r="G96" s="197" t="s">
        <v>203</v>
      </c>
      <c r="H96" s="198">
        <v>34.944000000000003</v>
      </c>
      <c r="I96" s="199"/>
      <c r="J96" s="200">
        <f>ROUND(I96*H96,2)</f>
        <v>0</v>
      </c>
      <c r="K96" s="196" t="s">
        <v>179</v>
      </c>
      <c r="L96" s="41"/>
      <c r="M96" s="201" t="s">
        <v>79</v>
      </c>
      <c r="N96" s="202" t="s">
        <v>51</v>
      </c>
      <c r="O96" s="66"/>
      <c r="P96" s="203">
        <f>O96*H96</f>
        <v>0</v>
      </c>
      <c r="Q96" s="203">
        <v>0</v>
      </c>
      <c r="R96" s="203">
        <f>Q96*H96</f>
        <v>0</v>
      </c>
      <c r="S96" s="203">
        <v>0</v>
      </c>
      <c r="T96" s="204">
        <f>S96*H96</f>
        <v>0</v>
      </c>
      <c r="U96" s="36"/>
      <c r="V96" s="36"/>
      <c r="W96" s="36"/>
      <c r="X96" s="36"/>
      <c r="Y96" s="36"/>
      <c r="Z96" s="36"/>
      <c r="AA96" s="36"/>
      <c r="AB96" s="36"/>
      <c r="AC96" s="36"/>
      <c r="AD96" s="36"/>
      <c r="AE96" s="36"/>
      <c r="AR96" s="205" t="s">
        <v>180</v>
      </c>
      <c r="AT96" s="205" t="s">
        <v>175</v>
      </c>
      <c r="AU96" s="205" t="s">
        <v>91</v>
      </c>
      <c r="AY96" s="18" t="s">
        <v>173</v>
      </c>
      <c r="BE96" s="206">
        <f>IF(N96="základní",J96,0)</f>
        <v>0</v>
      </c>
      <c r="BF96" s="206">
        <f>IF(N96="snížená",J96,0)</f>
        <v>0</v>
      </c>
      <c r="BG96" s="206">
        <f>IF(N96="zákl. přenesená",J96,0)</f>
        <v>0</v>
      </c>
      <c r="BH96" s="206">
        <f>IF(N96="sníž. přenesená",J96,0)</f>
        <v>0</v>
      </c>
      <c r="BI96" s="206">
        <f>IF(N96="nulová",J96,0)</f>
        <v>0</v>
      </c>
      <c r="BJ96" s="18" t="s">
        <v>89</v>
      </c>
      <c r="BK96" s="206">
        <f>ROUND(I96*H96,2)</f>
        <v>0</v>
      </c>
      <c r="BL96" s="18" t="s">
        <v>180</v>
      </c>
      <c r="BM96" s="205" t="s">
        <v>1208</v>
      </c>
    </row>
    <row r="97" spans="1:65" s="13" customFormat="1" ht="11.25" x14ac:dyDescent="0.2">
      <c r="B97" s="207"/>
      <c r="C97" s="208"/>
      <c r="D97" s="209" t="s">
        <v>182</v>
      </c>
      <c r="E97" s="208"/>
      <c r="F97" s="211" t="s">
        <v>1209</v>
      </c>
      <c r="G97" s="208"/>
      <c r="H97" s="212">
        <v>34.944000000000003</v>
      </c>
      <c r="I97" s="213"/>
      <c r="J97" s="208"/>
      <c r="K97" s="208"/>
      <c r="L97" s="214"/>
      <c r="M97" s="215"/>
      <c r="N97" s="216"/>
      <c r="O97" s="216"/>
      <c r="P97" s="216"/>
      <c r="Q97" s="216"/>
      <c r="R97" s="216"/>
      <c r="S97" s="216"/>
      <c r="T97" s="217"/>
      <c r="AT97" s="218" t="s">
        <v>182</v>
      </c>
      <c r="AU97" s="218" t="s">
        <v>91</v>
      </c>
      <c r="AV97" s="13" t="s">
        <v>91</v>
      </c>
      <c r="AW97" s="13" t="s">
        <v>4</v>
      </c>
      <c r="AX97" s="13" t="s">
        <v>89</v>
      </c>
      <c r="AY97" s="218" t="s">
        <v>173</v>
      </c>
    </row>
    <row r="98" spans="1:65" s="2" customFormat="1" ht="16.5" customHeight="1" x14ac:dyDescent="0.2">
      <c r="A98" s="36"/>
      <c r="B98" s="37"/>
      <c r="C98" s="194" t="s">
        <v>189</v>
      </c>
      <c r="D98" s="194" t="s">
        <v>175</v>
      </c>
      <c r="E98" s="195" t="s">
        <v>1166</v>
      </c>
      <c r="F98" s="196" t="s">
        <v>1167</v>
      </c>
      <c r="G98" s="197" t="s">
        <v>203</v>
      </c>
      <c r="H98" s="198">
        <v>1.456</v>
      </c>
      <c r="I98" s="199"/>
      <c r="J98" s="200">
        <f>ROUND(I98*H98,2)</f>
        <v>0</v>
      </c>
      <c r="K98" s="196" t="s">
        <v>179</v>
      </c>
      <c r="L98" s="41"/>
      <c r="M98" s="201" t="s">
        <v>79</v>
      </c>
      <c r="N98" s="202" t="s">
        <v>51</v>
      </c>
      <c r="O98" s="66"/>
      <c r="P98" s="203">
        <f>O98*H98</f>
        <v>0</v>
      </c>
      <c r="Q98" s="203">
        <v>0</v>
      </c>
      <c r="R98" s="203">
        <f>Q98*H98</f>
        <v>0</v>
      </c>
      <c r="S98" s="203">
        <v>0</v>
      </c>
      <c r="T98" s="204">
        <f>S98*H98</f>
        <v>0</v>
      </c>
      <c r="U98" s="36"/>
      <c r="V98" s="36"/>
      <c r="W98" s="36"/>
      <c r="X98" s="36"/>
      <c r="Y98" s="36"/>
      <c r="Z98" s="36"/>
      <c r="AA98" s="36"/>
      <c r="AB98" s="36"/>
      <c r="AC98" s="36"/>
      <c r="AD98" s="36"/>
      <c r="AE98" s="36"/>
      <c r="AR98" s="205" t="s">
        <v>180</v>
      </c>
      <c r="AT98" s="205" t="s">
        <v>175</v>
      </c>
      <c r="AU98" s="205" t="s">
        <v>91</v>
      </c>
      <c r="AY98" s="18" t="s">
        <v>173</v>
      </c>
      <c r="BE98" s="206">
        <f>IF(N98="základní",J98,0)</f>
        <v>0</v>
      </c>
      <c r="BF98" s="206">
        <f>IF(N98="snížená",J98,0)</f>
        <v>0</v>
      </c>
      <c r="BG98" s="206">
        <f>IF(N98="zákl. přenesená",J98,0)</f>
        <v>0</v>
      </c>
      <c r="BH98" s="206">
        <f>IF(N98="sníž. přenesená",J98,0)</f>
        <v>0</v>
      </c>
      <c r="BI98" s="206">
        <f>IF(N98="nulová",J98,0)</f>
        <v>0</v>
      </c>
      <c r="BJ98" s="18" t="s">
        <v>89</v>
      </c>
      <c r="BK98" s="206">
        <f>ROUND(I98*H98,2)</f>
        <v>0</v>
      </c>
      <c r="BL98" s="18" t="s">
        <v>180</v>
      </c>
      <c r="BM98" s="205" t="s">
        <v>1210</v>
      </c>
    </row>
    <row r="99" spans="1:65" s="2" customFormat="1" ht="24" customHeight="1" x14ac:dyDescent="0.2">
      <c r="A99" s="36"/>
      <c r="B99" s="37"/>
      <c r="C99" s="194" t="s">
        <v>180</v>
      </c>
      <c r="D99" s="194" t="s">
        <v>175</v>
      </c>
      <c r="E99" s="195" t="s">
        <v>1170</v>
      </c>
      <c r="F99" s="196" t="s">
        <v>1171</v>
      </c>
      <c r="G99" s="197" t="s">
        <v>203</v>
      </c>
      <c r="H99" s="198">
        <v>1.456</v>
      </c>
      <c r="I99" s="199"/>
      <c r="J99" s="200">
        <f>ROUND(I99*H99,2)</f>
        <v>0</v>
      </c>
      <c r="K99" s="196" t="s">
        <v>179</v>
      </c>
      <c r="L99" s="41"/>
      <c r="M99" s="201" t="s">
        <v>79</v>
      </c>
      <c r="N99" s="202" t="s">
        <v>51</v>
      </c>
      <c r="O99" s="66"/>
      <c r="P99" s="203">
        <f>O99*H99</f>
        <v>0</v>
      </c>
      <c r="Q99" s="203">
        <v>0</v>
      </c>
      <c r="R99" s="203">
        <f>Q99*H99</f>
        <v>0</v>
      </c>
      <c r="S99" s="203">
        <v>0</v>
      </c>
      <c r="T99" s="204">
        <f>S99*H99</f>
        <v>0</v>
      </c>
      <c r="U99" s="36"/>
      <c r="V99" s="36"/>
      <c r="W99" s="36"/>
      <c r="X99" s="36"/>
      <c r="Y99" s="36"/>
      <c r="Z99" s="36"/>
      <c r="AA99" s="36"/>
      <c r="AB99" s="36"/>
      <c r="AC99" s="36"/>
      <c r="AD99" s="36"/>
      <c r="AE99" s="36"/>
      <c r="AR99" s="205" t="s">
        <v>180</v>
      </c>
      <c r="AT99" s="205" t="s">
        <v>175</v>
      </c>
      <c r="AU99" s="205" t="s">
        <v>91</v>
      </c>
      <c r="AY99" s="18" t="s">
        <v>173</v>
      </c>
      <c r="BE99" s="206">
        <f>IF(N99="základní",J99,0)</f>
        <v>0</v>
      </c>
      <c r="BF99" s="206">
        <f>IF(N99="snížená",J99,0)</f>
        <v>0</v>
      </c>
      <c r="BG99" s="206">
        <f>IF(N99="zákl. přenesená",J99,0)</f>
        <v>0</v>
      </c>
      <c r="BH99" s="206">
        <f>IF(N99="sníž. přenesená",J99,0)</f>
        <v>0</v>
      </c>
      <c r="BI99" s="206">
        <f>IF(N99="nulová",J99,0)</f>
        <v>0</v>
      </c>
      <c r="BJ99" s="18" t="s">
        <v>89</v>
      </c>
      <c r="BK99" s="206">
        <f>ROUND(I99*H99,2)</f>
        <v>0</v>
      </c>
      <c r="BL99" s="18" t="s">
        <v>180</v>
      </c>
      <c r="BM99" s="205" t="s">
        <v>1211</v>
      </c>
    </row>
    <row r="100" spans="1:65" s="12" customFormat="1" ht="25.9" customHeight="1" x14ac:dyDescent="0.2">
      <c r="B100" s="178"/>
      <c r="C100" s="179"/>
      <c r="D100" s="180" t="s">
        <v>80</v>
      </c>
      <c r="E100" s="181" t="s">
        <v>200</v>
      </c>
      <c r="F100" s="181" t="s">
        <v>528</v>
      </c>
      <c r="G100" s="179"/>
      <c r="H100" s="179"/>
      <c r="I100" s="182"/>
      <c r="J100" s="183">
        <f>BK100</f>
        <v>0</v>
      </c>
      <c r="K100" s="179"/>
      <c r="L100" s="184"/>
      <c r="M100" s="185"/>
      <c r="N100" s="186"/>
      <c r="O100" s="186"/>
      <c r="P100" s="187">
        <f>P101+P103</f>
        <v>0</v>
      </c>
      <c r="Q100" s="186"/>
      <c r="R100" s="187">
        <f>R101+R103</f>
        <v>2.9331899999999997</v>
      </c>
      <c r="S100" s="186"/>
      <c r="T100" s="188">
        <f>T101+T103</f>
        <v>0</v>
      </c>
      <c r="AR100" s="189" t="s">
        <v>189</v>
      </c>
      <c r="AT100" s="190" t="s">
        <v>80</v>
      </c>
      <c r="AU100" s="190" t="s">
        <v>81</v>
      </c>
      <c r="AY100" s="189" t="s">
        <v>173</v>
      </c>
      <c r="BK100" s="191">
        <f>BK101+BK103</f>
        <v>0</v>
      </c>
    </row>
    <row r="101" spans="1:65" s="12" customFormat="1" ht="22.9" customHeight="1" x14ac:dyDescent="0.2">
      <c r="B101" s="178"/>
      <c r="C101" s="179"/>
      <c r="D101" s="180" t="s">
        <v>80</v>
      </c>
      <c r="E101" s="192" t="s">
        <v>969</v>
      </c>
      <c r="F101" s="192" t="s">
        <v>970</v>
      </c>
      <c r="G101" s="179"/>
      <c r="H101" s="179"/>
      <c r="I101" s="182"/>
      <c r="J101" s="193">
        <f>BK101</f>
        <v>0</v>
      </c>
      <c r="K101" s="179"/>
      <c r="L101" s="184"/>
      <c r="M101" s="185"/>
      <c r="N101" s="186"/>
      <c r="O101" s="186"/>
      <c r="P101" s="187">
        <f>P102</f>
        <v>0</v>
      </c>
      <c r="Q101" s="186"/>
      <c r="R101" s="187">
        <f>R102</f>
        <v>0</v>
      </c>
      <c r="S101" s="186"/>
      <c r="T101" s="188">
        <f>T102</f>
        <v>0</v>
      </c>
      <c r="AR101" s="189" t="s">
        <v>189</v>
      </c>
      <c r="AT101" s="190" t="s">
        <v>80</v>
      </c>
      <c r="AU101" s="190" t="s">
        <v>89</v>
      </c>
      <c r="AY101" s="189" t="s">
        <v>173</v>
      </c>
      <c r="BK101" s="191">
        <f>BK102</f>
        <v>0</v>
      </c>
    </row>
    <row r="102" spans="1:65" s="2" customFormat="1" ht="24" customHeight="1" x14ac:dyDescent="0.2">
      <c r="A102" s="36"/>
      <c r="B102" s="37"/>
      <c r="C102" s="194" t="s">
        <v>199</v>
      </c>
      <c r="D102" s="194" t="s">
        <v>175</v>
      </c>
      <c r="E102" s="195" t="s">
        <v>1173</v>
      </c>
      <c r="F102" s="196" t="s">
        <v>1174</v>
      </c>
      <c r="G102" s="197" t="s">
        <v>447</v>
      </c>
      <c r="H102" s="198">
        <v>1</v>
      </c>
      <c r="I102" s="199"/>
      <c r="J102" s="200">
        <f>ROUND(I102*H102,2)</f>
        <v>0</v>
      </c>
      <c r="K102" s="196" t="s">
        <v>179</v>
      </c>
      <c r="L102" s="41"/>
      <c r="M102" s="201" t="s">
        <v>79</v>
      </c>
      <c r="N102" s="202" t="s">
        <v>51</v>
      </c>
      <c r="O102" s="66"/>
      <c r="P102" s="203">
        <f>O102*H102</f>
        <v>0</v>
      </c>
      <c r="Q102" s="203">
        <v>0</v>
      </c>
      <c r="R102" s="203">
        <f>Q102*H102</f>
        <v>0</v>
      </c>
      <c r="S102" s="203">
        <v>0</v>
      </c>
      <c r="T102" s="204">
        <f>S102*H102</f>
        <v>0</v>
      </c>
      <c r="U102" s="36"/>
      <c r="V102" s="36"/>
      <c r="W102" s="36"/>
      <c r="X102" s="36"/>
      <c r="Y102" s="36"/>
      <c r="Z102" s="36"/>
      <c r="AA102" s="36"/>
      <c r="AB102" s="36"/>
      <c r="AC102" s="36"/>
      <c r="AD102" s="36"/>
      <c r="AE102" s="36"/>
      <c r="AR102" s="205" t="s">
        <v>486</v>
      </c>
      <c r="AT102" s="205" t="s">
        <v>175</v>
      </c>
      <c r="AU102" s="205" t="s">
        <v>91</v>
      </c>
      <c r="AY102" s="18" t="s">
        <v>173</v>
      </c>
      <c r="BE102" s="206">
        <f>IF(N102="základní",J102,0)</f>
        <v>0</v>
      </c>
      <c r="BF102" s="206">
        <f>IF(N102="snížená",J102,0)</f>
        <v>0</v>
      </c>
      <c r="BG102" s="206">
        <f>IF(N102="zákl. přenesená",J102,0)</f>
        <v>0</v>
      </c>
      <c r="BH102" s="206">
        <f>IF(N102="sníž. přenesená",J102,0)</f>
        <v>0</v>
      </c>
      <c r="BI102" s="206">
        <f>IF(N102="nulová",J102,0)</f>
        <v>0</v>
      </c>
      <c r="BJ102" s="18" t="s">
        <v>89</v>
      </c>
      <c r="BK102" s="206">
        <f>ROUND(I102*H102,2)</f>
        <v>0</v>
      </c>
      <c r="BL102" s="18" t="s">
        <v>486</v>
      </c>
      <c r="BM102" s="205" t="s">
        <v>1212</v>
      </c>
    </row>
    <row r="103" spans="1:65" s="12" customFormat="1" ht="22.9" customHeight="1" x14ac:dyDescent="0.2">
      <c r="B103" s="178"/>
      <c r="C103" s="179"/>
      <c r="D103" s="180" t="s">
        <v>80</v>
      </c>
      <c r="E103" s="192" t="s">
        <v>992</v>
      </c>
      <c r="F103" s="192" t="s">
        <v>993</v>
      </c>
      <c r="G103" s="179"/>
      <c r="H103" s="179"/>
      <c r="I103" s="182"/>
      <c r="J103" s="193">
        <f>BK103</f>
        <v>0</v>
      </c>
      <c r="K103" s="179"/>
      <c r="L103" s="184"/>
      <c r="M103" s="185"/>
      <c r="N103" s="186"/>
      <c r="O103" s="186"/>
      <c r="P103" s="187">
        <f>SUM(P104:P108)</f>
        <v>0</v>
      </c>
      <c r="Q103" s="186"/>
      <c r="R103" s="187">
        <f>SUM(R104:R108)</f>
        <v>2.9331899999999997</v>
      </c>
      <c r="S103" s="186"/>
      <c r="T103" s="188">
        <f>SUM(T104:T108)</f>
        <v>0</v>
      </c>
      <c r="AR103" s="189" t="s">
        <v>189</v>
      </c>
      <c r="AT103" s="190" t="s">
        <v>80</v>
      </c>
      <c r="AU103" s="190" t="s">
        <v>89</v>
      </c>
      <c r="AY103" s="189" t="s">
        <v>173</v>
      </c>
      <c r="BK103" s="191">
        <f>SUM(BK104:BK108)</f>
        <v>0</v>
      </c>
    </row>
    <row r="104" spans="1:65" s="2" customFormat="1" ht="36" customHeight="1" x14ac:dyDescent="0.2">
      <c r="A104" s="36"/>
      <c r="B104" s="37"/>
      <c r="C104" s="194" t="s">
        <v>207</v>
      </c>
      <c r="D104" s="194" t="s">
        <v>175</v>
      </c>
      <c r="E104" s="195" t="s">
        <v>1176</v>
      </c>
      <c r="F104" s="196" t="s">
        <v>1177</v>
      </c>
      <c r="G104" s="197" t="s">
        <v>186</v>
      </c>
      <c r="H104" s="198">
        <v>13</v>
      </c>
      <c r="I104" s="199"/>
      <c r="J104" s="200">
        <f>ROUND(I104*H104,2)</f>
        <v>0</v>
      </c>
      <c r="K104" s="196" t="s">
        <v>179</v>
      </c>
      <c r="L104" s="41"/>
      <c r="M104" s="201" t="s">
        <v>79</v>
      </c>
      <c r="N104" s="202" t="s">
        <v>51</v>
      </c>
      <c r="O104" s="66"/>
      <c r="P104" s="203">
        <f>O104*H104</f>
        <v>0</v>
      </c>
      <c r="Q104" s="203">
        <v>0</v>
      </c>
      <c r="R104" s="203">
        <f>Q104*H104</f>
        <v>0</v>
      </c>
      <c r="S104" s="203">
        <v>0</v>
      </c>
      <c r="T104" s="204">
        <f>S104*H104</f>
        <v>0</v>
      </c>
      <c r="U104" s="36"/>
      <c r="V104" s="36"/>
      <c r="W104" s="36"/>
      <c r="X104" s="36"/>
      <c r="Y104" s="36"/>
      <c r="Z104" s="36"/>
      <c r="AA104" s="36"/>
      <c r="AB104" s="36"/>
      <c r="AC104" s="36"/>
      <c r="AD104" s="36"/>
      <c r="AE104" s="36"/>
      <c r="AR104" s="205" t="s">
        <v>486</v>
      </c>
      <c r="AT104" s="205" t="s">
        <v>175</v>
      </c>
      <c r="AU104" s="205" t="s">
        <v>91</v>
      </c>
      <c r="AY104" s="18" t="s">
        <v>173</v>
      </c>
      <c r="BE104" s="206">
        <f>IF(N104="základní",J104,0)</f>
        <v>0</v>
      </c>
      <c r="BF104" s="206">
        <f>IF(N104="snížená",J104,0)</f>
        <v>0</v>
      </c>
      <c r="BG104" s="206">
        <f>IF(N104="zákl. přenesená",J104,0)</f>
        <v>0</v>
      </c>
      <c r="BH104" s="206">
        <f>IF(N104="sníž. přenesená",J104,0)</f>
        <v>0</v>
      </c>
      <c r="BI104" s="206">
        <f>IF(N104="nulová",J104,0)</f>
        <v>0</v>
      </c>
      <c r="BJ104" s="18" t="s">
        <v>89</v>
      </c>
      <c r="BK104" s="206">
        <f>ROUND(I104*H104,2)</f>
        <v>0</v>
      </c>
      <c r="BL104" s="18" t="s">
        <v>486</v>
      </c>
      <c r="BM104" s="205" t="s">
        <v>1213</v>
      </c>
    </row>
    <row r="105" spans="1:65" s="2" customFormat="1" ht="16.5" customHeight="1" x14ac:dyDescent="0.2">
      <c r="A105" s="36"/>
      <c r="B105" s="37"/>
      <c r="C105" s="194" t="s">
        <v>212</v>
      </c>
      <c r="D105" s="194" t="s">
        <v>175</v>
      </c>
      <c r="E105" s="195" t="s">
        <v>1179</v>
      </c>
      <c r="F105" s="196" t="s">
        <v>1180</v>
      </c>
      <c r="G105" s="197" t="s">
        <v>196</v>
      </c>
      <c r="H105" s="198">
        <v>8.32</v>
      </c>
      <c r="I105" s="199"/>
      <c r="J105" s="200">
        <f>ROUND(I105*H105,2)</f>
        <v>0</v>
      </c>
      <c r="K105" s="196" t="s">
        <v>179</v>
      </c>
      <c r="L105" s="41"/>
      <c r="M105" s="201" t="s">
        <v>79</v>
      </c>
      <c r="N105" s="202" t="s">
        <v>51</v>
      </c>
      <c r="O105" s="66"/>
      <c r="P105" s="203">
        <f>O105*H105</f>
        <v>0</v>
      </c>
      <c r="Q105" s="203">
        <v>0</v>
      </c>
      <c r="R105" s="203">
        <f>Q105*H105</f>
        <v>0</v>
      </c>
      <c r="S105" s="203">
        <v>0</v>
      </c>
      <c r="T105" s="204">
        <f>S105*H105</f>
        <v>0</v>
      </c>
      <c r="U105" s="36"/>
      <c r="V105" s="36"/>
      <c r="W105" s="36"/>
      <c r="X105" s="36"/>
      <c r="Y105" s="36"/>
      <c r="Z105" s="36"/>
      <c r="AA105" s="36"/>
      <c r="AB105" s="36"/>
      <c r="AC105" s="36"/>
      <c r="AD105" s="36"/>
      <c r="AE105" s="36"/>
      <c r="AR105" s="205" t="s">
        <v>486</v>
      </c>
      <c r="AT105" s="205" t="s">
        <v>175</v>
      </c>
      <c r="AU105" s="205" t="s">
        <v>91</v>
      </c>
      <c r="AY105" s="18" t="s">
        <v>173</v>
      </c>
      <c r="BE105" s="206">
        <f>IF(N105="základní",J105,0)</f>
        <v>0</v>
      </c>
      <c r="BF105" s="206">
        <f>IF(N105="snížená",J105,0)</f>
        <v>0</v>
      </c>
      <c r="BG105" s="206">
        <f>IF(N105="zákl. přenesená",J105,0)</f>
        <v>0</v>
      </c>
      <c r="BH105" s="206">
        <f>IF(N105="sníž. přenesená",J105,0)</f>
        <v>0</v>
      </c>
      <c r="BI105" s="206">
        <f>IF(N105="nulová",J105,0)</f>
        <v>0</v>
      </c>
      <c r="BJ105" s="18" t="s">
        <v>89</v>
      </c>
      <c r="BK105" s="206">
        <f>ROUND(I105*H105,2)</f>
        <v>0</v>
      </c>
      <c r="BL105" s="18" t="s">
        <v>486</v>
      </c>
      <c r="BM105" s="205" t="s">
        <v>1214</v>
      </c>
    </row>
    <row r="106" spans="1:65" s="2" customFormat="1" ht="24" customHeight="1" x14ac:dyDescent="0.2">
      <c r="A106" s="36"/>
      <c r="B106" s="37"/>
      <c r="C106" s="194" t="s">
        <v>204</v>
      </c>
      <c r="D106" s="194" t="s">
        <v>175</v>
      </c>
      <c r="E106" s="195" t="s">
        <v>1183</v>
      </c>
      <c r="F106" s="196" t="s">
        <v>1184</v>
      </c>
      <c r="G106" s="197" t="s">
        <v>186</v>
      </c>
      <c r="H106" s="198">
        <v>13</v>
      </c>
      <c r="I106" s="199"/>
      <c r="J106" s="200">
        <f>ROUND(I106*H106,2)</f>
        <v>0</v>
      </c>
      <c r="K106" s="196" t="s">
        <v>179</v>
      </c>
      <c r="L106" s="41"/>
      <c r="M106" s="201" t="s">
        <v>79</v>
      </c>
      <c r="N106" s="202" t="s">
        <v>51</v>
      </c>
      <c r="O106" s="66"/>
      <c r="P106" s="203">
        <f>O106*H106</f>
        <v>0</v>
      </c>
      <c r="Q106" s="203">
        <v>0.22563</v>
      </c>
      <c r="R106" s="203">
        <f>Q106*H106</f>
        <v>2.9331899999999997</v>
      </c>
      <c r="S106" s="203">
        <v>0</v>
      </c>
      <c r="T106" s="204">
        <f>S106*H106</f>
        <v>0</v>
      </c>
      <c r="U106" s="36"/>
      <c r="V106" s="36"/>
      <c r="W106" s="36"/>
      <c r="X106" s="36"/>
      <c r="Y106" s="36"/>
      <c r="Z106" s="36"/>
      <c r="AA106" s="36"/>
      <c r="AB106" s="36"/>
      <c r="AC106" s="36"/>
      <c r="AD106" s="36"/>
      <c r="AE106" s="36"/>
      <c r="AR106" s="205" t="s">
        <v>486</v>
      </c>
      <c r="AT106" s="205" t="s">
        <v>175</v>
      </c>
      <c r="AU106" s="205" t="s">
        <v>91</v>
      </c>
      <c r="AY106" s="18" t="s">
        <v>173</v>
      </c>
      <c r="BE106" s="206">
        <f>IF(N106="základní",J106,0)</f>
        <v>0</v>
      </c>
      <c r="BF106" s="206">
        <f>IF(N106="snížená",J106,0)</f>
        <v>0</v>
      </c>
      <c r="BG106" s="206">
        <f>IF(N106="zákl. přenesená",J106,0)</f>
        <v>0</v>
      </c>
      <c r="BH106" s="206">
        <f>IF(N106="sníž. přenesená",J106,0)</f>
        <v>0</v>
      </c>
      <c r="BI106" s="206">
        <f>IF(N106="nulová",J106,0)</f>
        <v>0</v>
      </c>
      <c r="BJ106" s="18" t="s">
        <v>89</v>
      </c>
      <c r="BK106" s="206">
        <f>ROUND(I106*H106,2)</f>
        <v>0</v>
      </c>
      <c r="BL106" s="18" t="s">
        <v>486</v>
      </c>
      <c r="BM106" s="205" t="s">
        <v>1215</v>
      </c>
    </row>
    <row r="107" spans="1:65" s="2" customFormat="1" ht="24" customHeight="1" x14ac:dyDescent="0.2">
      <c r="A107" s="36"/>
      <c r="B107" s="37"/>
      <c r="C107" s="194" t="s">
        <v>221</v>
      </c>
      <c r="D107" s="194" t="s">
        <v>175</v>
      </c>
      <c r="E107" s="195" t="s">
        <v>1186</v>
      </c>
      <c r="F107" s="196" t="s">
        <v>1187</v>
      </c>
      <c r="G107" s="197" t="s">
        <v>186</v>
      </c>
      <c r="H107" s="198">
        <v>13</v>
      </c>
      <c r="I107" s="199"/>
      <c r="J107" s="200">
        <f>ROUND(I107*H107,2)</f>
        <v>0</v>
      </c>
      <c r="K107" s="196" t="s">
        <v>179</v>
      </c>
      <c r="L107" s="41"/>
      <c r="M107" s="201" t="s">
        <v>79</v>
      </c>
      <c r="N107" s="202" t="s">
        <v>51</v>
      </c>
      <c r="O107" s="66"/>
      <c r="P107" s="203">
        <f>O107*H107</f>
        <v>0</v>
      </c>
      <c r="Q107" s="203">
        <v>0</v>
      </c>
      <c r="R107" s="203">
        <f>Q107*H107</f>
        <v>0</v>
      </c>
      <c r="S107" s="203">
        <v>0</v>
      </c>
      <c r="T107" s="204">
        <f>S107*H107</f>
        <v>0</v>
      </c>
      <c r="U107" s="36"/>
      <c r="V107" s="36"/>
      <c r="W107" s="36"/>
      <c r="X107" s="36"/>
      <c r="Y107" s="36"/>
      <c r="Z107" s="36"/>
      <c r="AA107" s="36"/>
      <c r="AB107" s="36"/>
      <c r="AC107" s="36"/>
      <c r="AD107" s="36"/>
      <c r="AE107" s="36"/>
      <c r="AR107" s="205" t="s">
        <v>486</v>
      </c>
      <c r="AT107" s="205" t="s">
        <v>175</v>
      </c>
      <c r="AU107" s="205" t="s">
        <v>91</v>
      </c>
      <c r="AY107" s="18" t="s">
        <v>173</v>
      </c>
      <c r="BE107" s="206">
        <f>IF(N107="základní",J107,0)</f>
        <v>0</v>
      </c>
      <c r="BF107" s="206">
        <f>IF(N107="snížená",J107,0)</f>
        <v>0</v>
      </c>
      <c r="BG107" s="206">
        <f>IF(N107="zákl. přenesená",J107,0)</f>
        <v>0</v>
      </c>
      <c r="BH107" s="206">
        <f>IF(N107="sníž. přenesená",J107,0)</f>
        <v>0</v>
      </c>
      <c r="BI107" s="206">
        <f>IF(N107="nulová",J107,0)</f>
        <v>0</v>
      </c>
      <c r="BJ107" s="18" t="s">
        <v>89</v>
      </c>
      <c r="BK107" s="206">
        <f>ROUND(I107*H107,2)</f>
        <v>0</v>
      </c>
      <c r="BL107" s="18" t="s">
        <v>486</v>
      </c>
      <c r="BM107" s="205" t="s">
        <v>1216</v>
      </c>
    </row>
    <row r="108" spans="1:65" s="2" customFormat="1" ht="16.5" customHeight="1" x14ac:dyDescent="0.2">
      <c r="A108" s="36"/>
      <c r="B108" s="37"/>
      <c r="C108" s="219" t="s">
        <v>226</v>
      </c>
      <c r="D108" s="219" t="s">
        <v>200</v>
      </c>
      <c r="E108" s="220" t="s">
        <v>1217</v>
      </c>
      <c r="F108" s="221" t="s">
        <v>1218</v>
      </c>
      <c r="G108" s="222" t="s">
        <v>186</v>
      </c>
      <c r="H108" s="223">
        <v>13</v>
      </c>
      <c r="I108" s="224"/>
      <c r="J108" s="225">
        <f>ROUND(I108*H108,2)</f>
        <v>0</v>
      </c>
      <c r="K108" s="221" t="s">
        <v>79</v>
      </c>
      <c r="L108" s="226"/>
      <c r="M108" s="227" t="s">
        <v>79</v>
      </c>
      <c r="N108" s="228" t="s">
        <v>51</v>
      </c>
      <c r="O108" s="66"/>
      <c r="P108" s="203">
        <f>O108*H108</f>
        <v>0</v>
      </c>
      <c r="Q108" s="203">
        <v>0</v>
      </c>
      <c r="R108" s="203">
        <f>Q108*H108</f>
        <v>0</v>
      </c>
      <c r="S108" s="203">
        <v>0</v>
      </c>
      <c r="T108" s="204">
        <f>S108*H108</f>
        <v>0</v>
      </c>
      <c r="U108" s="36"/>
      <c r="V108" s="36"/>
      <c r="W108" s="36"/>
      <c r="X108" s="36"/>
      <c r="Y108" s="36"/>
      <c r="Z108" s="36"/>
      <c r="AA108" s="36"/>
      <c r="AB108" s="36"/>
      <c r="AC108" s="36"/>
      <c r="AD108" s="36"/>
      <c r="AE108" s="36"/>
      <c r="AR108" s="205" t="s">
        <v>492</v>
      </c>
      <c r="AT108" s="205" t="s">
        <v>200</v>
      </c>
      <c r="AU108" s="205" t="s">
        <v>91</v>
      </c>
      <c r="AY108" s="18" t="s">
        <v>173</v>
      </c>
      <c r="BE108" s="206">
        <f>IF(N108="základní",J108,0)</f>
        <v>0</v>
      </c>
      <c r="BF108" s="206">
        <f>IF(N108="snížená",J108,0)</f>
        <v>0</v>
      </c>
      <c r="BG108" s="206">
        <f>IF(N108="zákl. přenesená",J108,0)</f>
        <v>0</v>
      </c>
      <c r="BH108" s="206">
        <f>IF(N108="sníž. přenesená",J108,0)</f>
        <v>0</v>
      </c>
      <c r="BI108" s="206">
        <f>IF(N108="nulová",J108,0)</f>
        <v>0</v>
      </c>
      <c r="BJ108" s="18" t="s">
        <v>89</v>
      </c>
      <c r="BK108" s="206">
        <f>ROUND(I108*H108,2)</f>
        <v>0</v>
      </c>
      <c r="BL108" s="18" t="s">
        <v>486</v>
      </c>
      <c r="BM108" s="205" t="s">
        <v>1219</v>
      </c>
    </row>
    <row r="109" spans="1:65" s="12" customFormat="1" ht="25.9" customHeight="1" x14ac:dyDescent="0.2">
      <c r="B109" s="178"/>
      <c r="C109" s="179"/>
      <c r="D109" s="180" t="s">
        <v>80</v>
      </c>
      <c r="E109" s="181" t="s">
        <v>1192</v>
      </c>
      <c r="F109" s="181" t="s">
        <v>1193</v>
      </c>
      <c r="G109" s="179"/>
      <c r="H109" s="179"/>
      <c r="I109" s="182"/>
      <c r="J109" s="183">
        <f>BK109</f>
        <v>0</v>
      </c>
      <c r="K109" s="179"/>
      <c r="L109" s="184"/>
      <c r="M109" s="185"/>
      <c r="N109" s="186"/>
      <c r="O109" s="186"/>
      <c r="P109" s="187">
        <f>SUM(P110:P112)</f>
        <v>0</v>
      </c>
      <c r="Q109" s="186"/>
      <c r="R109" s="187">
        <f>SUM(R110:R112)</f>
        <v>0</v>
      </c>
      <c r="S109" s="186"/>
      <c r="T109" s="188">
        <f>SUM(T110:T112)</f>
        <v>0</v>
      </c>
      <c r="AR109" s="189" t="s">
        <v>180</v>
      </c>
      <c r="AT109" s="190" t="s">
        <v>80</v>
      </c>
      <c r="AU109" s="190" t="s">
        <v>81</v>
      </c>
      <c r="AY109" s="189" t="s">
        <v>173</v>
      </c>
      <c r="BK109" s="191">
        <f>SUM(BK110:BK112)</f>
        <v>0</v>
      </c>
    </row>
    <row r="110" spans="1:65" s="2" customFormat="1" ht="16.5" customHeight="1" x14ac:dyDescent="0.2">
      <c r="A110" s="36"/>
      <c r="B110" s="37"/>
      <c r="C110" s="194" t="s">
        <v>230</v>
      </c>
      <c r="D110" s="194" t="s">
        <v>175</v>
      </c>
      <c r="E110" s="195" t="s">
        <v>1194</v>
      </c>
      <c r="F110" s="196" t="s">
        <v>1195</v>
      </c>
      <c r="G110" s="197" t="s">
        <v>1196</v>
      </c>
      <c r="H110" s="198">
        <v>4</v>
      </c>
      <c r="I110" s="199"/>
      <c r="J110" s="200">
        <f>ROUND(I110*H110,2)</f>
        <v>0</v>
      </c>
      <c r="K110" s="196" t="s">
        <v>179</v>
      </c>
      <c r="L110" s="41"/>
      <c r="M110" s="201" t="s">
        <v>79</v>
      </c>
      <c r="N110" s="202" t="s">
        <v>51</v>
      </c>
      <c r="O110" s="66"/>
      <c r="P110" s="203">
        <f>O110*H110</f>
        <v>0</v>
      </c>
      <c r="Q110" s="203">
        <v>0</v>
      </c>
      <c r="R110" s="203">
        <f>Q110*H110</f>
        <v>0</v>
      </c>
      <c r="S110" s="203">
        <v>0</v>
      </c>
      <c r="T110" s="204">
        <f>S110*H110</f>
        <v>0</v>
      </c>
      <c r="U110" s="36"/>
      <c r="V110" s="36"/>
      <c r="W110" s="36"/>
      <c r="X110" s="36"/>
      <c r="Y110" s="36"/>
      <c r="Z110" s="36"/>
      <c r="AA110" s="36"/>
      <c r="AB110" s="36"/>
      <c r="AC110" s="36"/>
      <c r="AD110" s="36"/>
      <c r="AE110" s="36"/>
      <c r="AR110" s="205" t="s">
        <v>1197</v>
      </c>
      <c r="AT110" s="205" t="s">
        <v>175</v>
      </c>
      <c r="AU110" s="205" t="s">
        <v>89</v>
      </c>
      <c r="AY110" s="18" t="s">
        <v>173</v>
      </c>
      <c r="BE110" s="206">
        <f>IF(N110="základní",J110,0)</f>
        <v>0</v>
      </c>
      <c r="BF110" s="206">
        <f>IF(N110="snížená",J110,0)</f>
        <v>0</v>
      </c>
      <c r="BG110" s="206">
        <f>IF(N110="zákl. přenesená",J110,0)</f>
        <v>0</v>
      </c>
      <c r="BH110" s="206">
        <f>IF(N110="sníž. přenesená",J110,0)</f>
        <v>0</v>
      </c>
      <c r="BI110" s="206">
        <f>IF(N110="nulová",J110,0)</f>
        <v>0</v>
      </c>
      <c r="BJ110" s="18" t="s">
        <v>89</v>
      </c>
      <c r="BK110" s="206">
        <f>ROUND(I110*H110,2)</f>
        <v>0</v>
      </c>
      <c r="BL110" s="18" t="s">
        <v>1197</v>
      </c>
      <c r="BM110" s="205" t="s">
        <v>1220</v>
      </c>
    </row>
    <row r="111" spans="1:65" s="2" customFormat="1" ht="16.5" customHeight="1" x14ac:dyDescent="0.2">
      <c r="A111" s="36"/>
      <c r="B111" s="37"/>
      <c r="C111" s="194" t="s">
        <v>236</v>
      </c>
      <c r="D111" s="194" t="s">
        <v>175</v>
      </c>
      <c r="E111" s="195" t="s">
        <v>1199</v>
      </c>
      <c r="F111" s="196" t="s">
        <v>1200</v>
      </c>
      <c r="G111" s="197" t="s">
        <v>1196</v>
      </c>
      <c r="H111" s="198">
        <v>1</v>
      </c>
      <c r="I111" s="199"/>
      <c r="J111" s="200">
        <f>ROUND(I111*H111,2)</f>
        <v>0</v>
      </c>
      <c r="K111" s="196" t="s">
        <v>179</v>
      </c>
      <c r="L111" s="41"/>
      <c r="M111" s="201" t="s">
        <v>79</v>
      </c>
      <c r="N111" s="202" t="s">
        <v>51</v>
      </c>
      <c r="O111" s="66"/>
      <c r="P111" s="203">
        <f>O111*H111</f>
        <v>0</v>
      </c>
      <c r="Q111" s="203">
        <v>0</v>
      </c>
      <c r="R111" s="203">
        <f>Q111*H111</f>
        <v>0</v>
      </c>
      <c r="S111" s="203">
        <v>0</v>
      </c>
      <c r="T111" s="204">
        <f>S111*H111</f>
        <v>0</v>
      </c>
      <c r="U111" s="36"/>
      <c r="V111" s="36"/>
      <c r="W111" s="36"/>
      <c r="X111" s="36"/>
      <c r="Y111" s="36"/>
      <c r="Z111" s="36"/>
      <c r="AA111" s="36"/>
      <c r="AB111" s="36"/>
      <c r="AC111" s="36"/>
      <c r="AD111" s="36"/>
      <c r="AE111" s="36"/>
      <c r="AR111" s="205" t="s">
        <v>1197</v>
      </c>
      <c r="AT111" s="205" t="s">
        <v>175</v>
      </c>
      <c r="AU111" s="205" t="s">
        <v>89</v>
      </c>
      <c r="AY111" s="18" t="s">
        <v>173</v>
      </c>
      <c r="BE111" s="206">
        <f>IF(N111="základní",J111,0)</f>
        <v>0</v>
      </c>
      <c r="BF111" s="206">
        <f>IF(N111="snížená",J111,0)</f>
        <v>0</v>
      </c>
      <c r="BG111" s="206">
        <f>IF(N111="zákl. přenesená",J111,0)</f>
        <v>0</v>
      </c>
      <c r="BH111" s="206">
        <f>IF(N111="sníž. přenesená",J111,0)</f>
        <v>0</v>
      </c>
      <c r="BI111" s="206">
        <f>IF(N111="nulová",J111,0)</f>
        <v>0</v>
      </c>
      <c r="BJ111" s="18" t="s">
        <v>89</v>
      </c>
      <c r="BK111" s="206">
        <f>ROUND(I111*H111,2)</f>
        <v>0</v>
      </c>
      <c r="BL111" s="18" t="s">
        <v>1197</v>
      </c>
      <c r="BM111" s="205" t="s">
        <v>1221</v>
      </c>
    </row>
    <row r="112" spans="1:65" s="2" customFormat="1" ht="16.5" customHeight="1" x14ac:dyDescent="0.2">
      <c r="A112" s="36"/>
      <c r="B112" s="37"/>
      <c r="C112" s="194" t="s">
        <v>241</v>
      </c>
      <c r="D112" s="194" t="s">
        <v>175</v>
      </c>
      <c r="E112" s="195" t="s">
        <v>1202</v>
      </c>
      <c r="F112" s="196" t="s">
        <v>1203</v>
      </c>
      <c r="G112" s="197" t="s">
        <v>1196</v>
      </c>
      <c r="H112" s="198">
        <v>2</v>
      </c>
      <c r="I112" s="199"/>
      <c r="J112" s="200">
        <f>ROUND(I112*H112,2)</f>
        <v>0</v>
      </c>
      <c r="K112" s="196" t="s">
        <v>179</v>
      </c>
      <c r="L112" s="41"/>
      <c r="M112" s="229" t="s">
        <v>79</v>
      </c>
      <c r="N112" s="230" t="s">
        <v>51</v>
      </c>
      <c r="O112" s="231"/>
      <c r="P112" s="232">
        <f>O112*H112</f>
        <v>0</v>
      </c>
      <c r="Q112" s="232">
        <v>0</v>
      </c>
      <c r="R112" s="232">
        <f>Q112*H112</f>
        <v>0</v>
      </c>
      <c r="S112" s="232">
        <v>0</v>
      </c>
      <c r="T112" s="233">
        <f>S112*H112</f>
        <v>0</v>
      </c>
      <c r="U112" s="36"/>
      <c r="V112" s="36"/>
      <c r="W112" s="36"/>
      <c r="X112" s="36"/>
      <c r="Y112" s="36"/>
      <c r="Z112" s="36"/>
      <c r="AA112" s="36"/>
      <c r="AB112" s="36"/>
      <c r="AC112" s="36"/>
      <c r="AD112" s="36"/>
      <c r="AE112" s="36"/>
      <c r="AR112" s="205" t="s">
        <v>1197</v>
      </c>
      <c r="AT112" s="205" t="s">
        <v>175</v>
      </c>
      <c r="AU112" s="205" t="s">
        <v>89</v>
      </c>
      <c r="AY112" s="18" t="s">
        <v>173</v>
      </c>
      <c r="BE112" s="206">
        <f>IF(N112="základní",J112,0)</f>
        <v>0</v>
      </c>
      <c r="BF112" s="206">
        <f>IF(N112="snížená",J112,0)</f>
        <v>0</v>
      </c>
      <c r="BG112" s="206">
        <f>IF(N112="zákl. přenesená",J112,0)</f>
        <v>0</v>
      </c>
      <c r="BH112" s="206">
        <f>IF(N112="sníž. přenesená",J112,0)</f>
        <v>0</v>
      </c>
      <c r="BI112" s="206">
        <f>IF(N112="nulová",J112,0)</f>
        <v>0</v>
      </c>
      <c r="BJ112" s="18" t="s">
        <v>89</v>
      </c>
      <c r="BK112" s="206">
        <f>ROUND(I112*H112,2)</f>
        <v>0</v>
      </c>
      <c r="BL112" s="18" t="s">
        <v>1197</v>
      </c>
      <c r="BM112" s="205" t="s">
        <v>1222</v>
      </c>
    </row>
    <row r="113" spans="1:31" s="2" customFormat="1" ht="6.95" customHeight="1" x14ac:dyDescent="0.2">
      <c r="A113" s="36"/>
      <c r="B113" s="49"/>
      <c r="C113" s="50"/>
      <c r="D113" s="50"/>
      <c r="E113" s="50"/>
      <c r="F113" s="50"/>
      <c r="G113" s="50"/>
      <c r="H113" s="50"/>
      <c r="I113" s="144"/>
      <c r="J113" s="50"/>
      <c r="K113" s="50"/>
      <c r="L113" s="41"/>
      <c r="M113" s="36"/>
      <c r="O113" s="36"/>
      <c r="P113" s="36"/>
      <c r="Q113" s="36"/>
      <c r="R113" s="36"/>
      <c r="S113" s="36"/>
      <c r="T113" s="36"/>
      <c r="U113" s="36"/>
      <c r="V113" s="36"/>
      <c r="W113" s="36"/>
      <c r="X113" s="36"/>
      <c r="Y113" s="36"/>
      <c r="Z113" s="36"/>
      <c r="AA113" s="36"/>
      <c r="AB113" s="36"/>
      <c r="AC113" s="36"/>
      <c r="AD113" s="36"/>
      <c r="AE113" s="36"/>
    </row>
  </sheetData>
  <sheetProtection algorithmName="SHA-512" hashValue="Rh8lWxcQLmx/wrlrlu6V/2EyHP+rqllWRs7Pky3VLnsNQ+8VQDEqePn4N+Mj4Uk7bXzxWWDZ8vvSkEkNCwV5Xw==" saltValue="Ui7j/aLD16N2VL6VbJ0gD5cI45CCmiaWVNbGPIh9xLbdVutVhRa6OGxgq9gvTUphBT1lygEIdOuf2Gxcl3pRZg==" spinCount="100000" sheet="1" objects="1" scenarios="1" formatColumns="0" formatRows="0" autoFilter="0"/>
  <autoFilter ref="C90:K112"/>
  <mergeCells count="12">
    <mergeCell ref="E83:H83"/>
    <mergeCell ref="L2:V2"/>
    <mergeCell ref="E50:H50"/>
    <mergeCell ref="E52:H52"/>
    <mergeCell ref="E54:H54"/>
    <mergeCell ref="E79:H79"/>
    <mergeCell ref="E81:H8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18</vt:i4>
      </vt:variant>
      <vt:variant>
        <vt:lpstr>Pojmenované oblasti</vt:lpstr>
      </vt:variant>
      <vt:variant>
        <vt:i4>36</vt:i4>
      </vt:variant>
    </vt:vector>
  </HeadingPairs>
  <TitlesOfParts>
    <vt:vector size="54" baseType="lpstr">
      <vt:lpstr>Rekapitulace stavby</vt:lpstr>
      <vt:lpstr>SO 101 - Úpravy pozemních...</vt:lpstr>
      <vt:lpstr>SO 301 - Přípojka vodovod...</vt:lpstr>
      <vt:lpstr>SO 302 - Přípojky kanalizace</vt:lpstr>
      <vt:lpstr>SO 303 - Zavlažovací systém</vt:lpstr>
      <vt:lpstr>SO 304 - Přípojka NN zavl...</vt:lpstr>
      <vt:lpstr>SO 401 - Trakční vedení</vt:lpstr>
      <vt:lpstr>SO 410 - Ochrana kabelů V...</vt:lpstr>
      <vt:lpstr>SO 420 - Ochrana kabelů N...</vt:lpstr>
      <vt:lpstr>SO 421 - Ochrana kabelů N...</vt:lpstr>
      <vt:lpstr>SO 422 - Ochrana kabelů O...</vt:lpstr>
      <vt:lpstr>SO 451 - Ochrana sdělovac...</vt:lpstr>
      <vt:lpstr>SO 453 - Ochrana sdělovac...</vt:lpstr>
      <vt:lpstr>SO 454 - Ochrana sdělovac...</vt:lpstr>
      <vt:lpstr>SO 661 - Tramvajová trať</vt:lpstr>
      <vt:lpstr>SO 662 - Elektroobjekty DPO</vt:lpstr>
      <vt:lpstr>E.DIO - Dopravně-inženýrs...</vt:lpstr>
      <vt:lpstr>VON - Vedlejší a ostatní ...</vt:lpstr>
      <vt:lpstr>'E.DIO - Dopravně-inženýrs...'!Názvy_tisku</vt:lpstr>
      <vt:lpstr>'Rekapitulace stavby'!Názvy_tisku</vt:lpstr>
      <vt:lpstr>'SO 101 - Úpravy pozemních...'!Názvy_tisku</vt:lpstr>
      <vt:lpstr>'SO 301 - Přípojka vodovod...'!Názvy_tisku</vt:lpstr>
      <vt:lpstr>'SO 302 - Přípojky kanalizace'!Názvy_tisku</vt:lpstr>
      <vt:lpstr>'SO 303 - Zavlažovací systém'!Názvy_tisku</vt:lpstr>
      <vt:lpstr>'SO 304 - Přípojka NN zavl...'!Názvy_tisku</vt:lpstr>
      <vt:lpstr>'SO 401 - Trakční vedení'!Názvy_tisku</vt:lpstr>
      <vt:lpstr>'SO 410 - Ochrana kabelů V...'!Názvy_tisku</vt:lpstr>
      <vt:lpstr>'SO 420 - Ochrana kabelů N...'!Názvy_tisku</vt:lpstr>
      <vt:lpstr>'SO 421 - Ochrana kabelů N...'!Názvy_tisku</vt:lpstr>
      <vt:lpstr>'SO 422 - Ochrana kabelů O...'!Názvy_tisku</vt:lpstr>
      <vt:lpstr>'SO 451 - Ochrana sdělovac...'!Názvy_tisku</vt:lpstr>
      <vt:lpstr>'SO 453 - Ochrana sdělovac...'!Názvy_tisku</vt:lpstr>
      <vt:lpstr>'SO 454 - Ochrana sdělovac...'!Názvy_tisku</vt:lpstr>
      <vt:lpstr>'SO 661 - Tramvajová trať'!Názvy_tisku</vt:lpstr>
      <vt:lpstr>'SO 662 - Elektroobjekty DPO'!Názvy_tisku</vt:lpstr>
      <vt:lpstr>'VON - Vedlejší a ostatní ...'!Názvy_tisku</vt:lpstr>
      <vt:lpstr>'E.DIO - Dopravně-inženýrs...'!Oblast_tisku</vt:lpstr>
      <vt:lpstr>'Rekapitulace stavby'!Oblast_tisku</vt:lpstr>
      <vt:lpstr>'SO 101 - Úpravy pozemních...'!Oblast_tisku</vt:lpstr>
      <vt:lpstr>'SO 301 - Přípojka vodovod...'!Oblast_tisku</vt:lpstr>
      <vt:lpstr>'SO 302 - Přípojky kanalizace'!Oblast_tisku</vt:lpstr>
      <vt:lpstr>'SO 303 - Zavlažovací systém'!Oblast_tisku</vt:lpstr>
      <vt:lpstr>'SO 304 - Přípojka NN zavl...'!Oblast_tisku</vt:lpstr>
      <vt:lpstr>'SO 401 - Trakční vedení'!Oblast_tisku</vt:lpstr>
      <vt:lpstr>'SO 410 - Ochrana kabelů V...'!Oblast_tisku</vt:lpstr>
      <vt:lpstr>'SO 420 - Ochrana kabelů N...'!Oblast_tisku</vt:lpstr>
      <vt:lpstr>'SO 421 - Ochrana kabelů N...'!Oblast_tisku</vt:lpstr>
      <vt:lpstr>'SO 422 - Ochrana kabelů O...'!Oblast_tisku</vt:lpstr>
      <vt:lpstr>'SO 451 - Ochrana sdělovac...'!Oblast_tisku</vt:lpstr>
      <vt:lpstr>'SO 453 - Ochrana sdělovac...'!Oblast_tisku</vt:lpstr>
      <vt:lpstr>'SO 454 - Ochrana sdělovac...'!Oblast_tisku</vt:lpstr>
      <vt:lpstr>'SO 661 - Tramvajová trať'!Oblast_tisku</vt:lpstr>
      <vt:lpstr>'SO 662 - Elektroobjekty DPO'!Oblast_tisku</vt:lpstr>
      <vt:lpstr>'VON - Vedlejší a ostatní ...'!Oblast_tisku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Vlach Martin Ing.</dc:creator>
  <cp:lastModifiedBy>Vlach Martin Ing.</cp:lastModifiedBy>
  <dcterms:created xsi:type="dcterms:W3CDTF">2019-11-11T13:07:34Z</dcterms:created>
  <dcterms:modified xsi:type="dcterms:W3CDTF">2019-11-11T13:13:57Z</dcterms:modified>
</cp:coreProperties>
</file>